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8800" windowHeight="15525"/>
  </bookViews>
  <sheets>
    <sheet name="About" sheetId="21" r:id="rId1"/>
    <sheet name="Inputs" sheetId="31" r:id="rId2"/>
    <sheet name="NEDC-H" sheetId="26" r:id="rId3"/>
    <sheet name="WLTP-H" sheetId="24" r:id="rId4"/>
    <sheet name="NEDC-L" sheetId="30" r:id="rId5"/>
    <sheet name="WLTP-L" sheetId="29" r:id="rId6"/>
    <sheet name="prediction.WLTP" sheetId="20" r:id="rId7"/>
    <sheet name="gear_box_ratios" sheetId="2" r:id="rId8"/>
    <sheet name="active_cylinder_ratios" sheetId="27" r:id="rId9"/>
    <sheet name="T1_map" sheetId="6" r:id="rId10"/>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87" i="31" l="1"/>
  <c r="F86" i="31"/>
  <c r="F83" i="31"/>
  <c r="F82" i="31"/>
  <c r="F81" i="31"/>
  <c r="F80" i="31"/>
  <c r="F78" i="31"/>
  <c r="F77" i="31"/>
  <c r="F76" i="31"/>
  <c r="F75" i="31"/>
  <c r="F74" i="31"/>
  <c r="F73" i="31"/>
  <c r="F72" i="31"/>
  <c r="F71" i="31"/>
  <c r="F70" i="31"/>
  <c r="F67" i="31"/>
  <c r="F66" i="31"/>
  <c r="F65" i="31"/>
  <c r="F64" i="31"/>
  <c r="F61" i="31"/>
  <c r="F60" i="31"/>
  <c r="F59" i="31"/>
  <c r="F58" i="31"/>
  <c r="F57" i="31"/>
  <c r="F56" i="31"/>
  <c r="F55" i="31"/>
  <c r="F54" i="31"/>
  <c r="F53" i="31"/>
  <c r="F52" i="31"/>
  <c r="F49" i="31"/>
  <c r="F48" i="31"/>
  <c r="F47" i="31"/>
  <c r="F46" i="31"/>
  <c r="F45" i="31"/>
  <c r="F44" i="31"/>
  <c r="F43" i="31"/>
  <c r="F42" i="31"/>
  <c r="F41" i="31"/>
  <c r="F40" i="31"/>
  <c r="F39" i="31"/>
  <c r="F38" i="31"/>
  <c r="F37" i="31"/>
  <c r="F36" i="31"/>
  <c r="F35" i="31"/>
  <c r="F34" i="31"/>
  <c r="F31" i="31"/>
  <c r="F30" i="31"/>
  <c r="F29" i="31"/>
  <c r="F28" i="31"/>
  <c r="F27" i="31"/>
  <c r="F26" i="31"/>
  <c r="F25" i="31"/>
  <c r="F24" i="31"/>
  <c r="F23" i="31"/>
  <c r="F22" i="31"/>
  <c r="F21" i="31"/>
  <c r="F20" i="31"/>
  <c r="F19" i="31"/>
  <c r="F18" i="31"/>
  <c r="F17" i="31"/>
  <c r="F16" i="31"/>
  <c r="F15" i="31"/>
  <c r="F14" i="31"/>
  <c r="F13" i="31"/>
  <c r="F12" i="31"/>
  <c r="F11" i="31"/>
  <c r="F10" i="31"/>
  <c r="F8" i="31"/>
  <c r="F7" i="31"/>
  <c r="F6" i="31"/>
  <c r="F5" i="31"/>
  <c r="F4" i="31"/>
  <c r="F3" i="31"/>
  <c r="F2" i="31"/>
  <c r="C3" i="31" l="1"/>
</calcChain>
</file>

<file path=xl/sharedStrings.xml><?xml version="1.0" encoding="utf-8"?>
<sst xmlns="http://schemas.openxmlformats.org/spreadsheetml/2006/main" count="484" uniqueCount="307">
  <si>
    <t>kJ/kg</t>
  </si>
  <si>
    <t>mm</t>
  </si>
  <si>
    <t>cc</t>
  </si>
  <si>
    <t>kW</t>
  </si>
  <si>
    <t>g/sec</t>
  </si>
  <si>
    <t>gear</t>
  </si>
  <si>
    <t>N</t>
  </si>
  <si>
    <t>N/(km/h)</t>
  </si>
  <si>
    <t>N/(km/h)^2</t>
  </si>
  <si>
    <t>kg</t>
  </si>
  <si>
    <t>RPM</t>
  </si>
  <si>
    <t>Road Loads</t>
  </si>
  <si>
    <t>Targets</t>
  </si>
  <si>
    <t>Comments</t>
  </si>
  <si>
    <t>sec</t>
  </si>
  <si>
    <t>Velocity [km/h]</t>
  </si>
  <si>
    <t>Low-Voltage Battery Current [A]</t>
  </si>
  <si>
    <t>Alternator Current [A]</t>
  </si>
  <si>
    <t>Parameter</t>
  </si>
  <si>
    <t>Name</t>
  </si>
  <si>
    <t>Value</t>
  </si>
  <si>
    <t>Unit</t>
  </si>
  <si>
    <t>alternator_nominal_voltage</t>
  </si>
  <si>
    <t>V</t>
  </si>
  <si>
    <t>Ah</t>
  </si>
  <si>
    <t>alternator_efficiency</t>
  </si>
  <si>
    <t>battery_capacity</t>
  </si>
  <si>
    <t>engine_capacity</t>
  </si>
  <si>
    <t>engine_stroke</t>
  </si>
  <si>
    <t>final_drive_ratio</t>
  </si>
  <si>
    <t>fuel_type</t>
  </si>
  <si>
    <t>gear box ratios</t>
  </si>
  <si>
    <t>gear_box_ratios</t>
  </si>
  <si>
    <t>gear_box_type</t>
  </si>
  <si>
    <t>idle_engine_speed_median</t>
  </si>
  <si>
    <t>engine_idle_fuel_consumption</t>
  </si>
  <si>
    <t>engine_fuel_lower_heating_value</t>
  </si>
  <si>
    <t>f0 WLTP-H</t>
  </si>
  <si>
    <t>f1 WLTP-H</t>
  </si>
  <si>
    <t>f2 WLTP-H</t>
  </si>
  <si>
    <t>vehicle_mass WLTP-H</t>
  </si>
  <si>
    <t>co2_emission_extra_high WLTP-H</t>
  </si>
  <si>
    <t>co2_emission_high WLTP-H</t>
  </si>
  <si>
    <t>co2_emission_medium WLTP-H</t>
  </si>
  <si>
    <t>co2_emission_low WLTP-H</t>
  </si>
  <si>
    <t>f0 WLTP-L</t>
  </si>
  <si>
    <t>f1 WLTP-L</t>
  </si>
  <si>
    <t>f2 WLTP-L</t>
  </si>
  <si>
    <t>vehicle_mass WLTP-L</t>
  </si>
  <si>
    <t>co2_emission_low WLTP-L</t>
  </si>
  <si>
    <t>co2_emission_medium WLTP-L</t>
  </si>
  <si>
    <t>co2_emission_high WLTP-L</t>
  </si>
  <si>
    <t>co2_emission_extra_high WLTP-L</t>
  </si>
  <si>
    <t>times</t>
  </si>
  <si>
    <t>velocities</t>
  </si>
  <si>
    <t>engine_speeds_out</t>
  </si>
  <si>
    <t>battery_currents</t>
  </si>
  <si>
    <t>alternator_currents</t>
  </si>
  <si>
    <t>Alternator nominal voltage</t>
  </si>
  <si>
    <t>Format</t>
  </si>
  <si>
    <t>float</t>
  </si>
  <si>
    <t>str</t>
  </si>
  <si>
    <t>[float, float, …]</t>
  </si>
  <si>
    <t>start_stop_activation_time</t>
  </si>
  <si>
    <t>alternator_nominal_power</t>
  </si>
  <si>
    <t>has_energy_recuperation</t>
  </si>
  <si>
    <t>engine_is_turbo</t>
  </si>
  <si>
    <t>has_start_stop</t>
  </si>
  <si>
    <t>T1 map speed</t>
  </si>
  <si>
    <t>T1 map power</t>
  </si>
  <si>
    <t>engine_has_variable_valve_actuation</t>
  </si>
  <si>
    <t>engine_has_cylinder_deactivation</t>
  </si>
  <si>
    <t>bool</t>
  </si>
  <si>
    <t>full_load_speeds</t>
  </si>
  <si>
    <t>full_load_powers</t>
  </si>
  <si>
    <t>speed</t>
  </si>
  <si>
    <t>power</t>
  </si>
  <si>
    <t>[-]</t>
  </si>
  <si>
    <t>#T1_map!A3:..(D):{"opts": {"empty": true},  "func": "redim", "kwds": {"col": 1}}</t>
  </si>
  <si>
    <t>Battery capacity</t>
  </si>
  <si>
    <t>engine_coolant_temperatures</t>
  </si>
  <si>
    <t>The version of the input-file</t>
  </si>
  <si>
    <t>n_dyno_axes WLTP-H</t>
  </si>
  <si>
    <t>n_dyno_axes WLTP-L</t>
  </si>
  <si>
    <t>int</t>
  </si>
  <si>
    <t>n_wheel_drive WLTP-H</t>
  </si>
  <si>
    <t>n_wheel_drive WLTP-L</t>
  </si>
  <si>
    <t>Torque converter</t>
  </si>
  <si>
    <t>has_torque_converter</t>
  </si>
  <si>
    <t>OBD Engine Speed [rpm]</t>
  </si>
  <si>
    <t>OBD Calculated Engine Load  [%]</t>
  </si>
  <si>
    <t>Dyno Velocity [km/h]</t>
  </si>
  <si>
    <t>Dyno Gear  [-]</t>
  </si>
  <si>
    <t>Engine capacity in cubic centimeters</t>
  </si>
  <si>
    <t>Engine stroke in mm</t>
  </si>
  <si>
    <t>Number of dyno axis WLTP</t>
  </si>
  <si>
    <t xml:space="preserve">Number of rotating axis of the dyno, Default: 2  </t>
  </si>
  <si>
    <t>gears WLTP-L</t>
  </si>
  <si>
    <t>gears WLTP-H</t>
  </si>
  <si>
    <t>Idle speed - warm conditions</t>
  </si>
  <si>
    <t>T1 map speed. See relevant sheet (T1_map)</t>
  </si>
  <si>
    <t>T1 map power. See relevant sheet (T1_map)</t>
  </si>
  <si>
    <t>WLTP- L Gear  [-]</t>
  </si>
  <si>
    <t>WLTP- H Gear  [-]</t>
  </si>
  <si>
    <t>Input file version</t>
  </si>
  <si>
    <t>°C</t>
  </si>
  <si>
    <t>OBD Engine Coolant Temperature [°C]</t>
  </si>
  <si>
    <t>Fuel type</t>
  </si>
  <si>
    <t>Fuel lower heating value</t>
  </si>
  <si>
    <t>Fuel carbon content</t>
  </si>
  <si>
    <t>Engine type</t>
  </si>
  <si>
    <t>Positive ignition or compression ignition</t>
  </si>
  <si>
    <t>Engine capacity</t>
  </si>
  <si>
    <t>Engine stroke</t>
  </si>
  <si>
    <t>Engine idle speed</t>
  </si>
  <si>
    <t>Engine idle fuel consumption</t>
  </si>
  <si>
    <t>Final drive ratios</t>
  </si>
  <si>
    <t>Gearbox type</t>
  </si>
  <si>
    <t>Gearbox type: automatic/manual/CVT</t>
  </si>
  <si>
    <t>Start-stop activation time</t>
  </si>
  <si>
    <t>Start-stop activation time elapsed from test start, how many seconds after the NEDC test the S/S system is expected to be enabled</t>
  </si>
  <si>
    <t>Nominal voltage of the alternator</t>
  </si>
  <si>
    <t>Starting ambient temperature WLTP-H</t>
  </si>
  <si>
    <t>Starting ambient temperature WLTP-L</t>
  </si>
  <si>
    <t>Initial temperature of the test cell during WLTP-H test. Default value = 23 °C</t>
  </si>
  <si>
    <t>Alternator maximum power</t>
  </si>
  <si>
    <t>Efficiency of the alternator</t>
  </si>
  <si>
    <t>Average alternator efficiency as declared by the manufacturer; if not provided equal to default value = 0.67</t>
  </si>
  <si>
    <t>Dyno applied mass WLTP-H</t>
  </si>
  <si>
    <t>Test mass WLTP-H</t>
  </si>
  <si>
    <t>Test mass WLTP-L</t>
  </si>
  <si>
    <t>F0 WLTP-H</t>
  </si>
  <si>
    <t>F1 WLTP-H</t>
  </si>
  <si>
    <t>F2 WLTP-H</t>
  </si>
  <si>
    <t>F0 WLTP-L</t>
  </si>
  <si>
    <t>F1 WLTP-L</t>
  </si>
  <si>
    <t>F2 WLTP-L</t>
  </si>
  <si>
    <r>
      <t>WLTP-H CO</t>
    </r>
    <r>
      <rPr>
        <vertAlign val="subscript"/>
        <sz val="11"/>
        <color theme="1"/>
        <rFont val="Calibri"/>
        <family val="2"/>
        <scheme val="minor"/>
      </rPr>
      <t>2</t>
    </r>
    <r>
      <rPr>
        <sz val="11"/>
        <color theme="1"/>
        <rFont val="Calibri"/>
        <family val="2"/>
        <scheme val="minor"/>
      </rPr>
      <t xml:space="preserve"> value phase 1</t>
    </r>
  </si>
  <si>
    <r>
      <t>WLTP-H CO</t>
    </r>
    <r>
      <rPr>
        <vertAlign val="subscript"/>
        <sz val="11"/>
        <color theme="1"/>
        <rFont val="Calibri"/>
        <family val="2"/>
        <scheme val="minor"/>
      </rPr>
      <t>2</t>
    </r>
    <r>
      <rPr>
        <sz val="11"/>
        <color theme="1"/>
        <rFont val="Calibri"/>
        <family val="2"/>
        <scheme val="minor"/>
      </rPr>
      <t xml:space="preserve"> value phase 2</t>
    </r>
  </si>
  <si>
    <r>
      <t>WLTP-H CO</t>
    </r>
    <r>
      <rPr>
        <vertAlign val="subscript"/>
        <sz val="11"/>
        <color theme="1"/>
        <rFont val="Calibri"/>
        <family val="2"/>
        <scheme val="minor"/>
      </rPr>
      <t>2</t>
    </r>
    <r>
      <rPr>
        <sz val="11"/>
        <color theme="1"/>
        <rFont val="Calibri"/>
        <family val="2"/>
        <scheme val="minor"/>
      </rPr>
      <t xml:space="preserve"> value phase 3</t>
    </r>
  </si>
  <si>
    <r>
      <t>WLTP-H CO</t>
    </r>
    <r>
      <rPr>
        <vertAlign val="subscript"/>
        <sz val="11"/>
        <color theme="1"/>
        <rFont val="Calibri"/>
        <family val="2"/>
        <scheme val="minor"/>
      </rPr>
      <t>2</t>
    </r>
    <r>
      <rPr>
        <sz val="11"/>
        <color theme="1"/>
        <rFont val="Calibri"/>
        <family val="2"/>
        <scheme val="minor"/>
      </rPr>
      <t xml:space="preserve"> value phase 4</t>
    </r>
  </si>
  <si>
    <r>
      <t>gCO</t>
    </r>
    <r>
      <rPr>
        <vertAlign val="subscript"/>
        <sz val="11"/>
        <color theme="1"/>
        <rFont val="Calibri"/>
        <family val="2"/>
        <scheme val="minor"/>
      </rPr>
      <t>2</t>
    </r>
    <r>
      <rPr>
        <sz val="11"/>
        <color theme="1"/>
        <rFont val="Calibri"/>
        <family val="2"/>
        <scheme val="minor"/>
      </rPr>
      <t>/km</t>
    </r>
  </si>
  <si>
    <r>
      <t>WLTP-L CO</t>
    </r>
    <r>
      <rPr>
        <vertAlign val="subscript"/>
        <sz val="11"/>
        <color theme="1"/>
        <rFont val="Calibri"/>
        <family val="2"/>
        <scheme val="minor"/>
      </rPr>
      <t>2</t>
    </r>
    <r>
      <rPr>
        <sz val="11"/>
        <color theme="1"/>
        <rFont val="Calibri"/>
        <family val="2"/>
        <scheme val="minor"/>
      </rPr>
      <t xml:space="preserve"> value phase 1</t>
    </r>
  </si>
  <si>
    <r>
      <t>WLTP-L CO</t>
    </r>
    <r>
      <rPr>
        <vertAlign val="subscript"/>
        <sz val="11"/>
        <color theme="1"/>
        <rFont val="Calibri"/>
        <family val="2"/>
        <scheme val="minor"/>
      </rPr>
      <t>2</t>
    </r>
    <r>
      <rPr>
        <sz val="11"/>
        <color theme="1"/>
        <rFont val="Calibri"/>
        <family val="2"/>
        <scheme val="minor"/>
      </rPr>
      <t xml:space="preserve"> value phase 2</t>
    </r>
  </si>
  <si>
    <r>
      <t>WLTP-L CO</t>
    </r>
    <r>
      <rPr>
        <vertAlign val="subscript"/>
        <sz val="11"/>
        <color theme="1"/>
        <rFont val="Calibri"/>
        <family val="2"/>
        <scheme val="minor"/>
      </rPr>
      <t>2</t>
    </r>
    <r>
      <rPr>
        <sz val="11"/>
        <color theme="1"/>
        <rFont val="Calibri"/>
        <family val="2"/>
        <scheme val="minor"/>
      </rPr>
      <t xml:space="preserve"> value phase 3</t>
    </r>
  </si>
  <si>
    <r>
      <t>WLTP-L CO</t>
    </r>
    <r>
      <rPr>
        <vertAlign val="subscript"/>
        <sz val="11"/>
        <color theme="1"/>
        <rFont val="Calibri"/>
        <family val="2"/>
        <scheme val="minor"/>
      </rPr>
      <t>2</t>
    </r>
    <r>
      <rPr>
        <sz val="11"/>
        <color theme="1"/>
        <rFont val="Calibri"/>
        <family val="2"/>
        <scheme val="minor"/>
      </rPr>
      <t xml:space="preserve"> value phase 4</t>
    </r>
  </si>
  <si>
    <t>Phase low, bag values not corrected for RCB, not rounded WLTP-L test measurements</t>
  </si>
  <si>
    <t>Phase medium, bag values not corrected for RCB, not rounded WLTP-L test measurements</t>
  </si>
  <si>
    <t>Phase high, bag values not corrected for RCB, not rounded WLTP-L test measurements</t>
  </si>
  <si>
    <t>Phase extra high, bag values not corrected for RCB, not rounded WLTP-L test measurements</t>
  </si>
  <si>
    <t>Phase low, bag values not corrected for RCB, not rounded WLTP-H test measurements</t>
  </si>
  <si>
    <t>Phase medium, bag values not corrected for RCB, not rounded WLTP-H test measurements</t>
  </si>
  <si>
    <t>Phase high, bag values not corrected for RCB, not rounded WLTP-H test measurements</t>
  </si>
  <si>
    <t>Phase extra high, bag values not corrected for RCB, not rounded WLTP-H test measurements</t>
  </si>
  <si>
    <t>Turbo or supercharger</t>
  </si>
  <si>
    <t>Start-stop</t>
  </si>
  <si>
    <t>Brake energy recuperation</t>
  </si>
  <si>
    <t>Variable valve actuation</t>
  </si>
  <si>
    <t>Cylinder deactivation</t>
  </si>
  <si>
    <t>Time [sec]</t>
  </si>
  <si>
    <t>rpm</t>
  </si>
  <si>
    <t>Drive mode WLTP-H</t>
  </si>
  <si>
    <t>Drive mode WLTP-L</t>
  </si>
  <si>
    <t>Specify 2-wheel driving or 4-wheel driving WLTP-H test (default:2)</t>
  </si>
  <si>
    <t>Specify 2-wheel driving or 4-wheel driving WLTP-L test (default:2)</t>
  </si>
  <si>
    <t>Type of fuel used in the test: diesel, gasoline, LPG, NG or biomethane, ethanol(E85), biodiesel</t>
  </si>
  <si>
    <t>Idle fuel consumption of the vehicle - warm conditions. What is the idling fuel consumption of the vehicle when velocity is 0, Start-stop system is disengaged, and battery SOC is at balance conditions?</t>
  </si>
  <si>
    <t>Lower heating value of fuel used in the test</t>
  </si>
  <si>
    <t>Vehicle inertia NEDC-L</t>
  </si>
  <si>
    <t>F0 NEDC-L</t>
  </si>
  <si>
    <t>F1 NEDC-L</t>
  </si>
  <si>
    <t>F2 NEDC-L</t>
  </si>
  <si>
    <t>f0 NEDC-L</t>
  </si>
  <si>
    <t>f1 NEDC-L</t>
  </si>
  <si>
    <t>f2 NEDC-L</t>
  </si>
  <si>
    <t>Inertia class of NEDC-L - Do not correct for rotating parts</t>
  </si>
  <si>
    <t>F0 road load coefficient WLTP-H</t>
  </si>
  <si>
    <t>F1 road load coefficient WLTP-H</t>
  </si>
  <si>
    <t>F2 road load coefficient WLTP-H</t>
  </si>
  <si>
    <t>Dyno applied mass WLTP-L</t>
  </si>
  <si>
    <t>F0 road load coefficient WLTP-L</t>
  </si>
  <si>
    <t>F1 road load coefficient WLTP-L</t>
  </si>
  <si>
    <t>F2 road load coefficient WLTP-L</t>
  </si>
  <si>
    <t>F0 road load coefficient NEDC-L</t>
  </si>
  <si>
    <t>F1 road load coefficient NEDC-L</t>
  </si>
  <si>
    <t>F2 road load coefficient NEDC-L</t>
  </si>
  <si>
    <t>F2 road load coefficient NEDC-H</t>
  </si>
  <si>
    <t>F1 road load coefficient NEDC-H</t>
  </si>
  <si>
    <t>F0 road load coefficient NEDC-H</t>
  </si>
  <si>
    <t>Inertia class of NEDC-H - Do not correct for rotating parts</t>
  </si>
  <si>
    <t>vehicle_mass NEDC-L</t>
  </si>
  <si>
    <t>Drive mode NEDC-L</t>
  </si>
  <si>
    <t>n_wheel_drive NEDC-L</t>
  </si>
  <si>
    <t>Specify 2-wheel driving or 4-wheel driving during NEDC-L test (default:2)</t>
  </si>
  <si>
    <t>Specify 2-wheel driving or 4-wheel driving during NEDC-H test (default:2)</t>
  </si>
  <si>
    <t>Drive mode NEDC-H</t>
  </si>
  <si>
    <t>Drive mode</t>
  </si>
  <si>
    <t>Dyno - Vehicle configuration</t>
  </si>
  <si>
    <t>Vehicle inertia NEDC-H</t>
  </si>
  <si>
    <t>F0 NEDC-H</t>
  </si>
  <si>
    <t>F1 NEDC-H</t>
  </si>
  <si>
    <t>F2 NEDC-H</t>
  </si>
  <si>
    <t>Allow lower engine RPM at constant speed operation of ATs / Fuel saving gear for automatic transmission</t>
  </si>
  <si>
    <t>ignition_type</t>
  </si>
  <si>
    <t>vehicle_mass NEDC-H</t>
  </si>
  <si>
    <t>f0 NEDC-H</t>
  </si>
  <si>
    <t>f1 NEDC-H</t>
  </si>
  <si>
    <t>f2 NEDC-H</t>
  </si>
  <si>
    <t>n_wheel_drive NEDC-H</t>
  </si>
  <si>
    <t>fuel_carbon_content_percentage</t>
  </si>
  <si>
    <t>fuel_saving_at_strategy</t>
  </si>
  <si>
    <t>Tyre code (e.g., P195/55R16 85H) of the tyres used in the WLTP test.</t>
  </si>
  <si>
    <t>Initial temperature of the test cell during WLTP-L test. Default value = 23 °C</t>
  </si>
  <si>
    <t>gear box ratio</t>
  </si>
  <si>
    <t>* gear box ratio matrix is an array: [Ratio for gear 1, Ratio for gear 2, …]</t>
  </si>
  <si>
    <t>Definitions:</t>
  </si>
  <si>
    <t>Gear box ratios [ratio gear 1, ratio gear 2, ...] see relevant sheet (gear_box_ratios)</t>
  </si>
  <si>
    <t xml:space="preserve">Tyre dimensions </t>
  </si>
  <si>
    <t>tyre_code</t>
  </si>
  <si>
    <t>%</t>
  </si>
  <si>
    <t>bag_phases</t>
  </si>
  <si>
    <t>Bag Phases [-]</t>
  </si>
  <si>
    <r>
      <t>NEDC-H CO</t>
    </r>
    <r>
      <rPr>
        <vertAlign val="subscript"/>
        <sz val="11"/>
        <color theme="1"/>
        <rFont val="Calibri"/>
        <family val="2"/>
        <scheme val="minor"/>
      </rPr>
      <t>2</t>
    </r>
    <r>
      <rPr>
        <sz val="11"/>
        <color theme="1"/>
        <rFont val="Calibri"/>
        <family val="2"/>
        <scheme val="minor"/>
      </rPr>
      <t xml:space="preserve"> declared NEDC</t>
    </r>
  </si>
  <si>
    <r>
      <t>NEDC-L CO</t>
    </r>
    <r>
      <rPr>
        <vertAlign val="subscript"/>
        <sz val="11"/>
        <color theme="1"/>
        <rFont val="Calibri"/>
        <family val="2"/>
        <scheme val="minor"/>
      </rPr>
      <t>2</t>
    </r>
    <r>
      <rPr>
        <sz val="11"/>
        <color theme="1"/>
        <rFont val="Calibri"/>
        <family val="2"/>
        <scheme val="minor"/>
      </rPr>
      <t xml:space="preserve"> declared NEDC</t>
    </r>
  </si>
  <si>
    <t>active_cylinder_ratios</t>
  </si>
  <si>
    <t>Active cylinder ratios</t>
  </si>
  <si>
    <t>Note:</t>
  </si>
  <si>
    <t>Make sure to set the parameter 'engine_has_cylinder_deactivation' in the 'Inputs' tab to TRUE.</t>
  </si>
  <si>
    <t>Example:</t>
  </si>
  <si>
    <t>% of carbon in the fuel by weight. Eg 85.5%</t>
  </si>
  <si>
    <t>calibration.initial_temperature WLTP-H</t>
  </si>
  <si>
    <t>calibration.initial_temperature WLTP-L</t>
  </si>
  <si>
    <t>Declared value for NEDC vehicle H. Value should be Ki factor corrected.</t>
  </si>
  <si>
    <t>Declared value for NEDC vehicle L. Value should be Ki factor corrected.</t>
  </si>
  <si>
    <t>ki_factor</t>
  </si>
  <si>
    <t>For vehicles without periodically regenerating systems this values is equal to 1. For vehicles with periodically regenerating systems, if not provided, this value is set to 1.05</t>
  </si>
  <si>
    <t>gears</t>
  </si>
  <si>
    <t>co2_normalization_references</t>
  </si>
  <si>
    <t>target declared_co2_emission_value NEDC-H</t>
  </si>
  <si>
    <t>target declared_co2_emission_value NEDC-L</t>
  </si>
  <si>
    <t>Periodically regenerating systems</t>
  </si>
  <si>
    <t>has_periodically_regenerating_systems</t>
  </si>
  <si>
    <t>0 = No | 1 = Yes - Does the vehicle have periodically regenerating systems?  (default:0)</t>
  </si>
  <si>
    <t>If the vehicle has an engine with 6 cylinders and it has the possibility to deactivate 2 or 3 cylinders, you have to introduce the following ratios: 0.66 (4/6) and 0.5 (3/6).</t>
  </si>
  <si>
    <t>If the vehicle has an engine with 3 cylinders and it has the possibility to deactivate 1 cylinder, you have to introduce the following ratios: 0.66 (2/3).</t>
  </si>
  <si>
    <t>If the vehicle has an engine with 4 cylinders and it has the possibility to deactivate 2 cylinders, you have to introduce the following ratio: 0.5 (2/4).</t>
  </si>
  <si>
    <t>If the vehicle has an engine with 6 cylinders and it has the possibility to deactivate 3 cylinders, you have to introduce the following ratio:  0.5 (3/6).</t>
  </si>
  <si>
    <t>If the vehicle has an engine with 6 cylinders and it has the possibility to deactivate 2 or 3 or 4 cylinders, you have to introduce the following ratios: 0.66 (4/6), 0.5 (3/6), and 0.33 (2/6).</t>
  </si>
  <si>
    <t>#active_cylinder_ratios!A3:..(D):{"opts": {"empty": true},  "func": "redim", "kwds": {"col": 1, "cell": 1}}</t>
  </si>
  <si>
    <t>#gear_box_ratios!B3:..(D):{"opts": {"empty": true},  "func": "redim", "kwds": {"col": 1, "cell": 1}}</t>
  </si>
  <si>
    <t>flag.input_version</t>
  </si>
  <si>
    <t>Lean Burn</t>
  </si>
  <si>
    <t>has_lean_burn</t>
  </si>
  <si>
    <t>Gearbox thermal management</t>
  </si>
  <si>
    <t>has_gear_box_thermal_management</t>
  </si>
  <si>
    <t>#T1_map!B3:..(D):{"opts": {"empty": true},  "func": "redim", "kwds": {"col": 1}}</t>
  </si>
  <si>
    <r>
      <rPr>
        <b/>
        <sz val="14"/>
        <color theme="1"/>
        <rFont val="Calibri"/>
        <family val="2"/>
        <scheme val="minor"/>
      </rPr>
      <t>Welcome to the CO</t>
    </r>
    <r>
      <rPr>
        <b/>
        <vertAlign val="subscript"/>
        <sz val="14"/>
        <color theme="1"/>
        <rFont val="Calibri"/>
        <family val="2"/>
        <scheme val="minor"/>
      </rPr>
      <t>2</t>
    </r>
    <r>
      <rPr>
        <b/>
        <sz val="14"/>
        <color theme="1"/>
        <rFont val="Calibri"/>
        <family val="2"/>
        <scheme val="minor"/>
      </rPr>
      <t>MPAS declaration file.</t>
    </r>
    <r>
      <rPr>
        <sz val="14"/>
        <color theme="1"/>
        <rFont val="Calibri"/>
        <family val="2"/>
        <scheme val="minor"/>
      </rPr>
      <t xml:space="preserve">
</t>
    </r>
    <r>
      <rPr>
        <sz val="12"/>
        <color theme="1"/>
        <rFont val="Calibri"/>
        <family val="2"/>
        <scheme val="minor"/>
      </rPr>
      <t xml:space="preserve">
All the inputs required to run simulations with the CO</t>
    </r>
    <r>
      <rPr>
        <vertAlign val="subscript"/>
        <sz val="12"/>
        <color theme="1"/>
        <rFont val="Calibri"/>
        <family val="2"/>
        <scheme val="minor"/>
      </rPr>
      <t>2</t>
    </r>
    <r>
      <rPr>
        <sz val="12"/>
        <color theme="1"/>
        <rFont val="Calibri"/>
        <family val="2"/>
        <scheme val="minor"/>
      </rPr>
      <t xml:space="preserve">MPAS model are provided through this file.
Tabs marked in red are required for the model to run in declaration mode.
The </t>
    </r>
    <r>
      <rPr>
        <b/>
        <i/>
        <sz val="12"/>
        <color rgb="FFFF0000"/>
        <rFont val="Calibri"/>
        <family val="2"/>
        <scheme val="minor"/>
      </rPr>
      <t>Inputs tab</t>
    </r>
    <r>
      <rPr>
        <sz val="12"/>
        <color theme="1"/>
        <rFont val="Calibri"/>
        <family val="2"/>
        <scheme val="minor"/>
      </rPr>
      <t xml:space="preserve"> has to be necessarily filled in to run simulations. This tab contains information regarding the simulated vehicle: characteristics of the engine, fuel, gearbox, tyres, and battery; road loads; CO</t>
    </r>
    <r>
      <rPr>
        <vertAlign val="subscript"/>
        <sz val="12"/>
        <color theme="1"/>
        <rFont val="Calibri"/>
        <family val="2"/>
        <scheme val="minor"/>
      </rPr>
      <t>2</t>
    </r>
    <r>
      <rPr>
        <sz val="12"/>
        <color theme="1"/>
        <rFont val="Calibri"/>
        <family val="2"/>
        <scheme val="minor"/>
      </rPr>
      <t xml:space="preserve"> emission declared; drive modes; and further optional installed technologies.
The </t>
    </r>
    <r>
      <rPr>
        <b/>
        <i/>
        <sz val="12"/>
        <color rgb="FFFFC000"/>
        <rFont val="Calibri"/>
        <family val="2"/>
        <scheme val="minor"/>
      </rPr>
      <t>NEDC-H</t>
    </r>
    <r>
      <rPr>
        <i/>
        <sz val="12"/>
        <color rgb="FFFFC000"/>
        <rFont val="Calibri"/>
        <family val="2"/>
        <scheme val="minor"/>
      </rPr>
      <t xml:space="preserve"> </t>
    </r>
    <r>
      <rPr>
        <i/>
        <sz val="12"/>
        <rFont val="Calibri"/>
        <family val="2"/>
        <scheme val="minor"/>
      </rPr>
      <t>and</t>
    </r>
    <r>
      <rPr>
        <i/>
        <sz val="12"/>
        <color rgb="FFFFC000"/>
        <rFont val="Calibri"/>
        <family val="2"/>
        <scheme val="minor"/>
      </rPr>
      <t xml:space="preserve"> </t>
    </r>
    <r>
      <rPr>
        <b/>
        <i/>
        <sz val="12"/>
        <color rgb="FFFFC000"/>
        <rFont val="Calibri"/>
        <family val="2"/>
        <scheme val="minor"/>
      </rPr>
      <t xml:space="preserve">NEDC-L </t>
    </r>
    <r>
      <rPr>
        <b/>
        <i/>
        <sz val="12"/>
        <rFont val="Calibri"/>
        <family val="2"/>
        <scheme val="minor"/>
      </rPr>
      <t>tabs</t>
    </r>
    <r>
      <rPr>
        <sz val="12"/>
        <color theme="1"/>
        <rFont val="Calibri"/>
        <family val="2"/>
        <scheme val="minor"/>
      </rPr>
      <t xml:space="preserve"> are optional. These tabs are intended to be populated with the time series measured during the NEDC-H and NEDC-L tests, respectively: time, velocity, gear, and bag phases. These time series are considered as targets by the model. Columns must have the same length.
The </t>
    </r>
    <r>
      <rPr>
        <b/>
        <i/>
        <sz val="12"/>
        <color rgb="FFFF0000"/>
        <rFont val="Calibri"/>
        <family val="2"/>
        <scheme val="minor"/>
      </rPr>
      <t>WLTP-H</t>
    </r>
    <r>
      <rPr>
        <sz val="12"/>
        <color theme="1"/>
        <rFont val="Calibri"/>
        <family val="2"/>
        <scheme val="minor"/>
      </rPr>
      <t xml:space="preserve"> and </t>
    </r>
    <r>
      <rPr>
        <b/>
        <i/>
        <sz val="12"/>
        <color rgb="FFFF0000"/>
        <rFont val="Calibri"/>
        <family val="2"/>
        <scheme val="minor"/>
      </rPr>
      <t>WLTP-L</t>
    </r>
    <r>
      <rPr>
        <sz val="12"/>
        <color theme="1"/>
        <rFont val="Calibri"/>
        <family val="2"/>
        <scheme val="minor"/>
      </rPr>
      <t xml:space="preserve"> tabs are intended to be populated with the time series measured during the WLTP-H and WLTP-L tests, respectively. The time series are used to calibrate the CO</t>
    </r>
    <r>
      <rPr>
        <vertAlign val="subscript"/>
        <sz val="12"/>
        <color theme="1"/>
        <rFont val="Calibri"/>
        <family val="2"/>
        <scheme val="minor"/>
      </rPr>
      <t>2</t>
    </r>
    <r>
      <rPr>
        <sz val="12"/>
        <color theme="1"/>
        <rFont val="Calibri"/>
        <family val="2"/>
        <scheme val="minor"/>
      </rPr>
      <t>MPAS model. At least one of the two tabs has to filled in to enable CO</t>
    </r>
    <r>
      <rPr>
        <vertAlign val="subscript"/>
        <sz val="12"/>
        <color theme="1"/>
        <rFont val="Calibri"/>
        <family val="2"/>
        <scheme val="minor"/>
      </rPr>
      <t>2</t>
    </r>
    <r>
      <rPr>
        <sz val="12"/>
        <color theme="1"/>
        <rFont val="Calibri"/>
        <family val="2"/>
        <scheme val="minor"/>
      </rPr>
      <t xml:space="preserve">MPAS model to run. The tabs contain the following time series: time, velocity, gear, engine speed, engine coolant temperature, engine load, alternator and battery currents.  Columns must have the same length.
The </t>
    </r>
    <r>
      <rPr>
        <b/>
        <i/>
        <sz val="12"/>
        <color rgb="FFFFC000"/>
        <rFont val="Calibri"/>
        <family val="2"/>
        <scheme val="minor"/>
      </rPr>
      <t>prediction.WLTP</t>
    </r>
    <r>
      <rPr>
        <sz val="12"/>
        <color theme="1"/>
        <rFont val="Calibri"/>
        <family val="2"/>
        <scheme val="minor"/>
      </rPr>
      <t xml:space="preserve"> is an optional tab. It aims at calculating emission with specific velocity profile and/or bag phases and/or gearshifting pattern. If the tab is left empty, emissions are calculated based on the theoretical WLTP velocities and gear shifts.
The model requires the ratio of each gear to run. The data have to be provided in the </t>
    </r>
    <r>
      <rPr>
        <b/>
        <i/>
        <sz val="12"/>
        <color rgb="FFFF0000"/>
        <rFont val="Calibri"/>
        <family val="2"/>
        <scheme val="minor"/>
      </rPr>
      <t>gear_box_ratios tab</t>
    </r>
    <r>
      <rPr>
        <b/>
        <i/>
        <sz val="12"/>
        <rFont val="Calibri"/>
        <family val="2"/>
        <scheme val="minor"/>
      </rPr>
      <t>.</t>
    </r>
    <r>
      <rPr>
        <sz val="12"/>
        <color theme="1"/>
        <rFont val="Calibri"/>
        <family val="2"/>
        <scheme val="minor"/>
      </rPr>
      <t xml:space="preserve">
The </t>
    </r>
    <r>
      <rPr>
        <b/>
        <i/>
        <sz val="12"/>
        <color rgb="FFFF0000"/>
        <rFont val="Calibri"/>
        <family val="2"/>
        <scheme val="minor"/>
      </rPr>
      <t>T1_map</t>
    </r>
    <r>
      <rPr>
        <sz val="12"/>
        <color theme="1"/>
        <rFont val="Calibri"/>
        <family val="2"/>
        <scheme val="minor"/>
      </rPr>
      <t xml:space="preserve"> tab is required. The T1 map (array of speed, and power) of the tested vehicle has be provided here as a way to establish the full load curve.
The </t>
    </r>
    <r>
      <rPr>
        <b/>
        <sz val="12"/>
        <color rgb="FFFFC000"/>
        <rFont val="Calibri"/>
        <family val="2"/>
        <scheme val="minor"/>
      </rPr>
      <t>active_cylinder_ratios</t>
    </r>
    <r>
      <rPr>
        <sz val="12"/>
        <color theme="1"/>
        <rFont val="Calibri"/>
        <family val="2"/>
        <scheme val="minor"/>
      </rPr>
      <t xml:space="preserve"> tab is required in cases where the vehicle has cylinder deactivation technology enabled.</t>
    </r>
  </si>
  <si>
    <t>0 = No | 1 = Yes - Is the engine equipped with any kind of charging system? (default: 1)</t>
  </si>
  <si>
    <t>0 = No | 1 = Yes - Does the vehicle have start-stop system? (default: 1)</t>
  </si>
  <si>
    <t>0 = No | 1 = Yes - Does the vehicle have brake energy recuperation technologies? (default: 1)</t>
  </si>
  <si>
    <t>0 = No | 1 = Yes - Relevant for A/T Gearbox types. Setting this value to 1 will allow the correlation tool to use a higher gear at constant speed driving than in the case of transient conditions (default: 1)</t>
  </si>
  <si>
    <t>0 = No | 1 = Yes - Does the vehicle use torque converter? (default: 1 if gear_box_type=='automatic' else 0)</t>
  </si>
  <si>
    <t>0 = No | 1 = Yes - Does the engine feature variable valve actuation (VVT, VVL or combinations)? (default: 0)</t>
  </si>
  <si>
    <t>0 = No | 1 = Yes - Does the engine feature a cylinder deactivation system? If yes provide the active cylinder ratios in the tab 'active_cylinder_ratios'. (default: 0)</t>
  </si>
  <si>
    <r>
      <t xml:space="preserve">0 = No | 1 = Yes - Relevant only for </t>
    </r>
    <r>
      <rPr>
        <b/>
        <i/>
        <sz val="10"/>
        <color theme="1"/>
        <rFont val="Calibri"/>
        <family val="2"/>
        <scheme val="minor"/>
      </rPr>
      <t>positive ignition engines</t>
    </r>
    <r>
      <rPr>
        <i/>
        <sz val="10"/>
        <color theme="1"/>
        <rFont val="Calibri"/>
        <family val="2"/>
        <scheme val="minor"/>
      </rPr>
      <t xml:space="preserve"> (gasoline engines). It refers to the burning of fuel with an excess of air in an internal combustion engine (default: 0)</t>
    </r>
  </si>
  <si>
    <t>0 = No | 1 = Yes - Does the vehicle have an active thermal management of the gearbox? The specific technology option applies only to vehicles in which the temperature of the gearbox is regulated from the vehicle's cooling circuit using a heat-exchanger, heating storage system or other methods for directing engine waste-heat to the gearbox. Gearbox mounting and other passive systems (encapsulation) should not be considered (default: 0)</t>
  </si>
  <si>
    <t>Exhaust gas recirculation</t>
  </si>
  <si>
    <t>has_exhausted_gas_recirculation</t>
  </si>
  <si>
    <t xml:space="preserve">has_selective_catalytic_reduction </t>
  </si>
  <si>
    <t>Selective catalytic reduction</t>
  </si>
  <si>
    <t>0 = No | 1 = Yes -  Is the vehicle equipped with selective catalytic reduction system? SCR uses urea to reduce NOx emissions (default: 0 and it is valid for compression engines)</t>
  </si>
  <si>
    <t>0 = No | 1 = Yes -  Is the vehicle equipped with external exhaust gas recirculation (External Low or High pressure EGR or combination of the two)?  EGR recirculates a portion of an engine's exhaust gas back to the engine cylinders to reduce NOx emissions (default: 1 for comression engines, 0 for positive)</t>
  </si>
  <si>
    <t>flag.vehicle_family_id</t>
  </si>
  <si>
    <t>Vehicle family id</t>
  </si>
  <si>
    <t>final_drive_ratios</t>
  </si>
  <si>
    <t>#gear_box_ratios!C3:..(D):{"opts": {"empty": true},  "func": "redim", "kwds": {"col": 1, "cell": 1}}</t>
  </si>
  <si>
    <t>Final drive ratios [ratio 1, ratio 2, ...] see relevant column in sheet (gear_box_ratios)</t>
  </si>
  <si>
    <t>final drive ratio</t>
  </si>
  <si>
    <t>* final drive ratio matrix is an array: [Ratio for gear 1, Ratio for gear 2, …]</t>
  </si>
  <si>
    <t>Final drive ratio. If the car has two different final drive ratios please leave it blank and provide the final drive ratios in gear_box_ratios tab</t>
  </si>
  <si>
    <t>OBD Velocity [km/h]</t>
  </si>
  <si>
    <t>obd_velocities</t>
  </si>
  <si>
    <t>Individual code for simulated vehicle. Check the definition</t>
  </si>
  <si>
    <t>diesel</t>
  </si>
  <si>
    <t>compression</t>
  </si>
  <si>
    <t>P215/60R17 96T</t>
  </si>
  <si>
    <t>automatic</t>
  </si>
  <si>
    <t>Fuel Consumption [g/sec]</t>
  </si>
  <si>
    <t>Dyno CO2 [g/sec]</t>
  </si>
  <si>
    <t>Engine power [kW]</t>
  </si>
  <si>
    <t>target gears</t>
  </si>
  <si>
    <t>target fuel_consumptions</t>
  </si>
  <si>
    <t>target co2_emissions</t>
  </si>
  <si>
    <t>target engine_powers_out</t>
  </si>
  <si>
    <t>target engine_speeds_out</t>
  </si>
  <si>
    <t>target engine_coolant_temperatures</t>
  </si>
  <si>
    <t>target alternator_currents</t>
  </si>
  <si>
    <t>target battery_currents</t>
  </si>
  <si>
    <t>2.2.6</t>
  </si>
  <si>
    <t>Type Approval identifier (Section 1)</t>
  </si>
  <si>
    <t>World Manufacturer identifier</t>
  </si>
  <si>
    <t>Type Approval year</t>
  </si>
  <si>
    <t>Family Type ('IP', 'RL', 'RM', 'PR')</t>
  </si>
  <si>
    <t>Type Approval sequence number</t>
  </si>
  <si>
    <t>Technologies (OEM declared)</t>
  </si>
  <si>
    <t>AAA</t>
  </si>
  <si>
    <t>IP</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</si>
</sst>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
    <numFmt numFmtId="167" formatCode="0.0000000"/>
    <numFmt numFmtId="168" formatCode="0000"/>
  </numFmts>
  <fonts count="36"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theme="0"/>
      <name val="Calibri"/>
      <family val="2"/>
      <scheme val="minor"/>
    </font>
    <font>
      <i/>
      <sz val="9"/>
      <color theme="0"/>
      <name val="Calibri"/>
      <family val="2"/>
      <scheme val="minor"/>
    </font>
    <font>
      <i/>
      <sz val="10"/>
      <color theme="0"/>
      <name val="Calibri"/>
      <family val="2"/>
      <scheme val="minor"/>
    </font>
    <font>
      <i/>
      <sz val="10"/>
      <name val="Calibri"/>
      <family val="2"/>
      <scheme val="minor"/>
    </font>
    <font>
      <sz val="11"/>
      <color rgb="FFFF0000"/>
      <name val="Calibri"/>
      <family val="2"/>
      <scheme val="minor"/>
    </font>
    <font>
      <vertAlign val="subscript"/>
      <sz val="11"/>
      <color theme="1"/>
      <name val="Calibri"/>
      <family val="2"/>
      <scheme val="minor"/>
    </font>
    <font>
      <vertAlign val="subscript"/>
      <sz val="12"/>
      <color theme="1"/>
      <name val="Calibri"/>
      <family val="2"/>
      <scheme val="minor"/>
    </font>
    <font>
      <b/>
      <i/>
      <sz val="12"/>
      <color rgb="FFFF0000"/>
      <name val="Calibri"/>
      <family val="2"/>
      <scheme val="minor"/>
    </font>
    <font>
      <sz val="14"/>
      <color theme="1"/>
      <name val="Calibri"/>
      <family val="2"/>
      <scheme val="minor"/>
    </font>
    <font>
      <b/>
      <sz val="14"/>
      <color theme="1"/>
      <name val="Calibri"/>
      <family val="2"/>
      <scheme val="minor"/>
    </font>
    <font>
      <b/>
      <vertAlign val="subscript"/>
      <sz val="14"/>
      <color theme="1"/>
      <name val="Calibri"/>
      <family val="2"/>
      <scheme val="minor"/>
    </font>
    <font>
      <b/>
      <i/>
      <sz val="12"/>
      <name val="Calibri"/>
      <family val="2"/>
      <scheme val="minor"/>
    </font>
    <font>
      <i/>
      <sz val="12"/>
      <name val="Calibri"/>
      <family val="2"/>
      <scheme val="minor"/>
    </font>
    <font>
      <sz val="11"/>
      <name val="Calibri"/>
      <family val="2"/>
      <scheme val="minor"/>
    </font>
    <font>
      <b/>
      <i/>
      <sz val="10"/>
      <color theme="1"/>
      <name val="Calibri"/>
      <family val="2"/>
      <scheme val="minor"/>
    </font>
    <font>
      <b/>
      <sz val="12"/>
      <color rgb="FFFFC000"/>
      <name val="Calibri"/>
      <family val="2"/>
      <scheme val="minor"/>
    </font>
    <font>
      <b/>
      <i/>
      <sz val="12"/>
      <color rgb="FFFFC000"/>
      <name val="Calibri"/>
      <family val="2"/>
      <scheme val="minor"/>
    </font>
    <font>
      <i/>
      <sz val="12"/>
      <color rgb="FFFFC000"/>
      <name val="Calibri"/>
      <family val="2"/>
      <scheme val="minor"/>
    </font>
    <font>
      <i/>
      <sz val="10"/>
      <color theme="10"/>
      <name val="Calibri"/>
      <family val="2"/>
      <scheme val="minor"/>
    </font>
    <font>
      <sz val="11"/>
      <color rgb="FF006100"/>
      <name val="Calibri"/>
      <family val="2"/>
      <scheme val="minor"/>
    </font>
    <font>
      <b/>
      <sz val="11"/>
      <color theme="9" tint="-0.249977111117893"/>
      <name val="Calibri"/>
      <family val="2"/>
      <scheme val="minor"/>
    </font>
    <font>
      <i/>
      <sz val="9"/>
      <color theme="9" tint="-0.249977111117893"/>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C99"/>
      </patternFill>
    </fill>
    <fill>
      <patternFill patternType="solid">
        <fgColor theme="0"/>
        <bgColor indexed="64"/>
      </patternFill>
    </fill>
    <fill>
      <patternFill patternType="solid">
        <fgColor rgb="FFFFC000"/>
        <bgColor indexed="64"/>
      </patternFill>
    </fill>
    <fill>
      <patternFill patternType="solid">
        <fgColor rgb="FFC6EFCE"/>
      </patternFill>
    </fill>
    <fill>
      <patternFill patternType="solid">
        <fgColor rgb="FF00B050"/>
        <bgColor indexed="64"/>
      </patternFill>
    </fill>
  </fills>
  <borders count="24">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top style="double">
        <color auto="1"/>
      </top>
      <bottom style="thin">
        <color auto="1"/>
      </bottom>
      <diagonal/>
    </border>
    <border>
      <left/>
      <right/>
      <top style="thin">
        <color auto="1"/>
      </top>
      <bottom style="thin">
        <color auto="1"/>
      </bottom>
      <diagonal/>
    </border>
    <border>
      <left/>
      <right/>
      <top style="thin">
        <color auto="1"/>
      </top>
      <bottom/>
      <diagonal/>
    </border>
  </borders>
  <cellStyleXfs count="11">
    <xf numFmtId="0" fontId="0" fillId="0" borderId="0"/>
    <xf numFmtId="0" fontId="3" fillId="0" borderId="0"/>
    <xf numFmtId="0" fontId="11" fillId="3" borderId="20"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33" fillId="6" borderId="0" applyNumberFormat="0" applyBorder="0" applyAlignment="0" applyProtection="0"/>
  </cellStyleXfs>
  <cellXfs count="125">
    <xf numFmtId="0" fontId="0" fillId="0" borderId="0" xfId="0"/>
    <xf numFmtId="0" fontId="2" fillId="0" borderId="2" xfId="0" applyFont="1" applyBorder="1" applyAlignment="1">
      <alignment horizontal="center"/>
    </xf>
    <xf numFmtId="0" fontId="2" fillId="0" borderId="4" xfId="0" applyFon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3" fillId="0" borderId="0" xfId="1"/>
    <xf numFmtId="0" fontId="8" fillId="0" borderId="1" xfId="0" applyFont="1" applyBorder="1" applyAlignment="1" applyProtection="1">
      <alignment horizontal="left" vertical="center"/>
      <protection locked="0"/>
    </xf>
    <xf numFmtId="0" fontId="8" fillId="0" borderId="0" xfId="0" applyFont="1" applyAlignment="1" applyProtection="1">
      <alignment vertical="center"/>
      <protection locked="0"/>
    </xf>
    <xf numFmtId="0" fontId="2" fillId="0" borderId="1" xfId="0" applyFont="1" applyBorder="1" applyAlignment="1" applyProtection="1">
      <alignment horizontal="center" vertical="center"/>
      <protection locked="0"/>
    </xf>
    <xf numFmtId="0" fontId="6" fillId="2" borderId="0" xfId="0" applyFont="1" applyFill="1" applyAlignment="1" applyProtection="1">
      <alignment horizontal="right" vertical="center"/>
      <protection locked="0"/>
    </xf>
    <xf numFmtId="165" fontId="6" fillId="2" borderId="0" xfId="0" applyNumberFormat="1" applyFont="1" applyFill="1" applyAlignment="1" applyProtection="1">
      <alignment horizontal="right" vertical="center"/>
      <protection locked="0"/>
    </xf>
    <xf numFmtId="0" fontId="0" fillId="0" borderId="1" xfId="0" applyBorder="1" applyAlignment="1" applyProtection="1">
      <alignment vertical="center"/>
      <protection locked="0"/>
    </xf>
    <xf numFmtId="0" fontId="0" fillId="0" borderId="0" xfId="0" applyAlignment="1" applyProtection="1">
      <alignment vertical="center"/>
      <protection locked="0"/>
    </xf>
    <xf numFmtId="0" fontId="2" fillId="0" borderId="1" xfId="0" applyFont="1" applyBorder="1" applyAlignment="1" applyProtection="1">
      <alignment vertical="center"/>
      <protection locked="0"/>
    </xf>
    <xf numFmtId="0" fontId="7" fillId="0" borderId="1" xfId="0" applyFont="1" applyBorder="1" applyAlignment="1" applyProtection="1">
      <alignment horizontal="center" vertical="center"/>
      <protection locked="0"/>
    </xf>
    <xf numFmtId="0" fontId="0" fillId="0" borderId="0" xfId="0" applyAlignment="1" applyProtection="1">
      <alignment horizontal="right" vertical="center"/>
      <protection locked="0"/>
    </xf>
    <xf numFmtId="0" fontId="5" fillId="0" borderId="0" xfId="0" applyFont="1" applyAlignment="1" applyProtection="1">
      <alignment vertical="center" wrapText="1"/>
      <protection locked="0"/>
    </xf>
    <xf numFmtId="0" fontId="0" fillId="0" borderId="0" xfId="0" applyFill="1" applyAlignment="1" applyProtection="1">
      <alignment vertical="center"/>
      <protection locked="0"/>
    </xf>
    <xf numFmtId="0" fontId="5" fillId="0" borderId="0" xfId="0" applyFont="1" applyAlignment="1" applyProtection="1">
      <alignment vertical="center"/>
      <protection locked="0"/>
    </xf>
    <xf numFmtId="0" fontId="0" fillId="0" borderId="0" xfId="0" applyAlignment="1" applyProtection="1">
      <alignment vertical="center" wrapText="1"/>
      <protection locked="0"/>
    </xf>
    <xf numFmtId="0" fontId="4" fillId="0" borderId="1" xfId="0" applyFont="1" applyBorder="1" applyAlignment="1" applyProtection="1">
      <alignment vertical="center" wrapText="1"/>
      <protection locked="0"/>
    </xf>
    <xf numFmtId="0" fontId="0" fillId="0" borderId="1" xfId="0" applyBorder="1" applyAlignment="1" applyProtection="1">
      <alignment vertical="center" wrapText="1"/>
      <protection locked="0"/>
    </xf>
    <xf numFmtId="0" fontId="8" fillId="0" borderId="1" xfId="0"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0" fontId="0" fillId="0" borderId="0" xfId="0" applyFill="1"/>
    <xf numFmtId="0" fontId="3" fillId="0" borderId="0" xfId="1" applyFill="1"/>
    <xf numFmtId="0" fontId="2" fillId="0" borderId="0" xfId="0" applyFont="1" applyAlignment="1">
      <alignment horizontal="center"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1" xfId="0" applyFont="1" applyBorder="1" applyAlignment="1">
      <alignment horizontal="center" vertical="center"/>
    </xf>
    <xf numFmtId="0" fontId="18" fillId="0" borderId="0" xfId="0" applyFont="1" applyAlignment="1" applyProtection="1">
      <alignment vertical="center"/>
      <protection locked="0"/>
    </xf>
    <xf numFmtId="0" fontId="22" fillId="0" borderId="0" xfId="0" applyFont="1" applyAlignment="1">
      <alignment vertical="center" wrapText="1"/>
    </xf>
    <xf numFmtId="0" fontId="9" fillId="4" borderId="0" xfId="0" applyFont="1" applyFill="1" applyAlignment="1" applyProtection="1">
      <alignment horizontal="right" vertical="center"/>
    </xf>
    <xf numFmtId="0" fontId="6" fillId="2" borderId="6" xfId="0" applyFont="1" applyFill="1" applyBorder="1" applyAlignment="1" applyProtection="1">
      <alignment horizontal="center"/>
      <protection locked="0"/>
    </xf>
    <xf numFmtId="0" fontId="6" fillId="2" borderId="8" xfId="0" applyFont="1" applyFill="1" applyBorder="1" applyAlignment="1" applyProtection="1">
      <alignment horizontal="center"/>
      <protection locked="0"/>
    </xf>
    <xf numFmtId="0" fontId="6" fillId="2" borderId="10" xfId="0" applyFont="1" applyFill="1" applyBorder="1" applyAlignment="1" applyProtection="1">
      <alignment horizontal="center"/>
      <protection locked="0"/>
    </xf>
    <xf numFmtId="0" fontId="0" fillId="0" borderId="0" xfId="0" applyProtection="1"/>
    <xf numFmtId="0" fontId="0" fillId="0" borderId="2" xfId="0" applyBorder="1" applyAlignment="1" applyProtection="1">
      <alignment vertical="center"/>
    </xf>
    <xf numFmtId="0" fontId="6" fillId="2" borderId="0" xfId="0" applyFont="1" applyFill="1" applyAlignment="1" applyProtection="1">
      <alignment horizontal="left" vertical="center"/>
      <protection locked="0"/>
    </xf>
    <xf numFmtId="164" fontId="6" fillId="2" borderId="0" xfId="0" applyNumberFormat="1" applyFont="1" applyFill="1" applyAlignment="1" applyProtection="1">
      <alignment horizontal="right" vertical="center"/>
      <protection locked="0"/>
    </xf>
    <xf numFmtId="166" fontId="6" fillId="2" borderId="0" xfId="0" applyNumberFormat="1" applyFont="1" applyFill="1" applyAlignment="1" applyProtection="1">
      <alignment horizontal="right" vertical="center"/>
      <protection locked="0"/>
    </xf>
    <xf numFmtId="167" fontId="6" fillId="2" borderId="0" xfId="0" applyNumberFormat="1" applyFont="1" applyFill="1" applyAlignment="1" applyProtection="1">
      <alignment horizontal="right" vertical="center"/>
      <protection locked="0"/>
    </xf>
    <xf numFmtId="0" fontId="3" fillId="0" borderId="0" xfId="1" applyProtection="1">
      <protection locked="0"/>
    </xf>
    <xf numFmtId="0" fontId="0" fillId="0" borderId="0" xfId="0" applyProtection="1">
      <protection locked="0"/>
    </xf>
    <xf numFmtId="0" fontId="0" fillId="2" borderId="14" xfId="0" applyFill="1" applyBorder="1" applyAlignment="1" applyProtection="1">
      <alignment horizontal="center" vertical="center"/>
      <protection locked="0"/>
    </xf>
    <xf numFmtId="0" fontId="0" fillId="2" borderId="15"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17" xfId="0" applyFill="1" applyBorder="1" applyAlignment="1" applyProtection="1">
      <alignment horizontal="center" vertical="center"/>
      <protection locked="0"/>
    </xf>
    <xf numFmtId="0" fontId="0" fillId="2" borderId="18"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protection locked="0"/>
    </xf>
    <xf numFmtId="0" fontId="0" fillId="0" borderId="2" xfId="0" applyBorder="1" applyAlignment="1" applyProtection="1">
      <alignment vertical="center"/>
      <protection locked="0"/>
    </xf>
    <xf numFmtId="0" fontId="0" fillId="0" borderId="0" xfId="0" applyAlignment="1" applyProtection="1">
      <protection locked="0"/>
    </xf>
    <xf numFmtId="0" fontId="2" fillId="0" borderId="0" xfId="0" applyFont="1" applyFill="1" applyBorder="1" applyAlignment="1" applyProtection="1">
      <alignment vertical="center"/>
      <protection locked="0"/>
    </xf>
    <xf numFmtId="0" fontId="2" fillId="0" borderId="0" xfId="0" applyFont="1" applyBorder="1" applyAlignment="1" applyProtection="1">
      <alignment horizontal="left" vertical="center"/>
      <protection locked="0"/>
    </xf>
    <xf numFmtId="0" fontId="7" fillId="0" borderId="0" xfId="0" applyFont="1" applyBorder="1" applyAlignment="1" applyProtection="1">
      <alignment horizontal="center" vertical="center"/>
      <protection locked="0"/>
    </xf>
    <xf numFmtId="0" fontId="4" fillId="0" borderId="0" xfId="0" applyFont="1" applyBorder="1" applyAlignment="1" applyProtection="1">
      <alignment vertical="center" wrapText="1"/>
      <protection locked="0"/>
    </xf>
    <xf numFmtId="0" fontId="10" fillId="0" borderId="0" xfId="0" applyFont="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7"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4" fillId="0" borderId="1" xfId="0" applyFont="1" applyBorder="1" applyAlignment="1" applyProtection="1">
      <alignment vertical="center"/>
      <protection locked="0"/>
    </xf>
    <xf numFmtId="0" fontId="8" fillId="0" borderId="0" xfId="0" applyFont="1" applyFill="1" applyAlignment="1" applyProtection="1">
      <alignment horizontal="left" vertical="center"/>
      <protection locked="0"/>
    </xf>
    <xf numFmtId="0" fontId="14" fillId="0" borderId="0" xfId="0" applyFont="1" applyAlignment="1" applyProtection="1">
      <alignment vertical="center"/>
      <protection locked="0"/>
    </xf>
    <xf numFmtId="0" fontId="15" fillId="0" borderId="0" xfId="0" applyFont="1" applyAlignment="1" applyProtection="1">
      <alignment horizontal="left" vertical="center"/>
      <protection locked="0"/>
    </xf>
    <xf numFmtId="0" fontId="14" fillId="0" borderId="0" xfId="0" applyFont="1" applyAlignment="1" applyProtection="1">
      <alignment horizontal="right" vertical="center"/>
      <protection locked="0"/>
    </xf>
    <xf numFmtId="0" fontId="15" fillId="0" borderId="0" xfId="0" applyFont="1" applyAlignment="1" applyProtection="1">
      <alignment horizontal="center" vertical="center"/>
      <protection locked="0"/>
    </xf>
    <xf numFmtId="0" fontId="16" fillId="0" borderId="0" xfId="0" applyFont="1" applyAlignment="1" applyProtection="1">
      <alignment vertical="center" wrapText="1"/>
      <protection locked="0"/>
    </xf>
    <xf numFmtId="0" fontId="0" fillId="0" borderId="0" xfId="0" applyFill="1" applyAlignment="1" applyProtection="1">
      <alignment vertical="center" wrapText="1"/>
      <protection locked="0"/>
    </xf>
    <xf numFmtId="0" fontId="0" fillId="0" borderId="0" xfId="0" applyAlignment="1" applyProtection="1">
      <alignment vertical="top" wrapText="1"/>
    </xf>
    <xf numFmtId="0" fontId="3" fillId="0" borderId="0" xfId="1" applyAlignment="1">
      <alignment horizontal="center" vertical="center"/>
    </xf>
    <xf numFmtId="0" fontId="0" fillId="2" borderId="0" xfId="0" applyFill="1" applyBorder="1" applyAlignment="1" applyProtection="1">
      <alignment horizontal="center" vertical="center"/>
      <protection locked="0"/>
    </xf>
    <xf numFmtId="0" fontId="11" fillId="2" borderId="0" xfId="2" applyFill="1" applyBorder="1" applyAlignment="1" applyProtection="1">
      <alignment horizontal="center" vertical="center"/>
      <protection locked="0"/>
    </xf>
    <xf numFmtId="0" fontId="0" fillId="0" borderId="0" xfId="0" applyAlignment="1">
      <alignment horizontal="center" vertical="center"/>
    </xf>
    <xf numFmtId="0" fontId="0" fillId="0" borderId="0" xfId="0" applyFill="1" applyAlignment="1">
      <alignment horizontal="center" vertical="center"/>
    </xf>
    <xf numFmtId="0" fontId="0" fillId="0" borderId="0" xfId="0" applyBorder="1" applyAlignment="1" applyProtection="1">
      <alignment vertical="top" wrapText="1"/>
      <protection locked="0"/>
    </xf>
    <xf numFmtId="0" fontId="27" fillId="0" borderId="6" xfId="0" applyFont="1" applyFill="1" applyBorder="1" applyAlignment="1" applyProtection="1">
      <alignment horizontal="center"/>
    </xf>
    <xf numFmtId="0" fontId="2" fillId="0" borderId="0" xfId="0" applyFont="1" applyBorder="1" applyAlignment="1" applyProtection="1">
      <alignment horizontal="center" vertical="center"/>
    </xf>
    <xf numFmtId="0" fontId="6" fillId="5" borderId="8" xfId="0" applyFont="1" applyFill="1" applyBorder="1" applyAlignment="1" applyProtection="1">
      <alignment horizontal="center"/>
      <protection locked="0"/>
    </xf>
    <xf numFmtId="0" fontId="6" fillId="5" borderId="10" xfId="0" applyFont="1" applyFill="1" applyBorder="1" applyAlignment="1" applyProtection="1">
      <alignment horizontal="center"/>
      <protection locked="0"/>
    </xf>
    <xf numFmtId="0" fontId="2" fillId="0" borderId="0" xfId="0" applyFont="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0" fillId="0" borderId="0" xfId="0" applyFill="1" applyProtection="1">
      <protection locked="0"/>
    </xf>
    <xf numFmtId="0" fontId="11" fillId="5" borderId="0" xfId="2" applyFill="1" applyBorder="1" applyAlignment="1" applyProtection="1">
      <alignment horizontal="right" vertical="center"/>
      <protection locked="0"/>
    </xf>
    <xf numFmtId="0" fontId="0" fillId="5" borderId="0" xfId="0" applyFill="1" applyProtection="1">
      <protection locked="0"/>
    </xf>
    <xf numFmtId="0" fontId="0" fillId="5" borderId="0" xfId="0" applyFill="1"/>
    <xf numFmtId="0" fontId="11" fillId="5" borderId="0" xfId="2" applyFill="1" applyBorder="1" applyAlignment="1" applyProtection="1">
      <alignment horizontal="center" vertical="center"/>
      <protection locked="0"/>
    </xf>
    <xf numFmtId="0" fontId="0" fillId="5" borderId="0" xfId="0" applyFill="1" applyAlignment="1">
      <alignment horizontal="center" vertical="center"/>
    </xf>
    <xf numFmtId="0" fontId="0" fillId="2" borderId="0" xfId="0" applyFill="1" applyAlignment="1" applyProtection="1">
      <alignment horizontal="center" vertical="center"/>
      <protection locked="0"/>
    </xf>
    <xf numFmtId="0" fontId="3" fillId="5" borderId="0" xfId="1" applyFill="1" applyProtection="1">
      <protection locked="0"/>
    </xf>
    <xf numFmtId="0" fontId="0" fillId="0" borderId="0" xfId="0" applyFill="1" applyAlignment="1" applyProtection="1">
      <alignment vertical="center"/>
    </xf>
    <xf numFmtId="0" fontId="10" fillId="0" borderId="0" xfId="0" applyFont="1" applyAlignment="1" applyProtection="1">
      <alignment horizontal="left" vertical="center"/>
    </xf>
    <xf numFmtId="0" fontId="6" fillId="5" borderId="6" xfId="0" applyFont="1" applyFill="1" applyBorder="1" applyAlignment="1" applyProtection="1">
      <alignment horizontal="center"/>
      <protection locked="0"/>
    </xf>
    <xf numFmtId="0" fontId="32" fillId="0" borderId="0" xfId="9" applyFont="1" applyBorder="1" applyAlignment="1" applyProtection="1">
      <alignment vertical="center" wrapText="1"/>
      <protection locked="0"/>
    </xf>
    <xf numFmtId="0" fontId="32" fillId="0" borderId="0" xfId="9" applyFont="1" applyBorder="1" applyAlignment="1" applyProtection="1">
      <alignment vertical="center" wrapText="1"/>
      <protection locked="0" hidden="1"/>
    </xf>
    <xf numFmtId="0" fontId="27" fillId="7" borderId="0" xfId="10" applyFont="1" applyFill="1" applyBorder="1" applyAlignment="1" applyProtection="1">
      <alignment horizontal="center"/>
      <protection locked="0"/>
    </xf>
    <xf numFmtId="0" fontId="27" fillId="7" borderId="0" xfId="0" applyFont="1" applyFill="1" applyAlignment="1" applyProtection="1">
      <alignment horizontal="center"/>
      <protection locked="0"/>
    </xf>
    <xf numFmtId="0" fontId="3" fillId="0" borderId="0" xfId="1" applyFill="1" applyProtection="1">
      <protection locked="0"/>
    </xf>
    <xf numFmtId="0" fontId="0" fillId="0" borderId="0" xfId="0" applyFill="1" applyAlignment="1" applyProtection="1">
      <alignment horizontal="left" vertical="center"/>
      <protection locked="0"/>
    </xf>
    <xf numFmtId="0" fontId="34" fillId="0" borderId="0" xfId="0" applyFont="1" applyAlignment="1" applyProtection="1">
      <alignment vertical="center"/>
      <protection locked="0"/>
    </xf>
    <xf numFmtId="0" fontId="35" fillId="0" borderId="0" xfId="0" applyFont="1" applyAlignment="1" applyProtection="1">
      <alignment horizontal="left" vertical="center"/>
      <protection locked="0"/>
    </xf>
    <xf numFmtId="1" fontId="6" fillId="2" borderId="0" xfId="0" applyNumberFormat="1" applyFont="1" applyFill="1" applyAlignment="1" applyProtection="1">
      <alignment horizontal="right" vertical="center"/>
      <protection locked="0"/>
    </xf>
    <xf numFmtId="49" fontId="6" fillId="2" borderId="0" xfId="0" applyNumberFormat="1" applyFont="1" applyFill="1" applyAlignment="1" applyProtection="1">
      <alignment horizontal="right" vertical="center"/>
      <protection locked="0"/>
    </xf>
    <xf numFmtId="168" fontId="6" fillId="2" borderId="0" xfId="0" applyNumberFormat="1" applyFont="1" applyFill="1" applyAlignment="1" applyProtection="1">
      <alignment horizontal="right" vertical="center"/>
      <protection locked="0"/>
    </xf>
    <xf numFmtId="0" fontId="5" fillId="0" borderId="0" xfId="0" applyFont="1" applyProtection="1">
      <protection hidden="1"/>
    </xf>
    <xf numFmtId="0" fontId="5" fillId="0" borderId="1" xfId="0" applyFont="1" applyBorder="1" applyAlignment="1" applyProtection="1">
      <alignment vertical="center" wrapText="1"/>
      <protection locked="0"/>
    </xf>
    <xf numFmtId="0" fontId="22" fillId="0" borderId="0" xfId="0" applyFont="1" applyAlignment="1">
      <alignment horizontal="center" vertical="center" wrapText="1"/>
    </xf>
    <xf numFmtId="0" fontId="0" fillId="0" borderId="0" xfId="0" applyFill="1" applyAlignment="1" applyProtection="1">
      <alignment horizontal="left" vertical="center"/>
      <protection locked="0"/>
    </xf>
    <xf numFmtId="0" fontId="0" fillId="0" borderId="0" xfId="0" applyFill="1" applyAlignment="1" applyProtection="1">
      <alignment horizontal="left" vertical="center" wrapText="1"/>
      <protection locked="0"/>
    </xf>
    <xf numFmtId="0" fontId="32" fillId="0" borderId="0" xfId="9" applyFont="1" applyBorder="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0" fillId="0" borderId="0" xfId="0" applyAlignment="1" applyProtection="1">
      <alignment horizontal="left" vertical="top" wrapText="1"/>
    </xf>
    <xf numFmtId="0" fontId="0" fillId="0" borderId="0" xfId="0"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cellXfs>
  <cellStyles count="11">
    <cellStyle name="Followed Hyperlink" xfId="4" builtinId="9" hidden="1"/>
    <cellStyle name="Followed Hyperlink" xfId="6" builtinId="9" hidden="1"/>
    <cellStyle name="Followed Hyperlink" xfId="8" builtinId="9" hidden="1"/>
    <cellStyle name="Good" xfId="10" builtinId="26"/>
    <cellStyle name="Hyperlink" xfId="3" builtinId="8" hidden="1"/>
    <cellStyle name="Hyperlink" xfId="5" builtinId="8" hidden="1"/>
    <cellStyle name="Hyperlink" xfId="7" builtinId="8" hidden="1"/>
    <cellStyle name="Hyperlink" xfId="9" builtinId="8"/>
    <cellStyle name="Input" xfId="2" builtinId="20"/>
    <cellStyle name="Normal" xfId="0" builtinId="0"/>
    <cellStyle name="Normal 2" xfId="1"/>
  </cellStyles>
  <dxfs count="61">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ill>
        <patternFill>
          <bgColor rgb="FFC00000"/>
        </patternFill>
      </fill>
    </dxf>
    <dxf>
      <font>
        <color theme="0"/>
      </font>
      <fill>
        <patternFill>
          <bgColor theme="0" tint="-0.24994659260841701"/>
        </patternFill>
      </fill>
    </dxf>
    <dxf>
      <font>
        <color theme="0"/>
      </font>
      <fill>
        <patternFill>
          <bgColor theme="7" tint="0.59996337778862885"/>
        </patternFill>
      </fill>
    </dxf>
    <dxf>
      <font>
        <color rgb="FF9C0006"/>
      </font>
      <fill>
        <patternFill>
          <bgColor rgb="FFFFC7CE"/>
        </patternFill>
      </fill>
    </dxf>
  </dxfs>
  <tableStyles count="0" defaultTableStyle="TableStyleMedium2" defaultPivotStyle="PivotStyleMedium9"/>
  <colors>
    <mruColors>
      <color rgb="FFC6EFCE"/>
      <color rgb="FFFF00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co2mpas.i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600456</xdr:colOff>
      <xdr:row>12</xdr:row>
      <xdr:rowOff>76200</xdr:rowOff>
    </xdr:to>
    <xdr:pic>
      <xdr:nvPicPr>
        <xdr:cNvPr id="2" name="Picture 1">
          <a:hlinkClick xmlns:r="http://schemas.openxmlformats.org/officeDocument/2006/relationships" r:id="rId1"/>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8968" b="6542"/>
        <a:stretch/>
      </xdr:blipFill>
      <xdr:spPr>
        <a:xfrm>
          <a:off x="0" y="0"/>
          <a:ext cx="9134856" cy="2362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5444</xdr:colOff>
      <xdr:row>1</xdr:row>
      <xdr:rowOff>9525</xdr:rowOff>
    </xdr:from>
    <xdr:to>
      <xdr:col>12</xdr:col>
      <xdr:colOff>291193</xdr:colOff>
      <xdr:row>27</xdr:row>
      <xdr:rowOff>114300</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2597494" y="200025"/>
          <a:ext cx="3238499" cy="564832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E" sz="1100" b="1"/>
            <a:t>Legend</a:t>
          </a:r>
        </a:p>
        <a:p>
          <a:pPr algn="l"/>
          <a:r>
            <a:rPr lang="en-IE" sz="1100" b="1" baseline="0">
              <a:solidFill>
                <a:srgbClr val="FFFF00"/>
              </a:solidFill>
            </a:rPr>
            <a:t>Yellow </a:t>
          </a:r>
          <a:r>
            <a:rPr lang="en-IE" sz="1100" b="1" baseline="0">
              <a:solidFill>
                <a:sysClr val="windowText" lastClr="000000"/>
              </a:solidFill>
            </a:rPr>
            <a:t>cells</a:t>
          </a:r>
          <a:r>
            <a:rPr lang="en-IE" sz="1100"/>
            <a:t> are mandatory.</a:t>
          </a:r>
        </a:p>
        <a:p>
          <a:pPr algn="l"/>
          <a:endParaRPr lang="en-IE" sz="1100" b="1">
            <a:solidFill>
              <a:schemeClr val="accent6">
                <a:lumMod val="75000"/>
              </a:schemeClr>
            </a:solidFill>
          </a:endParaRPr>
        </a:p>
        <a:p>
          <a:pPr algn="l"/>
          <a:r>
            <a:rPr lang="en-IE" sz="1100" b="1" baseline="0">
              <a:solidFill>
                <a:srgbClr val="FFC000"/>
              </a:solidFill>
            </a:rPr>
            <a:t>Orange </a:t>
          </a:r>
          <a:r>
            <a:rPr lang="en-IE" sz="1100" b="1" baseline="0">
              <a:solidFill>
                <a:sysClr val="windowText" lastClr="000000"/>
              </a:solidFill>
            </a:rPr>
            <a:t>cells</a:t>
          </a:r>
          <a:r>
            <a:rPr lang="en-IE" sz="1100" baseline="0">
              <a:solidFill>
                <a:sysClr val="windowText" lastClr="000000"/>
              </a:solidFill>
            </a:rPr>
            <a:t> </a:t>
          </a:r>
          <a:r>
            <a:rPr lang="en-IE" sz="1100" baseline="0"/>
            <a:t>are optional if not provided the default value will be adopted.</a:t>
          </a:r>
        </a:p>
        <a:p>
          <a:pPr algn="l"/>
          <a:endParaRPr lang="en-IE" sz="1100" baseline="0"/>
        </a:p>
        <a:p>
          <a:pPr algn="l"/>
          <a:r>
            <a:rPr lang="en-IE" sz="1100" baseline="0"/>
            <a:t>-----------------------------------------------------------------------</a:t>
          </a:r>
        </a:p>
        <a:p>
          <a:pPr algn="l"/>
          <a:endParaRPr lang="en-IE" sz="1100" baseline="0"/>
        </a:p>
        <a:p>
          <a:pPr algn="l"/>
          <a:r>
            <a:rPr lang="en-IE" sz="1100" baseline="0"/>
            <a:t>Signals are expected to be provided in the respective cycle tabs (NEDC-H, NEDC-L, WLTP-H, WLTP-L, prediction.WLTP), at 1 Hz frequency. Guarantee the resective resolutions for each signal.</a:t>
          </a:r>
        </a:p>
        <a:p>
          <a:pPr algn="l"/>
          <a:endParaRPr lang="en-IE" sz="1100" baseline="0"/>
        </a:p>
        <a:p>
          <a:pPr algn="l"/>
          <a:r>
            <a:rPr lang="en-IE" sz="1100" baseline="0"/>
            <a:t>The model might fail in case your time-series signals are time-shifted (&gt; ± 1 sec.) and/or with different sampling rates. Even if the run succeeds, the results will not be accurate enough. The datasync command-line tool synchronizes your dyno and/or OBD signals with the theoretical WLTP cycle. Signals are expected to be derived from the same test-simulation as the other input values.</a:t>
          </a:r>
        </a:p>
        <a:p>
          <a:pPr algn="l"/>
          <a:endParaRPr lang="en-IE" sz="1100" baseline="0"/>
        </a:p>
        <a:p>
          <a:pPr algn="l"/>
          <a:r>
            <a:rPr lang="en-IE" sz="1100" baseline="0"/>
            <a:t>Note:</a:t>
          </a:r>
        </a:p>
        <a:p>
          <a:pPr algn="l"/>
          <a:r>
            <a:rPr lang="en-IE" sz="1100" baseline="0"/>
            <a:t>Engine temperatures refer to engine coolant and not engine oil temperatures.</a:t>
          </a:r>
        </a:p>
        <a:p>
          <a:endParaRPr lang="en-IE" sz="1100" baseline="0"/>
        </a:p>
      </xdr:txBody>
    </xdr:sp>
    <xdr:clientData/>
  </xdr:twoCellAnchor>
  <xdr:twoCellAnchor>
    <xdr:from>
      <xdr:col>7</xdr:col>
      <xdr:colOff>12700</xdr:colOff>
      <xdr:row>32</xdr:row>
      <xdr:rowOff>183242</xdr:rowOff>
    </xdr:from>
    <xdr:to>
      <xdr:col>12</xdr:col>
      <xdr:colOff>292100</xdr:colOff>
      <xdr:row>41</xdr:row>
      <xdr:rowOff>59417</xdr:rowOff>
    </xdr:to>
    <xdr:sp macro="" textlink="">
      <xdr:nvSpPr>
        <xdr:cNvPr id="3" name="TextBox 2">
          <a:extLst>
            <a:ext uri="{FF2B5EF4-FFF2-40B4-BE49-F238E27FC236}">
              <a16:creationId xmlns="" xmlns:a16="http://schemas.microsoft.com/office/drawing/2014/main" id="{00000000-0008-0000-0100-000004000000}"/>
            </a:ext>
          </a:extLst>
        </xdr:cNvPr>
        <xdr:cNvSpPr txBox="1"/>
      </xdr:nvSpPr>
      <xdr:spPr>
        <a:xfrm>
          <a:off x="12604750" y="7022192"/>
          <a:ext cx="3232150" cy="159067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rgbClr val="FF0000"/>
              </a:solidFill>
              <a:latin typeface="+mn-lt"/>
              <a:ea typeface="+mn-ea"/>
              <a:cs typeface="+mn-cs"/>
            </a:rPr>
            <a:t>Two scenarios</a:t>
          </a:r>
          <a:r>
            <a:rPr lang="en-IE" sz="1100" b="1" baseline="0">
              <a:solidFill>
                <a:srgbClr val="FF0000"/>
              </a:solidFill>
              <a:latin typeface="+mn-lt"/>
              <a:ea typeface="+mn-ea"/>
              <a:cs typeface="+mn-cs"/>
            </a:rPr>
            <a:t> are possible:</a:t>
          </a:r>
        </a:p>
        <a:p>
          <a:pPr marL="0" indent="0"/>
          <a:r>
            <a:rPr lang="en-IE" sz="1100" b="1" baseline="0">
              <a:solidFill>
                <a:srgbClr val="FF0000"/>
              </a:solidFill>
              <a:latin typeface="+mn-lt"/>
              <a:ea typeface="+mn-ea"/>
              <a:cs typeface="+mn-cs"/>
            </a:rPr>
            <a:t>1. For NEDC CO2 interpolation family (vehicle L and H) user needs to provide RLs and masses for both WLTPs (L and H) and both NEDCs (L and H). </a:t>
          </a:r>
        </a:p>
        <a:p>
          <a:pPr marL="0" indent="0"/>
          <a:r>
            <a:rPr lang="en-IE" sz="1100" b="1" baseline="0">
              <a:solidFill>
                <a:srgbClr val="FF0000"/>
              </a:solidFill>
              <a:latin typeface="+mn-lt"/>
              <a:ea typeface="+mn-ea"/>
              <a:cs typeface="+mn-cs"/>
            </a:rPr>
            <a:t>2. Without NEDC CO2 interpolation family all vehicles will be type approved as NEDC-H. In this case RLs and masses for only WLTP-H and NEDC-H should be provided.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4</xdr:row>
      <xdr:rowOff>171450</xdr:rowOff>
    </xdr:from>
    <xdr:to>
      <xdr:col>4</xdr:col>
      <xdr:colOff>1047750</xdr:colOff>
      <xdr:row>23</xdr:row>
      <xdr:rowOff>104775</xdr:rowOff>
    </xdr:to>
    <xdr:sp macro="" textlink="">
      <xdr:nvSpPr>
        <xdr:cNvPr id="2" name="TextBox 1"/>
        <xdr:cNvSpPr txBox="1"/>
      </xdr:nvSpPr>
      <xdr:spPr>
        <a:xfrm>
          <a:off x="38100" y="981075"/>
          <a:ext cx="4667250" cy="355282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E" sz="1100" b="1">
              <a:solidFill>
                <a:schemeClr val="dk1"/>
              </a:solidFill>
              <a:latin typeface="+mn-lt"/>
              <a:ea typeface="+mn-ea"/>
              <a:cs typeface="+mn-cs"/>
            </a:rPr>
            <a:t>This sheet is intended for the calculation of  theoretical WLTPs.</a:t>
          </a:r>
        </a:p>
        <a:p>
          <a:pPr marL="0" indent="0" algn="l"/>
          <a:endParaRPr lang="en-IE" sz="1100" b="1">
            <a:solidFill>
              <a:schemeClr val="dk1"/>
            </a:solidFill>
            <a:latin typeface="+mn-lt"/>
            <a:ea typeface="+mn-ea"/>
            <a:cs typeface="+mn-cs"/>
          </a:endParaRPr>
        </a:p>
        <a:p>
          <a:r>
            <a:rPr lang="en-IE" sz="1100" b="1">
              <a:solidFill>
                <a:schemeClr val="dk1"/>
              </a:solidFill>
              <a:effectLst/>
              <a:latin typeface="+mn-lt"/>
              <a:ea typeface="+mn-ea"/>
              <a:cs typeface="+mn-cs"/>
            </a:rPr>
            <a:t>Add data here if you want a specific velocity profile and/or</a:t>
          </a:r>
          <a:r>
            <a:rPr lang="en-IE" sz="1100" b="1" baseline="0">
              <a:solidFill>
                <a:schemeClr val="dk1"/>
              </a:solidFill>
              <a:effectLst/>
              <a:latin typeface="+mn-lt"/>
              <a:ea typeface="+mn-ea"/>
              <a:cs typeface="+mn-cs"/>
            </a:rPr>
            <a:t> bag phases</a:t>
          </a:r>
          <a:r>
            <a:rPr lang="en-IE" sz="1100" b="1">
              <a:solidFill>
                <a:schemeClr val="dk1"/>
              </a:solidFill>
              <a:effectLst/>
              <a:latin typeface="+mn-lt"/>
              <a:ea typeface="+mn-ea"/>
              <a:cs typeface="+mn-cs"/>
            </a:rPr>
            <a:t> and/or gearshifting pattern to be used for WLTP prediction.</a:t>
          </a:r>
        </a:p>
        <a:p>
          <a:endParaRPr lang="en-IE">
            <a:effectLst/>
          </a:endParaRPr>
        </a:p>
        <a:p>
          <a:r>
            <a:rPr lang="en-IE" sz="1100" b="1">
              <a:solidFill>
                <a:schemeClr val="dk1"/>
              </a:solidFill>
              <a:effectLst/>
              <a:latin typeface="+mn-lt"/>
              <a:ea typeface="+mn-ea"/>
              <a:cs typeface="+mn-cs"/>
            </a:rPr>
            <a:t>When the bag</a:t>
          </a:r>
          <a:r>
            <a:rPr lang="en-IE" sz="1100" b="1" baseline="0">
              <a:solidFill>
                <a:schemeClr val="dk1"/>
              </a:solidFill>
              <a:effectLst/>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effectLst/>
              <a:latin typeface="+mn-lt"/>
              <a:ea typeface="+mn-ea"/>
              <a:cs typeface="+mn-cs"/>
            </a:rPr>
            <a:t>.</a:t>
          </a:r>
          <a:endParaRPr lang="en-IE">
            <a:effectLst/>
          </a:endParaRPr>
        </a:p>
        <a:p>
          <a:endParaRPr lang="en-IE">
            <a:effectLst/>
          </a:endParaRPr>
        </a:p>
        <a:p>
          <a:r>
            <a:rPr lang="en-IE" sz="1100" b="1">
              <a:solidFill>
                <a:schemeClr val="dk1"/>
              </a:solidFill>
              <a:effectLst/>
              <a:latin typeface="+mn-lt"/>
              <a:ea typeface="+mn-ea"/>
              <a:cs typeface="+mn-cs"/>
            </a:rPr>
            <a:t>In case of manual transmission you can provide gearshifting pattern. This is not allowed</a:t>
          </a:r>
          <a:r>
            <a:rPr lang="en-IE" sz="1100" b="1" baseline="0">
              <a:solidFill>
                <a:schemeClr val="dk1"/>
              </a:solidFill>
              <a:effectLst/>
              <a:latin typeface="+mn-lt"/>
              <a:ea typeface="+mn-ea"/>
              <a:cs typeface="+mn-cs"/>
            </a:rPr>
            <a:t> for automatic or cvt transmissions. When you provide the 'gears' vector, you also must provide 'times' and 'velocities' vectors.</a:t>
          </a:r>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If the gears  vectors are not provided,  CO</a:t>
          </a:r>
          <a:r>
            <a:rPr lang="en-IE" sz="1100" b="1" baseline="-25000">
              <a:solidFill>
                <a:schemeClr val="dk1"/>
              </a:solidFill>
              <a:latin typeface="+mn-lt"/>
              <a:ea typeface="+mn-ea"/>
              <a:cs typeface="+mn-cs"/>
            </a:rPr>
            <a:t>2</a:t>
          </a:r>
          <a:r>
            <a:rPr lang="en-IE" sz="1100" b="1">
              <a:solidFill>
                <a:schemeClr val="dk1"/>
              </a:solidFill>
              <a:latin typeface="+mn-lt"/>
              <a:ea typeface="+mn-ea"/>
              <a:cs typeface="+mn-cs"/>
            </a:rPr>
            <a:t>MPAS predicts WLTP generating </a:t>
          </a:r>
          <a:r>
            <a:rPr lang="en-IE" sz="1100" b="1">
              <a:solidFill>
                <a:schemeClr val="dk1"/>
              </a:solidFill>
              <a:effectLst/>
              <a:latin typeface="+mn-lt"/>
              <a:ea typeface="+mn-ea"/>
              <a:cs typeface="+mn-cs"/>
            </a:rPr>
            <a:t>gearshifting </a:t>
          </a:r>
          <a:r>
            <a:rPr lang="en-IE" sz="1100" b="1">
              <a:solidFill>
                <a:schemeClr val="dk1"/>
              </a:solidFill>
              <a:latin typeface="+mn-lt"/>
              <a:ea typeface="+mn-ea"/>
              <a:cs typeface="+mn-cs"/>
            </a:rPr>
            <a:t> </a:t>
          </a:r>
          <a:r>
            <a:rPr lang="en-IE" sz="1100" b="1">
              <a:solidFill>
                <a:schemeClr val="dk1"/>
              </a:solidFill>
              <a:effectLst/>
              <a:latin typeface="+mn-lt"/>
              <a:ea typeface="+mn-ea"/>
              <a:cs typeface="+mn-cs"/>
            </a:rPr>
            <a:t>pattern according</a:t>
          </a:r>
          <a:r>
            <a:rPr lang="en-IE" sz="1100" b="1" baseline="0">
              <a:solidFill>
                <a:schemeClr val="dk1"/>
              </a:solidFill>
              <a:effectLst/>
              <a:latin typeface="+mn-lt"/>
              <a:ea typeface="+mn-ea"/>
              <a:cs typeface="+mn-cs"/>
            </a:rPr>
            <a:t> to</a:t>
          </a:r>
          <a:r>
            <a:rPr lang="en-IE" sz="1100" b="1">
              <a:solidFill>
                <a:schemeClr val="dk1"/>
              </a:solidFill>
              <a:latin typeface="+mn-lt"/>
              <a:ea typeface="+mn-ea"/>
              <a:cs typeface="+mn-cs"/>
            </a:rPr>
            <a:t> pre phase-1a version of the GTR spec.</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effectLst/>
              <a:latin typeface="+mn-lt"/>
              <a:ea typeface="+mn-ea"/>
              <a:cs typeface="+mn-cs"/>
            </a:rPr>
            <a:t>If nothing is provided the default WLTP is run as specified by the regulation.</a:t>
          </a:r>
          <a:endParaRPr lang="en-IE">
            <a:effectLst/>
          </a:endParaRPr>
        </a:p>
        <a:p>
          <a:pPr marL="0" indent="0" algn="l"/>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The road loads and other parameters are the same as for the measured test (as provided in the Inputs tab).</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showRuler="0" workbookViewId="0"/>
  </sheetViews>
  <sheetFormatPr defaultColWidth="0" defaultRowHeight="15" zeroHeight="1" x14ac:dyDescent="0.25"/>
  <cols>
    <col min="1" max="15" width="9.140625" customWidth="1"/>
    <col min="16" max="16" width="9.140625" hidden="1" customWidth="1"/>
    <col min="17" max="16384" width="9.140625" hidden="1"/>
  </cols>
  <sheetData>
    <row r="1" spans="1:1" x14ac:dyDescent="0.2"/>
    <row r="2" spans="1:1" x14ac:dyDescent="0.2"/>
    <row r="3" spans="1:1" x14ac:dyDescent="0.2"/>
    <row r="4" spans="1:1" x14ac:dyDescent="0.2"/>
    <row r="5" spans="1:1" x14ac:dyDescent="0.2"/>
    <row r="6" spans="1:1" x14ac:dyDescent="0.2"/>
    <row r="7" spans="1:1" x14ac:dyDescent="0.2"/>
    <row r="8" spans="1:1" x14ac:dyDescent="0.2"/>
    <row r="9" spans="1:1" x14ac:dyDescent="0.2"/>
    <row r="10" spans="1:1" x14ac:dyDescent="0.2"/>
    <row r="11" spans="1:1" x14ac:dyDescent="0.2"/>
    <row r="12" spans="1:1" x14ac:dyDescent="0.2"/>
    <row r="13" spans="1:1" x14ac:dyDescent="0.2"/>
    <row r="14" spans="1:1" s="114" customFormat="1" ht="15" customHeight="1" x14ac:dyDescent="0.25">
      <c r="A14" s="114" t="s">
        <v>256</v>
      </c>
    </row>
    <row r="15" spans="1:1" s="114" customFormat="1" ht="15" customHeight="1" x14ac:dyDescent="0.25"/>
    <row r="16" spans="1:1" s="114" customFormat="1" ht="15" customHeight="1" x14ac:dyDescent="0.25"/>
    <row r="17" s="114" customFormat="1" ht="15" customHeight="1" x14ac:dyDescent="0.25"/>
    <row r="18" s="114" customFormat="1" ht="15" customHeight="1" x14ac:dyDescent="0.25"/>
    <row r="19" s="114" customFormat="1" ht="15" customHeight="1" x14ac:dyDescent="0.25"/>
    <row r="20" s="114" customFormat="1" ht="15" customHeight="1" x14ac:dyDescent="0.25"/>
    <row r="21" s="114" customFormat="1" ht="15" customHeight="1" x14ac:dyDescent="0.25"/>
    <row r="22" s="114" customFormat="1" ht="15" customHeight="1" x14ac:dyDescent="0.25"/>
    <row r="23" s="114" customFormat="1" ht="15" customHeight="1" x14ac:dyDescent="0.25"/>
    <row r="24" s="114" customFormat="1" ht="15" customHeight="1" x14ac:dyDescent="0.25"/>
    <row r="25" s="114" customFormat="1" ht="15" customHeight="1" x14ac:dyDescent="0.25"/>
    <row r="26" s="114" customFormat="1" ht="15" customHeight="1" x14ac:dyDescent="0.25"/>
    <row r="27" s="114" customFormat="1" ht="15" customHeight="1" x14ac:dyDescent="0.25"/>
    <row r="28" s="114" customFormat="1" ht="15" customHeight="1" x14ac:dyDescent="0.25"/>
    <row r="29" s="114" customFormat="1" ht="15" customHeight="1" x14ac:dyDescent="0.25"/>
    <row r="30" s="114" customFormat="1" ht="15" customHeight="1" x14ac:dyDescent="0.25"/>
    <row r="31" s="114" customFormat="1" ht="15" customHeight="1" x14ac:dyDescent="0.25"/>
    <row r="32" s="114" customFormat="1" ht="15" customHeight="1" x14ac:dyDescent="0.25"/>
    <row r="33" s="114" customFormat="1" ht="15" customHeight="1" x14ac:dyDescent="0.25"/>
    <row r="34" s="114" customFormat="1" ht="15" customHeight="1" x14ac:dyDescent="0.25"/>
    <row r="35" s="114" customFormat="1" ht="15" customHeight="1" x14ac:dyDescent="0.25"/>
    <row r="36" s="114" customFormat="1" ht="15" customHeight="1" x14ac:dyDescent="0.25"/>
    <row r="37" s="114" customFormat="1" ht="15" customHeight="1" x14ac:dyDescent="0.25"/>
    <row r="38" s="114" customFormat="1" ht="15" customHeight="1" x14ac:dyDescent="0.25"/>
    <row r="39" s="114" customFormat="1" ht="15" customHeight="1" x14ac:dyDescent="0.25"/>
    <row r="40" s="114" customFormat="1" ht="15" customHeight="1" x14ac:dyDescent="0.25"/>
    <row r="41" s="114" customFormat="1" ht="15" customHeight="1" x14ac:dyDescent="0.25"/>
    <row r="42" s="114" customFormat="1" ht="15" customHeight="1" x14ac:dyDescent="0.25"/>
    <row r="43" s="114" customFormat="1" ht="15" customHeight="1" x14ac:dyDescent="0.25"/>
    <row r="44" s="114" customFormat="1" ht="15" customHeight="1" x14ac:dyDescent="0.25"/>
    <row r="45" s="114" customFormat="1" ht="15" customHeight="1" x14ac:dyDescent="0.25"/>
    <row r="46" s="114" customFormat="1" ht="15" customHeight="1" x14ac:dyDescent="0.25"/>
    <row r="47" s="114" customFormat="1" ht="15" customHeight="1" x14ac:dyDescent="0.25"/>
    <row r="48" s="114" customFormat="1" ht="15" customHeight="1" x14ac:dyDescent="0.25"/>
    <row r="49" spans="2:2" s="114" customFormat="1" ht="15" customHeight="1" x14ac:dyDescent="0.25"/>
    <row r="50" spans="2:2" s="37" customFormat="1" ht="15" customHeight="1" x14ac:dyDescent="0.25"/>
    <row r="51" spans="2:2" hidden="1" x14ac:dyDescent="0.2"/>
    <row r="52" spans="2:2" hidden="1" x14ac:dyDescent="0.2"/>
    <row r="53" spans="2:2" hidden="1" x14ac:dyDescent="0.2"/>
    <row r="54" spans="2:2" hidden="1" x14ac:dyDescent="0.2">
      <c r="B54" s="20"/>
    </row>
    <row r="55" spans="2:2" hidden="1" x14ac:dyDescent="0.2">
      <c r="B55" s="20"/>
    </row>
    <row r="56" spans="2:2" hidden="1" x14ac:dyDescent="0.2">
      <c r="B56" s="20"/>
    </row>
    <row r="57" spans="2:2" hidden="1" x14ac:dyDescent="0.2">
      <c r="B57" s="20"/>
    </row>
  </sheetData>
  <sheetProtection selectLockedCells="1"/>
  <mergeCells count="1">
    <mergeCell ref="A14:XFD4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38"/>
  <sheetViews>
    <sheetView showRuler="0" workbookViewId="0"/>
  </sheetViews>
  <sheetFormatPr defaultColWidth="0" defaultRowHeight="15" x14ac:dyDescent="0.25"/>
  <cols>
    <col min="1" max="2" width="8.85546875" style="56" customWidth="1"/>
    <col min="3" max="4" width="8.85546875" hidden="1" customWidth="1"/>
    <col min="5" max="6" width="0" hidden="1" customWidth="1"/>
    <col min="7" max="16384" width="8.85546875" hidden="1"/>
  </cols>
  <sheetData>
    <row r="1" spans="1:2" ht="18" customHeight="1" x14ac:dyDescent="0.2">
      <c r="A1" s="35" t="s">
        <v>75</v>
      </c>
      <c r="B1" s="34" t="s">
        <v>76</v>
      </c>
    </row>
    <row r="2" spans="1:2" ht="15.95" customHeight="1" thickBot="1" x14ac:dyDescent="0.25">
      <c r="A2" s="6" t="s">
        <v>10</v>
      </c>
      <c r="B2" s="7" t="s">
        <v>3</v>
      </c>
    </row>
    <row r="3" spans="1:2" x14ac:dyDescent="0.25">
      <c r="A3" s="50">
        <v>800</v>
      </c>
      <c r="B3" s="51">
        <v>9.8361297106322212</v>
      </c>
    </row>
    <row r="4" spans="1:2" x14ac:dyDescent="0.25">
      <c r="A4" s="52">
        <v>900</v>
      </c>
      <c r="B4" s="53">
        <v>15.36141677173055</v>
      </c>
    </row>
    <row r="5" spans="1:2" x14ac:dyDescent="0.25">
      <c r="A5" s="52">
        <v>1000</v>
      </c>
      <c r="B5" s="53">
        <v>20.53692084126638</v>
      </c>
    </row>
    <row r="6" spans="1:2" x14ac:dyDescent="0.25">
      <c r="A6" s="52">
        <v>1100</v>
      </c>
      <c r="B6" s="53">
        <v>25.39083318543145</v>
      </c>
    </row>
    <row r="7" spans="1:2" x14ac:dyDescent="0.25">
      <c r="A7" s="52">
        <v>1200</v>
      </c>
      <c r="B7" s="53">
        <v>29.94952439240425</v>
      </c>
    </row>
    <row r="8" spans="1:2" x14ac:dyDescent="0.25">
      <c r="A8" s="52">
        <v>1300</v>
      </c>
      <c r="B8" s="53">
        <v>34.237544372350087</v>
      </c>
    </row>
    <row r="9" spans="1:2" x14ac:dyDescent="0.25">
      <c r="A9" s="52">
        <v>1400</v>
      </c>
      <c r="B9" s="53">
        <v>38.277622357421023</v>
      </c>
    </row>
    <row r="10" spans="1:2" x14ac:dyDescent="0.25">
      <c r="A10" s="52">
        <v>1500</v>
      </c>
      <c r="B10" s="53">
        <v>42.090666901755903</v>
      </c>
    </row>
    <row r="11" spans="1:2" x14ac:dyDescent="0.25">
      <c r="A11" s="52">
        <v>1600</v>
      </c>
      <c r="B11" s="53">
        <v>45.695765881480341</v>
      </c>
    </row>
    <row r="12" spans="1:2" x14ac:dyDescent="0.25">
      <c r="A12" s="52">
        <v>1700</v>
      </c>
      <c r="B12" s="53">
        <v>49.110186494706753</v>
      </c>
    </row>
    <row r="13" spans="1:2" x14ac:dyDescent="0.25">
      <c r="A13" s="52">
        <v>1800</v>
      </c>
      <c r="B13" s="53">
        <v>52.349375261534327</v>
      </c>
    </row>
    <row r="14" spans="1:2" x14ac:dyDescent="0.25">
      <c r="A14" s="52">
        <v>1900</v>
      </c>
      <c r="B14" s="53">
        <v>55.426958024049</v>
      </c>
    </row>
    <row r="15" spans="1:2" x14ac:dyDescent="0.25">
      <c r="A15" s="52">
        <v>2000</v>
      </c>
      <c r="B15" s="53">
        <v>58.354739946323548</v>
      </c>
    </row>
    <row r="16" spans="1:2" x14ac:dyDescent="0.25">
      <c r="A16" s="52">
        <v>2100</v>
      </c>
      <c r="B16" s="53">
        <v>61.14270551441745</v>
      </c>
    </row>
    <row r="17" spans="1:2" x14ac:dyDescent="0.25">
      <c r="A17" s="52">
        <v>2200</v>
      </c>
      <c r="B17" s="53">
        <v>63.799018536377062</v>
      </c>
    </row>
    <row r="18" spans="1:2" x14ac:dyDescent="0.25">
      <c r="A18" s="52">
        <v>2300</v>
      </c>
      <c r="B18" s="53">
        <v>66.330022142235421</v>
      </c>
    </row>
    <row r="19" spans="1:2" x14ac:dyDescent="0.25">
      <c r="A19" s="52">
        <v>2400</v>
      </c>
      <c r="B19" s="53">
        <v>68.740238784012405</v>
      </c>
    </row>
    <row r="20" spans="1:2" x14ac:dyDescent="0.25">
      <c r="A20" s="52">
        <v>2500</v>
      </c>
      <c r="B20" s="53">
        <v>71.032370235714637</v>
      </c>
    </row>
    <row r="21" spans="1:2" x14ac:dyDescent="0.25">
      <c r="A21" s="52">
        <v>2600</v>
      </c>
      <c r="B21" s="53">
        <v>73.207297593335539</v>
      </c>
    </row>
    <row r="22" spans="1:2" x14ac:dyDescent="0.25">
      <c r="A22" s="52">
        <v>2700</v>
      </c>
      <c r="B22" s="53">
        <v>75.264081274855315</v>
      </c>
    </row>
    <row r="23" spans="1:2" x14ac:dyDescent="0.25">
      <c r="A23" s="52">
        <v>2800</v>
      </c>
      <c r="B23" s="53">
        <v>77.19996102024092</v>
      </c>
    </row>
    <row r="24" spans="1:2" x14ac:dyDescent="0.25">
      <c r="A24" s="52">
        <v>2900</v>
      </c>
      <c r="B24" s="53">
        <v>79.01035589144611</v>
      </c>
    </row>
    <row r="25" spans="1:2" x14ac:dyDescent="0.25">
      <c r="A25" s="52">
        <v>3000</v>
      </c>
      <c r="B25" s="53">
        <v>80.688864272411465</v>
      </c>
    </row>
    <row r="26" spans="1:2" x14ac:dyDescent="0.25">
      <c r="A26" s="52">
        <v>3100</v>
      </c>
      <c r="B26" s="53">
        <v>82.227263869064245</v>
      </c>
    </row>
    <row r="27" spans="1:2" x14ac:dyDescent="0.25">
      <c r="A27" s="52">
        <v>3200</v>
      </c>
      <c r="B27" s="53">
        <v>83.615511709318554</v>
      </c>
    </row>
    <row r="28" spans="1:2" x14ac:dyDescent="0.25">
      <c r="A28" s="52">
        <v>3300</v>
      </c>
      <c r="B28" s="53">
        <v>84.841744143075289</v>
      </c>
    </row>
    <row r="29" spans="1:2" x14ac:dyDescent="0.25">
      <c r="A29" s="52">
        <v>3400</v>
      </c>
      <c r="B29" s="53">
        <v>85.89227684222206</v>
      </c>
    </row>
    <row r="30" spans="1:2" x14ac:dyDescent="0.25">
      <c r="A30" s="52">
        <v>3500</v>
      </c>
      <c r="B30" s="53">
        <v>86.751604800633331</v>
      </c>
    </row>
    <row r="31" spans="1:2" x14ac:dyDescent="0.25">
      <c r="A31" s="52">
        <v>3600</v>
      </c>
      <c r="B31" s="53">
        <v>87.402402334170276</v>
      </c>
    </row>
    <row r="32" spans="1:2" x14ac:dyDescent="0.25">
      <c r="A32" s="52">
        <v>3700</v>
      </c>
      <c r="B32" s="53">
        <v>87.825523080680938</v>
      </c>
    </row>
    <row r="33" spans="1:2" x14ac:dyDescent="0.25">
      <c r="A33" s="52">
        <v>3800</v>
      </c>
      <c r="B33" s="53">
        <v>88</v>
      </c>
    </row>
    <row r="34" spans="1:2" x14ac:dyDescent="0.25">
      <c r="A34" s="52">
        <v>3900</v>
      </c>
      <c r="B34" s="53">
        <v>87.903045373949084</v>
      </c>
    </row>
    <row r="35" spans="1:2" x14ac:dyDescent="0.25">
      <c r="A35" s="52">
        <v>4000</v>
      </c>
      <c r="B35" s="53">
        <v>87.510050806336494</v>
      </c>
    </row>
    <row r="36" spans="1:2" x14ac:dyDescent="0.2">
      <c r="A36" s="52"/>
      <c r="B36" s="53"/>
    </row>
    <row r="37" spans="1:2" x14ac:dyDescent="0.2">
      <c r="A37" s="52"/>
      <c r="B37" s="53"/>
    </row>
    <row r="38" spans="1:2" x14ac:dyDescent="0.2">
      <c r="A38" s="54"/>
      <c r="B38" s="55"/>
    </row>
  </sheetData>
  <sheetProtection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EI87"/>
  <sheetViews>
    <sheetView showRuler="0" workbookViewId="0">
      <pane ySplit="1" topLeftCell="A2" activePane="bottomLeft" state="frozen"/>
      <selection pane="bottomLeft" activeCell="C2" sqref="C2"/>
    </sheetView>
  </sheetViews>
  <sheetFormatPr defaultColWidth="0" defaultRowHeight="15" x14ac:dyDescent="0.25"/>
  <cols>
    <col min="1" max="1" width="35.140625" style="15" customWidth="1"/>
    <col min="2" max="2" width="32" style="27" bestFit="1" customWidth="1"/>
    <col min="3" max="3" width="21.42578125" style="15" customWidth="1"/>
    <col min="4" max="4" width="10.5703125" style="15" bestFit="1" customWidth="1"/>
    <col min="5" max="5" width="15.85546875" style="26" bestFit="1" customWidth="1"/>
    <col min="6" max="6" width="73.85546875" style="22" customWidth="1"/>
    <col min="7" max="7" width="73.85546875" style="22" hidden="1" customWidth="1"/>
    <col min="8" max="13" width="8.85546875" style="15" customWidth="1"/>
    <col min="14" max="16360" width="8.85546875" style="15" hidden="1"/>
    <col min="16361" max="16363" width="0" style="15" hidden="1"/>
    <col min="16364" max="16384" width="8.85546875" style="15" hidden="1"/>
  </cols>
  <sheetData>
    <row r="1" spans="1:8" x14ac:dyDescent="0.25">
      <c r="A1" s="16" t="s">
        <v>18</v>
      </c>
      <c r="B1" s="9" t="s">
        <v>19</v>
      </c>
      <c r="C1" s="11" t="s">
        <v>20</v>
      </c>
      <c r="D1" s="11" t="s">
        <v>21</v>
      </c>
      <c r="E1" s="17" t="s">
        <v>59</v>
      </c>
      <c r="F1" s="23" t="s">
        <v>13</v>
      </c>
      <c r="G1" s="23" t="s">
        <v>13</v>
      </c>
    </row>
    <row r="2" spans="1:8" x14ac:dyDescent="0.25">
      <c r="A2" s="61" t="s">
        <v>104</v>
      </c>
      <c r="B2" s="62" t="s">
        <v>250</v>
      </c>
      <c r="C2" s="85" t="s">
        <v>298</v>
      </c>
      <c r="D2" s="18"/>
      <c r="E2" s="63" t="s">
        <v>61</v>
      </c>
      <c r="F2" s="102" t="str">
        <f>HYPERLINK("https://docs.co2mpas.io/en/latest/glossary.html#term-input-version",G2)</f>
        <v>The version of the input-file</v>
      </c>
      <c r="G2" s="64" t="s">
        <v>81</v>
      </c>
    </row>
    <row r="3" spans="1:8" x14ac:dyDescent="0.25">
      <c r="A3" s="107" t="s">
        <v>273</v>
      </c>
      <c r="B3" s="108" t="s">
        <v>272</v>
      </c>
      <c r="C3" t="str">
        <f>IF(COUNTA($C$4:$C$8)=5, CONCATENATE($C$7,"-",$C$4,"-",UPPER($C$5),"-",TEXT($C$6,"0000"),"-",TEXT($C$8,"0000")), "")</f>
        <v>IP-10-AAA-2017-1003</v>
      </c>
      <c r="D3" s="18"/>
      <c r="E3" s="26" t="s">
        <v>61</v>
      </c>
      <c r="F3" s="102" t="str">
        <f>HYPERLINK("https://docs.co2mpas.io/en/latest/glossary.html#term-vehicle-family-id","Individual code for simulated vehicle. Automatically built from items C4:C8")</f>
        <v>Individual code for simulated vehicle. Automatically built from items C4:C8</v>
      </c>
      <c r="G3" s="19" t="s">
        <v>282</v>
      </c>
    </row>
    <row r="4" spans="1:8" x14ac:dyDescent="0.25">
      <c r="A4" s="107" t="s">
        <v>299</v>
      </c>
      <c r="B4" s="108"/>
      <c r="C4" s="109">
        <v>10</v>
      </c>
      <c r="D4" s="18"/>
      <c r="E4" s="26" t="s">
        <v>84</v>
      </c>
      <c r="F4" s="102" t="str">
        <f>HYPERLINK("https://docs.co2mpas.io/en/latest/glossary.html#term-vehicle-family-id","EC type-approval number Section 1 (Member State 2-digit code)")</f>
        <v>EC type-approval number Section 1 (Member State 2-digit code)</v>
      </c>
      <c r="G4" s="19"/>
    </row>
    <row r="5" spans="1:8" x14ac:dyDescent="0.25">
      <c r="A5" s="107" t="s">
        <v>300</v>
      </c>
      <c r="B5" s="108"/>
      <c r="C5" s="110" t="s">
        <v>305</v>
      </c>
      <c r="D5" s="18"/>
      <c r="E5" s="26" t="s">
        <v>61</v>
      </c>
      <c r="F5" s="102" t="str">
        <f>HYPERLINK("https://docs.co2mpas.io/en/latest/glossary.html#term-vehicle-family-id","OEM code as defined in ISO 3780:2009. 2-or-3 alphanumeric chars")</f>
        <v>OEM code as defined in ISO 3780:2009. 2-or-3 alphanumeric chars</v>
      </c>
      <c r="G5" s="19"/>
    </row>
    <row r="6" spans="1:8" x14ac:dyDescent="0.25">
      <c r="A6" s="107" t="s">
        <v>301</v>
      </c>
      <c r="B6" s="108"/>
      <c r="C6" s="111">
        <v>2017</v>
      </c>
      <c r="D6" s="18"/>
      <c r="E6" s="26" t="s">
        <v>84</v>
      </c>
      <c r="F6" s="102" t="str">
        <f>HYPERLINK("https://docs.co2mpas.io/en/latest/glossary.html#term-vehicle-family-id","Type approval year (e.g 2017)")</f>
        <v>Type approval year (e.g 2017)</v>
      </c>
      <c r="G6" s="19"/>
    </row>
    <row r="7" spans="1:8" x14ac:dyDescent="0.25">
      <c r="A7" s="107" t="s">
        <v>302</v>
      </c>
      <c r="B7" s="108"/>
      <c r="C7" s="110" t="s">
        <v>306</v>
      </c>
      <c r="D7" s="18"/>
      <c r="E7" s="26" t="s">
        <v>61</v>
      </c>
      <c r="F7" s="102" t="str">
        <f>HYPERLINK("https://docs.co2mpas.io/en/latest/glossary.html#term-vehicle-family-id","Family type code (interpolation, road load, etc.). Enumeration")</f>
        <v>Family type code (interpolation, road load, etc.). Enumeration</v>
      </c>
      <c r="G7" s="19"/>
    </row>
    <row r="8" spans="1:8" x14ac:dyDescent="0.25">
      <c r="A8" s="107" t="s">
        <v>303</v>
      </c>
      <c r="B8" s="108"/>
      <c r="C8" s="111">
        <v>1003</v>
      </c>
      <c r="D8" s="18"/>
      <c r="E8" s="26" t="s">
        <v>84</v>
      </c>
      <c r="F8" s="102" t="str">
        <f>HYPERLINK("https://docs.co2mpas.io/en/latest/glossary.html#term-vehicle-family-id","Sequence number corresponding to the type-approved vehicle. 4 digit integer")</f>
        <v>Sequence number corresponding to the type-approved vehicle. 4 digit integer</v>
      </c>
      <c r="G8" s="19"/>
    </row>
    <row r="9" spans="1:8" customFormat="1" x14ac:dyDescent="0.25">
      <c r="F9" s="112"/>
    </row>
    <row r="10" spans="1:8" x14ac:dyDescent="0.25">
      <c r="A10" s="20" t="s">
        <v>107</v>
      </c>
      <c r="B10" s="65" t="s">
        <v>30</v>
      </c>
      <c r="C10" s="44" t="s">
        <v>283</v>
      </c>
      <c r="D10" s="18"/>
      <c r="E10" s="26" t="s">
        <v>61</v>
      </c>
      <c r="F10" s="102" t="str">
        <f t="shared" ref="F10:F18" si="0">HYPERLINK(CONCATENATE("https://docs.co2mpas.io/en/latest/glossary.html#term-",SUBSTITUTE(B10,"_","-")),G10)</f>
        <v>Type of fuel used in the test: diesel, gasoline, LPG, NG or biomethane, ethanol(E85), biodiesel</v>
      </c>
      <c r="G10" s="19" t="s">
        <v>165</v>
      </c>
      <c r="H10" s="18"/>
    </row>
    <row r="11" spans="1:8" x14ac:dyDescent="0.25">
      <c r="A11" s="20" t="s">
        <v>108</v>
      </c>
      <c r="B11" s="65" t="s">
        <v>36</v>
      </c>
      <c r="C11" s="45">
        <v>38000</v>
      </c>
      <c r="D11" s="18" t="s">
        <v>0</v>
      </c>
      <c r="E11" s="26" t="s">
        <v>60</v>
      </c>
      <c r="F11" s="102" t="str">
        <f t="shared" si="0"/>
        <v>Lower heating value of fuel used in the test</v>
      </c>
      <c r="G11" s="19" t="s">
        <v>167</v>
      </c>
    </row>
    <row r="12" spans="1:8" x14ac:dyDescent="0.25">
      <c r="A12" s="20" t="s">
        <v>109</v>
      </c>
      <c r="B12" s="66" t="s">
        <v>209</v>
      </c>
      <c r="C12" s="12">
        <v>76.909000000000006</v>
      </c>
      <c r="D12" s="18" t="s">
        <v>219</v>
      </c>
      <c r="E12" s="26" t="s">
        <v>60</v>
      </c>
      <c r="F12" s="102" t="str">
        <f t="shared" si="0"/>
        <v>% of carbon in the fuel by weight. Eg 85.5%</v>
      </c>
      <c r="G12" s="19" t="s">
        <v>229</v>
      </c>
    </row>
    <row r="13" spans="1:8" x14ac:dyDescent="0.25">
      <c r="A13" s="20" t="s">
        <v>110</v>
      </c>
      <c r="B13" s="66" t="s">
        <v>203</v>
      </c>
      <c r="C13" s="13" t="s">
        <v>284</v>
      </c>
      <c r="D13" s="18"/>
      <c r="E13" s="26" t="s">
        <v>61</v>
      </c>
      <c r="F13" s="102" t="str">
        <f t="shared" si="0"/>
        <v>Positive ignition or compression ignition</v>
      </c>
      <c r="G13" s="19" t="s">
        <v>111</v>
      </c>
    </row>
    <row r="14" spans="1:8" x14ac:dyDescent="0.25">
      <c r="A14" s="20" t="s">
        <v>112</v>
      </c>
      <c r="B14" s="65" t="s">
        <v>27</v>
      </c>
      <c r="C14" s="45">
        <v>2433</v>
      </c>
      <c r="D14" s="18" t="s">
        <v>2</v>
      </c>
      <c r="E14" s="26" t="s">
        <v>60</v>
      </c>
      <c r="F14" s="102" t="str">
        <f t="shared" si="0"/>
        <v>Engine capacity in cubic centimeters</v>
      </c>
      <c r="G14" s="19" t="s">
        <v>93</v>
      </c>
    </row>
    <row r="15" spans="1:8" x14ac:dyDescent="0.25">
      <c r="A15" s="20" t="s">
        <v>113</v>
      </c>
      <c r="B15" s="65" t="s">
        <v>28</v>
      </c>
      <c r="C15" s="45">
        <v>88</v>
      </c>
      <c r="D15" s="18" t="s">
        <v>1</v>
      </c>
      <c r="E15" s="26" t="s">
        <v>60</v>
      </c>
      <c r="F15" s="102" t="str">
        <f t="shared" si="0"/>
        <v>Engine stroke in mm</v>
      </c>
      <c r="G15" s="19" t="s">
        <v>94</v>
      </c>
    </row>
    <row r="16" spans="1:8" x14ac:dyDescent="0.25">
      <c r="A16" s="20" t="s">
        <v>114</v>
      </c>
      <c r="B16" s="65" t="s">
        <v>34</v>
      </c>
      <c r="C16" s="45">
        <v>800</v>
      </c>
      <c r="D16" s="18" t="s">
        <v>160</v>
      </c>
      <c r="E16" s="26" t="s">
        <v>60</v>
      </c>
      <c r="F16" s="102" t="str">
        <f t="shared" si="0"/>
        <v>Idle speed - warm conditions</v>
      </c>
      <c r="G16" s="19" t="s">
        <v>99</v>
      </c>
    </row>
    <row r="17" spans="1:7" ht="40.5" customHeight="1" x14ac:dyDescent="0.25">
      <c r="A17" s="20" t="s">
        <v>115</v>
      </c>
      <c r="B17" s="65" t="s">
        <v>35</v>
      </c>
      <c r="C17" s="12">
        <v>8.4750000000000006E-2</v>
      </c>
      <c r="D17" s="18" t="s">
        <v>4</v>
      </c>
      <c r="E17" s="26" t="s">
        <v>60</v>
      </c>
      <c r="F17" s="102" t="str">
        <f t="shared" si="0"/>
        <v>Idle fuel consumption of the vehicle - warm conditions. What is the idling fuel consumption of the vehicle when velocity is 0, Start-stop system is disengaged, and battery SOC is at balance conditions?</v>
      </c>
      <c r="G17" s="19" t="s">
        <v>166</v>
      </c>
    </row>
    <row r="18" spans="1:7" ht="25.5" x14ac:dyDescent="0.25">
      <c r="A18" s="115" t="s">
        <v>116</v>
      </c>
      <c r="B18" s="65" t="s">
        <v>29</v>
      </c>
      <c r="C18" s="12">
        <v>4.3520000000000003</v>
      </c>
      <c r="D18" s="18"/>
      <c r="E18" s="26" t="s">
        <v>60</v>
      </c>
      <c r="F18" s="102" t="str">
        <f t="shared" si="0"/>
        <v>Final drive ratio. If the car has two different final drive ratios please leave it blank and provide the final drive ratios in gear_box_ratios tab</v>
      </c>
      <c r="G18" s="67" t="s">
        <v>279</v>
      </c>
    </row>
    <row r="19" spans="1:7" x14ac:dyDescent="0.25">
      <c r="A19" s="115"/>
      <c r="B19" s="65" t="s">
        <v>274</v>
      </c>
      <c r="C19" s="38" t="s">
        <v>275</v>
      </c>
      <c r="D19" s="18"/>
      <c r="E19" s="26" t="s">
        <v>62</v>
      </c>
      <c r="F19" s="102" t="str">
        <f>HYPERLINK(CONCATENATE("https://docs.co2mpas.io/en/latest/glossary.html#term-",SUBSTITUTE(B18,"_","-")),G19)</f>
        <v>Final drive ratios [ratio 1, ratio 2, ...] see relevant column in sheet (gear_box_ratios)</v>
      </c>
      <c r="G19" s="19" t="s">
        <v>276</v>
      </c>
    </row>
    <row r="20" spans="1:7" x14ac:dyDescent="0.25">
      <c r="A20" s="20" t="s">
        <v>217</v>
      </c>
      <c r="B20" s="65" t="s">
        <v>218</v>
      </c>
      <c r="C20" s="12" t="s">
        <v>285</v>
      </c>
      <c r="D20" s="18"/>
      <c r="E20" s="26" t="s">
        <v>61</v>
      </c>
      <c r="F20" s="102" t="str">
        <f t="shared" ref="F20:F31" si="1">HYPERLINK(CONCATENATE("https://docs.co2mpas.io/en/latest/glossary.html#term-",SUBSTITUTE(B20,"_","-")),G20)</f>
        <v>Tyre code (e.g., P195/55R16 85H) of the tyres used in the WLTP test.</v>
      </c>
      <c r="G20" s="67" t="s">
        <v>211</v>
      </c>
    </row>
    <row r="21" spans="1:7" x14ac:dyDescent="0.25">
      <c r="A21" s="20" t="s">
        <v>117</v>
      </c>
      <c r="B21" s="65" t="s">
        <v>33</v>
      </c>
      <c r="C21" s="44" t="s">
        <v>286</v>
      </c>
      <c r="D21" s="18"/>
      <c r="E21" s="26" t="s">
        <v>61</v>
      </c>
      <c r="F21" s="102" t="str">
        <f t="shared" si="1"/>
        <v>Gearbox type: automatic/manual/CVT</v>
      </c>
      <c r="G21" s="19" t="s">
        <v>118</v>
      </c>
    </row>
    <row r="22" spans="1:7" ht="25.5" x14ac:dyDescent="0.25">
      <c r="A22" s="20" t="s">
        <v>119</v>
      </c>
      <c r="B22" s="65" t="s">
        <v>63</v>
      </c>
      <c r="C22" s="45">
        <v>10</v>
      </c>
      <c r="D22" s="18" t="s">
        <v>14</v>
      </c>
      <c r="E22" s="26" t="s">
        <v>60</v>
      </c>
      <c r="F22" s="102" t="str">
        <f t="shared" si="1"/>
        <v>Start-stop activation time elapsed from test start, how many seconds after the NEDC test the S/S system is expected to be enabled</v>
      </c>
      <c r="G22" s="19" t="s">
        <v>120</v>
      </c>
    </row>
    <row r="23" spans="1:7" x14ac:dyDescent="0.25">
      <c r="A23" s="20" t="s">
        <v>121</v>
      </c>
      <c r="B23" s="65" t="s">
        <v>22</v>
      </c>
      <c r="C23" s="12">
        <v>13.9986805652547</v>
      </c>
      <c r="D23" s="18" t="s">
        <v>23</v>
      </c>
      <c r="E23" s="26" t="s">
        <v>60</v>
      </c>
      <c r="F23" s="102" t="str">
        <f t="shared" si="1"/>
        <v>Alternator nominal voltage</v>
      </c>
      <c r="G23" s="19" t="s">
        <v>58</v>
      </c>
    </row>
    <row r="24" spans="1:7" x14ac:dyDescent="0.25">
      <c r="A24" s="20" t="s">
        <v>125</v>
      </c>
      <c r="B24" s="65" t="s">
        <v>64</v>
      </c>
      <c r="C24" s="46">
        <v>1.742</v>
      </c>
      <c r="D24" s="18" t="s">
        <v>3</v>
      </c>
      <c r="E24" s="26" t="s">
        <v>60</v>
      </c>
      <c r="F24" s="102" t="str">
        <f t="shared" si="1"/>
        <v>Alternator maximum power</v>
      </c>
      <c r="G24" s="19" t="s">
        <v>125</v>
      </c>
    </row>
    <row r="25" spans="1:7" x14ac:dyDescent="0.25">
      <c r="A25" s="20" t="s">
        <v>79</v>
      </c>
      <c r="B25" s="65" t="s">
        <v>26</v>
      </c>
      <c r="C25" s="45">
        <v>70</v>
      </c>
      <c r="D25" s="18" t="s">
        <v>24</v>
      </c>
      <c r="E25" s="26" t="s">
        <v>60</v>
      </c>
      <c r="F25" s="102" t="str">
        <f t="shared" si="1"/>
        <v>Battery capacity</v>
      </c>
      <c r="G25" s="19" t="s">
        <v>79</v>
      </c>
    </row>
    <row r="26" spans="1:7" x14ac:dyDescent="0.25">
      <c r="A26" s="20" t="s">
        <v>122</v>
      </c>
      <c r="B26" s="65" t="s">
        <v>230</v>
      </c>
      <c r="C26" s="45"/>
      <c r="D26" s="18" t="s">
        <v>105</v>
      </c>
      <c r="E26" s="26" t="s">
        <v>60</v>
      </c>
      <c r="F26" s="102" t="str">
        <f t="shared" si="1"/>
        <v>Initial temperature of the test cell during WLTP-H test. Default value = 23 °C</v>
      </c>
      <c r="G26" s="19" t="s">
        <v>124</v>
      </c>
    </row>
    <row r="27" spans="1:7" x14ac:dyDescent="0.25">
      <c r="A27" s="20" t="s">
        <v>123</v>
      </c>
      <c r="B27" s="65" t="s">
        <v>231</v>
      </c>
      <c r="C27" s="45">
        <v>23.6</v>
      </c>
      <c r="D27" s="18" t="s">
        <v>105</v>
      </c>
      <c r="E27" s="26" t="s">
        <v>60</v>
      </c>
      <c r="F27" s="102" t="str">
        <f t="shared" si="1"/>
        <v>Initial temperature of the test cell during WLTP-L test. Default value = 23 °C</v>
      </c>
      <c r="G27" s="19" t="s">
        <v>212</v>
      </c>
    </row>
    <row r="28" spans="1:7" ht="27" customHeight="1" x14ac:dyDescent="0.25">
      <c r="A28" s="20" t="s">
        <v>126</v>
      </c>
      <c r="B28" s="65" t="s">
        <v>25</v>
      </c>
      <c r="C28" s="12">
        <v>0.67</v>
      </c>
      <c r="D28" s="18"/>
      <c r="E28" s="26" t="s">
        <v>60</v>
      </c>
      <c r="F28" s="102" t="str">
        <f t="shared" si="1"/>
        <v>Average alternator efficiency as declared by the manufacturer; if not provided equal to default value = 0.67</v>
      </c>
      <c r="G28" s="19" t="s">
        <v>127</v>
      </c>
    </row>
    <row r="29" spans="1:7" x14ac:dyDescent="0.25">
      <c r="A29" s="20" t="s">
        <v>31</v>
      </c>
      <c r="B29" s="65" t="s">
        <v>32</v>
      </c>
      <c r="C29" s="38" t="s">
        <v>249</v>
      </c>
      <c r="D29" s="18"/>
      <c r="E29" s="26" t="s">
        <v>62</v>
      </c>
      <c r="F29" s="102" t="str">
        <f t="shared" si="1"/>
        <v>Gear box ratios [ratio gear 1, ratio gear 2, ...] see relevant sheet (gear_box_ratios)</v>
      </c>
      <c r="G29" s="19" t="s">
        <v>216</v>
      </c>
    </row>
    <row r="30" spans="1:7" x14ac:dyDescent="0.25">
      <c r="A30" s="20" t="s">
        <v>68</v>
      </c>
      <c r="B30" s="65" t="s">
        <v>73</v>
      </c>
      <c r="C30" s="38" t="s">
        <v>78</v>
      </c>
      <c r="D30" s="18" t="s">
        <v>160</v>
      </c>
      <c r="E30" s="26" t="s">
        <v>62</v>
      </c>
      <c r="F30" s="102" t="str">
        <f t="shared" si="1"/>
        <v>T1 map speed. See relevant sheet (T1_map)</v>
      </c>
      <c r="G30" s="19" t="s">
        <v>100</v>
      </c>
    </row>
    <row r="31" spans="1:7" x14ac:dyDescent="0.25">
      <c r="A31" s="20" t="s">
        <v>69</v>
      </c>
      <c r="B31" s="65" t="s">
        <v>74</v>
      </c>
      <c r="C31" s="38" t="s">
        <v>255</v>
      </c>
      <c r="D31" s="18" t="s">
        <v>3</v>
      </c>
      <c r="E31" s="26" t="s">
        <v>62</v>
      </c>
      <c r="F31" s="102" t="str">
        <f t="shared" si="1"/>
        <v>T1 map power. See relevant sheet (T1_map)</v>
      </c>
      <c r="G31" s="19" t="s">
        <v>101</v>
      </c>
    </row>
    <row r="32" spans="1:7" x14ac:dyDescent="0.25">
      <c r="B32" s="65"/>
      <c r="C32" s="68"/>
      <c r="D32" s="18"/>
      <c r="F32" s="19"/>
      <c r="G32" s="19"/>
    </row>
    <row r="33" spans="1:7" x14ac:dyDescent="0.25">
      <c r="A33" s="69" t="s">
        <v>11</v>
      </c>
      <c r="B33" s="9"/>
      <c r="C33" s="14"/>
      <c r="D33" s="14"/>
      <c r="E33" s="25"/>
      <c r="F33" s="113"/>
      <c r="G33" s="24"/>
    </row>
    <row r="34" spans="1:7" x14ac:dyDescent="0.25">
      <c r="A34" s="20" t="s">
        <v>129</v>
      </c>
      <c r="B34" s="27" t="s">
        <v>40</v>
      </c>
      <c r="C34" s="45"/>
      <c r="D34" s="18" t="s">
        <v>9</v>
      </c>
      <c r="E34" s="26" t="s">
        <v>60</v>
      </c>
      <c r="F34" s="102" t="str">
        <f>HYPERLINK("https://docs.co2mpas.io/en/latest/glossary.html#term-vehicle-mass-wltp-h",G34)</f>
        <v>Dyno applied mass WLTP-H</v>
      </c>
      <c r="G34" s="19" t="s">
        <v>128</v>
      </c>
    </row>
    <row r="35" spans="1:7" x14ac:dyDescent="0.25">
      <c r="A35" s="20" t="s">
        <v>131</v>
      </c>
      <c r="B35" s="27" t="s">
        <v>37</v>
      </c>
      <c r="C35" s="46"/>
      <c r="D35" s="18" t="s">
        <v>6</v>
      </c>
      <c r="E35" s="26" t="s">
        <v>60</v>
      </c>
      <c r="F35" s="102" t="str">
        <f>HYPERLINK("https://docs.co2mpas.io/en/latest/glossary.html#term-f0-wltp-h",G35)</f>
        <v>F0 road load coefficient WLTP-H</v>
      </c>
      <c r="G35" s="19" t="s">
        <v>176</v>
      </c>
    </row>
    <row r="36" spans="1:7" x14ac:dyDescent="0.25">
      <c r="A36" s="20" t="s">
        <v>132</v>
      </c>
      <c r="B36" s="27" t="s">
        <v>38</v>
      </c>
      <c r="C36" s="46"/>
      <c r="D36" s="18" t="s">
        <v>7</v>
      </c>
      <c r="E36" s="26" t="s">
        <v>60</v>
      </c>
      <c r="F36" s="102" t="str">
        <f>HYPERLINK("https://docs.co2mpas.io/en/latest/glossary.html#term-f1-wltp-h",G36)</f>
        <v>F1 road load coefficient WLTP-H</v>
      </c>
      <c r="G36" s="19" t="s">
        <v>177</v>
      </c>
    </row>
    <row r="37" spans="1:7" x14ac:dyDescent="0.25">
      <c r="A37" s="20" t="s">
        <v>133</v>
      </c>
      <c r="B37" s="27" t="s">
        <v>39</v>
      </c>
      <c r="C37" s="46"/>
      <c r="D37" s="18" t="s">
        <v>8</v>
      </c>
      <c r="E37" s="26" t="s">
        <v>60</v>
      </c>
      <c r="F37" s="102" t="str">
        <f>HYPERLINK("https://docs.co2mpas.io/en/latest/glossary.html#term-f2-wltp-h",G37)</f>
        <v>F2 road load coefficient WLTP-H</v>
      </c>
      <c r="G37" s="19" t="s">
        <v>178</v>
      </c>
    </row>
    <row r="38" spans="1:7" x14ac:dyDescent="0.25">
      <c r="A38" s="20" t="s">
        <v>130</v>
      </c>
      <c r="B38" s="27" t="s">
        <v>48</v>
      </c>
      <c r="C38" s="45">
        <v>1370</v>
      </c>
      <c r="D38" s="18" t="s">
        <v>9</v>
      </c>
      <c r="E38" s="26" t="s">
        <v>60</v>
      </c>
      <c r="F38" s="102" t="str">
        <f>HYPERLINK("https://docs.co2mpas.io/en/latest/glossary.html#term-vehicle-mass-wltp-l",G38)</f>
        <v>Dyno applied mass WLTP-L</v>
      </c>
      <c r="G38" s="19" t="s">
        <v>179</v>
      </c>
    </row>
    <row r="39" spans="1:7" x14ac:dyDescent="0.25">
      <c r="A39" s="20" t="s">
        <v>134</v>
      </c>
      <c r="B39" s="27" t="s">
        <v>45</v>
      </c>
      <c r="C39" s="46">
        <v>103.9578375</v>
      </c>
      <c r="D39" s="18" t="s">
        <v>6</v>
      </c>
      <c r="E39" s="26" t="s">
        <v>60</v>
      </c>
      <c r="F39" s="102" t="str">
        <f>HYPERLINK("https://docs.co2mpas.io/en/latest/glossary.html#term-f0-wltp-l",G39)</f>
        <v>F0 road load coefficient WLTP-L</v>
      </c>
      <c r="G39" s="19" t="s">
        <v>180</v>
      </c>
    </row>
    <row r="40" spans="1:7" x14ac:dyDescent="0.25">
      <c r="A40" s="20" t="s">
        <v>135</v>
      </c>
      <c r="B40" s="27" t="s">
        <v>46</v>
      </c>
      <c r="C40" s="46">
        <v>0.879</v>
      </c>
      <c r="D40" s="18" t="s">
        <v>7</v>
      </c>
      <c r="E40" s="26" t="s">
        <v>60</v>
      </c>
      <c r="F40" s="102" t="str">
        <f>HYPERLINK("https://docs.co2mpas.io/en/latest/glossary.html#term-f1-wltp-l",G40)</f>
        <v>F1 road load coefficient WLTP-L</v>
      </c>
      <c r="G40" s="19" t="s">
        <v>181</v>
      </c>
    </row>
    <row r="41" spans="1:7" x14ac:dyDescent="0.25">
      <c r="A41" s="20" t="s">
        <v>136</v>
      </c>
      <c r="B41" s="27" t="s">
        <v>47</v>
      </c>
      <c r="C41" s="46">
        <v>4.1756250000000002E-2</v>
      </c>
      <c r="D41" s="18" t="s">
        <v>8</v>
      </c>
      <c r="E41" s="26" t="s">
        <v>60</v>
      </c>
      <c r="F41" s="102" t="str">
        <f>HYPERLINK("https://docs.co2mpas.io/en/latest/glossary.html#term-f1-wltp-l",G41)</f>
        <v>F2 road load coefficient WLTP-L</v>
      </c>
      <c r="G41" s="19" t="s">
        <v>182</v>
      </c>
    </row>
    <row r="42" spans="1:7" x14ac:dyDescent="0.25">
      <c r="A42" s="20" t="s">
        <v>198</v>
      </c>
      <c r="B42" s="27" t="s">
        <v>204</v>
      </c>
      <c r="C42" s="45"/>
      <c r="D42" s="18" t="s">
        <v>9</v>
      </c>
      <c r="E42" s="26" t="s">
        <v>60</v>
      </c>
      <c r="F42" s="102" t="str">
        <f>HYPERLINK("https://docs.co2mpas.io/en/latest/glossary.html#term-vehicle-mass-nedc-h",G42)</f>
        <v>Inertia class of NEDC-H - Do not correct for rotating parts</v>
      </c>
      <c r="G42" s="19" t="s">
        <v>189</v>
      </c>
    </row>
    <row r="43" spans="1:7" x14ac:dyDescent="0.25">
      <c r="A43" s="20" t="s">
        <v>199</v>
      </c>
      <c r="B43" s="70" t="s">
        <v>205</v>
      </c>
      <c r="C43" s="47"/>
      <c r="D43" s="18" t="s">
        <v>6</v>
      </c>
      <c r="E43" s="26" t="s">
        <v>60</v>
      </c>
      <c r="F43" s="102" t="str">
        <f>HYPERLINK("https://docs.co2mpas.io/en/latest/glossary.html#term-f0-nedc-h",G43)</f>
        <v>F0 road load coefficient NEDC-H</v>
      </c>
      <c r="G43" s="19" t="s">
        <v>188</v>
      </c>
    </row>
    <row r="44" spans="1:7" x14ac:dyDescent="0.25">
      <c r="A44" s="20" t="s">
        <v>200</v>
      </c>
      <c r="B44" s="27" t="s">
        <v>206</v>
      </c>
      <c r="C44" s="46"/>
      <c r="D44" s="18" t="s">
        <v>7</v>
      </c>
      <c r="E44" s="26" t="s">
        <v>60</v>
      </c>
      <c r="F44" s="102" t="str">
        <f>HYPERLINK("https://docs.co2mpas.io/en/latest/glossary.html#term-f1-nedc-h",G44)</f>
        <v>F1 road load coefficient NEDC-H</v>
      </c>
      <c r="G44" s="19" t="s">
        <v>187</v>
      </c>
    </row>
    <row r="45" spans="1:7" x14ac:dyDescent="0.25">
      <c r="A45" s="20" t="s">
        <v>201</v>
      </c>
      <c r="B45" s="27" t="s">
        <v>207</v>
      </c>
      <c r="C45" s="46"/>
      <c r="D45" s="18" t="s">
        <v>8</v>
      </c>
      <c r="E45" s="26" t="s">
        <v>60</v>
      </c>
      <c r="F45" s="102" t="str">
        <f>HYPERLINK("https://docs.co2mpas.io/en/latest/glossary.html#term-f2-nedc-h",G45)</f>
        <v>F2 road load coefficient NEDC-H</v>
      </c>
      <c r="G45" s="19" t="s">
        <v>186</v>
      </c>
    </row>
    <row r="46" spans="1:7" x14ac:dyDescent="0.25">
      <c r="A46" s="20" t="s">
        <v>168</v>
      </c>
      <c r="B46" s="70" t="s">
        <v>190</v>
      </c>
      <c r="C46" s="45">
        <v>1320</v>
      </c>
      <c r="D46" s="18" t="s">
        <v>9</v>
      </c>
      <c r="E46" s="26" t="s">
        <v>60</v>
      </c>
      <c r="F46" s="102" t="str">
        <f>HYPERLINK("https://docs.co2mpas.io/en/latest/glossary.html#term-vehicle-mass-nedc-l",G46)</f>
        <v>Inertia class of NEDC-L - Do not correct for rotating parts</v>
      </c>
      <c r="G46" s="19" t="s">
        <v>175</v>
      </c>
    </row>
    <row r="47" spans="1:7" x14ac:dyDescent="0.25">
      <c r="A47" s="20" t="s">
        <v>169</v>
      </c>
      <c r="B47" s="70" t="s">
        <v>172</v>
      </c>
      <c r="C47" s="47">
        <v>103.9578375</v>
      </c>
      <c r="D47" s="18" t="s">
        <v>6</v>
      </c>
      <c r="E47" s="26" t="s">
        <v>60</v>
      </c>
      <c r="F47" s="102" t="str">
        <f>HYPERLINK("https://docs.co2mpas.io/en/latest/glossary.html#term-f0-nedc-l",G47)</f>
        <v>F0 road load coefficient NEDC-L</v>
      </c>
      <c r="G47" s="19" t="s">
        <v>183</v>
      </c>
    </row>
    <row r="48" spans="1:7" x14ac:dyDescent="0.25">
      <c r="A48" s="20" t="s">
        <v>170</v>
      </c>
      <c r="B48" s="70" t="s">
        <v>173</v>
      </c>
      <c r="C48" s="46">
        <v>0.879</v>
      </c>
      <c r="D48" s="18" t="s">
        <v>7</v>
      </c>
      <c r="E48" s="26" t="s">
        <v>60</v>
      </c>
      <c r="F48" s="102" t="str">
        <f>HYPERLINK("https://docs.co2mpas.io/en/latest/glossary.html#term-f1-nedc-l",G48)</f>
        <v>F1 road load coefficient NEDC-L</v>
      </c>
      <c r="G48" s="19" t="s">
        <v>184</v>
      </c>
    </row>
    <row r="49" spans="1:7" x14ac:dyDescent="0.25">
      <c r="A49" s="20" t="s">
        <v>171</v>
      </c>
      <c r="B49" s="70" t="s">
        <v>174</v>
      </c>
      <c r="C49" s="46">
        <v>4.1756250000000002E-2</v>
      </c>
      <c r="D49" s="18" t="s">
        <v>8</v>
      </c>
      <c r="E49" s="26" t="s">
        <v>60</v>
      </c>
      <c r="F49" s="102" t="str">
        <f>HYPERLINK("https://docs.co2mpas.io/en/latest/glossary.html#term-f1-nedc-l",G49)</f>
        <v>F2 road load coefficient NEDC-L</v>
      </c>
      <c r="G49" s="19" t="s">
        <v>185</v>
      </c>
    </row>
    <row r="50" spans="1:7" x14ac:dyDescent="0.25">
      <c r="A50" s="71"/>
      <c r="B50" s="72"/>
      <c r="C50" s="71"/>
      <c r="D50" s="73"/>
      <c r="E50" s="74"/>
      <c r="F50" s="75"/>
      <c r="G50" s="75"/>
    </row>
    <row r="51" spans="1:7" x14ac:dyDescent="0.25">
      <c r="A51" s="69" t="s">
        <v>12</v>
      </c>
      <c r="B51" s="9"/>
      <c r="C51" s="14"/>
      <c r="D51" s="14"/>
      <c r="E51" s="25"/>
      <c r="F51" s="113"/>
      <c r="G51" s="24"/>
    </row>
    <row r="52" spans="1:7" ht="18" x14ac:dyDescent="0.25">
      <c r="A52" s="20" t="s">
        <v>137</v>
      </c>
      <c r="B52" s="27" t="s">
        <v>44</v>
      </c>
      <c r="C52" s="45"/>
      <c r="D52" s="18" t="s">
        <v>141</v>
      </c>
      <c r="E52" s="26" t="s">
        <v>60</v>
      </c>
      <c r="F52" s="102" t="str">
        <f>HYPERLINK("https://docs.co2mpas.io/en/latest/glossary.html#term-co2-emissions-low-wltp-h",G52)</f>
        <v>Phase low, bag values not corrected for RCB, not rounded WLTP-H test measurements</v>
      </c>
      <c r="G52" s="19" t="s">
        <v>150</v>
      </c>
    </row>
    <row r="53" spans="1:7" ht="18" x14ac:dyDescent="0.25">
      <c r="A53" s="20" t="s">
        <v>138</v>
      </c>
      <c r="B53" s="27" t="s">
        <v>43</v>
      </c>
      <c r="C53" s="45"/>
      <c r="D53" s="18" t="s">
        <v>141</v>
      </c>
      <c r="E53" s="26" t="s">
        <v>60</v>
      </c>
      <c r="F53" s="102" t="str">
        <f>HYPERLINK("https://docs.co2mpas.io/en/latest/glossary.html#term-co2-emissions-medium-wltp-h",G53)</f>
        <v>Phase medium, bag values not corrected for RCB, not rounded WLTP-H test measurements</v>
      </c>
      <c r="G53" s="19" t="s">
        <v>151</v>
      </c>
    </row>
    <row r="54" spans="1:7" ht="18" x14ac:dyDescent="0.25">
      <c r="A54" s="20" t="s">
        <v>139</v>
      </c>
      <c r="B54" s="27" t="s">
        <v>42</v>
      </c>
      <c r="C54" s="45"/>
      <c r="D54" s="18" t="s">
        <v>141</v>
      </c>
      <c r="E54" s="26" t="s">
        <v>60</v>
      </c>
      <c r="F54" s="102" t="str">
        <f>HYPERLINK("https://docs.co2mpas.io/en/latest/glossary.html#term-co2-emissions-high-wltp-h",G54)</f>
        <v>Phase high, bag values not corrected for RCB, not rounded WLTP-H test measurements</v>
      </c>
      <c r="G54" s="19" t="s">
        <v>152</v>
      </c>
    </row>
    <row r="55" spans="1:7" ht="18" x14ac:dyDescent="0.25">
      <c r="A55" s="20" t="s">
        <v>140</v>
      </c>
      <c r="B55" s="27" t="s">
        <v>41</v>
      </c>
      <c r="C55" s="45"/>
      <c r="D55" s="18" t="s">
        <v>141</v>
      </c>
      <c r="E55" s="26" t="s">
        <v>60</v>
      </c>
      <c r="F55" s="102" t="str">
        <f>HYPERLINK("https://docs.co2mpas.io/en/latest/glossary.html#term-co2-emissions-extra-high-wltp-h",G55)</f>
        <v>Phase extra high, bag values not corrected for RCB, not rounded WLTP-H test measurements</v>
      </c>
      <c r="G55" s="19" t="s">
        <v>153</v>
      </c>
    </row>
    <row r="56" spans="1:7" ht="18" x14ac:dyDescent="0.25">
      <c r="A56" s="20" t="s">
        <v>142</v>
      </c>
      <c r="B56" s="27" t="s">
        <v>49</v>
      </c>
      <c r="C56" s="45">
        <v>188.897670768816</v>
      </c>
      <c r="D56" s="18" t="s">
        <v>141</v>
      </c>
      <c r="E56" s="26" t="s">
        <v>60</v>
      </c>
      <c r="F56" s="102" t="str">
        <f>HYPERLINK("https://docs.co2mpas.io/en/latest/glossary.html#term-co2-emissions-low-wltp-l",G56)</f>
        <v>Phase low, bag values not corrected for RCB, not rounded WLTP-L test measurements</v>
      </c>
      <c r="G56" s="19" t="s">
        <v>146</v>
      </c>
    </row>
    <row r="57" spans="1:7" ht="18" x14ac:dyDescent="0.25">
      <c r="A57" s="20" t="s">
        <v>143</v>
      </c>
      <c r="B57" s="27" t="s">
        <v>50</v>
      </c>
      <c r="C57" s="45">
        <v>142.97955496668601</v>
      </c>
      <c r="D57" s="18" t="s">
        <v>141</v>
      </c>
      <c r="E57" s="26" t="s">
        <v>60</v>
      </c>
      <c r="F57" s="102" t="str">
        <f>HYPERLINK("https://docs.co2mpas.io/en/latest/glossary.html#term-co2-emissions-medium-wltp-l",G57)</f>
        <v>Phase medium, bag values not corrected for RCB, not rounded WLTP-L test measurements</v>
      </c>
      <c r="G57" s="19" t="s">
        <v>147</v>
      </c>
    </row>
    <row r="58" spans="1:7" ht="18" x14ac:dyDescent="0.25">
      <c r="A58" s="20" t="s">
        <v>144</v>
      </c>
      <c r="B58" s="27" t="s">
        <v>51</v>
      </c>
      <c r="C58" s="45">
        <v>137.598253186676</v>
      </c>
      <c r="D58" s="18" t="s">
        <v>141</v>
      </c>
      <c r="E58" s="26" t="s">
        <v>60</v>
      </c>
      <c r="F58" s="102" t="str">
        <f>HYPERLINK("https://docs.co2mpas.io/en/latest/glossary.html#term-co2-emissions-high-wltp-l",G58)</f>
        <v>Phase high, bag values not corrected for RCB, not rounded WLTP-L test measurements</v>
      </c>
      <c r="G58" s="19" t="s">
        <v>148</v>
      </c>
    </row>
    <row r="59" spans="1:7" ht="18" x14ac:dyDescent="0.25">
      <c r="A59" s="20" t="s">
        <v>145</v>
      </c>
      <c r="B59" s="27" t="s">
        <v>52</v>
      </c>
      <c r="C59" s="45">
        <v>172.77190515251601</v>
      </c>
      <c r="D59" s="18" t="s">
        <v>141</v>
      </c>
      <c r="E59" s="26" t="s">
        <v>60</v>
      </c>
      <c r="F59" s="102" t="str">
        <f>HYPERLINK("https://docs.co2mpas.io/en/latest/glossary.html#term-co2-emissions-extra-high-wltp-l",G59)</f>
        <v>Phase extra high, bag values not corrected for RCB, not rounded WLTP-L test measurements</v>
      </c>
      <c r="G59" s="19" t="s">
        <v>149</v>
      </c>
    </row>
    <row r="60" spans="1:7" ht="18" x14ac:dyDescent="0.25">
      <c r="A60" s="15" t="s">
        <v>222</v>
      </c>
      <c r="B60" s="27" t="s">
        <v>238</v>
      </c>
      <c r="C60" s="45"/>
      <c r="D60" s="18" t="s">
        <v>141</v>
      </c>
      <c r="E60" s="26" t="s">
        <v>60</v>
      </c>
      <c r="F60" s="102" t="str">
        <f>HYPERLINK("https://docs.co2mpas.io/en/latest/glossary.html#term-target-declared-co2-emission-value-nedc-h",G60)</f>
        <v>Declared value for NEDC vehicle H. Value should be Ki factor corrected.</v>
      </c>
      <c r="G60" s="19" t="s">
        <v>232</v>
      </c>
    </row>
    <row r="61" spans="1:7" ht="18" x14ac:dyDescent="0.25">
      <c r="A61" s="15" t="s">
        <v>223</v>
      </c>
      <c r="B61" s="27" t="s">
        <v>239</v>
      </c>
      <c r="C61" s="45">
        <v>144.1</v>
      </c>
      <c r="D61" s="18" t="s">
        <v>141</v>
      </c>
      <c r="E61" s="26" t="s">
        <v>60</v>
      </c>
      <c r="F61" s="102" t="str">
        <f>HYPERLINK("https://docs.co2mpas.io/en/latest/glossary.html#term-target-declared-co2-emission-value-nedc-l",G61)</f>
        <v>Declared value for NEDC vehicle L. Value should be Ki factor corrected.</v>
      </c>
      <c r="G61" s="19" t="s">
        <v>233</v>
      </c>
    </row>
    <row r="62" spans="1:7" x14ac:dyDescent="0.25">
      <c r="C62" s="10"/>
      <c r="D62" s="18"/>
      <c r="F62" s="19"/>
      <c r="G62" s="19"/>
    </row>
    <row r="63" spans="1:7" x14ac:dyDescent="0.25">
      <c r="A63" s="69" t="s">
        <v>196</v>
      </c>
      <c r="B63" s="9"/>
      <c r="C63" s="14"/>
      <c r="D63" s="14"/>
      <c r="E63" s="25"/>
      <c r="F63" s="113"/>
      <c r="G63" s="24"/>
    </row>
    <row r="64" spans="1:7" x14ac:dyDescent="0.25">
      <c r="A64" s="20" t="s">
        <v>161</v>
      </c>
      <c r="B64" s="27" t="s">
        <v>85</v>
      </c>
      <c r="C64" s="45"/>
      <c r="D64" s="18"/>
      <c r="E64" s="26" t="s">
        <v>84</v>
      </c>
      <c r="F64" s="102" t="str">
        <f>HYPERLINK("https://docs.co2mpas.io/en/latest/glossary.html#term-n-wheel-drive-wltp-h",G64)</f>
        <v>Specify 2-wheel driving or 4-wheel driving WLTP-H test (default:2)</v>
      </c>
      <c r="G64" s="19" t="s">
        <v>163</v>
      </c>
    </row>
    <row r="65" spans="1:9" x14ac:dyDescent="0.25">
      <c r="A65" s="20" t="s">
        <v>162</v>
      </c>
      <c r="B65" s="27" t="s">
        <v>86</v>
      </c>
      <c r="C65" s="45">
        <v>4</v>
      </c>
      <c r="D65" s="18"/>
      <c r="E65" s="26" t="s">
        <v>84</v>
      </c>
      <c r="F65" s="102" t="str">
        <f>HYPERLINK("https://docs.co2mpas.io/en/latest/glossary.html#term-n-wheel-drive-wltp-l",G65)</f>
        <v>Specify 2-wheel driving or 4-wheel driving WLTP-L test (default:2)</v>
      </c>
      <c r="G65" s="19" t="s">
        <v>164</v>
      </c>
    </row>
    <row r="66" spans="1:9" x14ac:dyDescent="0.25">
      <c r="A66" s="20" t="s">
        <v>195</v>
      </c>
      <c r="B66" s="27" t="s">
        <v>208</v>
      </c>
      <c r="C66" s="45"/>
      <c r="D66" s="18"/>
      <c r="E66" s="26" t="s">
        <v>84</v>
      </c>
      <c r="F66" s="102" t="str">
        <f>HYPERLINK("https://docs.co2mpas.io/en/latest/glossary.html#term-n-wheel-drive-nedc-h",G66)</f>
        <v>Specify 2-wheel driving or 4-wheel driving during NEDC-H test (default:2)</v>
      </c>
      <c r="G66" s="19" t="s">
        <v>194</v>
      </c>
    </row>
    <row r="67" spans="1:9" x14ac:dyDescent="0.25">
      <c r="A67" s="20" t="s">
        <v>191</v>
      </c>
      <c r="B67" s="70" t="s">
        <v>192</v>
      </c>
      <c r="C67" s="45">
        <v>2</v>
      </c>
      <c r="D67" s="18"/>
      <c r="E67" s="26" t="s">
        <v>84</v>
      </c>
      <c r="F67" s="102" t="str">
        <f>HYPERLINK("https://docs.co2mpas.io/en/latest/glossary.html#term-n-wheel-drive-nedc-l",G67)</f>
        <v>Specify 2-wheel driving or 4-wheel driving during NEDC-L test (default:2)</v>
      </c>
      <c r="G67" s="19" t="s">
        <v>193</v>
      </c>
    </row>
    <row r="68" spans="1:9" x14ac:dyDescent="0.25">
      <c r="D68" s="18"/>
      <c r="F68" s="19"/>
      <c r="G68" s="19"/>
    </row>
    <row r="69" spans="1:9" x14ac:dyDescent="0.25">
      <c r="A69" s="69" t="s">
        <v>304</v>
      </c>
      <c r="B69" s="9"/>
      <c r="C69" s="14"/>
      <c r="D69" s="14"/>
      <c r="E69" s="25"/>
      <c r="F69" s="113"/>
      <c r="G69" s="24"/>
    </row>
    <row r="70" spans="1:9" x14ac:dyDescent="0.25">
      <c r="A70" s="20" t="s">
        <v>154</v>
      </c>
      <c r="B70" s="65" t="s">
        <v>66</v>
      </c>
      <c r="C70" s="12">
        <v>1</v>
      </c>
      <c r="D70" s="18"/>
      <c r="E70" s="26" t="s">
        <v>72</v>
      </c>
      <c r="F70" s="101" t="str">
        <f t="shared" ref="F70:F78" si="2">HYPERLINK(CONCATENATE("https://docs.co2mpas.io/en/latest/glossary.html#term-",B70),G70)</f>
        <v>0 = No | 1 = Yes - Is the engine equipped with any kind of charging system? (default: 1)</v>
      </c>
      <c r="G70" s="19" t="s">
        <v>257</v>
      </c>
      <c r="H70" s="36"/>
      <c r="I70" s="21"/>
    </row>
    <row r="71" spans="1:9" x14ac:dyDescent="0.25">
      <c r="A71" s="20" t="s">
        <v>155</v>
      </c>
      <c r="B71" s="65" t="s">
        <v>67</v>
      </c>
      <c r="C71" s="12">
        <v>0</v>
      </c>
      <c r="D71" s="18"/>
      <c r="E71" s="26" t="s">
        <v>72</v>
      </c>
      <c r="F71" s="101" t="str">
        <f t="shared" si="2"/>
        <v>0 = No | 1 = Yes - Does the vehicle have start-stop system? (default: 1)</v>
      </c>
      <c r="G71" s="19" t="s">
        <v>258</v>
      </c>
      <c r="H71" s="36"/>
      <c r="I71" s="21"/>
    </row>
    <row r="72" spans="1:9" x14ac:dyDescent="0.25">
      <c r="A72" s="20" t="s">
        <v>156</v>
      </c>
      <c r="B72" s="65" t="s">
        <v>65</v>
      </c>
      <c r="C72" s="12">
        <v>0</v>
      </c>
      <c r="D72" s="18"/>
      <c r="E72" s="26" t="s">
        <v>72</v>
      </c>
      <c r="F72" s="101" t="str">
        <f t="shared" si="2"/>
        <v>0 = No | 1 = Yes - Does the vehicle have brake energy recuperation technologies? (default: 1)</v>
      </c>
      <c r="G72" s="19" t="s">
        <v>259</v>
      </c>
      <c r="H72" s="36"/>
      <c r="I72" s="21"/>
    </row>
    <row r="73" spans="1:9" ht="25.5" x14ac:dyDescent="0.25">
      <c r="A73" s="20" t="s">
        <v>87</v>
      </c>
      <c r="B73" s="27" t="s">
        <v>88</v>
      </c>
      <c r="C73" s="12"/>
      <c r="D73" s="18"/>
      <c r="E73" s="26" t="s">
        <v>72</v>
      </c>
      <c r="F73" s="101" t="str">
        <f t="shared" si="2"/>
        <v>0 = No | 1 = Yes - Does the vehicle use torque converter? (default: 1 if gear_box_type=='automatic' else 0)</v>
      </c>
      <c r="G73" s="19" t="s">
        <v>261</v>
      </c>
    </row>
    <row r="74" spans="1:9" ht="45" x14ac:dyDescent="0.25">
      <c r="A74" s="76" t="s">
        <v>202</v>
      </c>
      <c r="B74" s="66" t="s">
        <v>210</v>
      </c>
      <c r="C74" s="12">
        <v>1</v>
      </c>
      <c r="D74" s="18"/>
      <c r="E74" s="26" t="s">
        <v>72</v>
      </c>
      <c r="F74" s="101" t="str">
        <f t="shared" si="2"/>
        <v>0 = No | 1 = Yes - Relevant for A/T Gearbox types. Setting this value to 1 will allow the correlation tool to use a higher gear at constant speed driving than in the case of transient conditions (default: 1)</v>
      </c>
      <c r="G74" s="19" t="s">
        <v>260</v>
      </c>
      <c r="H74" s="36"/>
    </row>
    <row r="75" spans="1:9" x14ac:dyDescent="0.25">
      <c r="A75" s="116" t="s">
        <v>240</v>
      </c>
      <c r="B75" s="66" t="s">
        <v>241</v>
      </c>
      <c r="C75" s="12"/>
      <c r="D75" s="18"/>
      <c r="E75" s="26" t="s">
        <v>72</v>
      </c>
      <c r="F75" s="101" t="str">
        <f t="shared" si="2"/>
        <v>0 = No | 1 = Yes - Does the vehicle have periodically regenerating systems?  (default:0)</v>
      </c>
      <c r="G75" s="19" t="s">
        <v>242</v>
      </c>
      <c r="H75" s="36"/>
    </row>
    <row r="76" spans="1:9" ht="25.5" x14ac:dyDescent="0.25">
      <c r="A76" s="116"/>
      <c r="B76" s="27" t="s">
        <v>234</v>
      </c>
      <c r="C76" s="45"/>
      <c r="D76" s="18"/>
      <c r="E76" s="26" t="s">
        <v>60</v>
      </c>
      <c r="F76" s="101" t="str">
        <f t="shared" si="2"/>
        <v>For vehicles without periodically regenerating systems this values is equal to 1. For vehicles with periodically regenerating systems, if not provided, this value is set to 1.05</v>
      </c>
      <c r="G76" s="19" t="s">
        <v>235</v>
      </c>
    </row>
    <row r="77" spans="1:9" ht="25.5" x14ac:dyDescent="0.25">
      <c r="A77" s="20" t="s">
        <v>157</v>
      </c>
      <c r="B77" s="65" t="s">
        <v>70</v>
      </c>
      <c r="C77" s="12"/>
      <c r="D77" s="18"/>
      <c r="E77" s="26" t="s">
        <v>72</v>
      </c>
      <c r="F77" s="101" t="str">
        <f t="shared" si="2"/>
        <v>0 = No | 1 = Yes - Does the engine feature variable valve actuation (VVT, VVL or combinations)? (default: 0)</v>
      </c>
      <c r="G77" s="19" t="s">
        <v>262</v>
      </c>
      <c r="I77" s="21"/>
    </row>
    <row r="78" spans="1:9" ht="18.75" customHeight="1" x14ac:dyDescent="0.25">
      <c r="A78" s="115" t="s">
        <v>158</v>
      </c>
      <c r="B78" s="65" t="s">
        <v>71</v>
      </c>
      <c r="C78" s="12"/>
      <c r="D78" s="18"/>
      <c r="E78" s="26" t="s">
        <v>72</v>
      </c>
      <c r="F78" s="117" t="str">
        <f t="shared" si="2"/>
        <v>0 = No | 1 = Yes - Does the engine feature a cylinder deactivation system? If yes provide the active cylinder ratios in the tab 'active_cylinder_ratios'. (default: 0)</v>
      </c>
      <c r="G78" s="118" t="s">
        <v>263</v>
      </c>
      <c r="I78" s="21"/>
    </row>
    <row r="79" spans="1:9" ht="17.25" customHeight="1" x14ac:dyDescent="0.25">
      <c r="A79" s="115"/>
      <c r="B79" s="65" t="s">
        <v>224</v>
      </c>
      <c r="C79" s="38" t="s">
        <v>248</v>
      </c>
      <c r="D79" s="18"/>
      <c r="E79" s="26" t="s">
        <v>62</v>
      </c>
      <c r="F79" s="117"/>
      <c r="G79" s="118"/>
      <c r="I79" s="21"/>
    </row>
    <row r="80" spans="1:9" ht="25.5" x14ac:dyDescent="0.25">
      <c r="A80" s="106" t="s">
        <v>251</v>
      </c>
      <c r="B80" s="65" t="s">
        <v>252</v>
      </c>
      <c r="C80" s="12"/>
      <c r="D80" s="18"/>
      <c r="E80" s="26" t="s">
        <v>72</v>
      </c>
      <c r="F80" s="101" t="str">
        <f>HYPERLINK(CONCATENATE("https://docs.co2mpas.io/en/latest/glossary.html#term-",B80),G80)</f>
        <v>0 = No | 1 = Yes - Relevant only for positive ignition engines (gasoline engines). It refers to the burning of fuel with an excess of air in an internal combustion engine (default: 0)</v>
      </c>
      <c r="G80" s="19" t="s">
        <v>264</v>
      </c>
      <c r="I80" s="21"/>
    </row>
    <row r="81" spans="1:9" ht="45.75" customHeight="1" x14ac:dyDescent="0.25">
      <c r="A81" s="106" t="s">
        <v>253</v>
      </c>
      <c r="B81" s="65" t="s">
        <v>254</v>
      </c>
      <c r="C81" s="12"/>
      <c r="D81" s="18"/>
      <c r="E81" s="26" t="s">
        <v>72</v>
      </c>
      <c r="F81" s="101" t="str">
        <f>HYPERLINK(CONCATENATE("https://docs.co2mpas.io/en/latest/glossary.html#term-",B81),"0 = No | 1 = Yes - Only for vehicles in which the temperature of the gearbox is regulated from the vehicle’s cooling circuit using a heat-exchanger, heating storage system" &amp; "or other methods for directing engine waste-heat to the gearbox. (default is 0.)")</f>
        <v>0 = No | 1 = Yes - Only for vehicles in which the temperature of the gearbox is regulated from the vehicle’s cooling circuit using a heat-exchanger, heating storage systemor other methods for directing engine waste-heat to the gearbox. (default is 0.)</v>
      </c>
      <c r="G81" s="19" t="s">
        <v>265</v>
      </c>
      <c r="I81" s="21"/>
    </row>
    <row r="82" spans="1:9" ht="44.25" customHeight="1" x14ac:dyDescent="0.25">
      <c r="A82" s="106" t="s">
        <v>266</v>
      </c>
      <c r="B82" s="65" t="s">
        <v>267</v>
      </c>
      <c r="C82" s="12"/>
      <c r="D82" s="18"/>
      <c r="E82" s="26" t="s">
        <v>72</v>
      </c>
      <c r="F82" s="101" t="str">
        <f>HYPERLINK(CONCATENATE("https://docs.co2mpas.io/en/latest/glossary.html#term-",B82),"0 = No | 1 = Yes - EGR recirculates a portion of an engine’s exhaust gas back to the engine cylinders to reduce NOx emissions." &amp; " (default is 0 for positive ignition, and 1 for compression ignition engines.)")</f>
        <v>0 = No | 1 = Yes - EGR recirculates a portion of an engine’s exhaust gas back to the engine cylinders to reduce NOx emissions. (default is 0 for positive ignition, and 1 for compression ignition engines.)</v>
      </c>
      <c r="G82" s="19" t="s">
        <v>271</v>
      </c>
      <c r="I82" s="21"/>
    </row>
    <row r="83" spans="1:9" ht="25.5" x14ac:dyDescent="0.25">
      <c r="A83" s="98" t="s">
        <v>269</v>
      </c>
      <c r="B83" s="99" t="s">
        <v>268</v>
      </c>
      <c r="C83" s="12"/>
      <c r="D83" s="18"/>
      <c r="E83" s="26" t="s">
        <v>72</v>
      </c>
      <c r="F83" s="101" t="str">
        <f>HYPERLINK(CONCATENATE("https://docs.co2mpas.io/en/latest/glossary.html#term-",B83),G83)</f>
        <v>0 = No | 1 = Yes -  Is the vehicle equipped with selective catalytic reduction system? SCR uses urea to reduce NOx emissions (default: 0 and it is valid for compression engines)</v>
      </c>
      <c r="G83" s="19" t="s">
        <v>270</v>
      </c>
      <c r="I83" s="21"/>
    </row>
    <row r="84" spans="1:9" x14ac:dyDescent="0.25">
      <c r="C84" s="10"/>
      <c r="D84" s="18"/>
      <c r="F84" s="19"/>
      <c r="G84" s="19"/>
    </row>
    <row r="85" spans="1:9" x14ac:dyDescent="0.25">
      <c r="A85" s="69" t="s">
        <v>197</v>
      </c>
      <c r="B85" s="9"/>
      <c r="C85" s="14"/>
      <c r="D85" s="14"/>
      <c r="E85" s="25"/>
      <c r="F85" s="113"/>
      <c r="G85" s="24"/>
    </row>
    <row r="86" spans="1:9" x14ac:dyDescent="0.25">
      <c r="A86" s="20" t="s">
        <v>95</v>
      </c>
      <c r="B86" s="27" t="s">
        <v>82</v>
      </c>
      <c r="C86" s="45"/>
      <c r="D86" s="18"/>
      <c r="E86" s="26" t="s">
        <v>84</v>
      </c>
      <c r="F86" s="102" t="str">
        <f>HYPERLINK("https://docs.co2mpas.io/en/latest/glossary.html#term-n-dyno-axes-wltp-h",G86)</f>
        <v xml:space="preserve">Number of rotating axis of the dyno, Default: 2  </v>
      </c>
      <c r="G86" s="19" t="s">
        <v>96</v>
      </c>
    </row>
    <row r="87" spans="1:9" x14ac:dyDescent="0.25">
      <c r="A87" s="20" t="s">
        <v>95</v>
      </c>
      <c r="B87" s="27" t="s">
        <v>83</v>
      </c>
      <c r="C87" s="45">
        <v>2</v>
      </c>
      <c r="D87" s="18"/>
      <c r="E87" s="26" t="s">
        <v>84</v>
      </c>
      <c r="F87" s="102" t="str">
        <f>HYPERLINK("https://docs.co2mpas.io/en/latest/glossary.html#term-n-dyno-axes-wltp-l",G87)</f>
        <v xml:space="preserve">Number of rotating axis of the dyno, Default: 2  </v>
      </c>
      <c r="G87" s="19" t="s">
        <v>96</v>
      </c>
    </row>
  </sheetData>
  <sheetProtection sheet="1" objects="1" scenarios="1" formatCells="0" formatColumns="0" formatRows="0" insertColumns="0" insertRows="0" insertHyperlinks="0" deleteColumns="0" deleteRows="0" sort="0" autoFilter="0" pivotTables="0"/>
  <dataConsolidate/>
  <mergeCells count="5">
    <mergeCell ref="A18:A19"/>
    <mergeCell ref="A75:A76"/>
    <mergeCell ref="A78:A79"/>
    <mergeCell ref="F78:F79"/>
    <mergeCell ref="G78:G79"/>
  </mergeCells>
  <conditionalFormatting sqref="C76">
    <cfRule type="expression" dxfId="60" priority="4">
      <formula>"OR(AND($C$70=1;$C$71="""");AND($C$70=0;$C$71&gt;1))"</formula>
    </cfRule>
  </conditionalFormatting>
  <conditionalFormatting sqref="C82:C83">
    <cfRule type="expression" dxfId="59" priority="2">
      <formula>#REF!=1</formula>
    </cfRule>
  </conditionalFormatting>
  <conditionalFormatting sqref="C82:C83">
    <cfRule type="expression" dxfId="58" priority="3">
      <formula>AND(#REF!=0,#REF!=1)</formula>
    </cfRule>
  </conditionalFormatting>
  <conditionalFormatting sqref="C3">
    <cfRule type="cellIs" dxfId="57" priority="1" operator="equal">
      <formula>""</formula>
    </cfRule>
  </conditionalFormatting>
  <dataValidations count="20">
    <dataValidation type="whole" allowBlank="1" showInputMessage="1" showErrorMessage="1" sqref="C4">
      <formula1>1</formula1>
      <formula2>50</formula2>
    </dataValidation>
    <dataValidation type="list" allowBlank="1" showInputMessage="1" showErrorMessage="1" sqref="C7">
      <formula1>"IP, RL, RM, PR"</formula1>
    </dataValidation>
    <dataValidation type="textLength" showInputMessage="1" showErrorMessage="1" error="The WMI is 3 character long. Any combination of numbers and letters works." sqref="C5">
      <formula1>2</formula1>
      <formula2>3</formula2>
    </dataValidation>
    <dataValidation type="whole" allowBlank="1" showInputMessage="1" showErrorMessage="1" sqref="C6">
      <formula1>2016</formula1>
      <formula2>2060</formula2>
    </dataValidation>
    <dataValidation type="whole" allowBlank="1" showInputMessage="1" showErrorMessage="1" sqref="C8">
      <formula1>0</formula1>
      <formula2>9999</formula2>
    </dataValidation>
    <dataValidation type="decimal" operator="greaterThanOrEqual" allowBlank="1" showInputMessage="1" showErrorMessage="1" error="Should be greater than or equal to one!" sqref="C76">
      <formula1>1</formula1>
    </dataValidation>
    <dataValidation type="list" allowBlank="1" showInputMessage="1" showErrorMessage="1" sqref="C77:C78 C70:C75 C80:C83">
      <formula1>"0,1"</formula1>
    </dataValidation>
    <dataValidation type="decimal" allowBlank="1" showInputMessage="1" showErrorMessage="1" sqref="C34 C38 C42 C46">
      <formula1>100</formula1>
      <formula2>3500</formula2>
    </dataValidation>
    <dataValidation type="decimal" allowBlank="1" showInputMessage="1" showErrorMessage="1" sqref="C26:C27">
      <formula1>20</formula1>
      <formula2>25</formula2>
    </dataValidation>
    <dataValidation type="decimal" allowBlank="1" showInputMessage="1" showErrorMessage="1" sqref="C17">
      <formula1>0</formula1>
      <formula2>100000</formula2>
    </dataValidation>
    <dataValidation type="decimal" allowBlank="1" showInputMessage="1" showErrorMessage="1" sqref="C15 C52:C61">
      <formula1>0</formula1>
      <formula2>1000</formula2>
    </dataValidation>
    <dataValidation type="list" allowBlank="1" showInputMessage="1" showErrorMessage="1" sqref="C64:C67">
      <formula1>"2,4"</formula1>
    </dataValidation>
    <dataValidation type="decimal" allowBlank="1" showInputMessage="1" showErrorMessage="1" sqref="C11">
      <formula1>0.01</formula1>
      <formula2>100000</formula2>
    </dataValidation>
    <dataValidation type="list" allowBlank="1" showInputMessage="1" showErrorMessage="1" sqref="C86:C87">
      <formula1>"1,2"</formula1>
    </dataValidation>
    <dataValidation type="list" allowBlank="1" showInputMessage="1" showErrorMessage="1" sqref="C13">
      <formula1>"positive, compression"</formula1>
    </dataValidation>
    <dataValidation type="decimal" allowBlank="1" showInputMessage="1" showErrorMessage="1" sqref="C14 C22:C25 C16">
      <formula1>0</formula1>
      <formula2>10000</formula2>
    </dataValidation>
    <dataValidation type="decimal" allowBlank="1" showInputMessage="1" showErrorMessage="1" sqref="C12">
      <formula1>0</formula1>
      <formula2>100</formula2>
    </dataValidation>
    <dataValidation type="decimal" allowBlank="1" showInputMessage="1" showErrorMessage="1" error="Numerical Value Between 0-1" sqref="C28">
      <formula1>0</formula1>
      <formula2>1</formula2>
    </dataValidation>
    <dataValidation type="list" allowBlank="1" showInputMessage="1" showErrorMessage="1" sqref="C10">
      <formula1>"diesel,gasoline,LPG,NG,ethanol,biodiesel"</formula1>
    </dataValidation>
    <dataValidation type="list" allowBlank="1" showInputMessage="1" showErrorMessage="1" sqref="C21">
      <formula1>"automatic,manual, CVT"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T2786"/>
  <sheetViews>
    <sheetView showRuler="0" workbookViewId="0"/>
  </sheetViews>
  <sheetFormatPr defaultColWidth="0" defaultRowHeight="15" customHeight="1" x14ac:dyDescent="0.25"/>
  <cols>
    <col min="1" max="1" width="10.140625" style="90" bestFit="1" customWidth="1"/>
    <col min="2" max="2" width="20.140625" style="90" bestFit="1" customWidth="1"/>
    <col min="3" max="3" width="13.42578125" style="90" bestFit="1" customWidth="1"/>
    <col min="4" max="5" width="13.42578125" style="90" customWidth="1"/>
    <col min="6" max="6" width="23.140625" style="90" bestFit="1" customWidth="1"/>
    <col min="7" max="7" width="35.140625" style="90" bestFit="1" customWidth="1"/>
    <col min="8" max="8" width="21.28515625" style="90" bestFit="1" customWidth="1"/>
    <col min="9" max="9" width="30" style="90" bestFit="1" customWidth="1"/>
    <col min="10" max="10" width="24.140625" style="90" bestFit="1" customWidth="1"/>
    <col min="11" max="11" width="17.7109375" style="90" bestFit="1" customWidth="1"/>
    <col min="12" max="12" width="21.85546875" style="105" bestFit="1" customWidth="1"/>
    <col min="13" max="16384" width="8.85546875" style="29" hidden="1"/>
  </cols>
  <sheetData>
    <row r="1" spans="1:12" s="8" customFormat="1" x14ac:dyDescent="0.2">
      <c r="A1" s="88" t="s">
        <v>159</v>
      </c>
      <c r="B1" s="88" t="s">
        <v>91</v>
      </c>
      <c r="C1" s="88" t="s">
        <v>92</v>
      </c>
      <c r="D1" s="88" t="s">
        <v>221</v>
      </c>
      <c r="E1" s="88" t="s">
        <v>92</v>
      </c>
      <c r="F1" s="30" t="s">
        <v>89</v>
      </c>
      <c r="G1" s="30" t="s">
        <v>106</v>
      </c>
      <c r="H1" s="30" t="s">
        <v>17</v>
      </c>
      <c r="I1" s="30" t="s">
        <v>16</v>
      </c>
      <c r="J1" s="30" t="s">
        <v>287</v>
      </c>
      <c r="K1" s="30" t="s">
        <v>288</v>
      </c>
      <c r="L1" s="30" t="s">
        <v>289</v>
      </c>
    </row>
    <row r="2" spans="1:12" s="8" customFormat="1" ht="12.75" x14ac:dyDescent="0.2">
      <c r="A2" s="89" t="s">
        <v>53</v>
      </c>
      <c r="B2" s="89" t="s">
        <v>54</v>
      </c>
      <c r="C2" s="89" t="s">
        <v>236</v>
      </c>
      <c r="D2" s="89" t="s">
        <v>220</v>
      </c>
      <c r="E2" s="89" t="s">
        <v>290</v>
      </c>
      <c r="F2" s="32" t="s">
        <v>294</v>
      </c>
      <c r="G2" s="32" t="s">
        <v>295</v>
      </c>
      <c r="H2" s="32" t="s">
        <v>296</v>
      </c>
      <c r="I2" s="32" t="s">
        <v>297</v>
      </c>
      <c r="J2" s="32" t="s">
        <v>291</v>
      </c>
      <c r="K2" s="32" t="s">
        <v>292</v>
      </c>
      <c r="L2" s="32" t="s">
        <v>293</v>
      </c>
    </row>
    <row r="3" spans="1:12" s="8" customFormat="1" x14ac:dyDescent="0.25">
      <c r="A3" s="91"/>
      <c r="B3" s="91"/>
      <c r="C3" s="91"/>
      <c r="D3" s="91"/>
      <c r="E3" s="103"/>
      <c r="F3" s="103"/>
      <c r="G3" s="103"/>
      <c r="H3" s="103"/>
      <c r="I3" s="103"/>
      <c r="J3" s="103"/>
      <c r="K3" s="103"/>
      <c r="L3" s="103"/>
    </row>
    <row r="4" spans="1:12" s="8" customFormat="1" x14ac:dyDescent="0.25">
      <c r="A4" s="91"/>
      <c r="B4" s="91"/>
      <c r="C4" s="91"/>
      <c r="D4" s="91"/>
      <c r="E4" s="103"/>
      <c r="F4" s="103"/>
      <c r="G4" s="103"/>
      <c r="H4" s="103"/>
      <c r="I4" s="103"/>
      <c r="J4" s="103"/>
      <c r="K4" s="103"/>
      <c r="L4" s="103"/>
    </row>
    <row r="5" spans="1:12" s="8" customFormat="1" x14ac:dyDescent="0.25">
      <c r="A5" s="91"/>
      <c r="B5" s="91"/>
      <c r="C5" s="91"/>
      <c r="D5" s="91"/>
      <c r="E5" s="103"/>
      <c r="F5" s="103"/>
      <c r="G5" s="103"/>
      <c r="H5" s="103"/>
      <c r="I5" s="103"/>
      <c r="J5" s="103"/>
      <c r="K5" s="103"/>
      <c r="L5" s="103"/>
    </row>
    <row r="6" spans="1:12" s="8" customFormat="1" x14ac:dyDescent="0.25">
      <c r="A6" s="91"/>
      <c r="B6" s="91"/>
      <c r="C6" s="91"/>
      <c r="D6" s="91"/>
      <c r="E6" s="103"/>
      <c r="F6" s="103"/>
      <c r="G6" s="103"/>
      <c r="H6" s="103"/>
      <c r="I6" s="103"/>
      <c r="J6" s="103"/>
      <c r="K6" s="103"/>
      <c r="L6" s="103"/>
    </row>
    <row r="7" spans="1:12" s="8" customFormat="1" x14ac:dyDescent="0.25">
      <c r="A7" s="91"/>
      <c r="B7" s="91"/>
      <c r="C7" s="91"/>
      <c r="D7" s="91"/>
      <c r="E7" s="103"/>
      <c r="F7" s="103"/>
      <c r="G7" s="103"/>
      <c r="H7" s="103"/>
      <c r="I7" s="103"/>
      <c r="J7" s="103"/>
      <c r="K7" s="103"/>
      <c r="L7" s="103"/>
    </row>
    <row r="8" spans="1:12" s="8" customFormat="1" x14ac:dyDescent="0.25">
      <c r="A8" s="91"/>
      <c r="B8" s="91"/>
      <c r="C8" s="91"/>
      <c r="D8" s="91"/>
      <c r="E8" s="103"/>
      <c r="F8" s="103"/>
      <c r="G8" s="103"/>
      <c r="H8" s="103"/>
      <c r="I8" s="103"/>
      <c r="J8" s="103"/>
      <c r="K8" s="103"/>
      <c r="L8" s="103"/>
    </row>
    <row r="9" spans="1:12" s="8" customFormat="1" x14ac:dyDescent="0.25">
      <c r="A9" s="91"/>
      <c r="B9" s="91"/>
      <c r="C9" s="91"/>
      <c r="D9" s="91"/>
      <c r="E9" s="103"/>
      <c r="F9" s="103"/>
      <c r="G9" s="103"/>
      <c r="H9" s="103"/>
      <c r="I9" s="103"/>
      <c r="J9" s="103"/>
      <c r="K9" s="103"/>
      <c r="L9" s="103"/>
    </row>
    <row r="10" spans="1:12" s="8" customFormat="1" x14ac:dyDescent="0.25">
      <c r="A10" s="91"/>
      <c r="B10" s="91"/>
      <c r="C10" s="91"/>
      <c r="D10" s="91"/>
      <c r="E10" s="103"/>
      <c r="F10" s="103"/>
      <c r="G10" s="103"/>
      <c r="H10" s="103"/>
      <c r="I10" s="103"/>
      <c r="J10" s="103"/>
      <c r="K10" s="103"/>
      <c r="L10" s="103"/>
    </row>
    <row r="11" spans="1:12" s="8" customFormat="1" x14ac:dyDescent="0.25">
      <c r="A11" s="91"/>
      <c r="B11" s="91"/>
      <c r="C11" s="91"/>
      <c r="D11" s="91"/>
      <c r="E11" s="103"/>
      <c r="F11" s="103"/>
      <c r="G11" s="103"/>
      <c r="H11" s="103"/>
      <c r="I11" s="103"/>
      <c r="J11" s="103"/>
      <c r="K11" s="103"/>
      <c r="L11" s="103"/>
    </row>
    <row r="12" spans="1:12" s="8" customFormat="1" x14ac:dyDescent="0.25">
      <c r="A12" s="91"/>
      <c r="B12" s="91"/>
      <c r="C12" s="91"/>
      <c r="D12" s="91"/>
      <c r="E12" s="103"/>
      <c r="F12" s="103"/>
      <c r="G12" s="103"/>
      <c r="H12" s="103"/>
      <c r="I12" s="103"/>
      <c r="J12" s="103"/>
      <c r="K12" s="103"/>
      <c r="L12" s="103"/>
    </row>
    <row r="13" spans="1:12" s="8" customFormat="1" x14ac:dyDescent="0.25">
      <c r="A13" s="91"/>
      <c r="B13" s="91"/>
      <c r="C13" s="91"/>
      <c r="D13" s="91"/>
      <c r="E13" s="103"/>
      <c r="F13" s="103"/>
      <c r="G13" s="103"/>
      <c r="H13" s="103"/>
      <c r="I13" s="103"/>
      <c r="J13" s="103"/>
      <c r="K13" s="103"/>
      <c r="L13" s="103"/>
    </row>
    <row r="14" spans="1:12" s="8" customFormat="1" x14ac:dyDescent="0.25">
      <c r="A14" s="91"/>
      <c r="B14" s="91"/>
      <c r="C14" s="91"/>
      <c r="D14" s="91"/>
      <c r="E14" s="103"/>
      <c r="F14" s="103"/>
      <c r="G14" s="103"/>
      <c r="H14" s="103"/>
      <c r="I14" s="103"/>
      <c r="J14" s="103"/>
      <c r="K14" s="103"/>
      <c r="L14" s="103"/>
    </row>
    <row r="15" spans="1:12" s="8" customFormat="1" x14ac:dyDescent="0.25">
      <c r="A15" s="91"/>
      <c r="B15" s="91"/>
      <c r="C15" s="91"/>
      <c r="D15" s="91"/>
      <c r="E15" s="103"/>
      <c r="F15" s="103"/>
      <c r="G15" s="103"/>
      <c r="H15" s="103"/>
      <c r="I15" s="103"/>
      <c r="J15" s="103"/>
      <c r="K15" s="103"/>
      <c r="L15" s="103"/>
    </row>
    <row r="16" spans="1:12" s="8" customFormat="1" x14ac:dyDescent="0.25">
      <c r="A16" s="91"/>
      <c r="B16" s="91"/>
      <c r="C16" s="91"/>
      <c r="D16" s="91"/>
      <c r="E16" s="103"/>
      <c r="F16" s="103"/>
      <c r="G16" s="103"/>
      <c r="H16" s="103"/>
      <c r="I16" s="103"/>
      <c r="J16" s="103"/>
      <c r="K16" s="103"/>
      <c r="L16" s="103"/>
    </row>
    <row r="17" spans="1:12" s="8" customFormat="1" x14ac:dyDescent="0.25">
      <c r="A17" s="91"/>
      <c r="B17" s="91"/>
      <c r="C17" s="91"/>
      <c r="D17" s="91"/>
      <c r="E17" s="103"/>
      <c r="F17" s="103"/>
      <c r="G17" s="103"/>
      <c r="H17" s="103"/>
      <c r="I17" s="103"/>
      <c r="J17" s="103"/>
      <c r="K17" s="103"/>
      <c r="L17" s="103"/>
    </row>
    <row r="18" spans="1:12" s="8" customFormat="1" x14ac:dyDescent="0.25">
      <c r="A18" s="91"/>
      <c r="B18" s="91"/>
      <c r="C18" s="91"/>
      <c r="D18" s="91"/>
      <c r="E18" s="103"/>
      <c r="F18" s="103"/>
      <c r="G18" s="103"/>
      <c r="H18" s="103"/>
      <c r="I18" s="103"/>
      <c r="J18" s="103"/>
      <c r="K18" s="103"/>
      <c r="L18" s="103"/>
    </row>
    <row r="19" spans="1:12" s="8" customFormat="1" x14ac:dyDescent="0.25">
      <c r="A19" s="91"/>
      <c r="B19" s="91"/>
      <c r="C19" s="91"/>
      <c r="D19" s="91"/>
      <c r="E19" s="103"/>
      <c r="F19" s="103"/>
      <c r="G19" s="103"/>
      <c r="H19" s="103"/>
      <c r="I19" s="103"/>
      <c r="J19" s="103"/>
      <c r="K19" s="103"/>
      <c r="L19" s="103"/>
    </row>
    <row r="20" spans="1:12" s="8" customFormat="1" x14ac:dyDescent="0.25">
      <c r="A20" s="91"/>
      <c r="B20" s="91"/>
      <c r="C20" s="91"/>
      <c r="D20" s="91"/>
      <c r="E20" s="103"/>
      <c r="F20" s="103"/>
      <c r="G20" s="103"/>
      <c r="H20" s="103"/>
      <c r="I20" s="103"/>
      <c r="J20" s="103"/>
      <c r="K20" s="103"/>
      <c r="L20" s="103"/>
    </row>
    <row r="21" spans="1:12" customFormat="1" x14ac:dyDescent="0.25">
      <c r="A21" s="91"/>
      <c r="B21" s="91"/>
      <c r="C21" s="91"/>
      <c r="D21" s="91"/>
      <c r="E21" s="103"/>
      <c r="F21" s="103"/>
      <c r="G21" s="103"/>
      <c r="H21" s="103"/>
      <c r="I21" s="103"/>
      <c r="J21" s="103"/>
      <c r="K21" s="103"/>
      <c r="L21" s="103"/>
    </row>
    <row r="22" spans="1:12" customFormat="1" x14ac:dyDescent="0.25">
      <c r="A22" s="91"/>
      <c r="B22" s="91"/>
      <c r="C22" s="91"/>
      <c r="D22" s="91"/>
      <c r="E22" s="103"/>
      <c r="F22" s="103"/>
      <c r="G22" s="103"/>
      <c r="H22" s="103"/>
      <c r="I22" s="103"/>
      <c r="J22" s="103"/>
      <c r="K22" s="103"/>
      <c r="L22" s="103"/>
    </row>
    <row r="23" spans="1:12" customFormat="1" x14ac:dyDescent="0.25">
      <c r="A23" s="91"/>
      <c r="B23" s="91"/>
      <c r="C23" s="91"/>
      <c r="D23" s="91"/>
      <c r="E23" s="103"/>
      <c r="F23" s="103"/>
      <c r="G23" s="103"/>
      <c r="H23" s="103"/>
      <c r="I23" s="103"/>
      <c r="J23" s="103"/>
      <c r="K23" s="103"/>
      <c r="L23" s="103"/>
    </row>
    <row r="24" spans="1:12" customFormat="1" x14ac:dyDescent="0.25">
      <c r="A24" s="91"/>
      <c r="B24" s="91"/>
      <c r="C24" s="91"/>
      <c r="D24" s="91"/>
      <c r="E24" s="103"/>
      <c r="F24" s="103"/>
      <c r="G24" s="103"/>
      <c r="H24" s="103"/>
      <c r="I24" s="103"/>
      <c r="J24" s="103"/>
      <c r="K24" s="103"/>
      <c r="L24" s="103"/>
    </row>
    <row r="25" spans="1:12" customFormat="1" x14ac:dyDescent="0.25">
      <c r="A25" s="91"/>
      <c r="B25" s="91"/>
      <c r="C25" s="91"/>
      <c r="D25" s="91"/>
      <c r="E25" s="103"/>
      <c r="F25" s="103"/>
      <c r="G25" s="103"/>
      <c r="H25" s="103"/>
      <c r="I25" s="103"/>
      <c r="J25" s="103"/>
      <c r="K25" s="103"/>
      <c r="L25" s="103"/>
    </row>
    <row r="26" spans="1:12" customFormat="1" x14ac:dyDescent="0.25">
      <c r="A26" s="91"/>
      <c r="B26" s="91"/>
      <c r="C26" s="91"/>
      <c r="D26" s="91"/>
      <c r="E26" s="103"/>
      <c r="F26" s="103"/>
      <c r="G26" s="103"/>
      <c r="H26" s="103"/>
      <c r="I26" s="103"/>
      <c r="J26" s="103"/>
      <c r="K26" s="103"/>
      <c r="L26" s="103"/>
    </row>
    <row r="27" spans="1:12" customFormat="1" x14ac:dyDescent="0.25">
      <c r="A27" s="91"/>
      <c r="B27" s="91"/>
      <c r="C27" s="91"/>
      <c r="D27" s="91"/>
      <c r="E27" s="103"/>
      <c r="F27" s="103"/>
      <c r="G27" s="103"/>
      <c r="H27" s="103"/>
      <c r="I27" s="103"/>
      <c r="J27" s="103"/>
      <c r="K27" s="103"/>
      <c r="L27" s="103"/>
    </row>
    <row r="28" spans="1:12" customFormat="1" x14ac:dyDescent="0.25">
      <c r="A28" s="91"/>
      <c r="B28" s="91"/>
      <c r="C28" s="91"/>
      <c r="D28" s="91"/>
      <c r="E28" s="103"/>
      <c r="F28" s="103"/>
      <c r="G28" s="103"/>
      <c r="H28" s="103"/>
      <c r="I28" s="103"/>
      <c r="J28" s="103"/>
      <c r="K28" s="103"/>
      <c r="L28" s="103"/>
    </row>
    <row r="29" spans="1:12" customFormat="1" x14ac:dyDescent="0.25">
      <c r="A29" s="91"/>
      <c r="B29" s="91"/>
      <c r="C29" s="91"/>
      <c r="D29" s="91"/>
      <c r="E29" s="103"/>
      <c r="F29" s="103"/>
      <c r="G29" s="103"/>
      <c r="H29" s="103"/>
      <c r="I29" s="103"/>
      <c r="J29" s="103"/>
      <c r="K29" s="103"/>
      <c r="L29" s="103"/>
    </row>
    <row r="30" spans="1:12" customFormat="1" x14ac:dyDescent="0.25">
      <c r="A30" s="91"/>
      <c r="B30" s="91"/>
      <c r="C30" s="91"/>
      <c r="D30" s="91"/>
      <c r="E30" s="103"/>
      <c r="F30" s="103"/>
      <c r="G30" s="103"/>
      <c r="H30" s="103"/>
      <c r="I30" s="103"/>
      <c r="J30" s="103"/>
      <c r="K30" s="103"/>
      <c r="L30" s="103"/>
    </row>
    <row r="31" spans="1:12" customFormat="1" x14ac:dyDescent="0.25">
      <c r="A31" s="91"/>
      <c r="B31" s="91"/>
      <c r="C31" s="91"/>
      <c r="D31" s="91"/>
      <c r="E31" s="103"/>
      <c r="F31" s="103"/>
      <c r="G31" s="103"/>
      <c r="H31" s="103"/>
      <c r="I31" s="103"/>
      <c r="J31" s="103"/>
      <c r="K31" s="103"/>
      <c r="L31" s="103"/>
    </row>
    <row r="32" spans="1:12" customFormat="1" x14ac:dyDescent="0.25">
      <c r="A32" s="91"/>
      <c r="B32" s="91"/>
      <c r="C32" s="91"/>
      <c r="D32" s="91"/>
      <c r="E32" s="103"/>
      <c r="F32" s="103"/>
      <c r="G32" s="103"/>
      <c r="H32" s="103"/>
      <c r="I32" s="103"/>
      <c r="J32" s="103"/>
      <c r="K32" s="103"/>
      <c r="L32" s="103"/>
    </row>
    <row r="33" spans="1:12" customFormat="1" x14ac:dyDescent="0.25">
      <c r="A33" s="91"/>
      <c r="B33" s="91"/>
      <c r="C33" s="91"/>
      <c r="D33" s="91"/>
      <c r="E33" s="103"/>
      <c r="F33" s="103"/>
      <c r="G33" s="103"/>
      <c r="H33" s="103"/>
      <c r="I33" s="103"/>
      <c r="J33" s="103"/>
      <c r="K33" s="103"/>
      <c r="L33" s="103"/>
    </row>
    <row r="34" spans="1:12" customFormat="1" x14ac:dyDescent="0.25">
      <c r="A34" s="91"/>
      <c r="B34" s="91"/>
      <c r="C34" s="91"/>
      <c r="D34" s="91"/>
      <c r="E34" s="103"/>
      <c r="F34" s="103"/>
      <c r="G34" s="103"/>
      <c r="H34" s="103"/>
      <c r="I34" s="103"/>
      <c r="J34" s="103"/>
      <c r="K34" s="103"/>
      <c r="L34" s="103"/>
    </row>
    <row r="35" spans="1:12" customFormat="1" x14ac:dyDescent="0.25">
      <c r="A35" s="91"/>
      <c r="B35" s="91"/>
      <c r="C35" s="91"/>
      <c r="D35" s="91"/>
      <c r="E35" s="103"/>
      <c r="F35" s="103"/>
      <c r="G35" s="103"/>
      <c r="H35" s="103"/>
      <c r="I35" s="103"/>
      <c r="J35" s="103"/>
      <c r="K35" s="103"/>
      <c r="L35" s="103"/>
    </row>
    <row r="36" spans="1:12" customFormat="1" x14ac:dyDescent="0.25">
      <c r="A36" s="91"/>
      <c r="B36" s="91"/>
      <c r="C36" s="91"/>
      <c r="D36" s="91"/>
      <c r="E36" s="103"/>
      <c r="F36" s="103"/>
      <c r="G36" s="103"/>
      <c r="H36" s="103"/>
      <c r="I36" s="103"/>
      <c r="J36" s="103"/>
      <c r="K36" s="103"/>
      <c r="L36" s="103"/>
    </row>
    <row r="37" spans="1:12" customFormat="1" x14ac:dyDescent="0.25">
      <c r="A37" s="91"/>
      <c r="B37" s="91"/>
      <c r="C37" s="91"/>
      <c r="D37" s="91"/>
      <c r="E37" s="103"/>
      <c r="F37" s="103"/>
      <c r="G37" s="103"/>
      <c r="H37" s="103"/>
      <c r="I37" s="103"/>
      <c r="J37" s="103"/>
      <c r="K37" s="103"/>
      <c r="L37" s="103"/>
    </row>
    <row r="38" spans="1:12" customFormat="1" x14ac:dyDescent="0.25">
      <c r="A38" s="91"/>
      <c r="B38" s="91"/>
      <c r="C38" s="91"/>
      <c r="D38" s="91"/>
      <c r="E38" s="103"/>
      <c r="F38" s="103"/>
      <c r="G38" s="103"/>
      <c r="H38" s="103"/>
      <c r="I38" s="103"/>
      <c r="J38" s="103"/>
      <c r="K38" s="103"/>
      <c r="L38" s="103"/>
    </row>
    <row r="39" spans="1:12" customFormat="1" x14ac:dyDescent="0.25">
      <c r="A39" s="91"/>
      <c r="B39" s="91"/>
      <c r="C39" s="91"/>
      <c r="D39" s="91"/>
      <c r="E39" s="103"/>
      <c r="F39" s="103"/>
      <c r="G39" s="103"/>
      <c r="H39" s="103"/>
      <c r="I39" s="103"/>
      <c r="J39" s="103"/>
      <c r="K39" s="103"/>
      <c r="L39" s="103"/>
    </row>
    <row r="40" spans="1:12" customFormat="1" x14ac:dyDescent="0.25">
      <c r="A40" s="91"/>
      <c r="B40" s="91"/>
      <c r="C40" s="91"/>
      <c r="D40" s="91"/>
      <c r="E40" s="103"/>
      <c r="F40" s="103"/>
      <c r="G40" s="103"/>
      <c r="H40" s="103"/>
      <c r="I40" s="103"/>
      <c r="J40" s="103"/>
      <c r="K40" s="103"/>
      <c r="L40" s="103"/>
    </row>
    <row r="41" spans="1:12" customFormat="1" x14ac:dyDescent="0.25">
      <c r="A41" s="91"/>
      <c r="B41" s="91"/>
      <c r="C41" s="91"/>
      <c r="D41" s="91"/>
      <c r="E41" s="103"/>
      <c r="F41" s="103"/>
      <c r="G41" s="103"/>
      <c r="H41" s="103"/>
      <c r="I41" s="103"/>
      <c r="J41" s="103"/>
      <c r="K41" s="103"/>
      <c r="L41" s="103"/>
    </row>
    <row r="42" spans="1:12" customFormat="1" x14ac:dyDescent="0.25">
      <c r="A42" s="91"/>
      <c r="B42" s="91"/>
      <c r="C42" s="91"/>
      <c r="D42" s="91"/>
      <c r="E42" s="103"/>
      <c r="F42" s="103"/>
      <c r="G42" s="103"/>
      <c r="H42" s="103"/>
      <c r="I42" s="103"/>
      <c r="J42" s="103"/>
      <c r="K42" s="103"/>
      <c r="L42" s="103"/>
    </row>
    <row r="43" spans="1:12" customFormat="1" x14ac:dyDescent="0.25">
      <c r="A43" s="91"/>
      <c r="B43" s="91"/>
      <c r="C43" s="91"/>
      <c r="D43" s="91"/>
      <c r="E43" s="103"/>
      <c r="F43" s="103"/>
      <c r="G43" s="103"/>
      <c r="H43" s="103"/>
      <c r="I43" s="103"/>
      <c r="J43" s="103"/>
      <c r="K43" s="103"/>
      <c r="L43" s="103"/>
    </row>
    <row r="44" spans="1:12" customFormat="1" x14ac:dyDescent="0.25">
      <c r="A44" s="91"/>
      <c r="B44" s="91"/>
      <c r="C44" s="91"/>
      <c r="D44" s="91"/>
      <c r="E44" s="103"/>
      <c r="F44" s="103"/>
      <c r="G44" s="103"/>
      <c r="H44" s="103"/>
      <c r="I44" s="103"/>
      <c r="J44" s="103"/>
      <c r="K44" s="103"/>
      <c r="L44" s="103"/>
    </row>
    <row r="45" spans="1:12" customFormat="1" x14ac:dyDescent="0.25">
      <c r="A45" s="91"/>
      <c r="B45" s="91"/>
      <c r="C45" s="91"/>
      <c r="D45" s="91"/>
      <c r="E45" s="103"/>
      <c r="F45" s="103"/>
      <c r="G45" s="103"/>
      <c r="H45" s="103"/>
      <c r="I45" s="103"/>
      <c r="J45" s="103"/>
      <c r="K45" s="103"/>
      <c r="L45" s="103"/>
    </row>
    <row r="46" spans="1:12" customFormat="1" x14ac:dyDescent="0.25">
      <c r="A46" s="91"/>
      <c r="B46" s="91"/>
      <c r="C46" s="91"/>
      <c r="D46" s="91"/>
      <c r="E46" s="103"/>
      <c r="F46" s="103"/>
      <c r="G46" s="103"/>
      <c r="H46" s="103"/>
      <c r="I46" s="103"/>
      <c r="J46" s="103"/>
      <c r="K46" s="103"/>
      <c r="L46" s="103"/>
    </row>
    <row r="47" spans="1:12" customFormat="1" x14ac:dyDescent="0.25">
      <c r="A47" s="91"/>
      <c r="B47" s="91"/>
      <c r="C47" s="91"/>
      <c r="D47" s="91"/>
      <c r="E47" s="103"/>
      <c r="F47" s="103"/>
      <c r="G47" s="103"/>
      <c r="H47" s="103"/>
      <c r="I47" s="103"/>
      <c r="J47" s="103"/>
      <c r="K47" s="103"/>
      <c r="L47" s="103"/>
    </row>
    <row r="48" spans="1:12" customFormat="1" x14ac:dyDescent="0.25">
      <c r="A48" s="91"/>
      <c r="B48" s="91"/>
      <c r="C48" s="91"/>
      <c r="D48" s="91"/>
      <c r="E48" s="103"/>
      <c r="F48" s="103"/>
      <c r="G48" s="103"/>
      <c r="H48" s="103"/>
      <c r="I48" s="103"/>
      <c r="J48" s="103"/>
      <c r="K48" s="103"/>
      <c r="L48" s="103"/>
    </row>
    <row r="49" spans="1:12" customFormat="1" x14ac:dyDescent="0.25">
      <c r="A49" s="91"/>
      <c r="B49" s="91"/>
      <c r="C49" s="91"/>
      <c r="D49" s="91"/>
      <c r="E49" s="103"/>
      <c r="F49" s="103"/>
      <c r="G49" s="103"/>
      <c r="H49" s="103"/>
      <c r="I49" s="103"/>
      <c r="J49" s="103"/>
      <c r="K49" s="103"/>
      <c r="L49" s="103"/>
    </row>
    <row r="50" spans="1:12" customFormat="1" x14ac:dyDescent="0.25">
      <c r="A50" s="91"/>
      <c r="B50" s="91"/>
      <c r="C50" s="91"/>
      <c r="D50" s="91"/>
      <c r="E50" s="103"/>
      <c r="F50" s="103"/>
      <c r="G50" s="103"/>
      <c r="H50" s="103"/>
      <c r="I50" s="103"/>
      <c r="J50" s="103"/>
      <c r="K50" s="103"/>
      <c r="L50" s="103"/>
    </row>
    <row r="51" spans="1:12" customFormat="1" x14ac:dyDescent="0.25">
      <c r="A51" s="91"/>
      <c r="B51" s="91"/>
      <c r="C51" s="91"/>
      <c r="D51" s="91"/>
      <c r="E51" s="103"/>
      <c r="F51" s="103"/>
      <c r="G51" s="103"/>
      <c r="H51" s="103"/>
      <c r="I51" s="103"/>
      <c r="J51" s="103"/>
      <c r="K51" s="103"/>
      <c r="L51" s="103"/>
    </row>
    <row r="52" spans="1:12" customFormat="1" x14ac:dyDescent="0.25">
      <c r="A52" s="91"/>
      <c r="B52" s="91"/>
      <c r="C52" s="91"/>
      <c r="D52" s="91"/>
      <c r="E52" s="103"/>
      <c r="F52" s="103"/>
      <c r="G52" s="103"/>
      <c r="H52" s="103"/>
      <c r="I52" s="103"/>
      <c r="J52" s="103"/>
      <c r="K52" s="103"/>
      <c r="L52" s="103"/>
    </row>
    <row r="53" spans="1:12" customFormat="1" x14ac:dyDescent="0.25">
      <c r="A53" s="91"/>
      <c r="B53" s="91"/>
      <c r="C53" s="91"/>
      <c r="D53" s="91"/>
      <c r="E53" s="103"/>
      <c r="F53" s="103"/>
      <c r="G53" s="103"/>
      <c r="H53" s="103"/>
      <c r="I53" s="103"/>
      <c r="J53" s="103"/>
      <c r="K53" s="103"/>
      <c r="L53" s="103"/>
    </row>
    <row r="54" spans="1:12" customFormat="1" x14ac:dyDescent="0.25">
      <c r="A54" s="91"/>
      <c r="B54" s="91"/>
      <c r="C54" s="91"/>
      <c r="D54" s="91"/>
      <c r="E54" s="103"/>
      <c r="F54" s="103"/>
      <c r="G54" s="103"/>
      <c r="H54" s="103"/>
      <c r="I54" s="103"/>
      <c r="J54" s="103"/>
      <c r="K54" s="103"/>
      <c r="L54" s="103"/>
    </row>
    <row r="55" spans="1:12" customFormat="1" x14ac:dyDescent="0.25">
      <c r="A55" s="91"/>
      <c r="B55" s="91"/>
      <c r="C55" s="91"/>
      <c r="D55" s="91"/>
      <c r="E55" s="103"/>
      <c r="F55" s="103"/>
      <c r="G55" s="103"/>
      <c r="H55" s="103"/>
      <c r="I55" s="103"/>
      <c r="J55" s="103"/>
      <c r="K55" s="103"/>
      <c r="L55" s="103"/>
    </row>
    <row r="56" spans="1:12" customFormat="1" x14ac:dyDescent="0.25">
      <c r="A56" s="91"/>
      <c r="B56" s="91"/>
      <c r="C56" s="91"/>
      <c r="D56" s="91"/>
      <c r="E56" s="103"/>
      <c r="F56" s="103"/>
      <c r="G56" s="103"/>
      <c r="H56" s="103"/>
      <c r="I56" s="103"/>
      <c r="J56" s="103"/>
      <c r="K56" s="103"/>
      <c r="L56" s="103"/>
    </row>
    <row r="57" spans="1:12" customFormat="1" x14ac:dyDescent="0.25">
      <c r="A57" s="91"/>
      <c r="B57" s="91"/>
      <c r="C57" s="91"/>
      <c r="D57" s="91"/>
      <c r="E57" s="103"/>
      <c r="F57" s="103"/>
      <c r="G57" s="103"/>
      <c r="H57" s="103"/>
      <c r="I57" s="103"/>
      <c r="J57" s="103"/>
      <c r="K57" s="103"/>
      <c r="L57" s="103"/>
    </row>
    <row r="58" spans="1:12" customFormat="1" x14ac:dyDescent="0.25">
      <c r="A58" s="91"/>
      <c r="B58" s="91"/>
      <c r="C58" s="91"/>
      <c r="D58" s="91"/>
      <c r="E58" s="103"/>
      <c r="F58" s="103"/>
      <c r="G58" s="103"/>
      <c r="H58" s="103"/>
      <c r="I58" s="103"/>
      <c r="J58" s="103"/>
      <c r="K58" s="103"/>
      <c r="L58" s="103"/>
    </row>
    <row r="59" spans="1:12" customFormat="1" x14ac:dyDescent="0.25">
      <c r="A59" s="91"/>
      <c r="B59" s="91"/>
      <c r="C59" s="91"/>
      <c r="D59" s="91"/>
      <c r="E59" s="103"/>
      <c r="F59" s="103"/>
      <c r="G59" s="103"/>
      <c r="H59" s="103"/>
      <c r="I59" s="103"/>
      <c r="J59" s="103"/>
      <c r="K59" s="103"/>
      <c r="L59" s="103"/>
    </row>
    <row r="60" spans="1:12" customFormat="1" x14ac:dyDescent="0.25">
      <c r="A60" s="91"/>
      <c r="B60" s="91"/>
      <c r="C60" s="91"/>
      <c r="D60" s="91"/>
      <c r="E60" s="103"/>
      <c r="F60" s="103"/>
      <c r="G60" s="103"/>
      <c r="H60" s="103"/>
      <c r="I60" s="103"/>
      <c r="J60" s="103"/>
      <c r="K60" s="103"/>
      <c r="L60" s="103"/>
    </row>
    <row r="61" spans="1:12" customFormat="1" x14ac:dyDescent="0.25">
      <c r="A61" s="91"/>
      <c r="B61" s="91"/>
      <c r="C61" s="91"/>
      <c r="D61" s="91"/>
      <c r="E61" s="103"/>
      <c r="F61" s="103"/>
      <c r="G61" s="103"/>
      <c r="H61" s="103"/>
      <c r="I61" s="103"/>
      <c r="J61" s="103"/>
      <c r="K61" s="103"/>
      <c r="L61" s="103"/>
    </row>
    <row r="62" spans="1:12" customFormat="1" x14ac:dyDescent="0.25">
      <c r="A62" s="91"/>
      <c r="B62" s="91"/>
      <c r="C62" s="91"/>
      <c r="D62" s="91"/>
      <c r="E62" s="103"/>
      <c r="F62" s="103"/>
      <c r="G62" s="103"/>
      <c r="H62" s="103"/>
      <c r="I62" s="103"/>
      <c r="J62" s="103"/>
      <c r="K62" s="103"/>
      <c r="L62" s="103"/>
    </row>
    <row r="63" spans="1:12" customFormat="1" x14ac:dyDescent="0.25">
      <c r="A63" s="91"/>
      <c r="B63" s="91"/>
      <c r="C63" s="91"/>
      <c r="D63" s="91"/>
      <c r="E63" s="103"/>
      <c r="F63" s="103"/>
      <c r="G63" s="103"/>
      <c r="H63" s="103"/>
      <c r="I63" s="103"/>
      <c r="J63" s="103"/>
      <c r="K63" s="103"/>
      <c r="L63" s="103"/>
    </row>
    <row r="64" spans="1:12" customFormat="1" x14ac:dyDescent="0.25">
      <c r="A64" s="91"/>
      <c r="B64" s="91"/>
      <c r="C64" s="91"/>
      <c r="D64" s="91"/>
      <c r="E64" s="103"/>
      <c r="F64" s="103"/>
      <c r="G64" s="103"/>
      <c r="H64" s="103"/>
      <c r="I64" s="103"/>
      <c r="J64" s="103"/>
      <c r="K64" s="103"/>
      <c r="L64" s="103"/>
    </row>
    <row r="65" spans="1:12" customFormat="1" x14ac:dyDescent="0.25">
      <c r="A65" s="91"/>
      <c r="B65" s="91"/>
      <c r="C65" s="91"/>
      <c r="D65" s="91"/>
      <c r="E65" s="103"/>
      <c r="F65" s="103"/>
      <c r="G65" s="103"/>
      <c r="H65" s="103"/>
      <c r="I65" s="103"/>
      <c r="J65" s="103"/>
      <c r="K65" s="103"/>
      <c r="L65" s="103"/>
    </row>
    <row r="66" spans="1:12" customFormat="1" x14ac:dyDescent="0.25">
      <c r="A66" s="91"/>
      <c r="B66" s="91"/>
      <c r="C66" s="91"/>
      <c r="D66" s="91"/>
      <c r="E66" s="103"/>
      <c r="F66" s="103"/>
      <c r="G66" s="103"/>
      <c r="H66" s="103"/>
      <c r="I66" s="103"/>
      <c r="J66" s="103"/>
      <c r="K66" s="103"/>
      <c r="L66" s="103"/>
    </row>
    <row r="67" spans="1:12" customFormat="1" x14ac:dyDescent="0.25">
      <c r="A67" s="91"/>
      <c r="B67" s="91"/>
      <c r="C67" s="91"/>
      <c r="D67" s="91"/>
      <c r="E67" s="103"/>
      <c r="F67" s="103"/>
      <c r="G67" s="103"/>
      <c r="H67" s="103"/>
      <c r="I67" s="103"/>
      <c r="J67" s="103"/>
      <c r="K67" s="103"/>
      <c r="L67" s="103"/>
    </row>
    <row r="68" spans="1:12" customFormat="1" x14ac:dyDescent="0.25">
      <c r="A68" s="91"/>
      <c r="B68" s="91"/>
      <c r="C68" s="91"/>
      <c r="D68" s="91"/>
      <c r="E68" s="103"/>
      <c r="F68" s="103"/>
      <c r="G68" s="103"/>
      <c r="H68" s="103"/>
      <c r="I68" s="103"/>
      <c r="J68" s="103"/>
      <c r="K68" s="103"/>
      <c r="L68" s="103"/>
    </row>
    <row r="69" spans="1:12" customFormat="1" x14ac:dyDescent="0.25">
      <c r="A69" s="91"/>
      <c r="B69" s="91"/>
      <c r="C69" s="91"/>
      <c r="D69" s="91"/>
      <c r="E69" s="103"/>
      <c r="F69" s="103"/>
      <c r="G69" s="103"/>
      <c r="H69" s="103"/>
      <c r="I69" s="103"/>
      <c r="J69" s="103"/>
      <c r="K69" s="103"/>
      <c r="L69" s="103"/>
    </row>
    <row r="70" spans="1:12" customFormat="1" x14ac:dyDescent="0.25">
      <c r="A70" s="91"/>
      <c r="B70" s="91"/>
      <c r="C70" s="91"/>
      <c r="D70" s="91"/>
      <c r="E70" s="103"/>
      <c r="F70" s="103"/>
      <c r="G70" s="103"/>
      <c r="H70" s="103"/>
      <c r="I70" s="103"/>
      <c r="J70" s="103"/>
      <c r="K70" s="103"/>
      <c r="L70" s="103"/>
    </row>
    <row r="71" spans="1:12" customFormat="1" x14ac:dyDescent="0.25">
      <c r="A71" s="91"/>
      <c r="B71" s="91"/>
      <c r="C71" s="91"/>
      <c r="D71" s="91"/>
      <c r="E71" s="103"/>
      <c r="F71" s="103"/>
      <c r="G71" s="103"/>
      <c r="H71" s="103"/>
      <c r="I71" s="103"/>
      <c r="J71" s="103"/>
      <c r="K71" s="103"/>
      <c r="L71" s="103"/>
    </row>
    <row r="72" spans="1:12" customFormat="1" x14ac:dyDescent="0.25">
      <c r="A72" s="91"/>
      <c r="B72" s="91"/>
      <c r="C72" s="91"/>
      <c r="D72" s="91"/>
      <c r="E72" s="103"/>
      <c r="F72" s="103"/>
      <c r="G72" s="103"/>
      <c r="H72" s="103"/>
      <c r="I72" s="103"/>
      <c r="J72" s="103"/>
      <c r="K72" s="103"/>
      <c r="L72" s="103"/>
    </row>
    <row r="73" spans="1:12" customFormat="1" x14ac:dyDescent="0.25">
      <c r="A73" s="91"/>
      <c r="B73" s="91"/>
      <c r="C73" s="91"/>
      <c r="D73" s="91"/>
      <c r="E73" s="103"/>
      <c r="F73" s="103"/>
      <c r="G73" s="103"/>
      <c r="H73" s="103"/>
      <c r="I73" s="103"/>
      <c r="J73" s="103"/>
      <c r="K73" s="103"/>
      <c r="L73" s="103"/>
    </row>
    <row r="74" spans="1:12" customFormat="1" x14ac:dyDescent="0.25">
      <c r="A74" s="91"/>
      <c r="B74" s="91"/>
      <c r="C74" s="91"/>
      <c r="D74" s="91"/>
      <c r="E74" s="103"/>
      <c r="F74" s="103"/>
      <c r="G74" s="103"/>
      <c r="H74" s="103"/>
      <c r="I74" s="103"/>
      <c r="J74" s="103"/>
      <c r="K74" s="103"/>
      <c r="L74" s="103"/>
    </row>
    <row r="75" spans="1:12" customFormat="1" x14ac:dyDescent="0.25">
      <c r="A75" s="91"/>
      <c r="B75" s="91"/>
      <c r="C75" s="91"/>
      <c r="D75" s="91"/>
      <c r="E75" s="103"/>
      <c r="F75" s="103"/>
      <c r="G75" s="103"/>
      <c r="H75" s="103"/>
      <c r="I75" s="103"/>
      <c r="J75" s="103"/>
      <c r="K75" s="103"/>
      <c r="L75" s="103"/>
    </row>
    <row r="76" spans="1:12" customFormat="1" x14ac:dyDescent="0.25">
      <c r="A76" s="91"/>
      <c r="B76" s="91"/>
      <c r="C76" s="91"/>
      <c r="D76" s="91"/>
      <c r="E76" s="103"/>
      <c r="F76" s="103"/>
      <c r="G76" s="103"/>
      <c r="H76" s="103"/>
      <c r="I76" s="103"/>
      <c r="J76" s="103"/>
      <c r="K76" s="103"/>
      <c r="L76" s="103"/>
    </row>
    <row r="77" spans="1:12" customFormat="1" x14ac:dyDescent="0.25">
      <c r="A77" s="91"/>
      <c r="B77" s="91"/>
      <c r="C77" s="91"/>
      <c r="D77" s="91"/>
      <c r="E77" s="103"/>
      <c r="F77" s="103"/>
      <c r="G77" s="103"/>
      <c r="H77" s="103"/>
      <c r="I77" s="103"/>
      <c r="J77" s="103"/>
      <c r="K77" s="103"/>
      <c r="L77" s="103"/>
    </row>
    <row r="78" spans="1:12" customFormat="1" x14ac:dyDescent="0.25">
      <c r="A78" s="91"/>
      <c r="B78" s="91"/>
      <c r="C78" s="91"/>
      <c r="D78" s="91"/>
      <c r="E78" s="103"/>
      <c r="F78" s="103"/>
      <c r="G78" s="103"/>
      <c r="H78" s="103"/>
      <c r="I78" s="103"/>
      <c r="J78" s="103"/>
      <c r="K78" s="103"/>
      <c r="L78" s="103"/>
    </row>
    <row r="79" spans="1:12" customFormat="1" x14ac:dyDescent="0.25">
      <c r="A79" s="91"/>
      <c r="B79" s="91"/>
      <c r="C79" s="91"/>
      <c r="D79" s="91"/>
      <c r="E79" s="103"/>
      <c r="F79" s="103"/>
      <c r="G79" s="103"/>
      <c r="H79" s="103"/>
      <c r="I79" s="103"/>
      <c r="J79" s="103"/>
      <c r="K79" s="103"/>
      <c r="L79" s="103"/>
    </row>
    <row r="80" spans="1:12" customFormat="1" x14ac:dyDescent="0.25">
      <c r="A80" s="91"/>
      <c r="B80" s="91"/>
      <c r="C80" s="91"/>
      <c r="D80" s="91"/>
      <c r="E80" s="103"/>
      <c r="F80" s="103"/>
      <c r="G80" s="103"/>
      <c r="H80" s="103"/>
      <c r="I80" s="103"/>
      <c r="J80" s="103"/>
      <c r="K80" s="103"/>
      <c r="L80" s="103"/>
    </row>
    <row r="81" spans="1:12" customFormat="1" x14ac:dyDescent="0.25">
      <c r="A81" s="91"/>
      <c r="B81" s="91"/>
      <c r="C81" s="91"/>
      <c r="D81" s="91"/>
      <c r="E81" s="103"/>
      <c r="F81" s="103"/>
      <c r="G81" s="103"/>
      <c r="H81" s="103"/>
      <c r="I81" s="103"/>
      <c r="J81" s="103"/>
      <c r="K81" s="103"/>
      <c r="L81" s="103"/>
    </row>
    <row r="82" spans="1:12" customFormat="1" x14ac:dyDescent="0.25">
      <c r="A82" s="91"/>
      <c r="B82" s="91"/>
      <c r="C82" s="91"/>
      <c r="D82" s="91"/>
      <c r="E82" s="103"/>
      <c r="F82" s="103"/>
      <c r="G82" s="103"/>
      <c r="H82" s="103"/>
      <c r="I82" s="103"/>
      <c r="J82" s="103"/>
      <c r="K82" s="103"/>
      <c r="L82" s="103"/>
    </row>
    <row r="83" spans="1:12" customFormat="1" x14ac:dyDescent="0.25">
      <c r="A83" s="91"/>
      <c r="B83" s="91"/>
      <c r="C83" s="91"/>
      <c r="D83" s="91"/>
      <c r="E83" s="103"/>
      <c r="F83" s="103"/>
      <c r="G83" s="103"/>
      <c r="H83" s="103"/>
      <c r="I83" s="103"/>
      <c r="J83" s="103"/>
      <c r="K83" s="103"/>
      <c r="L83" s="103"/>
    </row>
    <row r="84" spans="1:12" customFormat="1" x14ac:dyDescent="0.25">
      <c r="A84" s="91"/>
      <c r="B84" s="91"/>
      <c r="C84" s="91"/>
      <c r="D84" s="91"/>
      <c r="E84" s="103"/>
      <c r="F84" s="103"/>
      <c r="G84" s="103"/>
      <c r="H84" s="103"/>
      <c r="I84" s="103"/>
      <c r="J84" s="103"/>
      <c r="K84" s="103"/>
      <c r="L84" s="103"/>
    </row>
    <row r="85" spans="1:12" customFormat="1" x14ac:dyDescent="0.25">
      <c r="A85" s="91"/>
      <c r="B85" s="91"/>
      <c r="C85" s="91"/>
      <c r="D85" s="91"/>
      <c r="E85" s="103"/>
      <c r="F85" s="103"/>
      <c r="G85" s="103"/>
      <c r="H85" s="103"/>
      <c r="I85" s="103"/>
      <c r="J85" s="103"/>
      <c r="K85" s="103"/>
      <c r="L85" s="103"/>
    </row>
    <row r="86" spans="1:12" customFormat="1" x14ac:dyDescent="0.25">
      <c r="A86" s="91"/>
      <c r="B86" s="91"/>
      <c r="C86" s="91"/>
      <c r="D86" s="91"/>
      <c r="E86" s="103"/>
      <c r="F86" s="103"/>
      <c r="G86" s="103"/>
      <c r="H86" s="103"/>
      <c r="I86" s="103"/>
      <c r="J86" s="103"/>
      <c r="K86" s="103"/>
      <c r="L86" s="103"/>
    </row>
    <row r="87" spans="1:12" customFormat="1" x14ac:dyDescent="0.25">
      <c r="A87" s="91"/>
      <c r="B87" s="91"/>
      <c r="C87" s="91"/>
      <c r="D87" s="91"/>
      <c r="E87" s="103"/>
      <c r="F87" s="103"/>
      <c r="G87" s="103"/>
      <c r="H87" s="103"/>
      <c r="I87" s="103"/>
      <c r="J87" s="103"/>
      <c r="K87" s="103"/>
      <c r="L87" s="103"/>
    </row>
    <row r="88" spans="1:12" customFormat="1" x14ac:dyDescent="0.25">
      <c r="A88" s="91"/>
      <c r="B88" s="91"/>
      <c r="C88" s="91"/>
      <c r="D88" s="91"/>
      <c r="E88" s="103"/>
      <c r="F88" s="103"/>
      <c r="G88" s="103"/>
      <c r="H88" s="103"/>
      <c r="I88" s="103"/>
      <c r="J88" s="103"/>
      <c r="K88" s="103"/>
      <c r="L88" s="103"/>
    </row>
    <row r="89" spans="1:12" customFormat="1" x14ac:dyDescent="0.25">
      <c r="A89" s="91"/>
      <c r="B89" s="91"/>
      <c r="C89" s="91"/>
      <c r="D89" s="91"/>
      <c r="E89" s="103"/>
      <c r="F89" s="103"/>
      <c r="G89" s="103"/>
      <c r="H89" s="103"/>
      <c r="I89" s="103"/>
      <c r="J89" s="103"/>
      <c r="K89" s="103"/>
      <c r="L89" s="103"/>
    </row>
    <row r="90" spans="1:12" customFormat="1" x14ac:dyDescent="0.25">
      <c r="A90" s="91"/>
      <c r="B90" s="91"/>
      <c r="C90" s="91"/>
      <c r="D90" s="91"/>
      <c r="E90" s="103"/>
      <c r="F90" s="103"/>
      <c r="G90" s="103"/>
      <c r="H90" s="103"/>
      <c r="I90" s="103"/>
      <c r="J90" s="103"/>
      <c r="K90" s="103"/>
      <c r="L90" s="103"/>
    </row>
    <row r="91" spans="1:12" customFormat="1" x14ac:dyDescent="0.25">
      <c r="A91" s="91"/>
      <c r="B91" s="91"/>
      <c r="C91" s="91"/>
      <c r="D91" s="91"/>
      <c r="E91" s="103"/>
      <c r="F91" s="103"/>
      <c r="G91" s="103"/>
      <c r="H91" s="103"/>
      <c r="I91" s="103"/>
      <c r="J91" s="103"/>
      <c r="K91" s="103"/>
      <c r="L91" s="103"/>
    </row>
    <row r="92" spans="1:12" customFormat="1" x14ac:dyDescent="0.25">
      <c r="A92" s="91"/>
      <c r="B92" s="91"/>
      <c r="C92" s="91"/>
      <c r="D92" s="91"/>
      <c r="E92" s="103"/>
      <c r="F92" s="103"/>
      <c r="G92" s="103"/>
      <c r="H92" s="103"/>
      <c r="I92" s="103"/>
      <c r="J92" s="103"/>
      <c r="K92" s="103"/>
      <c r="L92" s="103"/>
    </row>
    <row r="93" spans="1:12" customFormat="1" x14ac:dyDescent="0.25">
      <c r="A93" s="91"/>
      <c r="B93" s="91"/>
      <c r="C93" s="91"/>
      <c r="D93" s="91"/>
      <c r="E93" s="103"/>
      <c r="F93" s="103"/>
      <c r="G93" s="103"/>
      <c r="H93" s="103"/>
      <c r="I93" s="103"/>
      <c r="J93" s="103"/>
      <c r="K93" s="103"/>
      <c r="L93" s="103"/>
    </row>
    <row r="94" spans="1:12" customFormat="1" x14ac:dyDescent="0.25">
      <c r="A94" s="91"/>
      <c r="B94" s="91"/>
      <c r="C94" s="91"/>
      <c r="D94" s="91"/>
      <c r="E94" s="103"/>
      <c r="F94" s="103"/>
      <c r="G94" s="103"/>
      <c r="H94" s="103"/>
      <c r="I94" s="103"/>
      <c r="J94" s="103"/>
      <c r="K94" s="103"/>
      <c r="L94" s="103"/>
    </row>
    <row r="95" spans="1:12" customFormat="1" x14ac:dyDescent="0.25">
      <c r="A95" s="91"/>
      <c r="B95" s="91"/>
      <c r="C95" s="91"/>
      <c r="D95" s="91"/>
      <c r="E95" s="103"/>
      <c r="F95" s="103"/>
      <c r="G95" s="103"/>
      <c r="H95" s="103"/>
      <c r="I95" s="103"/>
      <c r="J95" s="103"/>
      <c r="K95" s="103"/>
      <c r="L95" s="103"/>
    </row>
    <row r="96" spans="1:12" customFormat="1" x14ac:dyDescent="0.25">
      <c r="A96" s="91"/>
      <c r="B96" s="91"/>
      <c r="C96" s="91"/>
      <c r="D96" s="91"/>
      <c r="E96" s="103"/>
      <c r="F96" s="103"/>
      <c r="G96" s="103"/>
      <c r="H96" s="103"/>
      <c r="I96" s="103"/>
      <c r="J96" s="103"/>
      <c r="K96" s="103"/>
      <c r="L96" s="103"/>
    </row>
    <row r="97" spans="1:12" customFormat="1" x14ac:dyDescent="0.25">
      <c r="A97" s="91"/>
      <c r="B97" s="91"/>
      <c r="C97" s="91"/>
      <c r="D97" s="91"/>
      <c r="E97" s="103"/>
      <c r="F97" s="103"/>
      <c r="G97" s="103"/>
      <c r="H97" s="103"/>
      <c r="I97" s="103"/>
      <c r="J97" s="103"/>
      <c r="K97" s="103"/>
      <c r="L97" s="103"/>
    </row>
    <row r="98" spans="1:12" customFormat="1" x14ac:dyDescent="0.25">
      <c r="A98" s="91"/>
      <c r="B98" s="91"/>
      <c r="C98" s="91"/>
      <c r="D98" s="91"/>
      <c r="E98" s="103"/>
      <c r="F98" s="103"/>
      <c r="G98" s="103"/>
      <c r="H98" s="103"/>
      <c r="I98" s="103"/>
      <c r="J98" s="103"/>
      <c r="K98" s="103"/>
      <c r="L98" s="103"/>
    </row>
    <row r="99" spans="1:12" customFormat="1" x14ac:dyDescent="0.25">
      <c r="A99" s="91"/>
      <c r="B99" s="91"/>
      <c r="C99" s="91"/>
      <c r="D99" s="91"/>
      <c r="E99" s="103"/>
      <c r="F99" s="103"/>
      <c r="G99" s="103"/>
      <c r="H99" s="103"/>
      <c r="I99" s="103"/>
      <c r="J99" s="103"/>
      <c r="K99" s="103"/>
      <c r="L99" s="103"/>
    </row>
    <row r="100" spans="1:12" customFormat="1" x14ac:dyDescent="0.25">
      <c r="A100" s="91"/>
      <c r="B100" s="91"/>
      <c r="C100" s="91"/>
      <c r="D100" s="91"/>
      <c r="E100" s="103"/>
      <c r="F100" s="103"/>
      <c r="G100" s="103"/>
      <c r="H100" s="103"/>
      <c r="I100" s="103"/>
      <c r="J100" s="103"/>
      <c r="K100" s="103"/>
      <c r="L100" s="103"/>
    </row>
    <row r="101" spans="1:12" customFormat="1" x14ac:dyDescent="0.25">
      <c r="A101" s="91"/>
      <c r="B101" s="91"/>
      <c r="C101" s="91"/>
      <c r="D101" s="91"/>
      <c r="E101" s="103"/>
      <c r="F101" s="103"/>
      <c r="G101" s="103"/>
      <c r="H101" s="103"/>
      <c r="I101" s="103"/>
      <c r="J101" s="103"/>
      <c r="K101" s="103"/>
      <c r="L101" s="103"/>
    </row>
    <row r="102" spans="1:12" customFormat="1" x14ac:dyDescent="0.25">
      <c r="A102" s="91"/>
      <c r="B102" s="91"/>
      <c r="C102" s="91"/>
      <c r="D102" s="91"/>
      <c r="E102" s="103"/>
      <c r="F102" s="103"/>
      <c r="G102" s="103"/>
      <c r="H102" s="103"/>
      <c r="I102" s="103"/>
      <c r="J102" s="103"/>
      <c r="K102" s="103"/>
      <c r="L102" s="103"/>
    </row>
    <row r="103" spans="1:12" customFormat="1" x14ac:dyDescent="0.25">
      <c r="A103" s="91"/>
      <c r="B103" s="91"/>
      <c r="C103" s="91"/>
      <c r="D103" s="91"/>
      <c r="E103" s="103"/>
      <c r="F103" s="103"/>
      <c r="G103" s="103"/>
      <c r="H103" s="103"/>
      <c r="I103" s="103"/>
      <c r="J103" s="103"/>
      <c r="K103" s="103"/>
      <c r="L103" s="103"/>
    </row>
    <row r="104" spans="1:12" customFormat="1" x14ac:dyDescent="0.25">
      <c r="A104" s="91"/>
      <c r="B104" s="91"/>
      <c r="C104" s="91"/>
      <c r="D104" s="91"/>
      <c r="E104" s="103"/>
      <c r="F104" s="103"/>
      <c r="G104" s="103"/>
      <c r="H104" s="103"/>
      <c r="I104" s="103"/>
      <c r="J104" s="103"/>
      <c r="K104" s="103"/>
      <c r="L104" s="103"/>
    </row>
    <row r="105" spans="1:12" customFormat="1" x14ac:dyDescent="0.25">
      <c r="A105" s="91"/>
      <c r="B105" s="91"/>
      <c r="C105" s="91"/>
      <c r="D105" s="91"/>
      <c r="E105" s="103"/>
      <c r="F105" s="103"/>
      <c r="G105" s="103"/>
      <c r="H105" s="103"/>
      <c r="I105" s="103"/>
      <c r="J105" s="103"/>
      <c r="K105" s="103"/>
      <c r="L105" s="103"/>
    </row>
    <row r="106" spans="1:12" customFormat="1" x14ac:dyDescent="0.25">
      <c r="A106" s="91"/>
      <c r="B106" s="91"/>
      <c r="C106" s="91"/>
      <c r="D106" s="91"/>
      <c r="E106" s="103"/>
      <c r="F106" s="103"/>
      <c r="G106" s="103"/>
      <c r="H106" s="103"/>
      <c r="I106" s="103"/>
      <c r="J106" s="103"/>
      <c r="K106" s="103"/>
      <c r="L106" s="103"/>
    </row>
    <row r="107" spans="1:12" customFormat="1" x14ac:dyDescent="0.25">
      <c r="A107" s="91"/>
      <c r="B107" s="91"/>
      <c r="C107" s="91"/>
      <c r="D107" s="91"/>
      <c r="E107" s="103"/>
      <c r="F107" s="103"/>
      <c r="G107" s="103"/>
      <c r="H107" s="103"/>
      <c r="I107" s="103"/>
      <c r="J107" s="103"/>
      <c r="K107" s="103"/>
      <c r="L107" s="103"/>
    </row>
    <row r="108" spans="1:12" customFormat="1" x14ac:dyDescent="0.25">
      <c r="A108" s="91"/>
      <c r="B108" s="91"/>
      <c r="C108" s="91"/>
      <c r="D108" s="91"/>
      <c r="E108" s="103"/>
      <c r="F108" s="103"/>
      <c r="G108" s="103"/>
      <c r="H108" s="103"/>
      <c r="I108" s="103"/>
      <c r="J108" s="103"/>
      <c r="K108" s="103"/>
      <c r="L108" s="103"/>
    </row>
    <row r="109" spans="1:12" customFormat="1" x14ac:dyDescent="0.25">
      <c r="A109" s="91"/>
      <c r="B109" s="91"/>
      <c r="C109" s="91"/>
      <c r="D109" s="91"/>
      <c r="E109" s="103"/>
      <c r="F109" s="103"/>
      <c r="G109" s="103"/>
      <c r="H109" s="103"/>
      <c r="I109" s="103"/>
      <c r="J109" s="103"/>
      <c r="K109" s="103"/>
      <c r="L109" s="103"/>
    </row>
    <row r="110" spans="1:12" customFormat="1" x14ac:dyDescent="0.25">
      <c r="A110" s="91"/>
      <c r="B110" s="91"/>
      <c r="C110" s="91"/>
      <c r="D110" s="91"/>
      <c r="E110" s="103"/>
      <c r="F110" s="103"/>
      <c r="G110" s="103"/>
      <c r="H110" s="103"/>
      <c r="I110" s="103"/>
      <c r="J110" s="103"/>
      <c r="K110" s="103"/>
      <c r="L110" s="103"/>
    </row>
    <row r="111" spans="1:12" customFormat="1" x14ac:dyDescent="0.25">
      <c r="A111" s="91"/>
      <c r="B111" s="91"/>
      <c r="C111" s="91"/>
      <c r="D111" s="91"/>
      <c r="E111" s="103"/>
      <c r="F111" s="103"/>
      <c r="G111" s="103"/>
      <c r="H111" s="103"/>
      <c r="I111" s="103"/>
      <c r="J111" s="103"/>
      <c r="K111" s="103"/>
      <c r="L111" s="103"/>
    </row>
    <row r="112" spans="1:12" customFormat="1" x14ac:dyDescent="0.25">
      <c r="A112" s="91"/>
      <c r="B112" s="91"/>
      <c r="C112" s="91"/>
      <c r="D112" s="91"/>
      <c r="E112" s="103"/>
      <c r="F112" s="103"/>
      <c r="G112" s="103"/>
      <c r="H112" s="103"/>
      <c r="I112" s="103"/>
      <c r="J112" s="103"/>
      <c r="K112" s="103"/>
      <c r="L112" s="103"/>
    </row>
    <row r="113" spans="1:12" customFormat="1" x14ac:dyDescent="0.25">
      <c r="A113" s="91"/>
      <c r="B113" s="91"/>
      <c r="C113" s="91"/>
      <c r="D113" s="91"/>
      <c r="E113" s="103"/>
      <c r="F113" s="103"/>
      <c r="G113" s="103"/>
      <c r="H113" s="103"/>
      <c r="I113" s="103"/>
      <c r="J113" s="103"/>
      <c r="K113" s="103"/>
      <c r="L113" s="103"/>
    </row>
    <row r="114" spans="1:12" customFormat="1" x14ac:dyDescent="0.25">
      <c r="A114" s="91"/>
      <c r="B114" s="91"/>
      <c r="C114" s="91"/>
      <c r="D114" s="91"/>
      <c r="E114" s="103"/>
      <c r="F114" s="103"/>
      <c r="G114" s="103"/>
      <c r="H114" s="103"/>
      <c r="I114" s="103"/>
      <c r="J114" s="103"/>
      <c r="K114" s="103"/>
      <c r="L114" s="103"/>
    </row>
    <row r="115" spans="1:12" customFormat="1" x14ac:dyDescent="0.25">
      <c r="A115" s="91"/>
      <c r="B115" s="91"/>
      <c r="C115" s="91"/>
      <c r="D115" s="91"/>
      <c r="E115" s="103"/>
      <c r="F115" s="103"/>
      <c r="G115" s="103"/>
      <c r="H115" s="103"/>
      <c r="I115" s="103"/>
      <c r="J115" s="103"/>
      <c r="K115" s="103"/>
      <c r="L115" s="103"/>
    </row>
    <row r="116" spans="1:12" customFormat="1" x14ac:dyDescent="0.25">
      <c r="A116" s="91"/>
      <c r="B116" s="91"/>
      <c r="C116" s="91"/>
      <c r="D116" s="91"/>
      <c r="E116" s="103"/>
      <c r="F116" s="103"/>
      <c r="G116" s="103"/>
      <c r="H116" s="103"/>
      <c r="I116" s="103"/>
      <c r="J116" s="103"/>
      <c r="K116" s="103"/>
      <c r="L116" s="103"/>
    </row>
    <row r="117" spans="1:12" customFormat="1" x14ac:dyDescent="0.25">
      <c r="A117" s="91"/>
      <c r="B117" s="91"/>
      <c r="C117" s="91"/>
      <c r="D117" s="91"/>
      <c r="E117" s="103"/>
      <c r="F117" s="103"/>
      <c r="G117" s="103"/>
      <c r="H117" s="103"/>
      <c r="I117" s="103"/>
      <c r="J117" s="103"/>
      <c r="K117" s="103"/>
      <c r="L117" s="103"/>
    </row>
    <row r="118" spans="1:12" customFormat="1" x14ac:dyDescent="0.25">
      <c r="A118" s="91"/>
      <c r="B118" s="91"/>
      <c r="C118" s="91"/>
      <c r="D118" s="91"/>
      <c r="E118" s="103"/>
      <c r="F118" s="103"/>
      <c r="G118" s="103"/>
      <c r="H118" s="103"/>
      <c r="I118" s="103"/>
      <c r="J118" s="103"/>
      <c r="K118" s="103"/>
      <c r="L118" s="103"/>
    </row>
    <row r="119" spans="1:12" customFormat="1" x14ac:dyDescent="0.25">
      <c r="A119" s="91"/>
      <c r="B119" s="91"/>
      <c r="C119" s="91"/>
      <c r="D119" s="91"/>
      <c r="E119" s="103"/>
      <c r="F119" s="103"/>
      <c r="G119" s="103"/>
      <c r="H119" s="103"/>
      <c r="I119" s="103"/>
      <c r="J119" s="103"/>
      <c r="K119" s="103"/>
      <c r="L119" s="103"/>
    </row>
    <row r="120" spans="1:12" customFormat="1" x14ac:dyDescent="0.25">
      <c r="A120" s="91"/>
      <c r="B120" s="91"/>
      <c r="C120" s="91"/>
      <c r="D120" s="91"/>
      <c r="E120" s="103"/>
      <c r="F120" s="103"/>
      <c r="G120" s="103"/>
      <c r="H120" s="103"/>
      <c r="I120" s="103"/>
      <c r="J120" s="103"/>
      <c r="K120" s="103"/>
      <c r="L120" s="103"/>
    </row>
    <row r="121" spans="1:12" customFormat="1" x14ac:dyDescent="0.25">
      <c r="A121" s="91"/>
      <c r="B121" s="91"/>
      <c r="C121" s="91"/>
      <c r="D121" s="91"/>
      <c r="E121" s="103"/>
      <c r="F121" s="103"/>
      <c r="G121" s="103"/>
      <c r="H121" s="103"/>
      <c r="I121" s="103"/>
      <c r="J121" s="103"/>
      <c r="K121" s="103"/>
      <c r="L121" s="103"/>
    </row>
    <row r="122" spans="1:12" customFormat="1" x14ac:dyDescent="0.25">
      <c r="A122" s="91"/>
      <c r="B122" s="91"/>
      <c r="C122" s="91"/>
      <c r="D122" s="91"/>
      <c r="E122" s="103"/>
      <c r="F122" s="103"/>
      <c r="G122" s="103"/>
      <c r="H122" s="103"/>
      <c r="I122" s="103"/>
      <c r="J122" s="103"/>
      <c r="K122" s="103"/>
      <c r="L122" s="103"/>
    </row>
    <row r="123" spans="1:12" customFormat="1" x14ac:dyDescent="0.25">
      <c r="A123" s="91"/>
      <c r="B123" s="91"/>
      <c r="C123" s="91"/>
      <c r="D123" s="91"/>
      <c r="E123" s="103"/>
      <c r="F123" s="103"/>
      <c r="G123" s="103"/>
      <c r="H123" s="103"/>
      <c r="I123" s="103"/>
      <c r="J123" s="103"/>
      <c r="K123" s="103"/>
      <c r="L123" s="103"/>
    </row>
    <row r="124" spans="1:12" customFormat="1" x14ac:dyDescent="0.25">
      <c r="A124" s="91"/>
      <c r="B124" s="91"/>
      <c r="C124" s="91"/>
      <c r="D124" s="91"/>
      <c r="E124" s="103"/>
      <c r="F124" s="103"/>
      <c r="G124" s="103"/>
      <c r="H124" s="103"/>
      <c r="I124" s="103"/>
      <c r="J124" s="103"/>
      <c r="K124" s="103"/>
      <c r="L124" s="103"/>
    </row>
    <row r="125" spans="1:12" customFormat="1" x14ac:dyDescent="0.25">
      <c r="A125" s="91"/>
      <c r="B125" s="91"/>
      <c r="C125" s="91"/>
      <c r="D125" s="91"/>
      <c r="E125" s="103"/>
      <c r="F125" s="103"/>
      <c r="G125" s="103"/>
      <c r="H125" s="103"/>
      <c r="I125" s="103"/>
      <c r="J125" s="103"/>
      <c r="K125" s="103"/>
      <c r="L125" s="103"/>
    </row>
    <row r="126" spans="1:12" customFormat="1" x14ac:dyDescent="0.25">
      <c r="A126" s="91"/>
      <c r="B126" s="91"/>
      <c r="C126" s="91"/>
      <c r="D126" s="91"/>
      <c r="E126" s="103"/>
      <c r="F126" s="103"/>
      <c r="G126" s="103"/>
      <c r="H126" s="103"/>
      <c r="I126" s="103"/>
      <c r="J126" s="103"/>
      <c r="K126" s="103"/>
      <c r="L126" s="103"/>
    </row>
    <row r="127" spans="1:12" customFormat="1" x14ac:dyDescent="0.25">
      <c r="A127" s="91"/>
      <c r="B127" s="91"/>
      <c r="C127" s="91"/>
      <c r="D127" s="91"/>
      <c r="E127" s="103"/>
      <c r="F127" s="103"/>
      <c r="G127" s="103"/>
      <c r="H127" s="103"/>
      <c r="I127" s="103"/>
      <c r="J127" s="103"/>
      <c r="K127" s="103"/>
      <c r="L127" s="103"/>
    </row>
    <row r="128" spans="1:12" customFormat="1" x14ac:dyDescent="0.25">
      <c r="A128" s="91"/>
      <c r="B128" s="91"/>
      <c r="C128" s="91"/>
      <c r="D128" s="91"/>
      <c r="E128" s="103"/>
      <c r="F128" s="103"/>
      <c r="G128" s="103"/>
      <c r="H128" s="103"/>
      <c r="I128" s="103"/>
      <c r="J128" s="103"/>
      <c r="K128" s="103"/>
      <c r="L128" s="103"/>
    </row>
    <row r="129" spans="1:12" customFormat="1" x14ac:dyDescent="0.25">
      <c r="A129" s="91"/>
      <c r="B129" s="91"/>
      <c r="C129" s="91"/>
      <c r="D129" s="91"/>
      <c r="E129" s="103"/>
      <c r="F129" s="103"/>
      <c r="G129" s="103"/>
      <c r="H129" s="103"/>
      <c r="I129" s="103"/>
      <c r="J129" s="103"/>
      <c r="K129" s="103"/>
      <c r="L129" s="103"/>
    </row>
    <row r="130" spans="1:12" customFormat="1" x14ac:dyDescent="0.25">
      <c r="A130" s="91"/>
      <c r="B130" s="91"/>
      <c r="C130" s="91"/>
      <c r="D130" s="91"/>
      <c r="E130" s="103"/>
      <c r="F130" s="103"/>
      <c r="G130" s="103"/>
      <c r="H130" s="103"/>
      <c r="I130" s="103"/>
      <c r="J130" s="103"/>
      <c r="K130" s="103"/>
      <c r="L130" s="103"/>
    </row>
    <row r="131" spans="1:12" customFormat="1" x14ac:dyDescent="0.25">
      <c r="A131" s="91"/>
      <c r="B131" s="91"/>
      <c r="C131" s="91"/>
      <c r="D131" s="91"/>
      <c r="E131" s="103"/>
      <c r="F131" s="103"/>
      <c r="G131" s="103"/>
      <c r="H131" s="103"/>
      <c r="I131" s="103"/>
      <c r="J131" s="103"/>
      <c r="K131" s="103"/>
      <c r="L131" s="103"/>
    </row>
    <row r="132" spans="1:12" customFormat="1" x14ac:dyDescent="0.25">
      <c r="A132" s="91"/>
      <c r="B132" s="91"/>
      <c r="C132" s="91"/>
      <c r="D132" s="91"/>
      <c r="E132" s="103"/>
      <c r="F132" s="103"/>
      <c r="G132" s="103"/>
      <c r="H132" s="103"/>
      <c r="I132" s="103"/>
      <c r="J132" s="103"/>
      <c r="K132" s="103"/>
      <c r="L132" s="103"/>
    </row>
    <row r="133" spans="1:12" customFormat="1" x14ac:dyDescent="0.25">
      <c r="A133" s="91"/>
      <c r="B133" s="91"/>
      <c r="C133" s="91"/>
      <c r="D133" s="91"/>
      <c r="E133" s="103"/>
      <c r="F133" s="103"/>
      <c r="G133" s="103"/>
      <c r="H133" s="103"/>
      <c r="I133" s="103"/>
      <c r="J133" s="103"/>
      <c r="K133" s="103"/>
      <c r="L133" s="103"/>
    </row>
    <row r="134" spans="1:12" customFormat="1" x14ac:dyDescent="0.25">
      <c r="A134" s="91"/>
      <c r="B134" s="91"/>
      <c r="C134" s="91"/>
      <c r="D134" s="91"/>
      <c r="E134" s="103"/>
      <c r="F134" s="103"/>
      <c r="G134" s="103"/>
      <c r="H134" s="103"/>
      <c r="I134" s="103"/>
      <c r="J134" s="103"/>
      <c r="K134" s="103"/>
      <c r="L134" s="103"/>
    </row>
    <row r="135" spans="1:12" customFormat="1" x14ac:dyDescent="0.25">
      <c r="A135" s="91"/>
      <c r="B135" s="91"/>
      <c r="C135" s="91"/>
      <c r="D135" s="91"/>
      <c r="E135" s="103"/>
      <c r="F135" s="103"/>
      <c r="G135" s="103"/>
      <c r="H135" s="103"/>
      <c r="I135" s="103"/>
      <c r="J135" s="103"/>
      <c r="K135" s="103"/>
      <c r="L135" s="103"/>
    </row>
    <row r="136" spans="1:12" customFormat="1" x14ac:dyDescent="0.25">
      <c r="A136" s="91"/>
      <c r="B136" s="91"/>
      <c r="C136" s="91"/>
      <c r="D136" s="91"/>
      <c r="E136" s="103"/>
      <c r="F136" s="103"/>
      <c r="G136" s="103"/>
      <c r="H136" s="103"/>
      <c r="I136" s="103"/>
      <c r="J136" s="103"/>
      <c r="K136" s="103"/>
      <c r="L136" s="103"/>
    </row>
    <row r="137" spans="1:12" customFormat="1" x14ac:dyDescent="0.25">
      <c r="A137" s="91"/>
      <c r="B137" s="91"/>
      <c r="C137" s="91"/>
      <c r="D137" s="91"/>
      <c r="E137" s="103"/>
      <c r="F137" s="103"/>
      <c r="G137" s="103"/>
      <c r="H137" s="103"/>
      <c r="I137" s="103"/>
      <c r="J137" s="103"/>
      <c r="K137" s="103"/>
      <c r="L137" s="103"/>
    </row>
    <row r="138" spans="1:12" customFormat="1" x14ac:dyDescent="0.25">
      <c r="A138" s="91"/>
      <c r="B138" s="91"/>
      <c r="C138" s="91"/>
      <c r="D138" s="91"/>
      <c r="E138" s="103"/>
      <c r="F138" s="103"/>
      <c r="G138" s="103"/>
      <c r="H138" s="103"/>
      <c r="I138" s="103"/>
      <c r="J138" s="103"/>
      <c r="K138" s="103"/>
      <c r="L138" s="103"/>
    </row>
    <row r="139" spans="1:12" customFormat="1" x14ac:dyDescent="0.25">
      <c r="A139" s="91"/>
      <c r="B139" s="91"/>
      <c r="C139" s="91"/>
      <c r="D139" s="91"/>
      <c r="E139" s="103"/>
      <c r="F139" s="103"/>
      <c r="G139" s="103"/>
      <c r="H139" s="103"/>
      <c r="I139" s="103"/>
      <c r="J139" s="103"/>
      <c r="K139" s="103"/>
      <c r="L139" s="103"/>
    </row>
    <row r="140" spans="1:12" customFormat="1" x14ac:dyDescent="0.25">
      <c r="A140" s="91"/>
      <c r="B140" s="91"/>
      <c r="C140" s="91"/>
      <c r="D140" s="91"/>
      <c r="E140" s="103"/>
      <c r="F140" s="103"/>
      <c r="G140" s="103"/>
      <c r="H140" s="103"/>
      <c r="I140" s="103"/>
      <c r="J140" s="103"/>
      <c r="K140" s="103"/>
      <c r="L140" s="103"/>
    </row>
    <row r="141" spans="1:12" customFormat="1" x14ac:dyDescent="0.25">
      <c r="A141" s="91"/>
      <c r="B141" s="91"/>
      <c r="C141" s="91"/>
      <c r="D141" s="91"/>
      <c r="E141" s="103"/>
      <c r="F141" s="103"/>
      <c r="G141" s="103"/>
      <c r="H141" s="103"/>
      <c r="I141" s="103"/>
      <c r="J141" s="103"/>
      <c r="K141" s="103"/>
      <c r="L141" s="103"/>
    </row>
    <row r="142" spans="1:12" customFormat="1" x14ac:dyDescent="0.25">
      <c r="A142" s="91"/>
      <c r="B142" s="91"/>
      <c r="C142" s="91"/>
      <c r="D142" s="91"/>
      <c r="E142" s="103"/>
      <c r="F142" s="103"/>
      <c r="G142" s="103"/>
      <c r="H142" s="103"/>
      <c r="I142" s="103"/>
      <c r="J142" s="103"/>
      <c r="K142" s="103"/>
      <c r="L142" s="103"/>
    </row>
    <row r="143" spans="1:12" customFormat="1" x14ac:dyDescent="0.25">
      <c r="A143" s="91"/>
      <c r="B143" s="91"/>
      <c r="C143" s="91"/>
      <c r="D143" s="91"/>
      <c r="E143" s="103"/>
      <c r="F143" s="103"/>
      <c r="G143" s="103"/>
      <c r="H143" s="103"/>
      <c r="I143" s="103"/>
      <c r="J143" s="103"/>
      <c r="K143" s="103"/>
      <c r="L143" s="103"/>
    </row>
    <row r="144" spans="1:12" customFormat="1" x14ac:dyDescent="0.25">
      <c r="A144" s="91"/>
      <c r="B144" s="91"/>
      <c r="C144" s="91"/>
      <c r="D144" s="91"/>
      <c r="E144" s="103"/>
      <c r="F144" s="103"/>
      <c r="G144" s="103"/>
      <c r="H144" s="103"/>
      <c r="I144" s="103"/>
      <c r="J144" s="103"/>
      <c r="K144" s="103"/>
      <c r="L144" s="103"/>
    </row>
    <row r="145" spans="1:12" customFormat="1" x14ac:dyDescent="0.25">
      <c r="A145" s="91"/>
      <c r="B145" s="91"/>
      <c r="C145" s="91"/>
      <c r="D145" s="91"/>
      <c r="E145" s="103"/>
      <c r="F145" s="103"/>
      <c r="G145" s="103"/>
      <c r="H145" s="103"/>
      <c r="I145" s="103"/>
      <c r="J145" s="103"/>
      <c r="K145" s="103"/>
      <c r="L145" s="103"/>
    </row>
    <row r="146" spans="1:12" customFormat="1" x14ac:dyDescent="0.25">
      <c r="A146" s="91"/>
      <c r="B146" s="91"/>
      <c r="C146" s="91"/>
      <c r="D146" s="91"/>
      <c r="E146" s="103"/>
      <c r="F146" s="103"/>
      <c r="G146" s="103"/>
      <c r="H146" s="103"/>
      <c r="I146" s="103"/>
      <c r="J146" s="103"/>
      <c r="K146" s="103"/>
      <c r="L146" s="103"/>
    </row>
    <row r="147" spans="1:12" customFormat="1" x14ac:dyDescent="0.25">
      <c r="A147" s="91"/>
      <c r="B147" s="91"/>
      <c r="C147" s="91"/>
      <c r="D147" s="91"/>
      <c r="E147" s="103"/>
      <c r="F147" s="103"/>
      <c r="G147" s="103"/>
      <c r="H147" s="103"/>
      <c r="I147" s="103"/>
      <c r="J147" s="103"/>
      <c r="K147" s="103"/>
      <c r="L147" s="103"/>
    </row>
    <row r="148" spans="1:12" customFormat="1" x14ac:dyDescent="0.25">
      <c r="A148" s="91"/>
      <c r="B148" s="91"/>
      <c r="C148" s="91"/>
      <c r="D148" s="91"/>
      <c r="E148" s="103"/>
      <c r="F148" s="103"/>
      <c r="G148" s="103"/>
      <c r="H148" s="103"/>
      <c r="I148" s="103"/>
      <c r="J148" s="103"/>
      <c r="K148" s="103"/>
      <c r="L148" s="103"/>
    </row>
    <row r="149" spans="1:12" customFormat="1" x14ac:dyDescent="0.25">
      <c r="A149" s="91"/>
      <c r="B149" s="91"/>
      <c r="C149" s="91"/>
      <c r="D149" s="91"/>
      <c r="E149" s="103"/>
      <c r="F149" s="103"/>
      <c r="G149" s="103"/>
      <c r="H149" s="103"/>
      <c r="I149" s="103"/>
      <c r="J149" s="103"/>
      <c r="K149" s="103"/>
      <c r="L149" s="103"/>
    </row>
    <row r="150" spans="1:12" customFormat="1" x14ac:dyDescent="0.25">
      <c r="A150" s="91"/>
      <c r="B150" s="91"/>
      <c r="C150" s="91"/>
      <c r="D150" s="91"/>
      <c r="E150" s="103"/>
      <c r="F150" s="103"/>
      <c r="G150" s="103"/>
      <c r="H150" s="103"/>
      <c r="I150" s="103"/>
      <c r="J150" s="103"/>
      <c r="K150" s="103"/>
      <c r="L150" s="103"/>
    </row>
    <row r="151" spans="1:12" customFormat="1" x14ac:dyDescent="0.25">
      <c r="A151" s="91"/>
      <c r="B151" s="91"/>
      <c r="C151" s="91"/>
      <c r="D151" s="91"/>
      <c r="E151" s="103"/>
      <c r="F151" s="103"/>
      <c r="G151" s="103"/>
      <c r="H151" s="103"/>
      <c r="I151" s="103"/>
      <c r="J151" s="103"/>
      <c r="K151" s="103"/>
      <c r="L151" s="103"/>
    </row>
    <row r="152" spans="1:12" customFormat="1" x14ac:dyDescent="0.25">
      <c r="A152" s="91"/>
      <c r="B152" s="91"/>
      <c r="C152" s="91"/>
      <c r="D152" s="91"/>
      <c r="E152" s="103"/>
      <c r="F152" s="103"/>
      <c r="G152" s="103"/>
      <c r="H152" s="103"/>
      <c r="I152" s="103"/>
      <c r="J152" s="103"/>
      <c r="K152" s="103"/>
      <c r="L152" s="103"/>
    </row>
    <row r="153" spans="1:12" customFormat="1" x14ac:dyDescent="0.25">
      <c r="A153" s="91"/>
      <c r="B153" s="91"/>
      <c r="C153" s="91"/>
      <c r="D153" s="91"/>
      <c r="E153" s="103"/>
      <c r="F153" s="103"/>
      <c r="G153" s="103"/>
      <c r="H153" s="103"/>
      <c r="I153" s="103"/>
      <c r="J153" s="103"/>
      <c r="K153" s="103"/>
      <c r="L153" s="103"/>
    </row>
    <row r="154" spans="1:12" customFormat="1" x14ac:dyDescent="0.25">
      <c r="A154" s="91"/>
      <c r="B154" s="91"/>
      <c r="C154" s="91"/>
      <c r="D154" s="91"/>
      <c r="E154" s="103"/>
      <c r="F154" s="103"/>
      <c r="G154" s="103"/>
      <c r="H154" s="103"/>
      <c r="I154" s="103"/>
      <c r="J154" s="103"/>
      <c r="K154" s="103"/>
      <c r="L154" s="103"/>
    </row>
    <row r="155" spans="1:12" customFormat="1" x14ac:dyDescent="0.25">
      <c r="A155" s="91"/>
      <c r="B155" s="91"/>
      <c r="C155" s="91"/>
      <c r="D155" s="91"/>
      <c r="E155" s="103"/>
      <c r="F155" s="103"/>
      <c r="G155" s="103"/>
      <c r="H155" s="103"/>
      <c r="I155" s="103"/>
      <c r="J155" s="103"/>
      <c r="K155" s="103"/>
      <c r="L155" s="103"/>
    </row>
    <row r="156" spans="1:12" customFormat="1" x14ac:dyDescent="0.25">
      <c r="A156" s="91"/>
      <c r="B156" s="91"/>
      <c r="C156" s="91"/>
      <c r="D156" s="91"/>
      <c r="E156" s="103"/>
      <c r="F156" s="103"/>
      <c r="G156" s="103"/>
      <c r="H156" s="103"/>
      <c r="I156" s="103"/>
      <c r="J156" s="103"/>
      <c r="K156" s="103"/>
      <c r="L156" s="103"/>
    </row>
    <row r="157" spans="1:12" customFormat="1" x14ac:dyDescent="0.25">
      <c r="A157" s="91"/>
      <c r="B157" s="91"/>
      <c r="C157" s="91"/>
      <c r="D157" s="91"/>
      <c r="E157" s="103"/>
      <c r="F157" s="103"/>
      <c r="G157" s="103"/>
      <c r="H157" s="103"/>
      <c r="I157" s="103"/>
      <c r="J157" s="103"/>
      <c r="K157" s="103"/>
      <c r="L157" s="103"/>
    </row>
    <row r="158" spans="1:12" customFormat="1" x14ac:dyDescent="0.25">
      <c r="A158" s="91"/>
      <c r="B158" s="91"/>
      <c r="C158" s="91"/>
      <c r="D158" s="91"/>
      <c r="E158" s="103"/>
      <c r="F158" s="103"/>
      <c r="G158" s="103"/>
      <c r="H158" s="103"/>
      <c r="I158" s="103"/>
      <c r="J158" s="103"/>
      <c r="K158" s="103"/>
      <c r="L158" s="103"/>
    </row>
    <row r="159" spans="1:12" customFormat="1" x14ac:dyDescent="0.25">
      <c r="A159" s="91"/>
      <c r="B159" s="91"/>
      <c r="C159" s="91"/>
      <c r="D159" s="91"/>
      <c r="E159" s="103"/>
      <c r="F159" s="103"/>
      <c r="G159" s="103"/>
      <c r="H159" s="103"/>
      <c r="I159" s="103"/>
      <c r="J159" s="103"/>
      <c r="K159" s="103"/>
      <c r="L159" s="103"/>
    </row>
    <row r="160" spans="1:12" customFormat="1" x14ac:dyDescent="0.25">
      <c r="A160" s="91"/>
      <c r="B160" s="91"/>
      <c r="C160" s="91"/>
      <c r="D160" s="91"/>
      <c r="E160" s="103"/>
      <c r="F160" s="103"/>
      <c r="G160" s="103"/>
      <c r="H160" s="103"/>
      <c r="I160" s="103"/>
      <c r="J160" s="103"/>
      <c r="K160" s="103"/>
      <c r="L160" s="103"/>
    </row>
    <row r="161" spans="1:12" customFormat="1" x14ac:dyDescent="0.25">
      <c r="A161" s="91"/>
      <c r="B161" s="91"/>
      <c r="C161" s="91"/>
      <c r="D161" s="91"/>
      <c r="E161" s="103"/>
      <c r="F161" s="103"/>
      <c r="G161" s="103"/>
      <c r="H161" s="103"/>
      <c r="I161" s="103"/>
      <c r="J161" s="103"/>
      <c r="K161" s="103"/>
      <c r="L161" s="103"/>
    </row>
    <row r="162" spans="1:12" customFormat="1" x14ac:dyDescent="0.25">
      <c r="A162" s="91"/>
      <c r="B162" s="91"/>
      <c r="C162" s="91"/>
      <c r="D162" s="91"/>
      <c r="E162" s="103"/>
      <c r="F162" s="103"/>
      <c r="G162" s="103"/>
      <c r="H162" s="103"/>
      <c r="I162" s="103"/>
      <c r="J162" s="103"/>
      <c r="K162" s="103"/>
      <c r="L162" s="103"/>
    </row>
    <row r="163" spans="1:12" customFormat="1" x14ac:dyDescent="0.25">
      <c r="A163" s="91"/>
      <c r="B163" s="91"/>
      <c r="C163" s="91"/>
      <c r="D163" s="91"/>
      <c r="E163" s="103"/>
      <c r="F163" s="103"/>
      <c r="G163" s="103"/>
      <c r="H163" s="103"/>
      <c r="I163" s="103"/>
      <c r="J163" s="103"/>
      <c r="K163" s="103"/>
      <c r="L163" s="103"/>
    </row>
    <row r="164" spans="1:12" customFormat="1" x14ac:dyDescent="0.25">
      <c r="A164" s="91"/>
      <c r="B164" s="91"/>
      <c r="C164" s="91"/>
      <c r="D164" s="91"/>
      <c r="E164" s="103"/>
      <c r="F164" s="103"/>
      <c r="G164" s="103"/>
      <c r="H164" s="103"/>
      <c r="I164" s="103"/>
      <c r="J164" s="103"/>
      <c r="K164" s="103"/>
      <c r="L164" s="103"/>
    </row>
    <row r="165" spans="1:12" customFormat="1" x14ac:dyDescent="0.25">
      <c r="A165" s="91"/>
      <c r="B165" s="91"/>
      <c r="C165" s="91"/>
      <c r="D165" s="91"/>
      <c r="E165" s="103"/>
      <c r="F165" s="103"/>
      <c r="G165" s="103"/>
      <c r="H165" s="103"/>
      <c r="I165" s="103"/>
      <c r="J165" s="103"/>
      <c r="K165" s="103"/>
      <c r="L165" s="103"/>
    </row>
    <row r="166" spans="1:12" customFormat="1" x14ac:dyDescent="0.25">
      <c r="A166" s="91"/>
      <c r="B166" s="91"/>
      <c r="C166" s="91"/>
      <c r="D166" s="91"/>
      <c r="E166" s="103"/>
      <c r="F166" s="103"/>
      <c r="G166" s="103"/>
      <c r="H166" s="103"/>
      <c r="I166" s="103"/>
      <c r="J166" s="103"/>
      <c r="K166" s="103"/>
      <c r="L166" s="103"/>
    </row>
    <row r="167" spans="1:12" customFormat="1" x14ac:dyDescent="0.25">
      <c r="A167" s="91"/>
      <c r="B167" s="91"/>
      <c r="C167" s="91"/>
      <c r="D167" s="91"/>
      <c r="E167" s="103"/>
      <c r="F167" s="103"/>
      <c r="G167" s="103"/>
      <c r="H167" s="103"/>
      <c r="I167" s="103"/>
      <c r="J167" s="103"/>
      <c r="K167" s="103"/>
      <c r="L167" s="103"/>
    </row>
    <row r="168" spans="1:12" customFormat="1" x14ac:dyDescent="0.25">
      <c r="A168" s="91"/>
      <c r="B168" s="91"/>
      <c r="C168" s="91"/>
      <c r="D168" s="91"/>
      <c r="E168" s="103"/>
      <c r="F168" s="103"/>
      <c r="G168" s="103"/>
      <c r="H168" s="103"/>
      <c r="I168" s="103"/>
      <c r="J168" s="103"/>
      <c r="K168" s="103"/>
      <c r="L168" s="103"/>
    </row>
    <row r="169" spans="1:12" customFormat="1" x14ac:dyDescent="0.25">
      <c r="A169" s="91"/>
      <c r="B169" s="91"/>
      <c r="C169" s="91"/>
      <c r="D169" s="91"/>
      <c r="E169" s="103"/>
      <c r="F169" s="103"/>
      <c r="G169" s="103"/>
      <c r="H169" s="103"/>
      <c r="I169" s="103"/>
      <c r="J169" s="103"/>
      <c r="K169" s="103"/>
      <c r="L169" s="103"/>
    </row>
    <row r="170" spans="1:12" customFormat="1" x14ac:dyDescent="0.25">
      <c r="A170" s="91"/>
      <c r="B170" s="91"/>
      <c r="C170" s="91"/>
      <c r="D170" s="91"/>
      <c r="E170" s="103"/>
      <c r="F170" s="103"/>
      <c r="G170" s="103"/>
      <c r="H170" s="103"/>
      <c r="I170" s="103"/>
      <c r="J170" s="103"/>
      <c r="K170" s="103"/>
      <c r="L170" s="103"/>
    </row>
    <row r="171" spans="1:12" customFormat="1" x14ac:dyDescent="0.25">
      <c r="A171" s="91"/>
      <c r="B171" s="91"/>
      <c r="C171" s="91"/>
      <c r="D171" s="91"/>
      <c r="E171" s="103"/>
      <c r="F171" s="103"/>
      <c r="G171" s="103"/>
      <c r="H171" s="103"/>
      <c r="I171" s="103"/>
      <c r="J171" s="103"/>
      <c r="K171" s="103"/>
      <c r="L171" s="103"/>
    </row>
    <row r="172" spans="1:12" customFormat="1" x14ac:dyDescent="0.25">
      <c r="A172" s="91"/>
      <c r="B172" s="91"/>
      <c r="C172" s="91"/>
      <c r="D172" s="91"/>
      <c r="E172" s="103"/>
      <c r="F172" s="103"/>
      <c r="G172" s="103"/>
      <c r="H172" s="103"/>
      <c r="I172" s="103"/>
      <c r="J172" s="103"/>
      <c r="K172" s="103"/>
      <c r="L172" s="103"/>
    </row>
    <row r="173" spans="1:12" customFormat="1" x14ac:dyDescent="0.25">
      <c r="A173" s="91"/>
      <c r="B173" s="91"/>
      <c r="C173" s="91"/>
      <c r="D173" s="91"/>
      <c r="E173" s="103"/>
      <c r="F173" s="103"/>
      <c r="G173" s="103"/>
      <c r="H173" s="103"/>
      <c r="I173" s="103"/>
      <c r="J173" s="103"/>
      <c r="K173" s="103"/>
      <c r="L173" s="103"/>
    </row>
    <row r="174" spans="1:12" customFormat="1" x14ac:dyDescent="0.25">
      <c r="A174" s="91"/>
      <c r="B174" s="91"/>
      <c r="C174" s="91"/>
      <c r="D174" s="91"/>
      <c r="E174" s="103"/>
      <c r="F174" s="103"/>
      <c r="G174" s="103"/>
      <c r="H174" s="103"/>
      <c r="I174" s="103"/>
      <c r="J174" s="103"/>
      <c r="K174" s="103"/>
      <c r="L174" s="103"/>
    </row>
    <row r="175" spans="1:12" customFormat="1" x14ac:dyDescent="0.25">
      <c r="A175" s="91"/>
      <c r="B175" s="91"/>
      <c r="C175" s="91"/>
      <c r="D175" s="91"/>
      <c r="E175" s="103"/>
      <c r="F175" s="103"/>
      <c r="G175" s="103"/>
      <c r="H175" s="103"/>
      <c r="I175" s="103"/>
      <c r="J175" s="103"/>
      <c r="K175" s="103"/>
      <c r="L175" s="103"/>
    </row>
    <row r="176" spans="1:12" customFormat="1" x14ac:dyDescent="0.25">
      <c r="A176" s="91"/>
      <c r="B176" s="91"/>
      <c r="C176" s="91"/>
      <c r="D176" s="91"/>
      <c r="E176" s="103"/>
      <c r="F176" s="103"/>
      <c r="G176" s="103"/>
      <c r="H176" s="103"/>
      <c r="I176" s="103"/>
      <c r="J176" s="103"/>
      <c r="K176" s="103"/>
      <c r="L176" s="103"/>
    </row>
    <row r="177" spans="1:12" customFormat="1" x14ac:dyDescent="0.25">
      <c r="A177" s="91"/>
      <c r="B177" s="91"/>
      <c r="C177" s="91"/>
      <c r="D177" s="91"/>
      <c r="E177" s="103"/>
      <c r="F177" s="103"/>
      <c r="G177" s="103"/>
      <c r="H177" s="103"/>
      <c r="I177" s="103"/>
      <c r="J177" s="103"/>
      <c r="K177" s="103"/>
      <c r="L177" s="103"/>
    </row>
    <row r="178" spans="1:12" customFormat="1" x14ac:dyDescent="0.25">
      <c r="A178" s="91"/>
      <c r="B178" s="91"/>
      <c r="C178" s="91"/>
      <c r="D178" s="91"/>
      <c r="E178" s="103"/>
      <c r="F178" s="103"/>
      <c r="G178" s="103"/>
      <c r="H178" s="103"/>
      <c r="I178" s="103"/>
      <c r="J178" s="103"/>
      <c r="K178" s="103"/>
      <c r="L178" s="103"/>
    </row>
    <row r="179" spans="1:12" customFormat="1" x14ac:dyDescent="0.25">
      <c r="A179" s="91"/>
      <c r="B179" s="91"/>
      <c r="C179" s="91"/>
      <c r="D179" s="91"/>
      <c r="E179" s="103"/>
      <c r="F179" s="103"/>
      <c r="G179" s="103"/>
      <c r="H179" s="103"/>
      <c r="I179" s="103"/>
      <c r="J179" s="103"/>
      <c r="K179" s="103"/>
      <c r="L179" s="103"/>
    </row>
    <row r="180" spans="1:12" customFormat="1" x14ac:dyDescent="0.25">
      <c r="A180" s="91"/>
      <c r="B180" s="91"/>
      <c r="C180" s="91"/>
      <c r="D180" s="91"/>
      <c r="E180" s="103"/>
      <c r="F180" s="103"/>
      <c r="G180" s="103"/>
      <c r="H180" s="103"/>
      <c r="I180" s="103"/>
      <c r="J180" s="103"/>
      <c r="K180" s="103"/>
      <c r="L180" s="103"/>
    </row>
    <row r="181" spans="1:12" customFormat="1" x14ac:dyDescent="0.25">
      <c r="A181" s="91"/>
      <c r="B181" s="91"/>
      <c r="C181" s="91"/>
      <c r="D181" s="91"/>
      <c r="E181" s="103"/>
      <c r="F181" s="103"/>
      <c r="G181" s="103"/>
      <c r="H181" s="103"/>
      <c r="I181" s="103"/>
      <c r="J181" s="103"/>
      <c r="K181" s="103"/>
      <c r="L181" s="103"/>
    </row>
    <row r="182" spans="1:12" customFormat="1" x14ac:dyDescent="0.25">
      <c r="A182" s="91"/>
      <c r="B182" s="91"/>
      <c r="C182" s="91"/>
      <c r="D182" s="91"/>
      <c r="E182" s="103"/>
      <c r="F182" s="103"/>
      <c r="G182" s="103"/>
      <c r="H182" s="103"/>
      <c r="I182" s="103"/>
      <c r="J182" s="103"/>
      <c r="K182" s="103"/>
      <c r="L182" s="103"/>
    </row>
    <row r="183" spans="1:12" customFormat="1" x14ac:dyDescent="0.25">
      <c r="A183" s="91"/>
      <c r="B183" s="91"/>
      <c r="C183" s="91"/>
      <c r="D183" s="91"/>
      <c r="E183" s="103"/>
      <c r="F183" s="103"/>
      <c r="G183" s="103"/>
      <c r="H183" s="103"/>
      <c r="I183" s="103"/>
      <c r="J183" s="103"/>
      <c r="K183" s="103"/>
      <c r="L183" s="103"/>
    </row>
    <row r="184" spans="1:12" customFormat="1" x14ac:dyDescent="0.25">
      <c r="A184" s="91"/>
      <c r="B184" s="91"/>
      <c r="C184" s="91"/>
      <c r="D184" s="91"/>
      <c r="E184" s="103"/>
      <c r="F184" s="103"/>
      <c r="G184" s="103"/>
      <c r="H184" s="103"/>
      <c r="I184" s="103"/>
      <c r="J184" s="103"/>
      <c r="K184" s="103"/>
      <c r="L184" s="103"/>
    </row>
    <row r="185" spans="1:12" customFormat="1" x14ac:dyDescent="0.25">
      <c r="A185" s="91"/>
      <c r="B185" s="91"/>
      <c r="C185" s="91"/>
      <c r="D185" s="91"/>
      <c r="E185" s="103"/>
      <c r="F185" s="103"/>
      <c r="G185" s="103"/>
      <c r="H185" s="103"/>
      <c r="I185" s="103"/>
      <c r="J185" s="103"/>
      <c r="K185" s="103"/>
      <c r="L185" s="103"/>
    </row>
    <row r="186" spans="1:12" customFormat="1" x14ac:dyDescent="0.25">
      <c r="A186" s="91"/>
      <c r="B186" s="91"/>
      <c r="C186" s="91"/>
      <c r="D186" s="91"/>
      <c r="E186" s="103"/>
      <c r="F186" s="103"/>
      <c r="G186" s="103"/>
      <c r="H186" s="103"/>
      <c r="I186" s="103"/>
      <c r="J186" s="103"/>
      <c r="K186" s="103"/>
      <c r="L186" s="103"/>
    </row>
    <row r="187" spans="1:12" customFormat="1" x14ac:dyDescent="0.25">
      <c r="A187" s="91"/>
      <c r="B187" s="91"/>
      <c r="C187" s="91"/>
      <c r="D187" s="91"/>
      <c r="E187" s="103"/>
      <c r="F187" s="103"/>
      <c r="G187" s="103"/>
      <c r="H187" s="103"/>
      <c r="I187" s="103"/>
      <c r="J187" s="103"/>
      <c r="K187" s="103"/>
      <c r="L187" s="103"/>
    </row>
    <row r="188" spans="1:12" customFormat="1" x14ac:dyDescent="0.25">
      <c r="A188" s="91"/>
      <c r="B188" s="91"/>
      <c r="C188" s="91"/>
      <c r="D188" s="91"/>
      <c r="E188" s="103"/>
      <c r="F188" s="103"/>
      <c r="G188" s="103"/>
      <c r="H188" s="103"/>
      <c r="I188" s="103"/>
      <c r="J188" s="103"/>
      <c r="K188" s="103"/>
      <c r="L188" s="103"/>
    </row>
    <row r="189" spans="1:12" customFormat="1" x14ac:dyDescent="0.25">
      <c r="A189" s="91"/>
      <c r="B189" s="91"/>
      <c r="C189" s="91"/>
      <c r="D189" s="91"/>
      <c r="E189" s="103"/>
      <c r="F189" s="103"/>
      <c r="G189" s="103"/>
      <c r="H189" s="103"/>
      <c r="I189" s="103"/>
      <c r="J189" s="103"/>
      <c r="K189" s="103"/>
      <c r="L189" s="103"/>
    </row>
    <row r="190" spans="1:12" customFormat="1" x14ac:dyDescent="0.25">
      <c r="A190" s="91"/>
      <c r="B190" s="91"/>
      <c r="C190" s="91"/>
      <c r="D190" s="91"/>
      <c r="E190" s="103"/>
      <c r="F190" s="103"/>
      <c r="G190" s="103"/>
      <c r="H190" s="103"/>
      <c r="I190" s="103"/>
      <c r="J190" s="103"/>
      <c r="K190" s="103"/>
      <c r="L190" s="103"/>
    </row>
    <row r="191" spans="1:12" customFormat="1" x14ac:dyDescent="0.25">
      <c r="A191" s="91"/>
      <c r="B191" s="91"/>
      <c r="C191" s="91"/>
      <c r="D191" s="91"/>
      <c r="E191" s="103"/>
      <c r="F191" s="103"/>
      <c r="G191" s="103"/>
      <c r="H191" s="103"/>
      <c r="I191" s="103"/>
      <c r="J191" s="103"/>
      <c r="K191" s="103"/>
      <c r="L191" s="103"/>
    </row>
    <row r="192" spans="1:12" customFormat="1" x14ac:dyDescent="0.25">
      <c r="A192" s="91"/>
      <c r="B192" s="91"/>
      <c r="C192" s="91"/>
      <c r="D192" s="91"/>
      <c r="E192" s="103"/>
      <c r="F192" s="103"/>
      <c r="G192" s="103"/>
      <c r="H192" s="103"/>
      <c r="I192" s="103"/>
      <c r="J192" s="103"/>
      <c r="K192" s="103"/>
      <c r="L192" s="103"/>
    </row>
    <row r="193" spans="1:12" customFormat="1" x14ac:dyDescent="0.25">
      <c r="A193" s="91"/>
      <c r="B193" s="91"/>
      <c r="C193" s="91"/>
      <c r="D193" s="91"/>
      <c r="E193" s="103"/>
      <c r="F193" s="103"/>
      <c r="G193" s="103"/>
      <c r="H193" s="103"/>
      <c r="I193" s="103"/>
      <c r="J193" s="103"/>
      <c r="K193" s="103"/>
      <c r="L193" s="103"/>
    </row>
    <row r="194" spans="1:12" customFormat="1" x14ac:dyDescent="0.25">
      <c r="A194" s="91"/>
      <c r="B194" s="91"/>
      <c r="C194" s="91"/>
      <c r="D194" s="91"/>
      <c r="E194" s="103"/>
      <c r="F194" s="103"/>
      <c r="G194" s="103"/>
      <c r="H194" s="103"/>
      <c r="I194" s="103"/>
      <c r="J194" s="103"/>
      <c r="K194" s="103"/>
      <c r="L194" s="103"/>
    </row>
    <row r="195" spans="1:12" customFormat="1" x14ac:dyDescent="0.25">
      <c r="A195" s="91"/>
      <c r="B195" s="91"/>
      <c r="C195" s="91"/>
      <c r="D195" s="91"/>
      <c r="E195" s="103"/>
      <c r="F195" s="103"/>
      <c r="G195" s="103"/>
      <c r="H195" s="103"/>
      <c r="I195" s="103"/>
      <c r="J195" s="103"/>
      <c r="K195" s="103"/>
      <c r="L195" s="103"/>
    </row>
    <row r="196" spans="1:12" customFormat="1" x14ac:dyDescent="0.25">
      <c r="A196" s="91"/>
      <c r="B196" s="91"/>
      <c r="C196" s="91"/>
      <c r="D196" s="91"/>
      <c r="E196" s="103"/>
      <c r="F196" s="103"/>
      <c r="G196" s="103"/>
      <c r="H196" s="103"/>
      <c r="I196" s="103"/>
      <c r="J196" s="103"/>
      <c r="K196" s="103"/>
      <c r="L196" s="103"/>
    </row>
    <row r="197" spans="1:12" customFormat="1" x14ac:dyDescent="0.25">
      <c r="A197" s="91"/>
      <c r="B197" s="91"/>
      <c r="C197" s="91"/>
      <c r="D197" s="91"/>
      <c r="E197" s="103"/>
      <c r="F197" s="103"/>
      <c r="G197" s="103"/>
      <c r="H197" s="103"/>
      <c r="I197" s="103"/>
      <c r="J197" s="103"/>
      <c r="K197" s="103"/>
      <c r="L197" s="103"/>
    </row>
    <row r="198" spans="1:12" customFormat="1" x14ac:dyDescent="0.25">
      <c r="A198" s="91"/>
      <c r="B198" s="91"/>
      <c r="C198" s="91"/>
      <c r="D198" s="91"/>
      <c r="E198" s="103"/>
      <c r="F198" s="103"/>
      <c r="G198" s="103"/>
      <c r="H198" s="103"/>
      <c r="I198" s="103"/>
      <c r="J198" s="103"/>
      <c r="K198" s="103"/>
      <c r="L198" s="103"/>
    </row>
    <row r="199" spans="1:12" customFormat="1" x14ac:dyDescent="0.25">
      <c r="A199" s="91"/>
      <c r="B199" s="91"/>
      <c r="C199" s="91"/>
      <c r="D199" s="91"/>
      <c r="E199" s="103"/>
      <c r="F199" s="103"/>
      <c r="G199" s="103"/>
      <c r="H199" s="103"/>
      <c r="I199" s="103"/>
      <c r="J199" s="103"/>
      <c r="K199" s="103"/>
      <c r="L199" s="103"/>
    </row>
    <row r="200" spans="1:12" customFormat="1" x14ac:dyDescent="0.25">
      <c r="A200" s="91"/>
      <c r="B200" s="91"/>
      <c r="C200" s="91"/>
      <c r="D200" s="91"/>
      <c r="E200" s="103"/>
      <c r="F200" s="103"/>
      <c r="G200" s="103"/>
      <c r="H200" s="103"/>
      <c r="I200" s="103"/>
      <c r="J200" s="103"/>
      <c r="K200" s="103"/>
      <c r="L200" s="103"/>
    </row>
    <row r="201" spans="1:12" customFormat="1" x14ac:dyDescent="0.25">
      <c r="A201" s="91"/>
      <c r="B201" s="91"/>
      <c r="C201" s="91"/>
      <c r="D201" s="91"/>
      <c r="E201" s="103"/>
      <c r="F201" s="103"/>
      <c r="G201" s="103"/>
      <c r="H201" s="103"/>
      <c r="I201" s="103"/>
      <c r="J201" s="103"/>
      <c r="K201" s="103"/>
      <c r="L201" s="103"/>
    </row>
    <row r="202" spans="1:12" customFormat="1" x14ac:dyDescent="0.25">
      <c r="A202" s="91"/>
      <c r="B202" s="91"/>
      <c r="C202" s="91"/>
      <c r="D202" s="91"/>
      <c r="E202" s="103"/>
      <c r="F202" s="103"/>
      <c r="G202" s="103"/>
      <c r="H202" s="103"/>
      <c r="I202" s="103"/>
      <c r="J202" s="103"/>
      <c r="K202" s="103"/>
      <c r="L202" s="103"/>
    </row>
    <row r="203" spans="1:12" customFormat="1" x14ac:dyDescent="0.25">
      <c r="A203" s="91"/>
      <c r="B203" s="91"/>
      <c r="C203" s="91"/>
      <c r="D203" s="91"/>
      <c r="E203" s="103"/>
      <c r="F203" s="103"/>
      <c r="G203" s="103"/>
      <c r="H203" s="103"/>
      <c r="I203" s="103"/>
      <c r="J203" s="103"/>
      <c r="K203" s="103"/>
      <c r="L203" s="103"/>
    </row>
    <row r="204" spans="1:12" customFormat="1" x14ac:dyDescent="0.25">
      <c r="A204" s="91"/>
      <c r="B204" s="91"/>
      <c r="C204" s="91"/>
      <c r="D204" s="91"/>
      <c r="E204" s="103"/>
      <c r="F204" s="103"/>
      <c r="G204" s="103"/>
      <c r="H204" s="103"/>
      <c r="I204" s="103"/>
      <c r="J204" s="103"/>
      <c r="K204" s="103"/>
      <c r="L204" s="103"/>
    </row>
    <row r="205" spans="1:12" customFormat="1" x14ac:dyDescent="0.25">
      <c r="A205" s="91"/>
      <c r="B205" s="91"/>
      <c r="C205" s="91"/>
      <c r="D205" s="91"/>
      <c r="E205" s="103"/>
      <c r="F205" s="103"/>
      <c r="G205" s="103"/>
      <c r="H205" s="103"/>
      <c r="I205" s="103"/>
      <c r="J205" s="103"/>
      <c r="K205" s="103"/>
      <c r="L205" s="103"/>
    </row>
    <row r="206" spans="1:12" customFormat="1" x14ac:dyDescent="0.25">
      <c r="A206" s="91"/>
      <c r="B206" s="91"/>
      <c r="C206" s="91"/>
      <c r="D206" s="91"/>
      <c r="E206" s="103"/>
      <c r="F206" s="103"/>
      <c r="G206" s="103"/>
      <c r="H206" s="103"/>
      <c r="I206" s="103"/>
      <c r="J206" s="103"/>
      <c r="K206" s="103"/>
      <c r="L206" s="103"/>
    </row>
    <row r="207" spans="1:12" customFormat="1" x14ac:dyDescent="0.25">
      <c r="A207" s="91"/>
      <c r="B207" s="91"/>
      <c r="C207" s="91"/>
      <c r="D207" s="91"/>
      <c r="E207" s="103"/>
      <c r="F207" s="103"/>
      <c r="G207" s="103"/>
      <c r="H207" s="103"/>
      <c r="I207" s="103"/>
      <c r="J207" s="103"/>
      <c r="K207" s="103"/>
      <c r="L207" s="103"/>
    </row>
    <row r="208" spans="1:12" customFormat="1" x14ac:dyDescent="0.25">
      <c r="A208" s="91"/>
      <c r="B208" s="91"/>
      <c r="C208" s="91"/>
      <c r="D208" s="91"/>
      <c r="E208" s="103"/>
      <c r="F208" s="103"/>
      <c r="G208" s="103"/>
      <c r="H208" s="103"/>
      <c r="I208" s="103"/>
      <c r="J208" s="103"/>
      <c r="K208" s="103"/>
      <c r="L208" s="103"/>
    </row>
    <row r="209" spans="1:12" customFormat="1" x14ac:dyDescent="0.25">
      <c r="A209" s="91"/>
      <c r="B209" s="91"/>
      <c r="C209" s="91"/>
      <c r="D209" s="91"/>
      <c r="E209" s="103"/>
      <c r="F209" s="103"/>
      <c r="G209" s="103"/>
      <c r="H209" s="103"/>
      <c r="I209" s="103"/>
      <c r="J209" s="103"/>
      <c r="K209" s="103"/>
      <c r="L209" s="103"/>
    </row>
    <row r="210" spans="1:12" customFormat="1" x14ac:dyDescent="0.25">
      <c r="A210" s="91"/>
      <c r="B210" s="91"/>
      <c r="C210" s="91"/>
      <c r="D210" s="91"/>
      <c r="E210" s="103"/>
      <c r="F210" s="103"/>
      <c r="G210" s="103"/>
      <c r="H210" s="103"/>
      <c r="I210" s="103"/>
      <c r="J210" s="103"/>
      <c r="K210" s="103"/>
      <c r="L210" s="103"/>
    </row>
    <row r="211" spans="1:12" customFormat="1" x14ac:dyDescent="0.25">
      <c r="A211" s="91"/>
      <c r="B211" s="91"/>
      <c r="C211" s="91"/>
      <c r="D211" s="91"/>
      <c r="E211" s="103"/>
      <c r="F211" s="103"/>
      <c r="G211" s="103"/>
      <c r="H211" s="103"/>
      <c r="I211" s="103"/>
      <c r="J211" s="103"/>
      <c r="K211" s="103"/>
      <c r="L211" s="103"/>
    </row>
    <row r="212" spans="1:12" customFormat="1" x14ac:dyDescent="0.25">
      <c r="A212" s="91"/>
      <c r="B212" s="91"/>
      <c r="C212" s="91"/>
      <c r="D212" s="91"/>
      <c r="E212" s="103"/>
      <c r="F212" s="103"/>
      <c r="G212" s="103"/>
      <c r="H212" s="103"/>
      <c r="I212" s="103"/>
      <c r="J212" s="103"/>
      <c r="K212" s="103"/>
      <c r="L212" s="103"/>
    </row>
    <row r="213" spans="1:12" customFormat="1" x14ac:dyDescent="0.25">
      <c r="A213" s="91"/>
      <c r="B213" s="91"/>
      <c r="C213" s="91"/>
      <c r="D213" s="91"/>
      <c r="E213" s="103"/>
      <c r="F213" s="103"/>
      <c r="G213" s="103"/>
      <c r="H213" s="103"/>
      <c r="I213" s="103"/>
      <c r="J213" s="103"/>
      <c r="K213" s="103"/>
      <c r="L213" s="103"/>
    </row>
    <row r="214" spans="1:12" customFormat="1" x14ac:dyDescent="0.25">
      <c r="A214" s="91"/>
      <c r="B214" s="91"/>
      <c r="C214" s="91"/>
      <c r="D214" s="91"/>
      <c r="E214" s="103"/>
      <c r="F214" s="103"/>
      <c r="G214" s="103"/>
      <c r="H214" s="103"/>
      <c r="I214" s="103"/>
      <c r="J214" s="103"/>
      <c r="K214" s="103"/>
      <c r="L214" s="103"/>
    </row>
    <row r="215" spans="1:12" customFormat="1" x14ac:dyDescent="0.25">
      <c r="A215" s="91"/>
      <c r="B215" s="91"/>
      <c r="C215" s="91"/>
      <c r="D215" s="91"/>
      <c r="E215" s="103"/>
      <c r="F215" s="103"/>
      <c r="G215" s="103"/>
      <c r="H215" s="103"/>
      <c r="I215" s="103"/>
      <c r="J215" s="103"/>
      <c r="K215" s="103"/>
      <c r="L215" s="103"/>
    </row>
    <row r="216" spans="1:12" customFormat="1" x14ac:dyDescent="0.25">
      <c r="A216" s="91"/>
      <c r="B216" s="91"/>
      <c r="C216" s="91"/>
      <c r="D216" s="91"/>
      <c r="E216" s="103"/>
      <c r="F216" s="103"/>
      <c r="G216" s="103"/>
      <c r="H216" s="103"/>
      <c r="I216" s="103"/>
      <c r="J216" s="103"/>
      <c r="K216" s="103"/>
      <c r="L216" s="103"/>
    </row>
    <row r="217" spans="1:12" customFormat="1" x14ac:dyDescent="0.25">
      <c r="A217" s="91"/>
      <c r="B217" s="91"/>
      <c r="C217" s="91"/>
      <c r="D217" s="91"/>
      <c r="E217" s="103"/>
      <c r="F217" s="103"/>
      <c r="G217" s="103"/>
      <c r="H217" s="103"/>
      <c r="I217" s="103"/>
      <c r="J217" s="103"/>
      <c r="K217" s="103"/>
      <c r="L217" s="103"/>
    </row>
    <row r="218" spans="1:12" customFormat="1" x14ac:dyDescent="0.25">
      <c r="A218" s="91"/>
      <c r="B218" s="91"/>
      <c r="C218" s="91"/>
      <c r="D218" s="91"/>
      <c r="E218" s="103"/>
      <c r="F218" s="103"/>
      <c r="G218" s="103"/>
      <c r="H218" s="103"/>
      <c r="I218" s="103"/>
      <c r="J218" s="103"/>
      <c r="K218" s="103"/>
      <c r="L218" s="103"/>
    </row>
    <row r="219" spans="1:12" customFormat="1" x14ac:dyDescent="0.25">
      <c r="A219" s="91"/>
      <c r="B219" s="91"/>
      <c r="C219" s="91"/>
      <c r="D219" s="91"/>
      <c r="E219" s="103"/>
      <c r="F219" s="103"/>
      <c r="G219" s="103"/>
      <c r="H219" s="103"/>
      <c r="I219" s="103"/>
      <c r="J219" s="103"/>
      <c r="K219" s="103"/>
      <c r="L219" s="103"/>
    </row>
    <row r="220" spans="1:12" customFormat="1" x14ac:dyDescent="0.25">
      <c r="A220" s="91"/>
      <c r="B220" s="91"/>
      <c r="C220" s="91"/>
      <c r="D220" s="91"/>
      <c r="E220" s="103"/>
      <c r="F220" s="103"/>
      <c r="G220" s="103"/>
      <c r="H220" s="103"/>
      <c r="I220" s="103"/>
      <c r="J220" s="103"/>
      <c r="K220" s="103"/>
      <c r="L220" s="103"/>
    </row>
    <row r="221" spans="1:12" customFormat="1" x14ac:dyDescent="0.25">
      <c r="A221" s="91"/>
      <c r="B221" s="91"/>
      <c r="C221" s="91"/>
      <c r="D221" s="91"/>
      <c r="E221" s="103"/>
      <c r="F221" s="103"/>
      <c r="G221" s="103"/>
      <c r="H221" s="103"/>
      <c r="I221" s="103"/>
      <c r="J221" s="103"/>
      <c r="K221" s="103"/>
      <c r="L221" s="103"/>
    </row>
    <row r="222" spans="1:12" customFormat="1" x14ac:dyDescent="0.25">
      <c r="A222" s="91"/>
      <c r="B222" s="91"/>
      <c r="C222" s="91"/>
      <c r="D222" s="91"/>
      <c r="E222" s="103"/>
      <c r="F222" s="103"/>
      <c r="G222" s="103"/>
      <c r="H222" s="103"/>
      <c r="I222" s="103"/>
      <c r="J222" s="103"/>
      <c r="K222" s="103"/>
      <c r="L222" s="103"/>
    </row>
    <row r="223" spans="1:12" customFormat="1" x14ac:dyDescent="0.25">
      <c r="A223" s="91"/>
      <c r="B223" s="91"/>
      <c r="C223" s="91"/>
      <c r="D223" s="91"/>
      <c r="E223" s="103"/>
      <c r="F223" s="103"/>
      <c r="G223" s="103"/>
      <c r="H223" s="103"/>
      <c r="I223" s="103"/>
      <c r="J223" s="103"/>
      <c r="K223" s="103"/>
      <c r="L223" s="103"/>
    </row>
    <row r="224" spans="1:12" customFormat="1" x14ac:dyDescent="0.25">
      <c r="A224" s="91"/>
      <c r="B224" s="91"/>
      <c r="C224" s="91"/>
      <c r="D224" s="91"/>
      <c r="E224" s="103"/>
      <c r="F224" s="103"/>
      <c r="G224" s="103"/>
      <c r="H224" s="103"/>
      <c r="I224" s="103"/>
      <c r="J224" s="103"/>
      <c r="K224" s="103"/>
      <c r="L224" s="103"/>
    </row>
    <row r="225" spans="1:12" customFormat="1" x14ac:dyDescent="0.25">
      <c r="A225" s="91"/>
      <c r="B225" s="91"/>
      <c r="C225" s="91"/>
      <c r="D225" s="91"/>
      <c r="E225" s="103"/>
      <c r="F225" s="103"/>
      <c r="G225" s="103"/>
      <c r="H225" s="103"/>
      <c r="I225" s="103"/>
      <c r="J225" s="103"/>
      <c r="K225" s="103"/>
      <c r="L225" s="103"/>
    </row>
    <row r="226" spans="1:12" customFormat="1" x14ac:dyDescent="0.25">
      <c r="A226" s="91"/>
      <c r="B226" s="91"/>
      <c r="C226" s="91"/>
      <c r="D226" s="91"/>
      <c r="E226" s="103"/>
      <c r="F226" s="103"/>
      <c r="G226" s="103"/>
      <c r="H226" s="103"/>
      <c r="I226" s="103"/>
      <c r="J226" s="103"/>
      <c r="K226" s="103"/>
      <c r="L226" s="103"/>
    </row>
    <row r="227" spans="1:12" customFormat="1" x14ac:dyDescent="0.25">
      <c r="A227" s="91"/>
      <c r="B227" s="91"/>
      <c r="C227" s="91"/>
      <c r="D227" s="91"/>
      <c r="E227" s="103"/>
      <c r="F227" s="103"/>
      <c r="G227" s="103"/>
      <c r="H227" s="103"/>
      <c r="I227" s="103"/>
      <c r="J227" s="103"/>
      <c r="K227" s="103"/>
      <c r="L227" s="103"/>
    </row>
    <row r="228" spans="1:12" customFormat="1" x14ac:dyDescent="0.25">
      <c r="A228" s="91"/>
      <c r="B228" s="91"/>
      <c r="C228" s="91"/>
      <c r="D228" s="91"/>
      <c r="E228" s="103"/>
      <c r="F228" s="103"/>
      <c r="G228" s="103"/>
      <c r="H228" s="103"/>
      <c r="I228" s="103"/>
      <c r="J228" s="103"/>
      <c r="K228" s="103"/>
      <c r="L228" s="103"/>
    </row>
    <row r="229" spans="1:12" customFormat="1" x14ac:dyDescent="0.25">
      <c r="A229" s="91"/>
      <c r="B229" s="91"/>
      <c r="C229" s="91"/>
      <c r="D229" s="91"/>
      <c r="E229" s="103"/>
      <c r="F229" s="103"/>
      <c r="G229" s="103"/>
      <c r="H229" s="103"/>
      <c r="I229" s="103"/>
      <c r="J229" s="103"/>
      <c r="K229" s="103"/>
      <c r="L229" s="103"/>
    </row>
    <row r="230" spans="1:12" customFormat="1" x14ac:dyDescent="0.25">
      <c r="A230" s="91"/>
      <c r="B230" s="91"/>
      <c r="C230" s="91"/>
      <c r="D230" s="91"/>
      <c r="E230" s="103"/>
      <c r="F230" s="103"/>
      <c r="G230" s="103"/>
      <c r="H230" s="103"/>
      <c r="I230" s="103"/>
      <c r="J230" s="103"/>
      <c r="K230" s="103"/>
      <c r="L230" s="103"/>
    </row>
    <row r="231" spans="1:12" customFormat="1" x14ac:dyDescent="0.25">
      <c r="A231" s="91"/>
      <c r="B231" s="91"/>
      <c r="C231" s="91"/>
      <c r="D231" s="91"/>
      <c r="E231" s="103"/>
      <c r="F231" s="103"/>
      <c r="G231" s="103"/>
      <c r="H231" s="103"/>
      <c r="I231" s="103"/>
      <c r="J231" s="103"/>
      <c r="K231" s="103"/>
      <c r="L231" s="103"/>
    </row>
    <row r="232" spans="1:12" customFormat="1" x14ac:dyDescent="0.25">
      <c r="A232" s="91"/>
      <c r="B232" s="91"/>
      <c r="C232" s="91"/>
      <c r="D232" s="91"/>
      <c r="E232" s="103"/>
      <c r="F232" s="103"/>
      <c r="G232" s="103"/>
      <c r="H232" s="103"/>
      <c r="I232" s="103"/>
      <c r="J232" s="103"/>
      <c r="K232" s="103"/>
      <c r="L232" s="103"/>
    </row>
    <row r="233" spans="1:12" customFormat="1" x14ac:dyDescent="0.25">
      <c r="A233" s="91"/>
      <c r="B233" s="91"/>
      <c r="C233" s="91"/>
      <c r="D233" s="91"/>
      <c r="E233" s="103"/>
      <c r="F233" s="103"/>
      <c r="G233" s="103"/>
      <c r="H233" s="103"/>
      <c r="I233" s="103"/>
      <c r="J233" s="103"/>
      <c r="K233" s="103"/>
      <c r="L233" s="103"/>
    </row>
    <row r="234" spans="1:12" customFormat="1" x14ac:dyDescent="0.25">
      <c r="A234" s="91"/>
      <c r="B234" s="91"/>
      <c r="C234" s="91"/>
      <c r="D234" s="91"/>
      <c r="E234" s="103"/>
      <c r="F234" s="103"/>
      <c r="G234" s="103"/>
      <c r="H234" s="103"/>
      <c r="I234" s="103"/>
      <c r="J234" s="103"/>
      <c r="K234" s="103"/>
      <c r="L234" s="103"/>
    </row>
    <row r="235" spans="1:12" customFormat="1" x14ac:dyDescent="0.25">
      <c r="A235" s="91"/>
      <c r="B235" s="91"/>
      <c r="C235" s="91"/>
      <c r="D235" s="91"/>
      <c r="E235" s="103"/>
      <c r="F235" s="103"/>
      <c r="G235" s="103"/>
      <c r="H235" s="103"/>
      <c r="I235" s="103"/>
      <c r="J235" s="103"/>
      <c r="K235" s="103"/>
      <c r="L235" s="103"/>
    </row>
    <row r="236" spans="1:12" customFormat="1" x14ac:dyDescent="0.25">
      <c r="A236" s="91"/>
      <c r="B236" s="91"/>
      <c r="C236" s="91"/>
      <c r="D236" s="91"/>
      <c r="E236" s="103"/>
      <c r="F236" s="103"/>
      <c r="G236" s="103"/>
      <c r="H236" s="103"/>
      <c r="I236" s="103"/>
      <c r="J236" s="103"/>
      <c r="K236" s="103"/>
      <c r="L236" s="103"/>
    </row>
    <row r="237" spans="1:12" customFormat="1" x14ac:dyDescent="0.25">
      <c r="A237" s="91"/>
      <c r="B237" s="91"/>
      <c r="C237" s="91"/>
      <c r="D237" s="91"/>
      <c r="E237" s="103"/>
      <c r="F237" s="103"/>
      <c r="G237" s="103"/>
      <c r="H237" s="103"/>
      <c r="I237" s="103"/>
      <c r="J237" s="103"/>
      <c r="K237" s="103"/>
      <c r="L237" s="103"/>
    </row>
    <row r="238" spans="1:12" customFormat="1" x14ac:dyDescent="0.25">
      <c r="A238" s="91"/>
      <c r="B238" s="91"/>
      <c r="C238" s="91"/>
      <c r="D238" s="91"/>
      <c r="E238" s="103"/>
      <c r="F238" s="103"/>
      <c r="G238" s="103"/>
      <c r="H238" s="103"/>
      <c r="I238" s="103"/>
      <c r="J238" s="103"/>
      <c r="K238" s="103"/>
      <c r="L238" s="103"/>
    </row>
    <row r="239" spans="1:12" customFormat="1" x14ac:dyDescent="0.25">
      <c r="A239" s="91"/>
      <c r="B239" s="91"/>
      <c r="C239" s="91"/>
      <c r="D239" s="91"/>
      <c r="E239" s="103"/>
      <c r="F239" s="103"/>
      <c r="G239" s="103"/>
      <c r="H239" s="103"/>
      <c r="I239" s="103"/>
      <c r="J239" s="103"/>
      <c r="K239" s="103"/>
      <c r="L239" s="103"/>
    </row>
    <row r="240" spans="1:12" customFormat="1" x14ac:dyDescent="0.25">
      <c r="A240" s="91"/>
      <c r="B240" s="91"/>
      <c r="C240" s="91"/>
      <c r="D240" s="91"/>
      <c r="E240" s="103"/>
      <c r="F240" s="103"/>
      <c r="G240" s="103"/>
      <c r="H240" s="103"/>
      <c r="I240" s="103"/>
      <c r="J240" s="103"/>
      <c r="K240" s="103"/>
      <c r="L240" s="103"/>
    </row>
    <row r="241" spans="1:12" customFormat="1" x14ac:dyDescent="0.25">
      <c r="A241" s="91"/>
      <c r="B241" s="91"/>
      <c r="C241" s="91"/>
      <c r="D241" s="91"/>
      <c r="E241" s="103"/>
      <c r="F241" s="103"/>
      <c r="G241" s="103"/>
      <c r="H241" s="103"/>
      <c r="I241" s="103"/>
      <c r="J241" s="103"/>
      <c r="K241" s="103"/>
      <c r="L241" s="103"/>
    </row>
    <row r="242" spans="1:12" customFormat="1" x14ac:dyDescent="0.25">
      <c r="A242" s="91"/>
      <c r="B242" s="91"/>
      <c r="C242" s="91"/>
      <c r="D242" s="91"/>
      <c r="E242" s="103"/>
      <c r="F242" s="103"/>
      <c r="G242" s="103"/>
      <c r="H242" s="103"/>
      <c r="I242" s="103"/>
      <c r="J242" s="103"/>
      <c r="K242" s="103"/>
      <c r="L242" s="103"/>
    </row>
    <row r="243" spans="1:12" customFormat="1" x14ac:dyDescent="0.25">
      <c r="A243" s="91"/>
      <c r="B243" s="91"/>
      <c r="C243" s="91"/>
      <c r="D243" s="91"/>
      <c r="E243" s="103"/>
      <c r="F243" s="103"/>
      <c r="G243" s="103"/>
      <c r="H243" s="103"/>
      <c r="I243" s="103"/>
      <c r="J243" s="103"/>
      <c r="K243" s="103"/>
      <c r="L243" s="103"/>
    </row>
    <row r="244" spans="1:12" customFormat="1" x14ac:dyDescent="0.25">
      <c r="A244" s="91"/>
      <c r="B244" s="91"/>
      <c r="C244" s="91"/>
      <c r="D244" s="91"/>
      <c r="E244" s="103"/>
      <c r="F244" s="103"/>
      <c r="G244" s="103"/>
      <c r="H244" s="103"/>
      <c r="I244" s="103"/>
      <c r="J244" s="103"/>
      <c r="K244" s="103"/>
      <c r="L244" s="103"/>
    </row>
    <row r="245" spans="1:12" customFormat="1" x14ac:dyDescent="0.25">
      <c r="A245" s="91"/>
      <c r="B245" s="91"/>
      <c r="C245" s="91"/>
      <c r="D245" s="91"/>
      <c r="E245" s="103"/>
      <c r="F245" s="103"/>
      <c r="G245" s="103"/>
      <c r="H245" s="103"/>
      <c r="I245" s="103"/>
      <c r="J245" s="103"/>
      <c r="K245" s="103"/>
      <c r="L245" s="103"/>
    </row>
    <row r="246" spans="1:12" customFormat="1" x14ac:dyDescent="0.25">
      <c r="A246" s="91"/>
      <c r="B246" s="91"/>
      <c r="C246" s="91"/>
      <c r="D246" s="91"/>
      <c r="E246" s="103"/>
      <c r="F246" s="103"/>
      <c r="G246" s="103"/>
      <c r="H246" s="103"/>
      <c r="I246" s="103"/>
      <c r="J246" s="103"/>
      <c r="K246" s="103"/>
      <c r="L246" s="103"/>
    </row>
    <row r="247" spans="1:12" customFormat="1" x14ac:dyDescent="0.25">
      <c r="A247" s="91"/>
      <c r="B247" s="91"/>
      <c r="C247" s="91"/>
      <c r="D247" s="91"/>
      <c r="E247" s="103"/>
      <c r="F247" s="103"/>
      <c r="G247" s="103"/>
      <c r="H247" s="103"/>
      <c r="I247" s="103"/>
      <c r="J247" s="103"/>
      <c r="K247" s="103"/>
      <c r="L247" s="103"/>
    </row>
    <row r="248" spans="1:12" customFormat="1" x14ac:dyDescent="0.25">
      <c r="A248" s="91"/>
      <c r="B248" s="91"/>
      <c r="C248" s="91"/>
      <c r="D248" s="91"/>
      <c r="E248" s="103"/>
      <c r="F248" s="103"/>
      <c r="G248" s="103"/>
      <c r="H248" s="103"/>
      <c r="I248" s="103"/>
      <c r="J248" s="103"/>
      <c r="K248" s="103"/>
      <c r="L248" s="103"/>
    </row>
    <row r="249" spans="1:12" customFormat="1" x14ac:dyDescent="0.25">
      <c r="A249" s="91"/>
      <c r="B249" s="91"/>
      <c r="C249" s="91"/>
      <c r="D249" s="91"/>
      <c r="E249" s="103"/>
      <c r="F249" s="103"/>
      <c r="G249" s="103"/>
      <c r="H249" s="103"/>
      <c r="I249" s="103"/>
      <c r="J249" s="103"/>
      <c r="K249" s="103"/>
      <c r="L249" s="103"/>
    </row>
    <row r="250" spans="1:12" customFormat="1" x14ac:dyDescent="0.25">
      <c r="A250" s="91"/>
      <c r="B250" s="91"/>
      <c r="C250" s="91"/>
      <c r="D250" s="91"/>
      <c r="E250" s="103"/>
      <c r="F250" s="103"/>
      <c r="G250" s="103"/>
      <c r="H250" s="103"/>
      <c r="I250" s="103"/>
      <c r="J250" s="103"/>
      <c r="K250" s="103"/>
      <c r="L250" s="103"/>
    </row>
    <row r="251" spans="1:12" customFormat="1" x14ac:dyDescent="0.25">
      <c r="A251" s="91"/>
      <c r="B251" s="91"/>
      <c r="C251" s="91"/>
      <c r="D251" s="91"/>
      <c r="E251" s="103"/>
      <c r="F251" s="103"/>
      <c r="G251" s="103"/>
      <c r="H251" s="103"/>
      <c r="I251" s="103"/>
      <c r="J251" s="103"/>
      <c r="K251" s="103"/>
      <c r="L251" s="103"/>
    </row>
    <row r="252" spans="1:12" customFormat="1" x14ac:dyDescent="0.25">
      <c r="A252" s="91"/>
      <c r="B252" s="91"/>
      <c r="C252" s="91"/>
      <c r="D252" s="91"/>
      <c r="E252" s="103"/>
      <c r="F252" s="103"/>
      <c r="G252" s="103"/>
      <c r="H252" s="103"/>
      <c r="I252" s="103"/>
      <c r="J252" s="103"/>
      <c r="K252" s="103"/>
      <c r="L252" s="103"/>
    </row>
    <row r="253" spans="1:12" customFormat="1" x14ac:dyDescent="0.25">
      <c r="A253" s="91"/>
      <c r="B253" s="91"/>
      <c r="C253" s="91"/>
      <c r="D253" s="91"/>
      <c r="E253" s="103"/>
      <c r="F253" s="103"/>
      <c r="G253" s="103"/>
      <c r="H253" s="103"/>
      <c r="I253" s="103"/>
      <c r="J253" s="103"/>
      <c r="K253" s="103"/>
      <c r="L253" s="103"/>
    </row>
    <row r="254" spans="1:12" customFormat="1" x14ac:dyDescent="0.25">
      <c r="A254" s="91"/>
      <c r="B254" s="91"/>
      <c r="C254" s="91"/>
      <c r="D254" s="91"/>
      <c r="E254" s="103"/>
      <c r="F254" s="103"/>
      <c r="G254" s="103"/>
      <c r="H254" s="103"/>
      <c r="I254" s="103"/>
      <c r="J254" s="103"/>
      <c r="K254" s="103"/>
      <c r="L254" s="103"/>
    </row>
    <row r="255" spans="1:12" customFormat="1" x14ac:dyDescent="0.25">
      <c r="A255" s="91"/>
      <c r="B255" s="91"/>
      <c r="C255" s="91"/>
      <c r="D255" s="91"/>
      <c r="E255" s="103"/>
      <c r="F255" s="103"/>
      <c r="G255" s="103"/>
      <c r="H255" s="103"/>
      <c r="I255" s="103"/>
      <c r="J255" s="103"/>
      <c r="K255" s="103"/>
      <c r="L255" s="103"/>
    </row>
    <row r="256" spans="1:12" customFormat="1" x14ac:dyDescent="0.25">
      <c r="A256" s="91"/>
      <c r="B256" s="91"/>
      <c r="C256" s="91"/>
      <c r="D256" s="91"/>
      <c r="E256" s="103"/>
      <c r="F256" s="103"/>
      <c r="G256" s="103"/>
      <c r="H256" s="103"/>
      <c r="I256" s="103"/>
      <c r="J256" s="103"/>
      <c r="K256" s="103"/>
      <c r="L256" s="103"/>
    </row>
    <row r="257" spans="1:12" customFormat="1" x14ac:dyDescent="0.25">
      <c r="A257" s="91"/>
      <c r="B257" s="91"/>
      <c r="C257" s="91"/>
      <c r="D257" s="91"/>
      <c r="E257" s="103"/>
      <c r="F257" s="103"/>
      <c r="G257" s="103"/>
      <c r="H257" s="103"/>
      <c r="I257" s="103"/>
      <c r="J257" s="103"/>
      <c r="K257" s="103"/>
      <c r="L257" s="103"/>
    </row>
    <row r="258" spans="1:12" customFormat="1" x14ac:dyDescent="0.25">
      <c r="A258" s="91"/>
      <c r="B258" s="91"/>
      <c r="C258" s="91"/>
      <c r="D258" s="91"/>
      <c r="E258" s="103"/>
      <c r="F258" s="103"/>
      <c r="G258" s="103"/>
      <c r="H258" s="103"/>
      <c r="I258" s="103"/>
      <c r="J258" s="103"/>
      <c r="K258" s="103"/>
      <c r="L258" s="103"/>
    </row>
    <row r="259" spans="1:12" customFormat="1" x14ac:dyDescent="0.25">
      <c r="A259" s="91"/>
      <c r="B259" s="91"/>
      <c r="C259" s="91"/>
      <c r="D259" s="91"/>
      <c r="E259" s="103"/>
      <c r="F259" s="103"/>
      <c r="G259" s="103"/>
      <c r="H259" s="103"/>
      <c r="I259" s="103"/>
      <c r="J259" s="103"/>
      <c r="K259" s="103"/>
      <c r="L259" s="103"/>
    </row>
    <row r="260" spans="1:12" customFormat="1" x14ac:dyDescent="0.25">
      <c r="A260" s="91"/>
      <c r="B260" s="91"/>
      <c r="C260" s="91"/>
      <c r="D260" s="91"/>
      <c r="E260" s="103"/>
      <c r="F260" s="103"/>
      <c r="G260" s="103"/>
      <c r="H260" s="103"/>
      <c r="I260" s="103"/>
      <c r="J260" s="103"/>
      <c r="K260" s="103"/>
      <c r="L260" s="103"/>
    </row>
    <row r="261" spans="1:12" customFormat="1" x14ac:dyDescent="0.25">
      <c r="A261" s="91"/>
      <c r="B261" s="91"/>
      <c r="C261" s="91"/>
      <c r="D261" s="91"/>
      <c r="E261" s="103"/>
      <c r="F261" s="103"/>
      <c r="G261" s="103"/>
      <c r="H261" s="103"/>
      <c r="I261" s="103"/>
      <c r="J261" s="103"/>
      <c r="K261" s="103"/>
      <c r="L261" s="103"/>
    </row>
    <row r="262" spans="1:12" customFormat="1" x14ac:dyDescent="0.25">
      <c r="A262" s="91"/>
      <c r="B262" s="91"/>
      <c r="C262" s="91"/>
      <c r="D262" s="91"/>
      <c r="E262" s="103"/>
      <c r="F262" s="103"/>
      <c r="G262" s="103"/>
      <c r="H262" s="103"/>
      <c r="I262" s="103"/>
      <c r="J262" s="103"/>
      <c r="K262" s="103"/>
      <c r="L262" s="103"/>
    </row>
    <row r="263" spans="1:12" customFormat="1" x14ac:dyDescent="0.25">
      <c r="A263" s="91"/>
      <c r="B263" s="91"/>
      <c r="C263" s="91"/>
      <c r="D263" s="91"/>
      <c r="E263" s="103"/>
      <c r="F263" s="103"/>
      <c r="G263" s="103"/>
      <c r="H263" s="103"/>
      <c r="I263" s="103"/>
      <c r="J263" s="103"/>
      <c r="K263" s="103"/>
      <c r="L263" s="103"/>
    </row>
    <row r="264" spans="1:12" customFormat="1" x14ac:dyDescent="0.25">
      <c r="A264" s="91"/>
      <c r="B264" s="91"/>
      <c r="C264" s="91"/>
      <c r="D264" s="91"/>
      <c r="E264" s="103"/>
      <c r="F264" s="103"/>
      <c r="G264" s="103"/>
      <c r="H264" s="103"/>
      <c r="I264" s="103"/>
      <c r="J264" s="103"/>
      <c r="K264" s="103"/>
      <c r="L264" s="103"/>
    </row>
    <row r="265" spans="1:12" customFormat="1" x14ac:dyDescent="0.25">
      <c r="A265" s="91"/>
      <c r="B265" s="91"/>
      <c r="C265" s="91"/>
      <c r="D265" s="91"/>
      <c r="E265" s="103"/>
      <c r="F265" s="103"/>
      <c r="G265" s="103"/>
      <c r="H265" s="103"/>
      <c r="I265" s="103"/>
      <c r="J265" s="103"/>
      <c r="K265" s="103"/>
      <c r="L265" s="103"/>
    </row>
    <row r="266" spans="1:12" customFormat="1" x14ac:dyDescent="0.25">
      <c r="A266" s="91"/>
      <c r="B266" s="91"/>
      <c r="C266" s="91"/>
      <c r="D266" s="91"/>
      <c r="E266" s="103"/>
      <c r="F266" s="103"/>
      <c r="G266" s="103"/>
      <c r="H266" s="103"/>
      <c r="I266" s="103"/>
      <c r="J266" s="103"/>
      <c r="K266" s="103"/>
      <c r="L266" s="103"/>
    </row>
    <row r="267" spans="1:12" customFormat="1" x14ac:dyDescent="0.25">
      <c r="A267" s="91"/>
      <c r="B267" s="91"/>
      <c r="C267" s="91"/>
      <c r="D267" s="91"/>
      <c r="E267" s="103"/>
      <c r="F267" s="103"/>
      <c r="G267" s="103"/>
      <c r="H267" s="103"/>
      <c r="I267" s="103"/>
      <c r="J267" s="103"/>
      <c r="K267" s="103"/>
      <c r="L267" s="103"/>
    </row>
    <row r="268" spans="1:12" customFormat="1" x14ac:dyDescent="0.25">
      <c r="A268" s="91"/>
      <c r="B268" s="91"/>
      <c r="C268" s="91"/>
      <c r="D268" s="91"/>
      <c r="E268" s="103"/>
      <c r="F268" s="103"/>
      <c r="G268" s="103"/>
      <c r="H268" s="103"/>
      <c r="I268" s="103"/>
      <c r="J268" s="103"/>
      <c r="K268" s="103"/>
      <c r="L268" s="103"/>
    </row>
    <row r="269" spans="1:12" customFormat="1" x14ac:dyDescent="0.25">
      <c r="A269" s="91"/>
      <c r="B269" s="91"/>
      <c r="C269" s="91"/>
      <c r="D269" s="91"/>
      <c r="E269" s="103"/>
      <c r="F269" s="103"/>
      <c r="G269" s="103"/>
      <c r="H269" s="103"/>
      <c r="I269" s="103"/>
      <c r="J269" s="103"/>
      <c r="K269" s="103"/>
      <c r="L269" s="103"/>
    </row>
    <row r="270" spans="1:12" customFormat="1" x14ac:dyDescent="0.25">
      <c r="A270" s="91"/>
      <c r="B270" s="91"/>
      <c r="C270" s="91"/>
      <c r="D270" s="91"/>
      <c r="E270" s="103"/>
      <c r="F270" s="103"/>
      <c r="G270" s="103"/>
      <c r="H270" s="103"/>
      <c r="I270" s="103"/>
      <c r="J270" s="103"/>
      <c r="K270" s="103"/>
      <c r="L270" s="103"/>
    </row>
    <row r="271" spans="1:12" customFormat="1" x14ac:dyDescent="0.25">
      <c r="A271" s="91"/>
      <c r="B271" s="91"/>
      <c r="C271" s="91"/>
      <c r="D271" s="91"/>
      <c r="E271" s="103"/>
      <c r="F271" s="103"/>
      <c r="G271" s="103"/>
      <c r="H271" s="103"/>
      <c r="I271" s="103"/>
      <c r="J271" s="103"/>
      <c r="K271" s="103"/>
      <c r="L271" s="103"/>
    </row>
    <row r="272" spans="1:12" customFormat="1" x14ac:dyDescent="0.25">
      <c r="A272" s="91"/>
      <c r="B272" s="91"/>
      <c r="C272" s="91"/>
      <c r="D272" s="91"/>
      <c r="E272" s="103"/>
      <c r="F272" s="103"/>
      <c r="G272" s="103"/>
      <c r="H272" s="103"/>
      <c r="I272" s="103"/>
      <c r="J272" s="103"/>
      <c r="K272" s="103"/>
      <c r="L272" s="103"/>
    </row>
    <row r="273" spans="1:12" customFormat="1" x14ac:dyDescent="0.25">
      <c r="A273" s="91"/>
      <c r="B273" s="91"/>
      <c r="C273" s="91"/>
      <c r="D273" s="91"/>
      <c r="E273" s="103"/>
      <c r="F273" s="103"/>
      <c r="G273" s="103"/>
      <c r="H273" s="103"/>
      <c r="I273" s="103"/>
      <c r="J273" s="103"/>
      <c r="K273" s="103"/>
      <c r="L273" s="103"/>
    </row>
    <row r="274" spans="1:12" customFormat="1" x14ac:dyDescent="0.25">
      <c r="A274" s="91"/>
      <c r="B274" s="91"/>
      <c r="C274" s="91"/>
      <c r="D274" s="91"/>
      <c r="E274" s="103"/>
      <c r="F274" s="103"/>
      <c r="G274" s="103"/>
      <c r="H274" s="103"/>
      <c r="I274" s="103"/>
      <c r="J274" s="103"/>
      <c r="K274" s="103"/>
      <c r="L274" s="103"/>
    </row>
    <row r="275" spans="1:12" customFormat="1" x14ac:dyDescent="0.25">
      <c r="A275" s="91"/>
      <c r="B275" s="91"/>
      <c r="C275" s="91"/>
      <c r="D275" s="91"/>
      <c r="E275" s="103"/>
      <c r="F275" s="103"/>
      <c r="G275" s="103"/>
      <c r="H275" s="103"/>
      <c r="I275" s="103"/>
      <c r="J275" s="103"/>
      <c r="K275" s="103"/>
      <c r="L275" s="103"/>
    </row>
    <row r="276" spans="1:12" customFormat="1" x14ac:dyDescent="0.25">
      <c r="A276" s="91"/>
      <c r="B276" s="91"/>
      <c r="C276" s="91"/>
      <c r="D276" s="91"/>
      <c r="E276" s="103"/>
      <c r="F276" s="103"/>
      <c r="G276" s="103"/>
      <c r="H276" s="103"/>
      <c r="I276" s="103"/>
      <c r="J276" s="103"/>
      <c r="K276" s="103"/>
      <c r="L276" s="103"/>
    </row>
    <row r="277" spans="1:12" customFormat="1" x14ac:dyDescent="0.25">
      <c r="A277" s="91"/>
      <c r="B277" s="91"/>
      <c r="C277" s="91"/>
      <c r="D277" s="91"/>
      <c r="E277" s="103"/>
      <c r="F277" s="103"/>
      <c r="G277" s="103"/>
      <c r="H277" s="103"/>
      <c r="I277" s="103"/>
      <c r="J277" s="103"/>
      <c r="K277" s="103"/>
      <c r="L277" s="103"/>
    </row>
    <row r="278" spans="1:12" customFormat="1" x14ac:dyDescent="0.25">
      <c r="A278" s="91"/>
      <c r="B278" s="91"/>
      <c r="C278" s="91"/>
      <c r="D278" s="91"/>
      <c r="E278" s="103"/>
      <c r="F278" s="103"/>
      <c r="G278" s="103"/>
      <c r="H278" s="103"/>
      <c r="I278" s="103"/>
      <c r="J278" s="103"/>
      <c r="K278" s="103"/>
      <c r="L278" s="103"/>
    </row>
    <row r="279" spans="1:12" customFormat="1" x14ac:dyDescent="0.25">
      <c r="A279" s="91"/>
      <c r="B279" s="91"/>
      <c r="C279" s="91"/>
      <c r="D279" s="91"/>
      <c r="E279" s="103"/>
      <c r="F279" s="103"/>
      <c r="G279" s="103"/>
      <c r="H279" s="103"/>
      <c r="I279" s="103"/>
      <c r="J279" s="103"/>
      <c r="K279" s="103"/>
      <c r="L279" s="103"/>
    </row>
    <row r="280" spans="1:12" customFormat="1" x14ac:dyDescent="0.25">
      <c r="A280" s="91"/>
      <c r="B280" s="91"/>
      <c r="C280" s="91"/>
      <c r="D280" s="91"/>
      <c r="E280" s="103"/>
      <c r="F280" s="103"/>
      <c r="G280" s="103"/>
      <c r="H280" s="103"/>
      <c r="I280" s="103"/>
      <c r="J280" s="103"/>
      <c r="K280" s="103"/>
      <c r="L280" s="103"/>
    </row>
    <row r="281" spans="1:12" customFormat="1" x14ac:dyDescent="0.25">
      <c r="A281" s="91"/>
      <c r="B281" s="91"/>
      <c r="C281" s="91"/>
      <c r="D281" s="91"/>
      <c r="E281" s="103"/>
      <c r="F281" s="103"/>
      <c r="G281" s="103"/>
      <c r="H281" s="103"/>
      <c r="I281" s="103"/>
      <c r="J281" s="103"/>
      <c r="K281" s="103"/>
      <c r="L281" s="103"/>
    </row>
    <row r="282" spans="1:12" customFormat="1" x14ac:dyDescent="0.25">
      <c r="A282" s="91"/>
      <c r="B282" s="91"/>
      <c r="C282" s="91"/>
      <c r="D282" s="91"/>
      <c r="E282" s="103"/>
      <c r="F282" s="103"/>
      <c r="G282" s="103"/>
      <c r="H282" s="103"/>
      <c r="I282" s="103"/>
      <c r="J282" s="103"/>
      <c r="K282" s="103"/>
      <c r="L282" s="103"/>
    </row>
    <row r="283" spans="1:12" customFormat="1" x14ac:dyDescent="0.25">
      <c r="A283" s="91"/>
      <c r="B283" s="91"/>
      <c r="C283" s="91"/>
      <c r="D283" s="91"/>
      <c r="E283" s="103"/>
      <c r="F283" s="103"/>
      <c r="G283" s="103"/>
      <c r="H283" s="103"/>
      <c r="I283" s="103"/>
      <c r="J283" s="103"/>
      <c r="K283" s="103"/>
      <c r="L283" s="103"/>
    </row>
    <row r="284" spans="1:12" customFormat="1" x14ac:dyDescent="0.25">
      <c r="A284" s="91"/>
      <c r="B284" s="91"/>
      <c r="C284" s="91"/>
      <c r="D284" s="91"/>
      <c r="E284" s="103"/>
      <c r="F284" s="103"/>
      <c r="G284" s="103"/>
      <c r="H284" s="103"/>
      <c r="I284" s="103"/>
      <c r="J284" s="103"/>
      <c r="K284" s="103"/>
      <c r="L284" s="103"/>
    </row>
    <row r="285" spans="1:12" customFormat="1" x14ac:dyDescent="0.25">
      <c r="A285" s="91"/>
      <c r="B285" s="91"/>
      <c r="C285" s="91"/>
      <c r="D285" s="91"/>
      <c r="E285" s="103"/>
      <c r="F285" s="103"/>
      <c r="G285" s="103"/>
      <c r="H285" s="103"/>
      <c r="I285" s="103"/>
      <c r="J285" s="103"/>
      <c r="K285" s="103"/>
      <c r="L285" s="103"/>
    </row>
    <row r="286" spans="1:12" customFormat="1" x14ac:dyDescent="0.25">
      <c r="A286" s="91"/>
      <c r="B286" s="91"/>
      <c r="C286" s="91"/>
      <c r="D286" s="91"/>
      <c r="E286" s="103"/>
      <c r="F286" s="103"/>
      <c r="G286" s="103"/>
      <c r="H286" s="103"/>
      <c r="I286" s="103"/>
      <c r="J286" s="103"/>
      <c r="K286" s="103"/>
      <c r="L286" s="103"/>
    </row>
    <row r="287" spans="1:12" customFormat="1" x14ac:dyDescent="0.25">
      <c r="A287" s="91"/>
      <c r="B287" s="91"/>
      <c r="C287" s="91"/>
      <c r="D287" s="91"/>
      <c r="E287" s="103"/>
      <c r="F287" s="103"/>
      <c r="G287" s="103"/>
      <c r="H287" s="103"/>
      <c r="I287" s="103"/>
      <c r="J287" s="103"/>
      <c r="K287" s="103"/>
      <c r="L287" s="103"/>
    </row>
    <row r="288" spans="1:12" customFormat="1" x14ac:dyDescent="0.25">
      <c r="A288" s="91"/>
      <c r="B288" s="91"/>
      <c r="C288" s="91"/>
      <c r="D288" s="91"/>
      <c r="E288" s="103"/>
      <c r="F288" s="103"/>
      <c r="G288" s="103"/>
      <c r="H288" s="103"/>
      <c r="I288" s="103"/>
      <c r="J288" s="103"/>
      <c r="K288" s="103"/>
      <c r="L288" s="103"/>
    </row>
    <row r="289" spans="1:12" customFormat="1" x14ac:dyDescent="0.25">
      <c r="A289" s="91"/>
      <c r="B289" s="91"/>
      <c r="C289" s="91"/>
      <c r="D289" s="91"/>
      <c r="E289" s="103"/>
      <c r="F289" s="103"/>
      <c r="G289" s="103"/>
      <c r="H289" s="103"/>
      <c r="I289" s="103"/>
      <c r="J289" s="103"/>
      <c r="K289" s="103"/>
      <c r="L289" s="103"/>
    </row>
    <row r="290" spans="1:12" customFormat="1" x14ac:dyDescent="0.25">
      <c r="A290" s="91"/>
      <c r="B290" s="91"/>
      <c r="C290" s="91"/>
      <c r="D290" s="91"/>
      <c r="E290" s="103"/>
      <c r="F290" s="103"/>
      <c r="G290" s="103"/>
      <c r="H290" s="103"/>
      <c r="I290" s="103"/>
      <c r="J290" s="103"/>
      <c r="K290" s="103"/>
      <c r="L290" s="103"/>
    </row>
    <row r="291" spans="1:12" customFormat="1" x14ac:dyDescent="0.25">
      <c r="A291" s="91"/>
      <c r="B291" s="91"/>
      <c r="C291" s="91"/>
      <c r="D291" s="91"/>
      <c r="E291" s="103"/>
      <c r="F291" s="103"/>
      <c r="G291" s="103"/>
      <c r="H291" s="103"/>
      <c r="I291" s="103"/>
      <c r="J291" s="103"/>
      <c r="K291" s="103"/>
      <c r="L291" s="103"/>
    </row>
    <row r="292" spans="1:12" customFormat="1" x14ac:dyDescent="0.25">
      <c r="A292" s="91"/>
      <c r="B292" s="91"/>
      <c r="C292" s="91"/>
      <c r="D292" s="91"/>
      <c r="E292" s="103"/>
      <c r="F292" s="103"/>
      <c r="G292" s="103"/>
      <c r="H292" s="103"/>
      <c r="I292" s="103"/>
      <c r="J292" s="103"/>
      <c r="K292" s="103"/>
      <c r="L292" s="103"/>
    </row>
    <row r="293" spans="1:12" customFormat="1" x14ac:dyDescent="0.25">
      <c r="A293" s="91"/>
      <c r="B293" s="91"/>
      <c r="C293" s="91"/>
      <c r="D293" s="91"/>
      <c r="E293" s="103"/>
      <c r="F293" s="103"/>
      <c r="G293" s="103"/>
      <c r="H293" s="103"/>
      <c r="I293" s="103"/>
      <c r="J293" s="103"/>
      <c r="K293" s="103"/>
      <c r="L293" s="103"/>
    </row>
    <row r="294" spans="1:12" customFormat="1" x14ac:dyDescent="0.25">
      <c r="A294" s="91"/>
      <c r="B294" s="91"/>
      <c r="C294" s="91"/>
      <c r="D294" s="91"/>
      <c r="E294" s="103"/>
      <c r="F294" s="103"/>
      <c r="G294" s="103"/>
      <c r="H294" s="103"/>
      <c r="I294" s="103"/>
      <c r="J294" s="103"/>
      <c r="K294" s="103"/>
      <c r="L294" s="103"/>
    </row>
    <row r="295" spans="1:12" customFormat="1" x14ac:dyDescent="0.25">
      <c r="A295" s="91"/>
      <c r="B295" s="91"/>
      <c r="C295" s="91"/>
      <c r="D295" s="91"/>
      <c r="E295" s="103"/>
      <c r="F295" s="103"/>
      <c r="G295" s="103"/>
      <c r="H295" s="103"/>
      <c r="I295" s="103"/>
      <c r="J295" s="103"/>
      <c r="K295" s="103"/>
      <c r="L295" s="103"/>
    </row>
    <row r="296" spans="1:12" customFormat="1" x14ac:dyDescent="0.25">
      <c r="A296" s="91"/>
      <c r="B296" s="91"/>
      <c r="C296" s="91"/>
      <c r="D296" s="91"/>
      <c r="E296" s="103"/>
      <c r="F296" s="103"/>
      <c r="G296" s="103"/>
      <c r="H296" s="103"/>
      <c r="I296" s="103"/>
      <c r="J296" s="103"/>
      <c r="K296" s="103"/>
      <c r="L296" s="103"/>
    </row>
    <row r="297" spans="1:12" customFormat="1" x14ac:dyDescent="0.25">
      <c r="A297" s="91"/>
      <c r="B297" s="91"/>
      <c r="C297" s="91"/>
      <c r="D297" s="91"/>
      <c r="E297" s="103"/>
      <c r="F297" s="103"/>
      <c r="G297" s="103"/>
      <c r="H297" s="103"/>
      <c r="I297" s="103"/>
      <c r="J297" s="103"/>
      <c r="K297" s="103"/>
      <c r="L297" s="103"/>
    </row>
    <row r="298" spans="1:12" customFormat="1" x14ac:dyDescent="0.25">
      <c r="A298" s="91"/>
      <c r="B298" s="91"/>
      <c r="C298" s="91"/>
      <c r="D298" s="91"/>
      <c r="E298" s="103"/>
      <c r="F298" s="103"/>
      <c r="G298" s="103"/>
      <c r="H298" s="103"/>
      <c r="I298" s="103"/>
      <c r="J298" s="103"/>
      <c r="K298" s="103"/>
      <c r="L298" s="103"/>
    </row>
    <row r="299" spans="1:12" customFormat="1" x14ac:dyDescent="0.25">
      <c r="A299" s="91"/>
      <c r="B299" s="91"/>
      <c r="C299" s="91"/>
      <c r="D299" s="91"/>
      <c r="E299" s="103"/>
      <c r="F299" s="103"/>
      <c r="G299" s="103"/>
      <c r="H299" s="103"/>
      <c r="I299" s="103"/>
      <c r="J299" s="103"/>
      <c r="K299" s="103"/>
      <c r="L299" s="103"/>
    </row>
    <row r="300" spans="1:12" customFormat="1" x14ac:dyDescent="0.25">
      <c r="A300" s="91"/>
      <c r="B300" s="91"/>
      <c r="C300" s="91"/>
      <c r="D300" s="91"/>
      <c r="E300" s="103"/>
      <c r="F300" s="103"/>
      <c r="G300" s="103"/>
      <c r="H300" s="103"/>
      <c r="I300" s="103"/>
      <c r="J300" s="103"/>
      <c r="K300" s="103"/>
      <c r="L300" s="103"/>
    </row>
    <row r="301" spans="1:12" customFormat="1" x14ac:dyDescent="0.25">
      <c r="A301" s="91"/>
      <c r="B301" s="91"/>
      <c r="C301" s="91"/>
      <c r="D301" s="91"/>
      <c r="E301" s="103"/>
      <c r="F301" s="103"/>
      <c r="G301" s="103"/>
      <c r="H301" s="103"/>
      <c r="I301" s="103"/>
      <c r="J301" s="103"/>
      <c r="K301" s="103"/>
      <c r="L301" s="103"/>
    </row>
    <row r="302" spans="1:12" customFormat="1" x14ac:dyDescent="0.25">
      <c r="A302" s="91"/>
      <c r="B302" s="91"/>
      <c r="C302" s="91"/>
      <c r="D302" s="91"/>
      <c r="E302" s="103"/>
      <c r="F302" s="103"/>
      <c r="G302" s="103"/>
      <c r="H302" s="103"/>
      <c r="I302" s="103"/>
      <c r="J302" s="103"/>
      <c r="K302" s="103"/>
      <c r="L302" s="103"/>
    </row>
    <row r="303" spans="1:12" customFormat="1" x14ac:dyDescent="0.25">
      <c r="A303" s="91"/>
      <c r="B303" s="91"/>
      <c r="C303" s="91"/>
      <c r="D303" s="91"/>
      <c r="E303" s="103"/>
      <c r="F303" s="103"/>
      <c r="G303" s="103"/>
      <c r="H303" s="103"/>
      <c r="I303" s="103"/>
      <c r="J303" s="103"/>
      <c r="K303" s="103"/>
      <c r="L303" s="103"/>
    </row>
    <row r="304" spans="1:12" customFormat="1" x14ac:dyDescent="0.25">
      <c r="A304" s="91"/>
      <c r="B304" s="91"/>
      <c r="C304" s="91"/>
      <c r="D304" s="91"/>
      <c r="E304" s="103"/>
      <c r="F304" s="103"/>
      <c r="G304" s="103"/>
      <c r="H304" s="103"/>
      <c r="I304" s="103"/>
      <c r="J304" s="103"/>
      <c r="K304" s="103"/>
      <c r="L304" s="103"/>
    </row>
    <row r="305" spans="1:12" customFormat="1" x14ac:dyDescent="0.25">
      <c r="A305" s="91"/>
      <c r="B305" s="91"/>
      <c r="C305" s="91"/>
      <c r="D305" s="91"/>
      <c r="E305" s="103"/>
      <c r="F305" s="103"/>
      <c r="G305" s="103"/>
      <c r="H305" s="103"/>
      <c r="I305" s="103"/>
      <c r="J305" s="103"/>
      <c r="K305" s="103"/>
      <c r="L305" s="103"/>
    </row>
    <row r="306" spans="1:12" customFormat="1" x14ac:dyDescent="0.25">
      <c r="A306" s="91"/>
      <c r="B306" s="91"/>
      <c r="C306" s="91"/>
      <c r="D306" s="91"/>
      <c r="E306" s="103"/>
      <c r="F306" s="103"/>
      <c r="G306" s="103"/>
      <c r="H306" s="103"/>
      <c r="I306" s="103"/>
      <c r="J306" s="103"/>
      <c r="K306" s="103"/>
      <c r="L306" s="103"/>
    </row>
    <row r="307" spans="1:12" customFormat="1" x14ac:dyDescent="0.25">
      <c r="A307" s="91"/>
      <c r="B307" s="91"/>
      <c r="C307" s="91"/>
      <c r="D307" s="91"/>
      <c r="E307" s="103"/>
      <c r="F307" s="103"/>
      <c r="G307" s="103"/>
      <c r="H307" s="103"/>
      <c r="I307" s="103"/>
      <c r="J307" s="103"/>
      <c r="K307" s="103"/>
      <c r="L307" s="103"/>
    </row>
    <row r="308" spans="1:12" customFormat="1" x14ac:dyDescent="0.25">
      <c r="A308" s="91"/>
      <c r="B308" s="91"/>
      <c r="C308" s="91"/>
      <c r="D308" s="91"/>
      <c r="E308" s="103"/>
      <c r="F308" s="103"/>
      <c r="G308" s="103"/>
      <c r="H308" s="103"/>
      <c r="I308" s="103"/>
      <c r="J308" s="103"/>
      <c r="K308" s="103"/>
      <c r="L308" s="103"/>
    </row>
    <row r="309" spans="1:12" customFormat="1" x14ac:dyDescent="0.25">
      <c r="A309" s="91"/>
      <c r="B309" s="91"/>
      <c r="C309" s="91"/>
      <c r="D309" s="91"/>
      <c r="E309" s="103"/>
      <c r="F309" s="103"/>
      <c r="G309" s="103"/>
      <c r="H309" s="103"/>
      <c r="I309" s="103"/>
      <c r="J309" s="103"/>
      <c r="K309" s="103"/>
      <c r="L309" s="103"/>
    </row>
    <row r="310" spans="1:12" customFormat="1" x14ac:dyDescent="0.25">
      <c r="A310" s="91"/>
      <c r="B310" s="91"/>
      <c r="C310" s="91"/>
      <c r="D310" s="91"/>
      <c r="E310" s="103"/>
      <c r="F310" s="103"/>
      <c r="G310" s="103"/>
      <c r="H310" s="103"/>
      <c r="I310" s="103"/>
      <c r="J310" s="103"/>
      <c r="K310" s="103"/>
      <c r="L310" s="103"/>
    </row>
    <row r="311" spans="1:12" customFormat="1" x14ac:dyDescent="0.25">
      <c r="A311" s="91"/>
      <c r="B311" s="91"/>
      <c r="C311" s="91"/>
      <c r="D311" s="91"/>
      <c r="E311" s="103"/>
      <c r="F311" s="103"/>
      <c r="G311" s="103"/>
      <c r="H311" s="103"/>
      <c r="I311" s="103"/>
      <c r="J311" s="103"/>
      <c r="K311" s="103"/>
      <c r="L311" s="103"/>
    </row>
    <row r="312" spans="1:12" customFormat="1" x14ac:dyDescent="0.25">
      <c r="A312" s="91"/>
      <c r="B312" s="91"/>
      <c r="C312" s="91"/>
      <c r="D312" s="91"/>
      <c r="E312" s="103"/>
      <c r="F312" s="103"/>
      <c r="G312" s="103"/>
      <c r="H312" s="103"/>
      <c r="I312" s="103"/>
      <c r="J312" s="103"/>
      <c r="K312" s="103"/>
      <c r="L312" s="103"/>
    </row>
    <row r="313" spans="1:12" customFormat="1" x14ac:dyDescent="0.25">
      <c r="A313" s="91"/>
      <c r="B313" s="91"/>
      <c r="C313" s="91"/>
      <c r="D313" s="91"/>
      <c r="E313" s="103"/>
      <c r="F313" s="103"/>
      <c r="G313" s="103"/>
      <c r="H313" s="103"/>
      <c r="I313" s="103"/>
      <c r="J313" s="103"/>
      <c r="K313" s="103"/>
      <c r="L313" s="103"/>
    </row>
    <row r="314" spans="1:12" customFormat="1" x14ac:dyDescent="0.25">
      <c r="A314" s="91"/>
      <c r="B314" s="91"/>
      <c r="C314" s="91"/>
      <c r="D314" s="91"/>
      <c r="E314" s="103"/>
      <c r="F314" s="103"/>
      <c r="G314" s="103"/>
      <c r="H314" s="103"/>
      <c r="I314" s="103"/>
      <c r="J314" s="103"/>
      <c r="K314" s="103"/>
      <c r="L314" s="103"/>
    </row>
    <row r="315" spans="1:12" customFormat="1" x14ac:dyDescent="0.25">
      <c r="A315" s="91"/>
      <c r="B315" s="91"/>
      <c r="C315" s="91"/>
      <c r="D315" s="91"/>
      <c r="E315" s="103"/>
      <c r="F315" s="103"/>
      <c r="G315" s="103"/>
      <c r="H315" s="103"/>
      <c r="I315" s="103"/>
      <c r="J315" s="103"/>
      <c r="K315" s="103"/>
      <c r="L315" s="103"/>
    </row>
    <row r="316" spans="1:12" customFormat="1" x14ac:dyDescent="0.25">
      <c r="A316" s="91"/>
      <c r="B316" s="91"/>
      <c r="C316" s="91"/>
      <c r="D316" s="91"/>
      <c r="E316" s="103"/>
      <c r="F316" s="103"/>
      <c r="G316" s="103"/>
      <c r="H316" s="103"/>
      <c r="I316" s="103"/>
      <c r="J316" s="103"/>
      <c r="K316" s="103"/>
      <c r="L316" s="103"/>
    </row>
    <row r="317" spans="1:12" customFormat="1" x14ac:dyDescent="0.25">
      <c r="A317" s="91"/>
      <c r="B317" s="91"/>
      <c r="C317" s="91"/>
      <c r="D317" s="91"/>
      <c r="E317" s="103"/>
      <c r="F317" s="103"/>
      <c r="G317" s="103"/>
      <c r="H317" s="103"/>
      <c r="I317" s="103"/>
      <c r="J317" s="103"/>
      <c r="K317" s="103"/>
      <c r="L317" s="103"/>
    </row>
    <row r="318" spans="1:12" customFormat="1" x14ac:dyDescent="0.25">
      <c r="A318" s="91"/>
      <c r="B318" s="91"/>
      <c r="C318" s="91"/>
      <c r="D318" s="91"/>
      <c r="E318" s="103"/>
      <c r="F318" s="103"/>
      <c r="G318" s="103"/>
      <c r="H318" s="103"/>
      <c r="I318" s="103"/>
      <c r="J318" s="103"/>
      <c r="K318" s="103"/>
      <c r="L318" s="103"/>
    </row>
    <row r="319" spans="1:12" customFormat="1" x14ac:dyDescent="0.25">
      <c r="A319" s="91"/>
      <c r="B319" s="91"/>
      <c r="C319" s="91"/>
      <c r="D319" s="91"/>
      <c r="E319" s="103"/>
      <c r="F319" s="103"/>
      <c r="G319" s="103"/>
      <c r="H319" s="103"/>
      <c r="I319" s="103"/>
      <c r="J319" s="103"/>
      <c r="K319" s="103"/>
      <c r="L319" s="103"/>
    </row>
    <row r="320" spans="1:12" customFormat="1" x14ac:dyDescent="0.25">
      <c r="A320" s="91"/>
      <c r="B320" s="91"/>
      <c r="C320" s="91"/>
      <c r="D320" s="91"/>
      <c r="E320" s="103"/>
      <c r="F320" s="103"/>
      <c r="G320" s="103"/>
      <c r="H320" s="103"/>
      <c r="I320" s="103"/>
      <c r="J320" s="103"/>
      <c r="K320" s="103"/>
      <c r="L320" s="103"/>
    </row>
    <row r="321" spans="1:12" customFormat="1" x14ac:dyDescent="0.25">
      <c r="A321" s="91"/>
      <c r="B321" s="91"/>
      <c r="C321" s="91"/>
      <c r="D321" s="91"/>
      <c r="E321" s="103"/>
      <c r="F321" s="103"/>
      <c r="G321" s="103"/>
      <c r="H321" s="103"/>
      <c r="I321" s="103"/>
      <c r="J321" s="103"/>
      <c r="K321" s="103"/>
      <c r="L321" s="103"/>
    </row>
    <row r="322" spans="1:12" customFormat="1" x14ac:dyDescent="0.25">
      <c r="A322" s="91"/>
      <c r="B322" s="91"/>
      <c r="C322" s="91"/>
      <c r="D322" s="91"/>
      <c r="E322" s="103"/>
      <c r="F322" s="103"/>
      <c r="G322" s="103"/>
      <c r="H322" s="103"/>
      <c r="I322" s="103"/>
      <c r="J322" s="103"/>
      <c r="K322" s="103"/>
      <c r="L322" s="103"/>
    </row>
    <row r="323" spans="1:12" customFormat="1" x14ac:dyDescent="0.25">
      <c r="A323" s="91"/>
      <c r="B323" s="91"/>
      <c r="C323" s="91"/>
      <c r="D323" s="91"/>
      <c r="E323" s="103"/>
      <c r="F323" s="103"/>
      <c r="G323" s="103"/>
      <c r="H323" s="103"/>
      <c r="I323" s="103"/>
      <c r="J323" s="103"/>
      <c r="K323" s="103"/>
      <c r="L323" s="103"/>
    </row>
    <row r="324" spans="1:12" customFormat="1" x14ac:dyDescent="0.25">
      <c r="A324" s="91"/>
      <c r="B324" s="91"/>
      <c r="C324" s="91"/>
      <c r="D324" s="91"/>
      <c r="E324" s="103"/>
      <c r="F324" s="103"/>
      <c r="G324" s="103"/>
      <c r="H324" s="103"/>
      <c r="I324" s="103"/>
      <c r="J324" s="103"/>
      <c r="K324" s="103"/>
      <c r="L324" s="103"/>
    </row>
    <row r="325" spans="1:12" customFormat="1" x14ac:dyDescent="0.25">
      <c r="A325" s="91"/>
      <c r="B325" s="91"/>
      <c r="C325" s="91"/>
      <c r="D325" s="91"/>
      <c r="E325" s="103"/>
      <c r="F325" s="103"/>
      <c r="G325" s="103"/>
      <c r="H325" s="103"/>
      <c r="I325" s="103"/>
      <c r="J325" s="103"/>
      <c r="K325" s="103"/>
      <c r="L325" s="103"/>
    </row>
    <row r="326" spans="1:12" customFormat="1" x14ac:dyDescent="0.25">
      <c r="A326" s="91"/>
      <c r="B326" s="91"/>
      <c r="C326" s="91"/>
      <c r="D326" s="91"/>
      <c r="E326" s="103"/>
      <c r="F326" s="103"/>
      <c r="G326" s="103"/>
      <c r="H326" s="103"/>
      <c r="I326" s="103"/>
      <c r="J326" s="103"/>
      <c r="K326" s="103"/>
      <c r="L326" s="103"/>
    </row>
    <row r="327" spans="1:12" customFormat="1" x14ac:dyDescent="0.25">
      <c r="A327" s="91"/>
      <c r="B327" s="91"/>
      <c r="C327" s="91"/>
      <c r="D327" s="91"/>
      <c r="E327" s="103"/>
      <c r="F327" s="103"/>
      <c r="G327" s="103"/>
      <c r="H327" s="103"/>
      <c r="I327" s="103"/>
      <c r="J327" s="103"/>
      <c r="K327" s="103"/>
      <c r="L327" s="103"/>
    </row>
    <row r="328" spans="1:12" customFormat="1" x14ac:dyDescent="0.25">
      <c r="A328" s="91"/>
      <c r="B328" s="91"/>
      <c r="C328" s="91"/>
      <c r="D328" s="91"/>
      <c r="E328" s="103"/>
      <c r="F328" s="103"/>
      <c r="G328" s="103"/>
      <c r="H328" s="103"/>
      <c r="I328" s="103"/>
      <c r="J328" s="103"/>
      <c r="K328" s="103"/>
      <c r="L328" s="103"/>
    </row>
    <row r="329" spans="1:12" customFormat="1" x14ac:dyDescent="0.25">
      <c r="A329" s="91"/>
      <c r="B329" s="91"/>
      <c r="C329" s="91"/>
      <c r="D329" s="91"/>
      <c r="E329" s="103"/>
      <c r="F329" s="103"/>
      <c r="G329" s="103"/>
      <c r="H329" s="103"/>
      <c r="I329" s="103"/>
      <c r="J329" s="103"/>
      <c r="K329" s="103"/>
      <c r="L329" s="103"/>
    </row>
    <row r="330" spans="1:12" customFormat="1" x14ac:dyDescent="0.25">
      <c r="A330" s="91"/>
      <c r="B330" s="91"/>
      <c r="C330" s="91"/>
      <c r="D330" s="91"/>
      <c r="E330" s="103"/>
      <c r="F330" s="103"/>
      <c r="G330" s="103"/>
      <c r="H330" s="103"/>
      <c r="I330" s="103"/>
      <c r="J330" s="103"/>
      <c r="K330" s="103"/>
      <c r="L330" s="103"/>
    </row>
    <row r="331" spans="1:12" customFormat="1" x14ac:dyDescent="0.25">
      <c r="A331" s="91"/>
      <c r="B331" s="91"/>
      <c r="C331" s="91"/>
      <c r="D331" s="91"/>
      <c r="E331" s="103"/>
      <c r="F331" s="103"/>
      <c r="G331" s="103"/>
      <c r="H331" s="103"/>
      <c r="I331" s="103"/>
      <c r="J331" s="103"/>
      <c r="K331" s="103"/>
      <c r="L331" s="103"/>
    </row>
    <row r="332" spans="1:12" customFormat="1" x14ac:dyDescent="0.25">
      <c r="A332" s="91"/>
      <c r="B332" s="91"/>
      <c r="C332" s="91"/>
      <c r="D332" s="91"/>
      <c r="E332" s="103"/>
      <c r="F332" s="103"/>
      <c r="G332" s="103"/>
      <c r="H332" s="103"/>
      <c r="I332" s="103"/>
      <c r="J332" s="103"/>
      <c r="K332" s="103"/>
      <c r="L332" s="103"/>
    </row>
    <row r="333" spans="1:12" customFormat="1" x14ac:dyDescent="0.25">
      <c r="A333" s="91"/>
      <c r="B333" s="91"/>
      <c r="C333" s="91"/>
      <c r="D333" s="91"/>
      <c r="E333" s="103"/>
      <c r="F333" s="103"/>
      <c r="G333" s="103"/>
      <c r="H333" s="103"/>
      <c r="I333" s="103"/>
      <c r="J333" s="103"/>
      <c r="K333" s="103"/>
      <c r="L333" s="103"/>
    </row>
    <row r="334" spans="1:12" customFormat="1" x14ac:dyDescent="0.25">
      <c r="A334" s="91"/>
      <c r="B334" s="91"/>
      <c r="C334" s="91"/>
      <c r="D334" s="91"/>
      <c r="E334" s="103"/>
      <c r="F334" s="103"/>
      <c r="G334" s="103"/>
      <c r="H334" s="103"/>
      <c r="I334" s="103"/>
      <c r="J334" s="103"/>
      <c r="K334" s="103"/>
      <c r="L334" s="103"/>
    </row>
    <row r="335" spans="1:12" customFormat="1" x14ac:dyDescent="0.25">
      <c r="A335" s="91"/>
      <c r="B335" s="91"/>
      <c r="C335" s="91"/>
      <c r="D335" s="91"/>
      <c r="E335" s="103"/>
      <c r="F335" s="103"/>
      <c r="G335" s="103"/>
      <c r="H335" s="103"/>
      <c r="I335" s="103"/>
      <c r="J335" s="103"/>
      <c r="K335" s="103"/>
      <c r="L335" s="103"/>
    </row>
    <row r="336" spans="1:12" customFormat="1" x14ac:dyDescent="0.25">
      <c r="A336" s="91"/>
      <c r="B336" s="91"/>
      <c r="C336" s="91"/>
      <c r="D336" s="91"/>
      <c r="E336" s="103"/>
      <c r="F336" s="103"/>
      <c r="G336" s="103"/>
      <c r="H336" s="103"/>
      <c r="I336" s="103"/>
      <c r="J336" s="103"/>
      <c r="K336" s="103"/>
      <c r="L336" s="103"/>
    </row>
    <row r="337" spans="1:12" customFormat="1" x14ac:dyDescent="0.25">
      <c r="A337" s="91"/>
      <c r="B337" s="91"/>
      <c r="C337" s="91"/>
      <c r="D337" s="91"/>
      <c r="E337" s="103"/>
      <c r="F337" s="103"/>
      <c r="G337" s="103"/>
      <c r="H337" s="103"/>
      <c r="I337" s="103"/>
      <c r="J337" s="103"/>
      <c r="K337" s="103"/>
      <c r="L337" s="103"/>
    </row>
    <row r="338" spans="1:12" customFormat="1" x14ac:dyDescent="0.25">
      <c r="A338" s="91"/>
      <c r="B338" s="91"/>
      <c r="C338" s="91"/>
      <c r="D338" s="91"/>
      <c r="E338" s="103"/>
      <c r="F338" s="103"/>
      <c r="G338" s="103"/>
      <c r="H338" s="103"/>
      <c r="I338" s="103"/>
      <c r="J338" s="103"/>
      <c r="K338" s="103"/>
      <c r="L338" s="103"/>
    </row>
    <row r="339" spans="1:12" customFormat="1" x14ac:dyDescent="0.25">
      <c r="A339" s="91"/>
      <c r="B339" s="91"/>
      <c r="C339" s="91"/>
      <c r="D339" s="91"/>
      <c r="E339" s="103"/>
      <c r="F339" s="103"/>
      <c r="G339" s="103"/>
      <c r="H339" s="103"/>
      <c r="I339" s="103"/>
      <c r="J339" s="103"/>
      <c r="K339" s="103"/>
      <c r="L339" s="103"/>
    </row>
    <row r="340" spans="1:12" customFormat="1" x14ac:dyDescent="0.25">
      <c r="A340" s="91"/>
      <c r="B340" s="91"/>
      <c r="C340" s="91"/>
      <c r="D340" s="91"/>
      <c r="E340" s="103"/>
      <c r="F340" s="103"/>
      <c r="G340" s="103"/>
      <c r="H340" s="103"/>
      <c r="I340" s="103"/>
      <c r="J340" s="103"/>
      <c r="K340" s="103"/>
      <c r="L340" s="103"/>
    </row>
    <row r="341" spans="1:12" customFormat="1" x14ac:dyDescent="0.25">
      <c r="A341" s="91"/>
      <c r="B341" s="91"/>
      <c r="C341" s="91"/>
      <c r="D341" s="91"/>
      <c r="E341" s="103"/>
      <c r="F341" s="103"/>
      <c r="G341" s="103"/>
      <c r="H341" s="103"/>
      <c r="I341" s="103"/>
      <c r="J341" s="103"/>
      <c r="K341" s="103"/>
      <c r="L341" s="103"/>
    </row>
    <row r="342" spans="1:12" customFormat="1" x14ac:dyDescent="0.25">
      <c r="A342" s="91"/>
      <c r="B342" s="91"/>
      <c r="C342" s="91"/>
      <c r="D342" s="91"/>
      <c r="E342" s="103"/>
      <c r="F342" s="103"/>
      <c r="G342" s="103"/>
      <c r="H342" s="103"/>
      <c r="I342" s="103"/>
      <c r="J342" s="103"/>
      <c r="K342" s="103"/>
      <c r="L342" s="103"/>
    </row>
    <row r="343" spans="1:12" customFormat="1" x14ac:dyDescent="0.25">
      <c r="A343" s="91"/>
      <c r="B343" s="91"/>
      <c r="C343" s="91"/>
      <c r="D343" s="91"/>
      <c r="E343" s="103"/>
      <c r="F343" s="103"/>
      <c r="G343" s="103"/>
      <c r="H343" s="103"/>
      <c r="I343" s="103"/>
      <c r="J343" s="103"/>
      <c r="K343" s="103"/>
      <c r="L343" s="103"/>
    </row>
    <row r="344" spans="1:12" customFormat="1" x14ac:dyDescent="0.25">
      <c r="A344" s="91"/>
      <c r="B344" s="91"/>
      <c r="C344" s="91"/>
      <c r="D344" s="91"/>
      <c r="E344" s="103"/>
      <c r="F344" s="103"/>
      <c r="G344" s="103"/>
      <c r="H344" s="103"/>
      <c r="I344" s="103"/>
      <c r="J344" s="103"/>
      <c r="K344" s="103"/>
      <c r="L344" s="103"/>
    </row>
    <row r="345" spans="1:12" customFormat="1" x14ac:dyDescent="0.25">
      <c r="A345" s="91"/>
      <c r="B345" s="91"/>
      <c r="C345" s="91"/>
      <c r="D345" s="91"/>
      <c r="E345" s="103"/>
      <c r="F345" s="103"/>
      <c r="G345" s="103"/>
      <c r="H345" s="103"/>
      <c r="I345" s="103"/>
      <c r="J345" s="103"/>
      <c r="K345" s="103"/>
      <c r="L345" s="103"/>
    </row>
    <row r="346" spans="1:12" customFormat="1" x14ac:dyDescent="0.25">
      <c r="A346" s="91"/>
      <c r="B346" s="91"/>
      <c r="C346" s="91"/>
      <c r="D346" s="91"/>
      <c r="E346" s="103"/>
      <c r="F346" s="103"/>
      <c r="G346" s="103"/>
      <c r="H346" s="103"/>
      <c r="I346" s="103"/>
      <c r="J346" s="103"/>
      <c r="K346" s="103"/>
      <c r="L346" s="103"/>
    </row>
    <row r="347" spans="1:12" customFormat="1" x14ac:dyDescent="0.25">
      <c r="A347" s="91"/>
      <c r="B347" s="91"/>
      <c r="C347" s="91"/>
      <c r="D347" s="91"/>
      <c r="E347" s="103"/>
      <c r="F347" s="103"/>
      <c r="G347" s="103"/>
      <c r="H347" s="103"/>
      <c r="I347" s="103"/>
      <c r="J347" s="103"/>
      <c r="K347" s="103"/>
      <c r="L347" s="103"/>
    </row>
    <row r="348" spans="1:12" customFormat="1" x14ac:dyDescent="0.25">
      <c r="A348" s="91"/>
      <c r="B348" s="91"/>
      <c r="C348" s="91"/>
      <c r="D348" s="91"/>
      <c r="E348" s="103"/>
      <c r="F348" s="103"/>
      <c r="G348" s="103"/>
      <c r="H348" s="103"/>
      <c r="I348" s="103"/>
      <c r="J348" s="103"/>
      <c r="K348" s="103"/>
      <c r="L348" s="103"/>
    </row>
    <row r="349" spans="1:12" customFormat="1" x14ac:dyDescent="0.25">
      <c r="A349" s="91"/>
      <c r="B349" s="91"/>
      <c r="C349" s="91"/>
      <c r="D349" s="91"/>
      <c r="E349" s="103"/>
      <c r="F349" s="103"/>
      <c r="G349" s="103"/>
      <c r="H349" s="103"/>
      <c r="I349" s="103"/>
      <c r="J349" s="103"/>
      <c r="K349" s="103"/>
      <c r="L349" s="103"/>
    </row>
    <row r="350" spans="1:12" customFormat="1" x14ac:dyDescent="0.25">
      <c r="A350" s="91"/>
      <c r="B350" s="91"/>
      <c r="C350" s="91"/>
      <c r="D350" s="91"/>
      <c r="E350" s="103"/>
      <c r="F350" s="103"/>
      <c r="G350" s="103"/>
      <c r="H350" s="103"/>
      <c r="I350" s="103"/>
      <c r="J350" s="103"/>
      <c r="K350" s="103"/>
      <c r="L350" s="103"/>
    </row>
    <row r="351" spans="1:12" customFormat="1" x14ac:dyDescent="0.25">
      <c r="A351" s="91"/>
      <c r="B351" s="91"/>
      <c r="C351" s="91"/>
      <c r="D351" s="91"/>
      <c r="E351" s="103"/>
      <c r="F351" s="103"/>
      <c r="G351" s="103"/>
      <c r="H351" s="103"/>
      <c r="I351" s="103"/>
      <c r="J351" s="103"/>
      <c r="K351" s="103"/>
      <c r="L351" s="103"/>
    </row>
    <row r="352" spans="1:12" customFormat="1" x14ac:dyDescent="0.25">
      <c r="A352" s="91"/>
      <c r="B352" s="91"/>
      <c r="C352" s="91"/>
      <c r="D352" s="91"/>
      <c r="E352" s="103"/>
      <c r="F352" s="103"/>
      <c r="G352" s="103"/>
      <c r="H352" s="103"/>
      <c r="I352" s="103"/>
      <c r="J352" s="103"/>
      <c r="K352" s="103"/>
      <c r="L352" s="103"/>
    </row>
    <row r="353" spans="1:12" customFormat="1" x14ac:dyDescent="0.25">
      <c r="A353" s="91"/>
      <c r="B353" s="91"/>
      <c r="C353" s="91"/>
      <c r="D353" s="91"/>
      <c r="E353" s="103"/>
      <c r="F353" s="103"/>
      <c r="G353" s="103"/>
      <c r="H353" s="103"/>
      <c r="I353" s="103"/>
      <c r="J353" s="103"/>
      <c r="K353" s="103"/>
      <c r="L353" s="103"/>
    </row>
    <row r="354" spans="1:12" customFormat="1" x14ac:dyDescent="0.25">
      <c r="A354" s="91"/>
      <c r="B354" s="91"/>
      <c r="C354" s="91"/>
      <c r="D354" s="91"/>
      <c r="E354" s="103"/>
      <c r="F354" s="103"/>
      <c r="G354" s="103"/>
      <c r="H354" s="103"/>
      <c r="I354" s="103"/>
      <c r="J354" s="103"/>
      <c r="K354" s="103"/>
      <c r="L354" s="103"/>
    </row>
    <row r="355" spans="1:12" customFormat="1" x14ac:dyDescent="0.25">
      <c r="A355" s="91"/>
      <c r="B355" s="91"/>
      <c r="C355" s="91"/>
      <c r="D355" s="91"/>
      <c r="E355" s="103"/>
      <c r="F355" s="103"/>
      <c r="G355" s="103"/>
      <c r="H355" s="103"/>
      <c r="I355" s="103"/>
      <c r="J355" s="103"/>
      <c r="K355" s="103"/>
      <c r="L355" s="103"/>
    </row>
    <row r="356" spans="1:12" customFormat="1" x14ac:dyDescent="0.25">
      <c r="A356" s="91"/>
      <c r="B356" s="91"/>
      <c r="C356" s="91"/>
      <c r="D356" s="91"/>
      <c r="E356" s="103"/>
      <c r="F356" s="103"/>
      <c r="G356" s="103"/>
      <c r="H356" s="103"/>
      <c r="I356" s="103"/>
      <c r="J356" s="103"/>
      <c r="K356" s="103"/>
      <c r="L356" s="103"/>
    </row>
    <row r="357" spans="1:12" customFormat="1" x14ac:dyDescent="0.25">
      <c r="A357" s="91"/>
      <c r="B357" s="91"/>
      <c r="C357" s="91"/>
      <c r="D357" s="91"/>
      <c r="E357" s="103"/>
      <c r="F357" s="103"/>
      <c r="G357" s="103"/>
      <c r="H357" s="103"/>
      <c r="I357" s="103"/>
      <c r="J357" s="103"/>
      <c r="K357" s="103"/>
      <c r="L357" s="103"/>
    </row>
    <row r="358" spans="1:12" customFormat="1" x14ac:dyDescent="0.25">
      <c r="A358" s="91"/>
      <c r="B358" s="91"/>
      <c r="C358" s="91"/>
      <c r="D358" s="91"/>
      <c r="E358" s="103"/>
      <c r="F358" s="103"/>
      <c r="G358" s="103"/>
      <c r="H358" s="103"/>
      <c r="I358" s="103"/>
      <c r="J358" s="103"/>
      <c r="K358" s="103"/>
      <c r="L358" s="103"/>
    </row>
    <row r="359" spans="1:12" customFormat="1" x14ac:dyDescent="0.25">
      <c r="A359" s="91"/>
      <c r="B359" s="91"/>
      <c r="C359" s="91"/>
      <c r="D359" s="91"/>
      <c r="E359" s="103"/>
      <c r="F359" s="103"/>
      <c r="G359" s="103"/>
      <c r="H359" s="103"/>
      <c r="I359" s="103"/>
      <c r="J359" s="103"/>
      <c r="K359" s="103"/>
      <c r="L359" s="103"/>
    </row>
    <row r="360" spans="1:12" customFormat="1" x14ac:dyDescent="0.25">
      <c r="A360" s="91"/>
      <c r="B360" s="91"/>
      <c r="C360" s="91"/>
      <c r="D360" s="91"/>
      <c r="E360" s="103"/>
      <c r="F360" s="103"/>
      <c r="G360" s="103"/>
      <c r="H360" s="103"/>
      <c r="I360" s="103"/>
      <c r="J360" s="103"/>
      <c r="K360" s="103"/>
      <c r="L360" s="103"/>
    </row>
    <row r="361" spans="1:12" customFormat="1" x14ac:dyDescent="0.25">
      <c r="A361" s="91"/>
      <c r="B361" s="91"/>
      <c r="C361" s="91"/>
      <c r="D361" s="91"/>
      <c r="E361" s="103"/>
      <c r="F361" s="103"/>
      <c r="G361" s="103"/>
      <c r="H361" s="103"/>
      <c r="I361" s="103"/>
      <c r="J361" s="103"/>
      <c r="K361" s="103"/>
      <c r="L361" s="103"/>
    </row>
    <row r="362" spans="1:12" customFormat="1" x14ac:dyDescent="0.25">
      <c r="A362" s="91"/>
      <c r="B362" s="91"/>
      <c r="C362" s="91"/>
      <c r="D362" s="91"/>
      <c r="E362" s="103"/>
      <c r="F362" s="103"/>
      <c r="G362" s="103"/>
      <c r="H362" s="103"/>
      <c r="I362" s="103"/>
      <c r="J362" s="103"/>
      <c r="K362" s="103"/>
      <c r="L362" s="103"/>
    </row>
    <row r="363" spans="1:12" customFormat="1" x14ac:dyDescent="0.25">
      <c r="A363" s="91"/>
      <c r="B363" s="91"/>
      <c r="C363" s="91"/>
      <c r="D363" s="91"/>
      <c r="E363" s="103"/>
      <c r="F363" s="103"/>
      <c r="G363" s="103"/>
      <c r="H363" s="103"/>
      <c r="I363" s="103"/>
      <c r="J363" s="103"/>
      <c r="K363" s="103"/>
      <c r="L363" s="103"/>
    </row>
    <row r="364" spans="1:12" customFormat="1" x14ac:dyDescent="0.25">
      <c r="A364" s="91"/>
      <c r="B364" s="91"/>
      <c r="C364" s="91"/>
      <c r="D364" s="91"/>
      <c r="E364" s="103"/>
      <c r="F364" s="103"/>
      <c r="G364" s="103"/>
      <c r="H364" s="103"/>
      <c r="I364" s="103"/>
      <c r="J364" s="103"/>
      <c r="K364" s="103"/>
      <c r="L364" s="103"/>
    </row>
    <row r="365" spans="1:12" customFormat="1" x14ac:dyDescent="0.25">
      <c r="A365" s="91"/>
      <c r="B365" s="91"/>
      <c r="C365" s="91"/>
      <c r="D365" s="91"/>
      <c r="E365" s="103"/>
      <c r="F365" s="103"/>
      <c r="G365" s="103"/>
      <c r="H365" s="103"/>
      <c r="I365" s="103"/>
      <c r="J365" s="103"/>
      <c r="K365" s="103"/>
      <c r="L365" s="103"/>
    </row>
    <row r="366" spans="1:12" customFormat="1" x14ac:dyDescent="0.25">
      <c r="A366" s="91"/>
      <c r="B366" s="91"/>
      <c r="C366" s="91"/>
      <c r="D366" s="91"/>
      <c r="E366" s="103"/>
      <c r="F366" s="103"/>
      <c r="G366" s="103"/>
      <c r="H366" s="103"/>
      <c r="I366" s="103"/>
      <c r="J366" s="103"/>
      <c r="K366" s="103"/>
      <c r="L366" s="103"/>
    </row>
    <row r="367" spans="1:12" customFormat="1" x14ac:dyDescent="0.25">
      <c r="A367" s="91"/>
      <c r="B367" s="91"/>
      <c r="C367" s="91"/>
      <c r="D367" s="91"/>
      <c r="E367" s="103"/>
      <c r="F367" s="103"/>
      <c r="G367" s="103"/>
      <c r="H367" s="103"/>
      <c r="I367" s="103"/>
      <c r="J367" s="103"/>
      <c r="K367" s="103"/>
      <c r="L367" s="103"/>
    </row>
    <row r="368" spans="1:12" customFormat="1" x14ac:dyDescent="0.25">
      <c r="A368" s="91"/>
      <c r="B368" s="91"/>
      <c r="C368" s="91"/>
      <c r="D368" s="91"/>
      <c r="E368" s="103"/>
      <c r="F368" s="103"/>
      <c r="G368" s="103"/>
      <c r="H368" s="103"/>
      <c r="I368" s="103"/>
      <c r="J368" s="103"/>
      <c r="K368" s="103"/>
      <c r="L368" s="103"/>
    </row>
    <row r="369" spans="1:12" customFormat="1" x14ac:dyDescent="0.25">
      <c r="A369" s="91"/>
      <c r="B369" s="91"/>
      <c r="C369" s="91"/>
      <c r="D369" s="91"/>
      <c r="E369" s="103"/>
      <c r="F369" s="103"/>
      <c r="G369" s="103"/>
      <c r="H369" s="103"/>
      <c r="I369" s="103"/>
      <c r="J369" s="103"/>
      <c r="K369" s="103"/>
      <c r="L369" s="103"/>
    </row>
    <row r="370" spans="1:12" customFormat="1" x14ac:dyDescent="0.25">
      <c r="A370" s="91"/>
      <c r="B370" s="91"/>
      <c r="C370" s="91"/>
      <c r="D370" s="91"/>
      <c r="E370" s="103"/>
      <c r="F370" s="103"/>
      <c r="G370" s="103"/>
      <c r="H370" s="103"/>
      <c r="I370" s="103"/>
      <c r="J370" s="103"/>
      <c r="K370" s="103"/>
      <c r="L370" s="103"/>
    </row>
    <row r="371" spans="1:12" customFormat="1" x14ac:dyDescent="0.25">
      <c r="A371" s="91"/>
      <c r="B371" s="91"/>
      <c r="C371" s="91"/>
      <c r="D371" s="91"/>
      <c r="E371" s="103"/>
      <c r="F371" s="103"/>
      <c r="G371" s="103"/>
      <c r="H371" s="103"/>
      <c r="I371" s="103"/>
      <c r="J371" s="103"/>
      <c r="K371" s="103"/>
      <c r="L371" s="103"/>
    </row>
    <row r="372" spans="1:12" customFormat="1" x14ac:dyDescent="0.25">
      <c r="A372" s="91"/>
      <c r="B372" s="91"/>
      <c r="C372" s="91"/>
      <c r="D372" s="91"/>
      <c r="E372" s="103"/>
      <c r="F372" s="103"/>
      <c r="G372" s="103"/>
      <c r="H372" s="103"/>
      <c r="I372" s="103"/>
      <c r="J372" s="103"/>
      <c r="K372" s="103"/>
      <c r="L372" s="103"/>
    </row>
    <row r="373" spans="1:12" customFormat="1" x14ac:dyDescent="0.25">
      <c r="A373" s="91"/>
      <c r="B373" s="91"/>
      <c r="C373" s="91"/>
      <c r="D373" s="91"/>
      <c r="E373" s="103"/>
      <c r="F373" s="103"/>
      <c r="G373" s="103"/>
      <c r="H373" s="103"/>
      <c r="I373" s="103"/>
      <c r="J373" s="103"/>
      <c r="K373" s="103"/>
      <c r="L373" s="103"/>
    </row>
    <row r="374" spans="1:12" customFormat="1" x14ac:dyDescent="0.25">
      <c r="A374" s="91"/>
      <c r="B374" s="91"/>
      <c r="C374" s="91"/>
      <c r="D374" s="91"/>
      <c r="E374" s="103"/>
      <c r="F374" s="103"/>
      <c r="G374" s="103"/>
      <c r="H374" s="103"/>
      <c r="I374" s="103"/>
      <c r="J374" s="103"/>
      <c r="K374" s="103"/>
      <c r="L374" s="103"/>
    </row>
    <row r="375" spans="1:12" customFormat="1" x14ac:dyDescent="0.25">
      <c r="A375" s="91"/>
      <c r="B375" s="91"/>
      <c r="C375" s="91"/>
      <c r="D375" s="91"/>
      <c r="E375" s="103"/>
      <c r="F375" s="103"/>
      <c r="G375" s="103"/>
      <c r="H375" s="103"/>
      <c r="I375" s="103"/>
      <c r="J375" s="103"/>
      <c r="K375" s="103"/>
      <c r="L375" s="103"/>
    </row>
    <row r="376" spans="1:12" customFormat="1" x14ac:dyDescent="0.25">
      <c r="A376" s="91"/>
      <c r="B376" s="91"/>
      <c r="C376" s="91"/>
      <c r="D376" s="91"/>
      <c r="E376" s="103"/>
      <c r="F376" s="103"/>
      <c r="G376" s="103"/>
      <c r="H376" s="103"/>
      <c r="I376" s="103"/>
      <c r="J376" s="103"/>
      <c r="K376" s="103"/>
      <c r="L376" s="103"/>
    </row>
    <row r="377" spans="1:12" customFormat="1" x14ac:dyDescent="0.25">
      <c r="A377" s="91"/>
      <c r="B377" s="91"/>
      <c r="C377" s="91"/>
      <c r="D377" s="91"/>
      <c r="E377" s="103"/>
      <c r="F377" s="103"/>
      <c r="G377" s="103"/>
      <c r="H377" s="103"/>
      <c r="I377" s="103"/>
      <c r="J377" s="103"/>
      <c r="K377" s="103"/>
      <c r="L377" s="103"/>
    </row>
    <row r="378" spans="1:12" customFormat="1" x14ac:dyDescent="0.25">
      <c r="A378" s="91"/>
      <c r="B378" s="91"/>
      <c r="C378" s="91"/>
      <c r="D378" s="91"/>
      <c r="E378" s="103"/>
      <c r="F378" s="103"/>
      <c r="G378" s="103"/>
      <c r="H378" s="103"/>
      <c r="I378" s="103"/>
      <c r="J378" s="103"/>
      <c r="K378" s="103"/>
      <c r="L378" s="103"/>
    </row>
    <row r="379" spans="1:12" customFormat="1" x14ac:dyDescent="0.25">
      <c r="A379" s="91"/>
      <c r="B379" s="91"/>
      <c r="C379" s="91"/>
      <c r="D379" s="91"/>
      <c r="E379" s="103"/>
      <c r="F379" s="103"/>
      <c r="G379" s="103"/>
      <c r="H379" s="103"/>
      <c r="I379" s="103"/>
      <c r="J379" s="103"/>
      <c r="K379" s="103"/>
      <c r="L379" s="103"/>
    </row>
    <row r="380" spans="1:12" customFormat="1" x14ac:dyDescent="0.25">
      <c r="A380" s="91"/>
      <c r="B380" s="91"/>
      <c r="C380" s="91"/>
      <c r="D380" s="91"/>
      <c r="E380" s="103"/>
      <c r="F380" s="103"/>
      <c r="G380" s="103"/>
      <c r="H380" s="103"/>
      <c r="I380" s="103"/>
      <c r="J380" s="103"/>
      <c r="K380" s="103"/>
      <c r="L380" s="103"/>
    </row>
    <row r="381" spans="1:12" customFormat="1" x14ac:dyDescent="0.25">
      <c r="A381" s="91"/>
      <c r="B381" s="91"/>
      <c r="C381" s="91"/>
      <c r="D381" s="91"/>
      <c r="E381" s="103"/>
      <c r="F381" s="103"/>
      <c r="G381" s="103"/>
      <c r="H381" s="103"/>
      <c r="I381" s="103"/>
      <c r="J381" s="103"/>
      <c r="K381" s="103"/>
      <c r="L381" s="103"/>
    </row>
    <row r="382" spans="1:12" customFormat="1" x14ac:dyDescent="0.25">
      <c r="A382" s="91"/>
      <c r="B382" s="91"/>
      <c r="C382" s="91"/>
      <c r="D382" s="91"/>
      <c r="E382" s="103"/>
      <c r="F382" s="103"/>
      <c r="G382" s="103"/>
      <c r="H382" s="103"/>
      <c r="I382" s="103"/>
      <c r="J382" s="103"/>
      <c r="K382" s="103"/>
      <c r="L382" s="103"/>
    </row>
    <row r="383" spans="1:12" customFormat="1" x14ac:dyDescent="0.25">
      <c r="A383" s="91"/>
      <c r="B383" s="91"/>
      <c r="C383" s="91"/>
      <c r="D383" s="91"/>
      <c r="E383" s="103"/>
      <c r="F383" s="103"/>
      <c r="G383" s="103"/>
      <c r="H383" s="103"/>
      <c r="I383" s="103"/>
      <c r="J383" s="103"/>
      <c r="K383" s="103"/>
      <c r="L383" s="103"/>
    </row>
    <row r="384" spans="1:12" customFormat="1" x14ac:dyDescent="0.25">
      <c r="A384" s="91"/>
      <c r="B384" s="91"/>
      <c r="C384" s="91"/>
      <c r="D384" s="91"/>
      <c r="E384" s="103"/>
      <c r="F384" s="103"/>
      <c r="G384" s="103"/>
      <c r="H384" s="103"/>
      <c r="I384" s="103"/>
      <c r="J384" s="103"/>
      <c r="K384" s="103"/>
      <c r="L384" s="103"/>
    </row>
    <row r="385" spans="1:12" customFormat="1" x14ac:dyDescent="0.25">
      <c r="A385" s="91"/>
      <c r="B385" s="91"/>
      <c r="C385" s="91"/>
      <c r="D385" s="91"/>
      <c r="E385" s="103"/>
      <c r="F385" s="103"/>
      <c r="G385" s="103"/>
      <c r="H385" s="103"/>
      <c r="I385" s="103"/>
      <c r="J385" s="103"/>
      <c r="K385" s="103"/>
      <c r="L385" s="103"/>
    </row>
    <row r="386" spans="1:12" customFormat="1" x14ac:dyDescent="0.25">
      <c r="A386" s="91"/>
      <c r="B386" s="91"/>
      <c r="C386" s="91"/>
      <c r="D386" s="91"/>
      <c r="E386" s="103"/>
      <c r="F386" s="103"/>
      <c r="G386" s="103"/>
      <c r="H386" s="103"/>
      <c r="I386" s="103"/>
      <c r="J386" s="103"/>
      <c r="K386" s="103"/>
      <c r="L386" s="103"/>
    </row>
    <row r="387" spans="1:12" customFormat="1" x14ac:dyDescent="0.25">
      <c r="A387" s="91"/>
      <c r="B387" s="91"/>
      <c r="C387" s="91"/>
      <c r="D387" s="91"/>
      <c r="E387" s="103"/>
      <c r="F387" s="103"/>
      <c r="G387" s="103"/>
      <c r="H387" s="103"/>
      <c r="I387" s="103"/>
      <c r="J387" s="103"/>
      <c r="K387" s="103"/>
      <c r="L387" s="103"/>
    </row>
    <row r="388" spans="1:12" customFormat="1" x14ac:dyDescent="0.25">
      <c r="A388" s="91"/>
      <c r="B388" s="91"/>
      <c r="C388" s="91"/>
      <c r="D388" s="91"/>
      <c r="E388" s="103"/>
      <c r="F388" s="103"/>
      <c r="G388" s="103"/>
      <c r="H388" s="103"/>
      <c r="I388" s="103"/>
      <c r="J388" s="103"/>
      <c r="K388" s="103"/>
      <c r="L388" s="103"/>
    </row>
    <row r="389" spans="1:12" customFormat="1" x14ac:dyDescent="0.25">
      <c r="A389" s="91"/>
      <c r="B389" s="91"/>
      <c r="C389" s="91"/>
      <c r="D389" s="91"/>
      <c r="E389" s="103"/>
      <c r="F389" s="103"/>
      <c r="G389" s="103"/>
      <c r="H389" s="103"/>
      <c r="I389" s="103"/>
      <c r="J389" s="103"/>
      <c r="K389" s="103"/>
      <c r="L389" s="103"/>
    </row>
    <row r="390" spans="1:12" customFormat="1" x14ac:dyDescent="0.25">
      <c r="A390" s="91"/>
      <c r="B390" s="91"/>
      <c r="C390" s="91"/>
      <c r="D390" s="91"/>
      <c r="E390" s="103"/>
      <c r="F390" s="103"/>
      <c r="G390" s="103"/>
      <c r="H390" s="103"/>
      <c r="I390" s="103"/>
      <c r="J390" s="103"/>
      <c r="K390" s="103"/>
      <c r="L390" s="103"/>
    </row>
    <row r="391" spans="1:12" customFormat="1" x14ac:dyDescent="0.25">
      <c r="A391" s="91"/>
      <c r="B391" s="91"/>
      <c r="C391" s="91"/>
      <c r="D391" s="91"/>
      <c r="E391" s="103"/>
      <c r="F391" s="103"/>
      <c r="G391" s="103"/>
      <c r="H391" s="103"/>
      <c r="I391" s="103"/>
      <c r="J391" s="103"/>
      <c r="K391" s="103"/>
      <c r="L391" s="103"/>
    </row>
    <row r="392" spans="1:12" customFormat="1" x14ac:dyDescent="0.25">
      <c r="A392" s="91"/>
      <c r="B392" s="91"/>
      <c r="C392" s="91"/>
      <c r="D392" s="91"/>
      <c r="E392" s="103"/>
      <c r="F392" s="103"/>
      <c r="G392" s="103"/>
      <c r="H392" s="103"/>
      <c r="I392" s="103"/>
      <c r="J392" s="103"/>
      <c r="K392" s="103"/>
      <c r="L392" s="103"/>
    </row>
    <row r="393" spans="1:12" customFormat="1" x14ac:dyDescent="0.25">
      <c r="A393" s="91"/>
      <c r="B393" s="91"/>
      <c r="C393" s="91"/>
      <c r="D393" s="91"/>
      <c r="E393" s="103"/>
      <c r="F393" s="103"/>
      <c r="G393" s="103"/>
      <c r="H393" s="103"/>
      <c r="I393" s="103"/>
      <c r="J393" s="103"/>
      <c r="K393" s="103"/>
      <c r="L393" s="103"/>
    </row>
    <row r="394" spans="1:12" customFormat="1" x14ac:dyDescent="0.25">
      <c r="A394" s="91"/>
      <c r="B394" s="91"/>
      <c r="C394" s="91"/>
      <c r="D394" s="91"/>
      <c r="E394" s="103"/>
      <c r="F394" s="103"/>
      <c r="G394" s="103"/>
      <c r="H394" s="103"/>
      <c r="I394" s="103"/>
      <c r="J394" s="103"/>
      <c r="K394" s="103"/>
      <c r="L394" s="103"/>
    </row>
    <row r="395" spans="1:12" customFormat="1" x14ac:dyDescent="0.25">
      <c r="A395" s="91"/>
      <c r="B395" s="91"/>
      <c r="C395" s="91"/>
      <c r="D395" s="91"/>
      <c r="E395" s="103"/>
      <c r="F395" s="103"/>
      <c r="G395" s="103"/>
      <c r="H395" s="103"/>
      <c r="I395" s="103"/>
      <c r="J395" s="103"/>
      <c r="K395" s="103"/>
      <c r="L395" s="103"/>
    </row>
    <row r="396" spans="1:12" customFormat="1" x14ac:dyDescent="0.25">
      <c r="A396" s="91"/>
      <c r="B396" s="91"/>
      <c r="C396" s="91"/>
      <c r="D396" s="91"/>
      <c r="E396" s="103"/>
      <c r="F396" s="103"/>
      <c r="G396" s="103"/>
      <c r="H396" s="103"/>
      <c r="I396" s="103"/>
      <c r="J396" s="103"/>
      <c r="K396" s="103"/>
      <c r="L396" s="103"/>
    </row>
    <row r="397" spans="1:12" customFormat="1" x14ac:dyDescent="0.25">
      <c r="A397" s="91"/>
      <c r="B397" s="91"/>
      <c r="C397" s="91"/>
      <c r="D397" s="91"/>
      <c r="E397" s="103"/>
      <c r="F397" s="103"/>
      <c r="G397" s="103"/>
      <c r="H397" s="103"/>
      <c r="I397" s="103"/>
      <c r="J397" s="103"/>
      <c r="K397" s="103"/>
      <c r="L397" s="103"/>
    </row>
    <row r="398" spans="1:12" customFormat="1" x14ac:dyDescent="0.25">
      <c r="A398" s="91"/>
      <c r="B398" s="91"/>
      <c r="C398" s="91"/>
      <c r="D398" s="91"/>
      <c r="E398" s="103"/>
      <c r="F398" s="103"/>
      <c r="G398" s="103"/>
      <c r="H398" s="103"/>
      <c r="I398" s="103"/>
      <c r="J398" s="103"/>
      <c r="K398" s="103"/>
      <c r="L398" s="103"/>
    </row>
    <row r="399" spans="1:12" customFormat="1" x14ac:dyDescent="0.25">
      <c r="A399" s="91"/>
      <c r="B399" s="91"/>
      <c r="C399" s="91"/>
      <c r="D399" s="91"/>
      <c r="E399" s="103"/>
      <c r="F399" s="103"/>
      <c r="G399" s="103"/>
      <c r="H399" s="103"/>
      <c r="I399" s="103"/>
      <c r="J399" s="103"/>
      <c r="K399" s="103"/>
      <c r="L399" s="103"/>
    </row>
    <row r="400" spans="1:12" customFormat="1" x14ac:dyDescent="0.25">
      <c r="A400" s="91"/>
      <c r="B400" s="91"/>
      <c r="C400" s="91"/>
      <c r="D400" s="91"/>
      <c r="E400" s="103"/>
      <c r="F400" s="103"/>
      <c r="G400" s="103"/>
      <c r="H400" s="103"/>
      <c r="I400" s="103"/>
      <c r="J400" s="103"/>
      <c r="K400" s="103"/>
      <c r="L400" s="103"/>
    </row>
    <row r="401" spans="1:12" customFormat="1" x14ac:dyDescent="0.25">
      <c r="A401" s="91"/>
      <c r="B401" s="91"/>
      <c r="C401" s="91"/>
      <c r="D401" s="91"/>
      <c r="E401" s="103"/>
      <c r="F401" s="103"/>
      <c r="G401" s="103"/>
      <c r="H401" s="103"/>
      <c r="I401" s="103"/>
      <c r="J401" s="103"/>
      <c r="K401" s="103"/>
      <c r="L401" s="103"/>
    </row>
    <row r="402" spans="1:12" customFormat="1" x14ac:dyDescent="0.25">
      <c r="A402" s="91"/>
      <c r="B402" s="91"/>
      <c r="C402" s="91"/>
      <c r="D402" s="91"/>
      <c r="E402" s="103"/>
      <c r="F402" s="103"/>
      <c r="G402" s="103"/>
      <c r="H402" s="103"/>
      <c r="I402" s="103"/>
      <c r="J402" s="103"/>
      <c r="K402" s="103"/>
      <c r="L402" s="103"/>
    </row>
    <row r="403" spans="1:12" customFormat="1" x14ac:dyDescent="0.25">
      <c r="A403" s="91"/>
      <c r="B403" s="91"/>
      <c r="C403" s="91"/>
      <c r="D403" s="91"/>
      <c r="E403" s="103"/>
      <c r="F403" s="103"/>
      <c r="G403" s="103"/>
      <c r="H403" s="103"/>
      <c r="I403" s="103"/>
      <c r="J403" s="103"/>
      <c r="K403" s="103"/>
      <c r="L403" s="103"/>
    </row>
    <row r="404" spans="1:12" customFormat="1" x14ac:dyDescent="0.25">
      <c r="A404" s="91"/>
      <c r="B404" s="91"/>
      <c r="C404" s="91"/>
      <c r="D404" s="91"/>
      <c r="E404" s="103"/>
      <c r="F404" s="103"/>
      <c r="G404" s="103"/>
      <c r="H404" s="103"/>
      <c r="I404" s="103"/>
      <c r="J404" s="103"/>
      <c r="K404" s="103"/>
      <c r="L404" s="103"/>
    </row>
    <row r="405" spans="1:12" customFormat="1" x14ac:dyDescent="0.25">
      <c r="A405" s="91"/>
      <c r="B405" s="91"/>
      <c r="C405" s="91"/>
      <c r="D405" s="91"/>
      <c r="E405" s="103"/>
      <c r="F405" s="103"/>
      <c r="G405" s="103"/>
      <c r="H405" s="103"/>
      <c r="I405" s="103"/>
      <c r="J405" s="103"/>
      <c r="K405" s="103"/>
      <c r="L405" s="103"/>
    </row>
    <row r="406" spans="1:12" customFormat="1" x14ac:dyDescent="0.25">
      <c r="A406" s="91"/>
      <c r="B406" s="91"/>
      <c r="C406" s="91"/>
      <c r="D406" s="91"/>
      <c r="E406" s="103"/>
      <c r="F406" s="103"/>
      <c r="G406" s="103"/>
      <c r="H406" s="103"/>
      <c r="I406" s="103"/>
      <c r="J406" s="103"/>
      <c r="K406" s="103"/>
      <c r="L406" s="103"/>
    </row>
    <row r="407" spans="1:12" customFormat="1" x14ac:dyDescent="0.25">
      <c r="A407" s="91"/>
      <c r="B407" s="91"/>
      <c r="C407" s="91"/>
      <c r="D407" s="91"/>
      <c r="E407" s="103"/>
      <c r="F407" s="103"/>
      <c r="G407" s="103"/>
      <c r="H407" s="103"/>
      <c r="I407" s="103"/>
      <c r="J407" s="103"/>
      <c r="K407" s="103"/>
      <c r="L407" s="103"/>
    </row>
    <row r="408" spans="1:12" customFormat="1" x14ac:dyDescent="0.25">
      <c r="A408" s="91"/>
      <c r="B408" s="91"/>
      <c r="C408" s="91"/>
      <c r="D408" s="91"/>
      <c r="E408" s="103"/>
      <c r="F408" s="103"/>
      <c r="G408" s="103"/>
      <c r="H408" s="103"/>
      <c r="I408" s="103"/>
      <c r="J408" s="103"/>
      <c r="K408" s="103"/>
      <c r="L408" s="103"/>
    </row>
    <row r="409" spans="1:12" customFormat="1" x14ac:dyDescent="0.25">
      <c r="A409" s="91"/>
      <c r="B409" s="91"/>
      <c r="C409" s="91"/>
      <c r="D409" s="91"/>
      <c r="E409" s="103"/>
      <c r="F409" s="103"/>
      <c r="G409" s="103"/>
      <c r="H409" s="103"/>
      <c r="I409" s="103"/>
      <c r="J409" s="103"/>
      <c r="K409" s="103"/>
      <c r="L409" s="103"/>
    </row>
    <row r="410" spans="1:12" customFormat="1" x14ac:dyDescent="0.25">
      <c r="A410" s="91"/>
      <c r="B410" s="91"/>
      <c r="C410" s="91"/>
      <c r="D410" s="91"/>
      <c r="E410" s="103"/>
      <c r="F410" s="103"/>
      <c r="G410" s="103"/>
      <c r="H410" s="103"/>
      <c r="I410" s="103"/>
      <c r="J410" s="103"/>
      <c r="K410" s="103"/>
      <c r="L410" s="103"/>
    </row>
    <row r="411" spans="1:12" customFormat="1" x14ac:dyDescent="0.25">
      <c r="A411" s="91"/>
      <c r="B411" s="91"/>
      <c r="C411" s="91"/>
      <c r="D411" s="91"/>
      <c r="E411" s="103"/>
      <c r="F411" s="103"/>
      <c r="G411" s="103"/>
      <c r="H411" s="103"/>
      <c r="I411" s="103"/>
      <c r="J411" s="103"/>
      <c r="K411" s="103"/>
      <c r="L411" s="103"/>
    </row>
    <row r="412" spans="1:12" customFormat="1" x14ac:dyDescent="0.25">
      <c r="A412" s="91"/>
      <c r="B412" s="91"/>
      <c r="C412" s="91"/>
      <c r="D412" s="91"/>
      <c r="E412" s="103"/>
      <c r="F412" s="103"/>
      <c r="G412" s="103"/>
      <c r="H412" s="103"/>
      <c r="I412" s="103"/>
      <c r="J412" s="103"/>
      <c r="K412" s="103"/>
      <c r="L412" s="103"/>
    </row>
    <row r="413" spans="1:12" customFormat="1" x14ac:dyDescent="0.25">
      <c r="A413" s="91"/>
      <c r="B413" s="91"/>
      <c r="C413" s="91"/>
      <c r="D413" s="91"/>
      <c r="E413" s="103"/>
      <c r="F413" s="103"/>
      <c r="G413" s="103"/>
      <c r="H413" s="103"/>
      <c r="I413" s="103"/>
      <c r="J413" s="103"/>
      <c r="K413" s="103"/>
      <c r="L413" s="103"/>
    </row>
    <row r="414" spans="1:12" customFormat="1" x14ac:dyDescent="0.25">
      <c r="A414" s="91"/>
      <c r="B414" s="91"/>
      <c r="C414" s="91"/>
      <c r="D414" s="91"/>
      <c r="E414" s="103"/>
      <c r="F414" s="103"/>
      <c r="G414" s="103"/>
      <c r="H414" s="103"/>
      <c r="I414" s="103"/>
      <c r="J414" s="103"/>
      <c r="K414" s="103"/>
      <c r="L414" s="103"/>
    </row>
    <row r="415" spans="1:12" customFormat="1" x14ac:dyDescent="0.25">
      <c r="A415" s="91"/>
      <c r="B415" s="91"/>
      <c r="C415" s="91"/>
      <c r="D415" s="91"/>
      <c r="E415" s="103"/>
      <c r="F415" s="103"/>
      <c r="G415" s="103"/>
      <c r="H415" s="103"/>
      <c r="I415" s="103"/>
      <c r="J415" s="103"/>
      <c r="K415" s="103"/>
      <c r="L415" s="103"/>
    </row>
    <row r="416" spans="1:12" customFormat="1" x14ac:dyDescent="0.25">
      <c r="A416" s="91"/>
      <c r="B416" s="91"/>
      <c r="C416" s="91"/>
      <c r="D416" s="91"/>
      <c r="E416" s="103"/>
      <c r="F416" s="103"/>
      <c r="G416" s="103"/>
      <c r="H416" s="103"/>
      <c r="I416" s="103"/>
      <c r="J416" s="103"/>
      <c r="K416" s="103"/>
      <c r="L416" s="103"/>
    </row>
    <row r="417" spans="1:12" customFormat="1" x14ac:dyDescent="0.25">
      <c r="A417" s="91"/>
      <c r="B417" s="91"/>
      <c r="C417" s="91"/>
      <c r="D417" s="91"/>
      <c r="E417" s="103"/>
      <c r="F417" s="103"/>
      <c r="G417" s="103"/>
      <c r="H417" s="103"/>
      <c r="I417" s="103"/>
      <c r="J417" s="103"/>
      <c r="K417" s="103"/>
      <c r="L417" s="103"/>
    </row>
    <row r="418" spans="1:12" customFormat="1" x14ac:dyDescent="0.25">
      <c r="A418" s="91"/>
      <c r="B418" s="91"/>
      <c r="C418" s="91"/>
      <c r="D418" s="91"/>
      <c r="E418" s="103"/>
      <c r="F418" s="103"/>
      <c r="G418" s="103"/>
      <c r="H418" s="103"/>
      <c r="I418" s="103"/>
      <c r="J418" s="103"/>
      <c r="K418" s="103"/>
      <c r="L418" s="103"/>
    </row>
    <row r="419" spans="1:12" customFormat="1" x14ac:dyDescent="0.25">
      <c r="A419" s="91"/>
      <c r="B419" s="91"/>
      <c r="C419" s="91"/>
      <c r="D419" s="91"/>
      <c r="E419" s="103"/>
      <c r="F419" s="103"/>
      <c r="G419" s="103"/>
      <c r="H419" s="103"/>
      <c r="I419" s="103"/>
      <c r="J419" s="103"/>
      <c r="K419" s="103"/>
      <c r="L419" s="103"/>
    </row>
    <row r="420" spans="1:12" customFormat="1" x14ac:dyDescent="0.25">
      <c r="A420" s="91"/>
      <c r="B420" s="91"/>
      <c r="C420" s="91"/>
      <c r="D420" s="91"/>
      <c r="E420" s="103"/>
      <c r="F420" s="103"/>
      <c r="G420" s="103"/>
      <c r="H420" s="103"/>
      <c r="I420" s="103"/>
      <c r="J420" s="103"/>
      <c r="K420" s="103"/>
      <c r="L420" s="103"/>
    </row>
    <row r="421" spans="1:12" customFormat="1" x14ac:dyDescent="0.25">
      <c r="A421" s="91"/>
      <c r="B421" s="91"/>
      <c r="C421" s="91"/>
      <c r="D421" s="91"/>
      <c r="E421" s="103"/>
      <c r="F421" s="103"/>
      <c r="G421" s="103"/>
      <c r="H421" s="103"/>
      <c r="I421" s="103"/>
      <c r="J421" s="103"/>
      <c r="K421" s="103"/>
      <c r="L421" s="103"/>
    </row>
    <row r="422" spans="1:12" customFormat="1" x14ac:dyDescent="0.25">
      <c r="A422" s="91"/>
      <c r="B422" s="91"/>
      <c r="C422" s="91"/>
      <c r="D422" s="91"/>
      <c r="E422" s="103"/>
      <c r="F422" s="103"/>
      <c r="G422" s="103"/>
      <c r="H422" s="103"/>
      <c r="I422" s="103"/>
      <c r="J422" s="103"/>
      <c r="K422" s="103"/>
      <c r="L422" s="103"/>
    </row>
    <row r="423" spans="1:12" customFormat="1" x14ac:dyDescent="0.25">
      <c r="A423" s="91"/>
      <c r="B423" s="91"/>
      <c r="C423" s="91"/>
      <c r="D423" s="91"/>
      <c r="E423" s="103"/>
      <c r="F423" s="103"/>
      <c r="G423" s="103"/>
      <c r="H423" s="103"/>
      <c r="I423" s="103"/>
      <c r="J423" s="103"/>
      <c r="K423" s="103"/>
      <c r="L423" s="103"/>
    </row>
    <row r="424" spans="1:12" customFormat="1" x14ac:dyDescent="0.25">
      <c r="A424" s="91"/>
      <c r="B424" s="91"/>
      <c r="C424" s="91"/>
      <c r="D424" s="91"/>
      <c r="E424" s="103"/>
      <c r="F424" s="103"/>
      <c r="G424" s="103"/>
      <c r="H424" s="103"/>
      <c r="I424" s="103"/>
      <c r="J424" s="103"/>
      <c r="K424" s="103"/>
      <c r="L424" s="103"/>
    </row>
    <row r="425" spans="1:12" customFormat="1" x14ac:dyDescent="0.25">
      <c r="A425" s="91"/>
      <c r="B425" s="91"/>
      <c r="C425" s="91"/>
      <c r="D425" s="91"/>
      <c r="E425" s="103"/>
      <c r="F425" s="103"/>
      <c r="G425" s="103"/>
      <c r="H425" s="103"/>
      <c r="I425" s="103"/>
      <c r="J425" s="103"/>
      <c r="K425" s="103"/>
      <c r="L425" s="103"/>
    </row>
    <row r="426" spans="1:12" customFormat="1" x14ac:dyDescent="0.25">
      <c r="A426" s="91"/>
      <c r="B426" s="91"/>
      <c r="C426" s="91"/>
      <c r="D426" s="91"/>
      <c r="E426" s="103"/>
      <c r="F426" s="103"/>
      <c r="G426" s="103"/>
      <c r="H426" s="103"/>
      <c r="I426" s="103"/>
      <c r="J426" s="103"/>
      <c r="K426" s="103"/>
      <c r="L426" s="103"/>
    </row>
    <row r="427" spans="1:12" customFormat="1" x14ac:dyDescent="0.25">
      <c r="A427" s="91"/>
      <c r="B427" s="91"/>
      <c r="C427" s="91"/>
      <c r="D427" s="91"/>
      <c r="E427" s="103"/>
      <c r="F427" s="103"/>
      <c r="G427" s="103"/>
      <c r="H427" s="103"/>
      <c r="I427" s="103"/>
      <c r="J427" s="103"/>
      <c r="K427" s="103"/>
      <c r="L427" s="103"/>
    </row>
    <row r="428" spans="1:12" customFormat="1" x14ac:dyDescent="0.25">
      <c r="A428" s="91"/>
      <c r="B428" s="91"/>
      <c r="C428" s="91"/>
      <c r="D428" s="91"/>
      <c r="E428" s="103"/>
      <c r="F428" s="103"/>
      <c r="G428" s="103"/>
      <c r="H428" s="103"/>
      <c r="I428" s="103"/>
      <c r="J428" s="103"/>
      <c r="K428" s="103"/>
      <c r="L428" s="103"/>
    </row>
    <row r="429" spans="1:12" customFormat="1" x14ac:dyDescent="0.25">
      <c r="A429" s="91"/>
      <c r="B429" s="91"/>
      <c r="C429" s="91"/>
      <c r="D429" s="91"/>
      <c r="E429" s="103"/>
      <c r="F429" s="103"/>
      <c r="G429" s="103"/>
      <c r="H429" s="103"/>
      <c r="I429" s="103"/>
      <c r="J429" s="103"/>
      <c r="K429" s="103"/>
      <c r="L429" s="103"/>
    </row>
    <row r="430" spans="1:12" customFormat="1" x14ac:dyDescent="0.25">
      <c r="A430" s="91"/>
      <c r="B430" s="91"/>
      <c r="C430" s="91"/>
      <c r="D430" s="91"/>
      <c r="E430" s="103"/>
      <c r="F430" s="103"/>
      <c r="G430" s="103"/>
      <c r="H430" s="103"/>
      <c r="I430" s="103"/>
      <c r="J430" s="103"/>
      <c r="K430" s="103"/>
      <c r="L430" s="103"/>
    </row>
    <row r="431" spans="1:12" customFormat="1" x14ac:dyDescent="0.25">
      <c r="A431" s="91"/>
      <c r="B431" s="91"/>
      <c r="C431" s="91"/>
      <c r="D431" s="91"/>
      <c r="E431" s="103"/>
      <c r="F431" s="103"/>
      <c r="G431" s="103"/>
      <c r="H431" s="103"/>
      <c r="I431" s="103"/>
      <c r="J431" s="103"/>
      <c r="K431" s="103"/>
      <c r="L431" s="103"/>
    </row>
    <row r="432" spans="1:12" customFormat="1" x14ac:dyDescent="0.25">
      <c r="A432" s="91"/>
      <c r="B432" s="91"/>
      <c r="C432" s="91"/>
      <c r="D432" s="91"/>
      <c r="E432" s="103"/>
      <c r="F432" s="103"/>
      <c r="G432" s="103"/>
      <c r="H432" s="103"/>
      <c r="I432" s="103"/>
      <c r="J432" s="103"/>
      <c r="K432" s="103"/>
      <c r="L432" s="103"/>
    </row>
    <row r="433" spans="1:12" customFormat="1" x14ac:dyDescent="0.25">
      <c r="A433" s="91"/>
      <c r="B433" s="91"/>
      <c r="C433" s="91"/>
      <c r="D433" s="91"/>
      <c r="E433" s="103"/>
      <c r="F433" s="103"/>
      <c r="G433" s="103"/>
      <c r="H433" s="103"/>
      <c r="I433" s="103"/>
      <c r="J433" s="103"/>
      <c r="K433" s="103"/>
      <c r="L433" s="103"/>
    </row>
    <row r="434" spans="1:12" customFormat="1" x14ac:dyDescent="0.25">
      <c r="A434" s="91"/>
      <c r="B434" s="91"/>
      <c r="C434" s="91"/>
      <c r="D434" s="91"/>
      <c r="E434" s="103"/>
      <c r="F434" s="103"/>
      <c r="G434" s="103"/>
      <c r="H434" s="103"/>
      <c r="I434" s="103"/>
      <c r="J434" s="103"/>
      <c r="K434" s="103"/>
      <c r="L434" s="103"/>
    </row>
    <row r="435" spans="1:12" customFormat="1" x14ac:dyDescent="0.25">
      <c r="A435" s="91"/>
      <c r="B435" s="91"/>
      <c r="C435" s="91"/>
      <c r="D435" s="91"/>
      <c r="E435" s="103"/>
      <c r="F435" s="103"/>
      <c r="G435" s="103"/>
      <c r="H435" s="103"/>
      <c r="I435" s="103"/>
      <c r="J435" s="103"/>
      <c r="K435" s="103"/>
      <c r="L435" s="103"/>
    </row>
    <row r="436" spans="1:12" customFormat="1" x14ac:dyDescent="0.25">
      <c r="A436" s="91"/>
      <c r="B436" s="91"/>
      <c r="C436" s="91"/>
      <c r="D436" s="91"/>
      <c r="E436" s="103"/>
      <c r="F436" s="103"/>
      <c r="G436" s="103"/>
      <c r="H436" s="103"/>
      <c r="I436" s="103"/>
      <c r="J436" s="103"/>
      <c r="K436" s="103"/>
      <c r="L436" s="103"/>
    </row>
    <row r="437" spans="1:12" customFormat="1" x14ac:dyDescent="0.25">
      <c r="A437" s="91"/>
      <c r="B437" s="91"/>
      <c r="C437" s="91"/>
      <c r="D437" s="91"/>
      <c r="E437" s="103"/>
      <c r="F437" s="103"/>
      <c r="G437" s="103"/>
      <c r="H437" s="103"/>
      <c r="I437" s="103"/>
      <c r="J437" s="103"/>
      <c r="K437" s="103"/>
      <c r="L437" s="103"/>
    </row>
    <row r="438" spans="1:12" customFormat="1" x14ac:dyDescent="0.25">
      <c r="A438" s="91"/>
      <c r="B438" s="91"/>
      <c r="C438" s="91"/>
      <c r="D438" s="91"/>
      <c r="E438" s="103"/>
      <c r="F438" s="103"/>
      <c r="G438" s="103"/>
      <c r="H438" s="103"/>
      <c r="I438" s="103"/>
      <c r="J438" s="103"/>
      <c r="K438" s="103"/>
      <c r="L438" s="103"/>
    </row>
    <row r="439" spans="1:12" customFormat="1" x14ac:dyDescent="0.25">
      <c r="A439" s="91"/>
      <c r="B439" s="91"/>
      <c r="C439" s="91"/>
      <c r="D439" s="91"/>
      <c r="E439" s="103"/>
      <c r="F439" s="103"/>
      <c r="G439" s="103"/>
      <c r="H439" s="103"/>
      <c r="I439" s="103"/>
      <c r="J439" s="103"/>
      <c r="K439" s="103"/>
      <c r="L439" s="103"/>
    </row>
    <row r="440" spans="1:12" customFormat="1" x14ac:dyDescent="0.25">
      <c r="A440" s="91"/>
      <c r="B440" s="91"/>
      <c r="C440" s="91"/>
      <c r="D440" s="91"/>
      <c r="E440" s="103"/>
      <c r="F440" s="103"/>
      <c r="G440" s="103"/>
      <c r="H440" s="103"/>
      <c r="I440" s="103"/>
      <c r="J440" s="103"/>
      <c r="K440" s="103"/>
      <c r="L440" s="103"/>
    </row>
    <row r="441" spans="1:12" customFormat="1" x14ac:dyDescent="0.25">
      <c r="A441" s="91"/>
      <c r="B441" s="91"/>
      <c r="C441" s="91"/>
      <c r="D441" s="91"/>
      <c r="E441" s="103"/>
      <c r="F441" s="103"/>
      <c r="G441" s="103"/>
      <c r="H441" s="103"/>
      <c r="I441" s="103"/>
      <c r="J441" s="103"/>
      <c r="K441" s="103"/>
      <c r="L441" s="103"/>
    </row>
    <row r="442" spans="1:12" customFormat="1" x14ac:dyDescent="0.25">
      <c r="A442" s="91"/>
      <c r="B442" s="91"/>
      <c r="C442" s="91"/>
      <c r="D442" s="91"/>
      <c r="E442" s="103"/>
      <c r="F442" s="103"/>
      <c r="G442" s="103"/>
      <c r="H442" s="103"/>
      <c r="I442" s="103"/>
      <c r="J442" s="103"/>
      <c r="K442" s="103"/>
      <c r="L442" s="103"/>
    </row>
    <row r="443" spans="1:12" customFormat="1" x14ac:dyDescent="0.25">
      <c r="A443" s="91"/>
      <c r="B443" s="91"/>
      <c r="C443" s="91"/>
      <c r="D443" s="91"/>
      <c r="E443" s="103"/>
      <c r="F443" s="103"/>
      <c r="G443" s="103"/>
      <c r="H443" s="103"/>
      <c r="I443" s="103"/>
      <c r="J443" s="103"/>
      <c r="K443" s="103"/>
      <c r="L443" s="103"/>
    </row>
    <row r="444" spans="1:12" customFormat="1" x14ac:dyDescent="0.25">
      <c r="A444" s="91"/>
      <c r="B444" s="91"/>
      <c r="C444" s="91"/>
      <c r="D444" s="91"/>
      <c r="E444" s="103"/>
      <c r="F444" s="103"/>
      <c r="G444" s="103"/>
      <c r="H444" s="103"/>
      <c r="I444" s="103"/>
      <c r="J444" s="103"/>
      <c r="K444" s="103"/>
      <c r="L444" s="103"/>
    </row>
    <row r="445" spans="1:12" customFormat="1" x14ac:dyDescent="0.25">
      <c r="A445" s="91"/>
      <c r="B445" s="91"/>
      <c r="C445" s="91"/>
      <c r="D445" s="91"/>
      <c r="E445" s="103"/>
      <c r="F445" s="103"/>
      <c r="G445" s="103"/>
      <c r="H445" s="103"/>
      <c r="I445" s="103"/>
      <c r="J445" s="103"/>
      <c r="K445" s="103"/>
      <c r="L445" s="103"/>
    </row>
    <row r="446" spans="1:12" customFormat="1" x14ac:dyDescent="0.25">
      <c r="A446" s="91"/>
      <c r="B446" s="91"/>
      <c r="C446" s="91"/>
      <c r="D446" s="91"/>
      <c r="E446" s="103"/>
      <c r="F446" s="103"/>
      <c r="G446" s="103"/>
      <c r="H446" s="103"/>
      <c r="I446" s="103"/>
      <c r="J446" s="103"/>
      <c r="K446" s="103"/>
      <c r="L446" s="103"/>
    </row>
    <row r="447" spans="1:12" customFormat="1" x14ac:dyDescent="0.25">
      <c r="A447" s="91"/>
      <c r="B447" s="91"/>
      <c r="C447" s="91"/>
      <c r="D447" s="91"/>
      <c r="E447" s="103"/>
      <c r="F447" s="103"/>
      <c r="G447" s="103"/>
      <c r="H447" s="103"/>
      <c r="I447" s="103"/>
      <c r="J447" s="103"/>
      <c r="K447" s="103"/>
      <c r="L447" s="103"/>
    </row>
    <row r="448" spans="1:12" customFormat="1" x14ac:dyDescent="0.25">
      <c r="A448" s="91"/>
      <c r="B448" s="91"/>
      <c r="C448" s="91"/>
      <c r="D448" s="91"/>
      <c r="E448" s="103"/>
      <c r="F448" s="103"/>
      <c r="G448" s="103"/>
      <c r="H448" s="103"/>
      <c r="I448" s="103"/>
      <c r="J448" s="103"/>
      <c r="K448" s="103"/>
      <c r="L448" s="103"/>
    </row>
    <row r="449" spans="1:12" customFormat="1" x14ac:dyDescent="0.25">
      <c r="A449" s="91"/>
      <c r="B449" s="91"/>
      <c r="C449" s="91"/>
      <c r="D449" s="91"/>
      <c r="E449" s="103"/>
      <c r="F449" s="103"/>
      <c r="G449" s="103"/>
      <c r="H449" s="103"/>
      <c r="I449" s="103"/>
      <c r="J449" s="103"/>
      <c r="K449" s="103"/>
      <c r="L449" s="103"/>
    </row>
    <row r="450" spans="1:12" customFormat="1" x14ac:dyDescent="0.25">
      <c r="A450" s="91"/>
      <c r="B450" s="91"/>
      <c r="C450" s="91"/>
      <c r="D450" s="91"/>
      <c r="E450" s="103"/>
      <c r="F450" s="103"/>
      <c r="G450" s="103"/>
      <c r="H450" s="103"/>
      <c r="I450" s="103"/>
      <c r="J450" s="103"/>
      <c r="K450" s="103"/>
      <c r="L450" s="103"/>
    </row>
    <row r="451" spans="1:12" customFormat="1" x14ac:dyDescent="0.25">
      <c r="A451" s="91"/>
      <c r="B451" s="91"/>
      <c r="C451" s="91"/>
      <c r="D451" s="91"/>
      <c r="E451" s="103"/>
      <c r="F451" s="103"/>
      <c r="G451" s="103"/>
      <c r="H451" s="103"/>
      <c r="I451" s="103"/>
      <c r="J451" s="103"/>
      <c r="K451" s="103"/>
      <c r="L451" s="103"/>
    </row>
    <row r="452" spans="1:12" customFormat="1" x14ac:dyDescent="0.25">
      <c r="A452" s="91"/>
      <c r="B452" s="91"/>
      <c r="C452" s="91"/>
      <c r="D452" s="91"/>
      <c r="E452" s="103"/>
      <c r="F452" s="103"/>
      <c r="G452" s="103"/>
      <c r="H452" s="103"/>
      <c r="I452" s="103"/>
      <c r="J452" s="103"/>
      <c r="K452" s="103"/>
      <c r="L452" s="103"/>
    </row>
    <row r="453" spans="1:12" customFormat="1" x14ac:dyDescent="0.25">
      <c r="A453" s="91"/>
      <c r="B453" s="91"/>
      <c r="C453" s="91"/>
      <c r="D453" s="91"/>
      <c r="E453" s="103"/>
      <c r="F453" s="103"/>
      <c r="G453" s="103"/>
      <c r="H453" s="103"/>
      <c r="I453" s="103"/>
      <c r="J453" s="103"/>
      <c r="K453" s="103"/>
      <c r="L453" s="103"/>
    </row>
    <row r="454" spans="1:12" customFormat="1" x14ac:dyDescent="0.25">
      <c r="A454" s="91"/>
      <c r="B454" s="91"/>
      <c r="C454" s="91"/>
      <c r="D454" s="91"/>
      <c r="E454" s="103"/>
      <c r="F454" s="103"/>
      <c r="G454" s="103"/>
      <c r="H454" s="103"/>
      <c r="I454" s="103"/>
      <c r="J454" s="103"/>
      <c r="K454" s="103"/>
      <c r="L454" s="103"/>
    </row>
    <row r="455" spans="1:12" customFormat="1" x14ac:dyDescent="0.25">
      <c r="A455" s="91"/>
      <c r="B455" s="91"/>
      <c r="C455" s="91"/>
      <c r="D455" s="91"/>
      <c r="E455" s="103"/>
      <c r="F455" s="103"/>
      <c r="G455" s="103"/>
      <c r="H455" s="103"/>
      <c r="I455" s="103"/>
      <c r="J455" s="103"/>
      <c r="K455" s="103"/>
      <c r="L455" s="103"/>
    </row>
    <row r="456" spans="1:12" customFormat="1" x14ac:dyDescent="0.25">
      <c r="A456" s="91"/>
      <c r="B456" s="91"/>
      <c r="C456" s="91"/>
      <c r="D456" s="91"/>
      <c r="E456" s="103"/>
      <c r="F456" s="103"/>
      <c r="G456" s="103"/>
      <c r="H456" s="103"/>
      <c r="I456" s="103"/>
      <c r="J456" s="103"/>
      <c r="K456" s="103"/>
      <c r="L456" s="103"/>
    </row>
    <row r="457" spans="1:12" customFormat="1" x14ac:dyDescent="0.25">
      <c r="A457" s="91"/>
      <c r="B457" s="91"/>
      <c r="C457" s="91"/>
      <c r="D457" s="91"/>
      <c r="E457" s="103"/>
      <c r="F457" s="103"/>
      <c r="G457" s="103"/>
      <c r="H457" s="103"/>
      <c r="I457" s="103"/>
      <c r="J457" s="103"/>
      <c r="K457" s="103"/>
      <c r="L457" s="103"/>
    </row>
    <row r="458" spans="1:12" customFormat="1" x14ac:dyDescent="0.25">
      <c r="A458" s="91"/>
      <c r="B458" s="91"/>
      <c r="C458" s="91"/>
      <c r="D458" s="91"/>
      <c r="E458" s="103"/>
      <c r="F458" s="103"/>
      <c r="G458" s="103"/>
      <c r="H458" s="103"/>
      <c r="I458" s="103"/>
      <c r="J458" s="103"/>
      <c r="K458" s="103"/>
      <c r="L458" s="103"/>
    </row>
    <row r="459" spans="1:12" customFormat="1" x14ac:dyDescent="0.25">
      <c r="A459" s="91"/>
      <c r="B459" s="91"/>
      <c r="C459" s="91"/>
      <c r="D459" s="91"/>
      <c r="E459" s="103"/>
      <c r="F459" s="103"/>
      <c r="G459" s="103"/>
      <c r="H459" s="103"/>
      <c r="I459" s="103"/>
      <c r="J459" s="103"/>
      <c r="K459" s="103"/>
      <c r="L459" s="103"/>
    </row>
    <row r="460" spans="1:12" customFormat="1" x14ac:dyDescent="0.25">
      <c r="A460" s="91"/>
      <c r="B460" s="91"/>
      <c r="C460" s="91"/>
      <c r="D460" s="91"/>
      <c r="E460" s="103"/>
      <c r="F460" s="103"/>
      <c r="G460" s="103"/>
      <c r="H460" s="103"/>
      <c r="I460" s="103"/>
      <c r="J460" s="103"/>
      <c r="K460" s="103"/>
      <c r="L460" s="103"/>
    </row>
    <row r="461" spans="1:12" customFormat="1" x14ac:dyDescent="0.25">
      <c r="A461" s="91"/>
      <c r="B461" s="91"/>
      <c r="C461" s="91"/>
      <c r="D461" s="91"/>
      <c r="E461" s="103"/>
      <c r="F461" s="103"/>
      <c r="G461" s="103"/>
      <c r="H461" s="103"/>
      <c r="I461" s="103"/>
      <c r="J461" s="103"/>
      <c r="K461" s="103"/>
      <c r="L461" s="103"/>
    </row>
    <row r="462" spans="1:12" customFormat="1" x14ac:dyDescent="0.25">
      <c r="A462" s="91"/>
      <c r="B462" s="91"/>
      <c r="C462" s="91"/>
      <c r="D462" s="91"/>
      <c r="E462" s="103"/>
      <c r="F462" s="103"/>
      <c r="G462" s="103"/>
      <c r="H462" s="103"/>
      <c r="I462" s="103"/>
      <c r="J462" s="103"/>
      <c r="K462" s="103"/>
      <c r="L462" s="103"/>
    </row>
    <row r="463" spans="1:12" customFormat="1" x14ac:dyDescent="0.25">
      <c r="A463" s="91"/>
      <c r="B463" s="91"/>
      <c r="C463" s="91"/>
      <c r="D463" s="91"/>
      <c r="E463" s="103"/>
      <c r="F463" s="103"/>
      <c r="G463" s="103"/>
      <c r="H463" s="103"/>
      <c r="I463" s="103"/>
      <c r="J463" s="103"/>
      <c r="K463" s="103"/>
      <c r="L463" s="103"/>
    </row>
    <row r="464" spans="1:12" customFormat="1" x14ac:dyDescent="0.25">
      <c r="A464" s="91"/>
      <c r="B464" s="91"/>
      <c r="C464" s="91"/>
      <c r="D464" s="91"/>
      <c r="E464" s="103"/>
      <c r="F464" s="103"/>
      <c r="G464" s="103"/>
      <c r="H464" s="103"/>
      <c r="I464" s="103"/>
      <c r="J464" s="103"/>
      <c r="K464" s="103"/>
      <c r="L464" s="103"/>
    </row>
    <row r="465" spans="1:12" customFormat="1" x14ac:dyDescent="0.25">
      <c r="A465" s="91"/>
      <c r="B465" s="91"/>
      <c r="C465" s="91"/>
      <c r="D465" s="91"/>
      <c r="E465" s="103"/>
      <c r="F465" s="103"/>
      <c r="G465" s="103"/>
      <c r="H465" s="103"/>
      <c r="I465" s="103"/>
      <c r="J465" s="103"/>
      <c r="K465" s="103"/>
      <c r="L465" s="103"/>
    </row>
    <row r="466" spans="1:12" customFormat="1" x14ac:dyDescent="0.25">
      <c r="A466" s="91"/>
      <c r="B466" s="91"/>
      <c r="C466" s="91"/>
      <c r="D466" s="91"/>
      <c r="E466" s="103"/>
      <c r="F466" s="103"/>
      <c r="G466" s="103"/>
      <c r="H466" s="103"/>
      <c r="I466" s="103"/>
      <c r="J466" s="103"/>
      <c r="K466" s="103"/>
      <c r="L466" s="103"/>
    </row>
    <row r="467" spans="1:12" customFormat="1" x14ac:dyDescent="0.25">
      <c r="A467" s="91"/>
      <c r="B467" s="91"/>
      <c r="C467" s="91"/>
      <c r="D467" s="91"/>
      <c r="E467" s="103"/>
      <c r="F467" s="103"/>
      <c r="G467" s="103"/>
      <c r="H467" s="103"/>
      <c r="I467" s="103"/>
      <c r="J467" s="103"/>
      <c r="K467" s="103"/>
      <c r="L467" s="103"/>
    </row>
    <row r="468" spans="1:12" customFormat="1" x14ac:dyDescent="0.25">
      <c r="A468" s="91"/>
      <c r="B468" s="91"/>
      <c r="C468" s="91"/>
      <c r="D468" s="91"/>
      <c r="E468" s="103"/>
      <c r="F468" s="103"/>
      <c r="G468" s="103"/>
      <c r="H468" s="103"/>
      <c r="I468" s="103"/>
      <c r="J468" s="103"/>
      <c r="K468" s="103"/>
      <c r="L468" s="103"/>
    </row>
    <row r="469" spans="1:12" customFormat="1" x14ac:dyDescent="0.25">
      <c r="A469" s="91"/>
      <c r="B469" s="91"/>
      <c r="C469" s="91"/>
      <c r="D469" s="91"/>
      <c r="E469" s="103"/>
      <c r="F469" s="103"/>
      <c r="G469" s="103"/>
      <c r="H469" s="103"/>
      <c r="I469" s="103"/>
      <c r="J469" s="103"/>
      <c r="K469" s="103"/>
      <c r="L469" s="103"/>
    </row>
    <row r="470" spans="1:12" customFormat="1" x14ac:dyDescent="0.25">
      <c r="A470" s="91"/>
      <c r="B470" s="91"/>
      <c r="C470" s="91"/>
      <c r="D470" s="91"/>
      <c r="E470" s="103"/>
      <c r="F470" s="103"/>
      <c r="G470" s="103"/>
      <c r="H470" s="103"/>
      <c r="I470" s="103"/>
      <c r="J470" s="103"/>
      <c r="K470" s="103"/>
      <c r="L470" s="103"/>
    </row>
    <row r="471" spans="1:12" customFormat="1" x14ac:dyDescent="0.25">
      <c r="A471" s="91"/>
      <c r="B471" s="91"/>
      <c r="C471" s="91"/>
      <c r="D471" s="91"/>
      <c r="E471" s="103"/>
      <c r="F471" s="103"/>
      <c r="G471" s="103"/>
      <c r="H471" s="103"/>
      <c r="I471" s="103"/>
      <c r="J471" s="103"/>
      <c r="K471" s="103"/>
      <c r="L471" s="103"/>
    </row>
    <row r="472" spans="1:12" customFormat="1" x14ac:dyDescent="0.25">
      <c r="A472" s="91"/>
      <c r="B472" s="91"/>
      <c r="C472" s="91"/>
      <c r="D472" s="91"/>
      <c r="E472" s="103"/>
      <c r="F472" s="103"/>
      <c r="G472" s="103"/>
      <c r="H472" s="103"/>
      <c r="I472" s="103"/>
      <c r="J472" s="103"/>
      <c r="K472" s="103"/>
      <c r="L472" s="103"/>
    </row>
    <row r="473" spans="1:12" customFormat="1" x14ac:dyDescent="0.25">
      <c r="A473" s="91"/>
      <c r="B473" s="91"/>
      <c r="C473" s="91"/>
      <c r="D473" s="91"/>
      <c r="E473" s="103"/>
      <c r="F473" s="103"/>
      <c r="G473" s="103"/>
      <c r="H473" s="103"/>
      <c r="I473" s="103"/>
      <c r="J473" s="103"/>
      <c r="K473" s="103"/>
      <c r="L473" s="103"/>
    </row>
    <row r="474" spans="1:12" customFormat="1" x14ac:dyDescent="0.25">
      <c r="A474" s="91"/>
      <c r="B474" s="91"/>
      <c r="C474" s="91"/>
      <c r="D474" s="91"/>
      <c r="E474" s="103"/>
      <c r="F474" s="103"/>
      <c r="G474" s="103"/>
      <c r="H474" s="103"/>
      <c r="I474" s="103"/>
      <c r="J474" s="103"/>
      <c r="K474" s="103"/>
      <c r="L474" s="103"/>
    </row>
    <row r="475" spans="1:12" customFormat="1" x14ac:dyDescent="0.25">
      <c r="A475" s="91"/>
      <c r="B475" s="91"/>
      <c r="C475" s="91"/>
      <c r="D475" s="91"/>
      <c r="E475" s="103"/>
      <c r="F475" s="103"/>
      <c r="G475" s="103"/>
      <c r="H475" s="103"/>
      <c r="I475" s="103"/>
      <c r="J475" s="103"/>
      <c r="K475" s="103"/>
      <c r="L475" s="103"/>
    </row>
    <row r="476" spans="1:12" customFormat="1" x14ac:dyDescent="0.25">
      <c r="A476" s="91"/>
      <c r="B476" s="91"/>
      <c r="C476" s="91"/>
      <c r="D476" s="91"/>
      <c r="E476" s="103"/>
      <c r="F476" s="103"/>
      <c r="G476" s="103"/>
      <c r="H476" s="103"/>
      <c r="I476" s="103"/>
      <c r="J476" s="103"/>
      <c r="K476" s="103"/>
      <c r="L476" s="103"/>
    </row>
    <row r="477" spans="1:12" customFormat="1" x14ac:dyDescent="0.25">
      <c r="A477" s="91"/>
      <c r="B477" s="91"/>
      <c r="C477" s="91"/>
      <c r="D477" s="91"/>
      <c r="E477" s="103"/>
      <c r="F477" s="103"/>
      <c r="G477" s="103"/>
      <c r="H477" s="103"/>
      <c r="I477" s="103"/>
      <c r="J477" s="103"/>
      <c r="K477" s="103"/>
      <c r="L477" s="103"/>
    </row>
    <row r="478" spans="1:12" customFormat="1" x14ac:dyDescent="0.25">
      <c r="A478" s="91"/>
      <c r="B478" s="91"/>
      <c r="C478" s="91"/>
      <c r="D478" s="91"/>
      <c r="E478" s="103"/>
      <c r="F478" s="103"/>
      <c r="G478" s="103"/>
      <c r="H478" s="103"/>
      <c r="I478" s="103"/>
      <c r="J478" s="103"/>
      <c r="K478" s="103"/>
      <c r="L478" s="103"/>
    </row>
    <row r="479" spans="1:12" customFormat="1" x14ac:dyDescent="0.25">
      <c r="A479" s="91"/>
      <c r="B479" s="91"/>
      <c r="C479" s="91"/>
      <c r="D479" s="91"/>
      <c r="E479" s="103"/>
      <c r="F479" s="103"/>
      <c r="G479" s="103"/>
      <c r="H479" s="103"/>
      <c r="I479" s="103"/>
      <c r="J479" s="103"/>
      <c r="K479" s="103"/>
      <c r="L479" s="103"/>
    </row>
    <row r="480" spans="1:12" customFormat="1" x14ac:dyDescent="0.25">
      <c r="A480" s="91"/>
      <c r="B480" s="91"/>
      <c r="C480" s="91"/>
      <c r="D480" s="91"/>
      <c r="E480" s="103"/>
      <c r="F480" s="103"/>
      <c r="G480" s="103"/>
      <c r="H480" s="103"/>
      <c r="I480" s="103"/>
      <c r="J480" s="103"/>
      <c r="K480" s="103"/>
      <c r="L480" s="103"/>
    </row>
    <row r="481" spans="1:12" customFormat="1" x14ac:dyDescent="0.25">
      <c r="A481" s="91"/>
      <c r="B481" s="91"/>
      <c r="C481" s="91"/>
      <c r="D481" s="91"/>
      <c r="E481" s="103"/>
      <c r="F481" s="103"/>
      <c r="G481" s="103"/>
      <c r="H481" s="103"/>
      <c r="I481" s="103"/>
      <c r="J481" s="103"/>
      <c r="K481" s="103"/>
      <c r="L481" s="103"/>
    </row>
    <row r="482" spans="1:12" customFormat="1" x14ac:dyDescent="0.25">
      <c r="A482" s="91"/>
      <c r="B482" s="91"/>
      <c r="C482" s="91"/>
      <c r="D482" s="91"/>
      <c r="E482" s="103"/>
      <c r="F482" s="103"/>
      <c r="G482" s="103"/>
      <c r="H482" s="103"/>
      <c r="I482" s="103"/>
      <c r="J482" s="103"/>
      <c r="K482" s="103"/>
      <c r="L482" s="103"/>
    </row>
    <row r="483" spans="1:12" customFormat="1" x14ac:dyDescent="0.25">
      <c r="A483" s="91"/>
      <c r="B483" s="91"/>
      <c r="C483" s="91"/>
      <c r="D483" s="91"/>
      <c r="E483" s="103"/>
      <c r="F483" s="103"/>
      <c r="G483" s="103"/>
      <c r="H483" s="103"/>
      <c r="I483" s="103"/>
      <c r="J483" s="103"/>
      <c r="K483" s="103"/>
      <c r="L483" s="103"/>
    </row>
    <row r="484" spans="1:12" customFormat="1" x14ac:dyDescent="0.25">
      <c r="A484" s="91"/>
      <c r="B484" s="91"/>
      <c r="C484" s="91"/>
      <c r="D484" s="91"/>
      <c r="E484" s="103"/>
      <c r="F484" s="103"/>
      <c r="G484" s="103"/>
      <c r="H484" s="103"/>
      <c r="I484" s="103"/>
      <c r="J484" s="103"/>
      <c r="K484" s="103"/>
      <c r="L484" s="103"/>
    </row>
    <row r="485" spans="1:12" customFormat="1" x14ac:dyDescent="0.25">
      <c r="A485" s="91"/>
      <c r="B485" s="91"/>
      <c r="C485" s="91"/>
      <c r="D485" s="91"/>
      <c r="E485" s="103"/>
      <c r="F485" s="103"/>
      <c r="G485" s="103"/>
      <c r="H485" s="103"/>
      <c r="I485" s="103"/>
      <c r="J485" s="103"/>
      <c r="K485" s="103"/>
      <c r="L485" s="103"/>
    </row>
    <row r="486" spans="1:12" customFormat="1" x14ac:dyDescent="0.25">
      <c r="A486" s="91"/>
      <c r="B486" s="91"/>
      <c r="C486" s="91"/>
      <c r="D486" s="91"/>
      <c r="E486" s="103"/>
      <c r="F486" s="103"/>
      <c r="G486" s="103"/>
      <c r="H486" s="103"/>
      <c r="I486" s="103"/>
      <c r="J486" s="103"/>
      <c r="K486" s="103"/>
      <c r="L486" s="103"/>
    </row>
    <row r="487" spans="1:12" customFormat="1" x14ac:dyDescent="0.25">
      <c r="A487" s="91"/>
      <c r="B487" s="91"/>
      <c r="C487" s="91"/>
      <c r="D487" s="91"/>
      <c r="E487" s="103"/>
      <c r="F487" s="103"/>
      <c r="G487" s="103"/>
      <c r="H487" s="103"/>
      <c r="I487" s="103"/>
      <c r="J487" s="103"/>
      <c r="K487" s="103"/>
      <c r="L487" s="103"/>
    </row>
    <row r="488" spans="1:12" customFormat="1" x14ac:dyDescent="0.25">
      <c r="A488" s="91"/>
      <c r="B488" s="91"/>
      <c r="C488" s="91"/>
      <c r="D488" s="91"/>
      <c r="E488" s="103"/>
      <c r="F488" s="103"/>
      <c r="G488" s="103"/>
      <c r="H488" s="103"/>
      <c r="I488" s="103"/>
      <c r="J488" s="103"/>
      <c r="K488" s="103"/>
      <c r="L488" s="103"/>
    </row>
    <row r="489" spans="1:12" customFormat="1" x14ac:dyDescent="0.25">
      <c r="A489" s="91"/>
      <c r="B489" s="91"/>
      <c r="C489" s="91"/>
      <c r="D489" s="91"/>
      <c r="E489" s="103"/>
      <c r="F489" s="103"/>
      <c r="G489" s="103"/>
      <c r="H489" s="103"/>
      <c r="I489" s="103"/>
      <c r="J489" s="103"/>
      <c r="K489" s="103"/>
      <c r="L489" s="103"/>
    </row>
    <row r="490" spans="1:12" customFormat="1" x14ac:dyDescent="0.25">
      <c r="A490" s="91"/>
      <c r="B490" s="91"/>
      <c r="C490" s="91"/>
      <c r="D490" s="91"/>
      <c r="E490" s="103"/>
      <c r="F490" s="103"/>
      <c r="G490" s="103"/>
      <c r="H490" s="103"/>
      <c r="I490" s="103"/>
      <c r="J490" s="103"/>
      <c r="K490" s="103"/>
      <c r="L490" s="103"/>
    </row>
    <row r="491" spans="1:12" customFormat="1" x14ac:dyDescent="0.25">
      <c r="A491" s="91"/>
      <c r="B491" s="91"/>
      <c r="C491" s="91"/>
      <c r="D491" s="91"/>
      <c r="E491" s="103"/>
      <c r="F491" s="103"/>
      <c r="G491" s="103"/>
      <c r="H491" s="103"/>
      <c r="I491" s="103"/>
      <c r="J491" s="103"/>
      <c r="K491" s="103"/>
      <c r="L491" s="103"/>
    </row>
    <row r="492" spans="1:12" customFormat="1" x14ac:dyDescent="0.25">
      <c r="A492" s="91"/>
      <c r="B492" s="91"/>
      <c r="C492" s="91"/>
      <c r="D492" s="91"/>
      <c r="E492" s="103"/>
      <c r="F492" s="103"/>
      <c r="G492" s="103"/>
      <c r="H492" s="103"/>
      <c r="I492" s="103"/>
      <c r="J492" s="103"/>
      <c r="K492" s="103"/>
      <c r="L492" s="103"/>
    </row>
    <row r="493" spans="1:12" customFormat="1" x14ac:dyDescent="0.25">
      <c r="A493" s="91"/>
      <c r="B493" s="91"/>
      <c r="C493" s="91"/>
      <c r="D493" s="91"/>
      <c r="E493" s="103"/>
      <c r="F493" s="103"/>
      <c r="G493" s="103"/>
      <c r="H493" s="103"/>
      <c r="I493" s="103"/>
      <c r="J493" s="103"/>
      <c r="K493" s="103"/>
      <c r="L493" s="103"/>
    </row>
    <row r="494" spans="1:12" customFormat="1" x14ac:dyDescent="0.25">
      <c r="A494" s="91"/>
      <c r="B494" s="91"/>
      <c r="C494" s="91"/>
      <c r="D494" s="91"/>
      <c r="E494" s="103"/>
      <c r="F494" s="103"/>
      <c r="G494" s="103"/>
      <c r="H494" s="103"/>
      <c r="I494" s="103"/>
      <c r="J494" s="103"/>
      <c r="K494" s="103"/>
      <c r="L494" s="103"/>
    </row>
    <row r="495" spans="1:12" customFormat="1" x14ac:dyDescent="0.25">
      <c r="A495" s="91"/>
      <c r="B495" s="91"/>
      <c r="C495" s="91"/>
      <c r="D495" s="91"/>
      <c r="E495" s="103"/>
      <c r="F495" s="103"/>
      <c r="G495" s="103"/>
      <c r="H495" s="103"/>
      <c r="I495" s="103"/>
      <c r="J495" s="103"/>
      <c r="K495" s="103"/>
      <c r="L495" s="103"/>
    </row>
    <row r="496" spans="1:12" customFormat="1" x14ac:dyDescent="0.25">
      <c r="A496" s="91"/>
      <c r="B496" s="91"/>
      <c r="C496" s="91"/>
      <c r="D496" s="91"/>
      <c r="E496" s="103"/>
      <c r="F496" s="103"/>
      <c r="G496" s="103"/>
      <c r="H496" s="103"/>
      <c r="I496" s="103"/>
      <c r="J496" s="103"/>
      <c r="K496" s="103"/>
      <c r="L496" s="103"/>
    </row>
    <row r="497" spans="1:12" customFormat="1" x14ac:dyDescent="0.25">
      <c r="A497" s="91"/>
      <c r="B497" s="91"/>
      <c r="C497" s="91"/>
      <c r="D497" s="91"/>
      <c r="E497" s="103"/>
      <c r="F497" s="103"/>
      <c r="G497" s="103"/>
      <c r="H497" s="103"/>
      <c r="I497" s="103"/>
      <c r="J497" s="103"/>
      <c r="K497" s="103"/>
      <c r="L497" s="103"/>
    </row>
    <row r="498" spans="1:12" customFormat="1" x14ac:dyDescent="0.25">
      <c r="A498" s="91"/>
      <c r="B498" s="91"/>
      <c r="C498" s="91"/>
      <c r="D498" s="91"/>
      <c r="E498" s="103"/>
      <c r="F498" s="103"/>
      <c r="G498" s="103"/>
      <c r="H498" s="103"/>
      <c r="I498" s="103"/>
      <c r="J498" s="103"/>
      <c r="K498" s="103"/>
      <c r="L498" s="103"/>
    </row>
    <row r="499" spans="1:12" customFormat="1" x14ac:dyDescent="0.25">
      <c r="A499" s="91"/>
      <c r="B499" s="91"/>
      <c r="C499" s="91"/>
      <c r="D499" s="91"/>
      <c r="E499" s="103"/>
      <c r="F499" s="103"/>
      <c r="G499" s="103"/>
      <c r="H499" s="103"/>
      <c r="I499" s="103"/>
      <c r="J499" s="103"/>
      <c r="K499" s="103"/>
      <c r="L499" s="103"/>
    </row>
    <row r="500" spans="1:12" customFormat="1" x14ac:dyDescent="0.25">
      <c r="A500" s="91"/>
      <c r="B500" s="91"/>
      <c r="C500" s="91"/>
      <c r="D500" s="91"/>
      <c r="E500" s="103"/>
      <c r="F500" s="103"/>
      <c r="G500" s="103"/>
      <c r="H500" s="103"/>
      <c r="I500" s="103"/>
      <c r="J500" s="103"/>
      <c r="K500" s="103"/>
      <c r="L500" s="103"/>
    </row>
    <row r="501" spans="1:12" customFormat="1" x14ac:dyDescent="0.25">
      <c r="A501" s="91"/>
      <c r="B501" s="91"/>
      <c r="C501" s="91"/>
      <c r="D501" s="91"/>
      <c r="E501" s="103"/>
      <c r="F501" s="103"/>
      <c r="G501" s="103"/>
      <c r="H501" s="103"/>
      <c r="I501" s="103"/>
      <c r="J501" s="103"/>
      <c r="K501" s="103"/>
      <c r="L501" s="103"/>
    </row>
    <row r="502" spans="1:12" customFormat="1" x14ac:dyDescent="0.25">
      <c r="A502" s="91"/>
      <c r="B502" s="91"/>
      <c r="C502" s="91"/>
      <c r="D502" s="91"/>
      <c r="E502" s="103"/>
      <c r="F502" s="103"/>
      <c r="G502" s="103"/>
      <c r="H502" s="103"/>
      <c r="I502" s="103"/>
      <c r="J502" s="103"/>
      <c r="K502" s="103"/>
      <c r="L502" s="103"/>
    </row>
    <row r="503" spans="1:12" customFormat="1" x14ac:dyDescent="0.25">
      <c r="A503" s="91"/>
      <c r="B503" s="91"/>
      <c r="C503" s="91"/>
      <c r="D503" s="91"/>
      <c r="E503" s="103"/>
      <c r="F503" s="103"/>
      <c r="G503" s="103"/>
      <c r="H503" s="103"/>
      <c r="I503" s="103"/>
      <c r="J503" s="103"/>
      <c r="K503" s="103"/>
      <c r="L503" s="103"/>
    </row>
    <row r="504" spans="1:12" customFormat="1" x14ac:dyDescent="0.25">
      <c r="A504" s="91"/>
      <c r="B504" s="91"/>
      <c r="C504" s="91"/>
      <c r="D504" s="91"/>
      <c r="E504" s="103"/>
      <c r="F504" s="103"/>
      <c r="G504" s="103"/>
      <c r="H504" s="103"/>
      <c r="I504" s="103"/>
      <c r="J504" s="103"/>
      <c r="K504" s="103"/>
      <c r="L504" s="103"/>
    </row>
    <row r="505" spans="1:12" customFormat="1" x14ac:dyDescent="0.25">
      <c r="A505" s="91"/>
      <c r="B505" s="91"/>
      <c r="C505" s="91"/>
      <c r="D505" s="91"/>
      <c r="E505" s="103"/>
      <c r="F505" s="103"/>
      <c r="G505" s="103"/>
      <c r="H505" s="103"/>
      <c r="I505" s="103"/>
      <c r="J505" s="103"/>
      <c r="K505" s="103"/>
      <c r="L505" s="103"/>
    </row>
    <row r="506" spans="1:12" customFormat="1" x14ac:dyDescent="0.25">
      <c r="A506" s="91"/>
      <c r="B506" s="91"/>
      <c r="C506" s="91"/>
      <c r="D506" s="91"/>
      <c r="E506" s="103"/>
      <c r="F506" s="103"/>
      <c r="G506" s="103"/>
      <c r="H506" s="103"/>
      <c r="I506" s="103"/>
      <c r="J506" s="103"/>
      <c r="K506" s="103"/>
      <c r="L506" s="103"/>
    </row>
    <row r="507" spans="1:12" customFormat="1" x14ac:dyDescent="0.25">
      <c r="A507" s="91"/>
      <c r="B507" s="91"/>
      <c r="C507" s="91"/>
      <c r="D507" s="91"/>
      <c r="E507" s="103"/>
      <c r="F507" s="103"/>
      <c r="G507" s="103"/>
      <c r="H507" s="103"/>
      <c r="I507" s="103"/>
      <c r="J507" s="103"/>
      <c r="K507" s="103"/>
      <c r="L507" s="103"/>
    </row>
    <row r="508" spans="1:12" customFormat="1" x14ac:dyDescent="0.25">
      <c r="A508" s="91"/>
      <c r="B508" s="91"/>
      <c r="C508" s="91"/>
      <c r="D508" s="91"/>
      <c r="E508" s="103"/>
      <c r="F508" s="103"/>
      <c r="G508" s="103"/>
      <c r="H508" s="103"/>
      <c r="I508" s="103"/>
      <c r="J508" s="103"/>
      <c r="K508" s="103"/>
      <c r="L508" s="103"/>
    </row>
    <row r="509" spans="1:12" customFormat="1" x14ac:dyDescent="0.25">
      <c r="A509" s="91"/>
      <c r="B509" s="91"/>
      <c r="C509" s="91"/>
      <c r="D509" s="91"/>
      <c r="E509" s="103"/>
      <c r="F509" s="103"/>
      <c r="G509" s="103"/>
      <c r="H509" s="103"/>
      <c r="I509" s="103"/>
      <c r="J509" s="103"/>
      <c r="K509" s="103"/>
      <c r="L509" s="103"/>
    </row>
    <row r="510" spans="1:12" customFormat="1" x14ac:dyDescent="0.25">
      <c r="A510" s="91"/>
      <c r="B510" s="91"/>
      <c r="C510" s="91"/>
      <c r="D510" s="91"/>
      <c r="E510" s="103"/>
      <c r="F510" s="103"/>
      <c r="G510" s="103"/>
      <c r="H510" s="103"/>
      <c r="I510" s="103"/>
      <c r="J510" s="103"/>
      <c r="K510" s="103"/>
      <c r="L510" s="103"/>
    </row>
    <row r="511" spans="1:12" customFormat="1" x14ac:dyDescent="0.25">
      <c r="A511" s="91"/>
      <c r="B511" s="91"/>
      <c r="C511" s="91"/>
      <c r="D511" s="91"/>
      <c r="E511" s="103"/>
      <c r="F511" s="103"/>
      <c r="G511" s="103"/>
      <c r="H511" s="103"/>
      <c r="I511" s="103"/>
      <c r="J511" s="103"/>
      <c r="K511" s="103"/>
      <c r="L511" s="103"/>
    </row>
    <row r="512" spans="1:12" customFormat="1" x14ac:dyDescent="0.25">
      <c r="A512" s="91"/>
      <c r="B512" s="91"/>
      <c r="C512" s="91"/>
      <c r="D512" s="91"/>
      <c r="E512" s="103"/>
      <c r="F512" s="103"/>
      <c r="G512" s="103"/>
      <c r="H512" s="103"/>
      <c r="I512" s="103"/>
      <c r="J512" s="103"/>
      <c r="K512" s="103"/>
      <c r="L512" s="103"/>
    </row>
    <row r="513" spans="1:12" customFormat="1" x14ac:dyDescent="0.25">
      <c r="A513" s="91"/>
      <c r="B513" s="91"/>
      <c r="C513" s="91"/>
      <c r="D513" s="91"/>
      <c r="E513" s="103"/>
      <c r="F513" s="103"/>
      <c r="G513" s="103"/>
      <c r="H513" s="103"/>
      <c r="I513" s="103"/>
      <c r="J513" s="103"/>
      <c r="K513" s="103"/>
      <c r="L513" s="103"/>
    </row>
    <row r="514" spans="1:12" customFormat="1" x14ac:dyDescent="0.25">
      <c r="A514" s="91"/>
      <c r="B514" s="91"/>
      <c r="C514" s="91"/>
      <c r="D514" s="91"/>
      <c r="E514" s="103"/>
      <c r="F514" s="103"/>
      <c r="G514" s="103"/>
      <c r="H514" s="103"/>
      <c r="I514" s="103"/>
      <c r="J514" s="103"/>
      <c r="K514" s="103"/>
      <c r="L514" s="103"/>
    </row>
    <row r="515" spans="1:12" customFormat="1" x14ac:dyDescent="0.25">
      <c r="A515" s="91"/>
      <c r="B515" s="91"/>
      <c r="C515" s="91"/>
      <c r="D515" s="91"/>
      <c r="E515" s="103"/>
      <c r="F515" s="103"/>
      <c r="G515" s="103"/>
      <c r="H515" s="103"/>
      <c r="I515" s="103"/>
      <c r="J515" s="103"/>
      <c r="K515" s="103"/>
      <c r="L515" s="103"/>
    </row>
    <row r="516" spans="1:12" customFormat="1" x14ac:dyDescent="0.25">
      <c r="A516" s="91"/>
      <c r="B516" s="91"/>
      <c r="C516" s="91"/>
      <c r="D516" s="91"/>
      <c r="E516" s="103"/>
      <c r="F516" s="103"/>
      <c r="G516" s="103"/>
      <c r="H516" s="103"/>
      <c r="I516" s="103"/>
      <c r="J516" s="103"/>
      <c r="K516" s="103"/>
      <c r="L516" s="103"/>
    </row>
    <row r="517" spans="1:12" customFormat="1" x14ac:dyDescent="0.25">
      <c r="A517" s="91"/>
      <c r="B517" s="91"/>
      <c r="C517" s="91"/>
      <c r="D517" s="91"/>
      <c r="E517" s="103"/>
      <c r="F517" s="103"/>
      <c r="G517" s="103"/>
      <c r="H517" s="103"/>
      <c r="I517" s="103"/>
      <c r="J517" s="103"/>
      <c r="K517" s="103"/>
      <c r="L517" s="103"/>
    </row>
    <row r="518" spans="1:12" customFormat="1" x14ac:dyDescent="0.25">
      <c r="A518" s="91"/>
      <c r="B518" s="91"/>
      <c r="C518" s="91"/>
      <c r="D518" s="91"/>
      <c r="E518" s="103"/>
      <c r="F518" s="103"/>
      <c r="G518" s="103"/>
      <c r="H518" s="103"/>
      <c r="I518" s="103"/>
      <c r="J518" s="103"/>
      <c r="K518" s="103"/>
      <c r="L518" s="103"/>
    </row>
    <row r="519" spans="1:12" customFormat="1" x14ac:dyDescent="0.25">
      <c r="A519" s="91"/>
      <c r="B519" s="91"/>
      <c r="C519" s="91"/>
      <c r="D519" s="91"/>
      <c r="E519" s="103"/>
      <c r="F519" s="103"/>
      <c r="G519" s="103"/>
      <c r="H519" s="103"/>
      <c r="I519" s="103"/>
      <c r="J519" s="103"/>
      <c r="K519" s="103"/>
      <c r="L519" s="103"/>
    </row>
    <row r="520" spans="1:12" customFormat="1" x14ac:dyDescent="0.25">
      <c r="A520" s="91"/>
      <c r="B520" s="91"/>
      <c r="C520" s="91"/>
      <c r="D520" s="91"/>
      <c r="E520" s="103"/>
      <c r="F520" s="103"/>
      <c r="G520" s="103"/>
      <c r="H520" s="103"/>
      <c r="I520" s="103"/>
      <c r="J520" s="103"/>
      <c r="K520" s="103"/>
      <c r="L520" s="103"/>
    </row>
    <row r="521" spans="1:12" customFormat="1" x14ac:dyDescent="0.25">
      <c r="A521" s="91"/>
      <c r="B521" s="91"/>
      <c r="C521" s="91"/>
      <c r="D521" s="91"/>
      <c r="E521" s="103"/>
      <c r="F521" s="103"/>
      <c r="G521" s="103"/>
      <c r="H521" s="103"/>
      <c r="I521" s="103"/>
      <c r="J521" s="103"/>
      <c r="K521" s="103"/>
      <c r="L521" s="103"/>
    </row>
    <row r="522" spans="1:12" customFormat="1" x14ac:dyDescent="0.25">
      <c r="A522" s="91"/>
      <c r="B522" s="91"/>
      <c r="C522" s="91"/>
      <c r="D522" s="91"/>
      <c r="E522" s="103"/>
      <c r="F522" s="103"/>
      <c r="G522" s="103"/>
      <c r="H522" s="103"/>
      <c r="I522" s="103"/>
      <c r="J522" s="103"/>
      <c r="K522" s="103"/>
      <c r="L522" s="103"/>
    </row>
    <row r="523" spans="1:12" customFormat="1" x14ac:dyDescent="0.25">
      <c r="A523" s="91"/>
      <c r="B523" s="91"/>
      <c r="C523" s="91"/>
      <c r="D523" s="91"/>
      <c r="E523" s="103"/>
      <c r="F523" s="103"/>
      <c r="G523" s="103"/>
      <c r="H523" s="103"/>
      <c r="I523" s="103"/>
      <c r="J523" s="103"/>
      <c r="K523" s="103"/>
      <c r="L523" s="103"/>
    </row>
    <row r="524" spans="1:12" customFormat="1" x14ac:dyDescent="0.25">
      <c r="A524" s="91"/>
      <c r="B524" s="91"/>
      <c r="C524" s="91"/>
      <c r="D524" s="91"/>
      <c r="E524" s="103"/>
      <c r="F524" s="103"/>
      <c r="G524" s="103"/>
      <c r="H524" s="103"/>
      <c r="I524" s="103"/>
      <c r="J524" s="103"/>
      <c r="K524" s="103"/>
      <c r="L524" s="103"/>
    </row>
    <row r="525" spans="1:12" customFormat="1" x14ac:dyDescent="0.25">
      <c r="A525" s="91"/>
      <c r="B525" s="91"/>
      <c r="C525" s="91"/>
      <c r="D525" s="91"/>
      <c r="E525" s="103"/>
      <c r="F525" s="103"/>
      <c r="G525" s="103"/>
      <c r="H525" s="103"/>
      <c r="I525" s="103"/>
      <c r="J525" s="103"/>
      <c r="K525" s="103"/>
      <c r="L525" s="103"/>
    </row>
    <row r="526" spans="1:12" customFormat="1" x14ac:dyDescent="0.25">
      <c r="A526" s="91"/>
      <c r="B526" s="91"/>
      <c r="C526" s="91"/>
      <c r="D526" s="91"/>
      <c r="E526" s="103"/>
      <c r="F526" s="103"/>
      <c r="G526" s="103"/>
      <c r="H526" s="103"/>
      <c r="I526" s="103"/>
      <c r="J526" s="103"/>
      <c r="K526" s="103"/>
      <c r="L526" s="103"/>
    </row>
    <row r="527" spans="1:12" customFormat="1" x14ac:dyDescent="0.25">
      <c r="A527" s="91"/>
      <c r="B527" s="91"/>
      <c r="C527" s="91"/>
      <c r="D527" s="91"/>
      <c r="E527" s="103"/>
      <c r="F527" s="103"/>
      <c r="G527" s="103"/>
      <c r="H527" s="103"/>
      <c r="I527" s="103"/>
      <c r="J527" s="103"/>
      <c r="K527" s="103"/>
      <c r="L527" s="103"/>
    </row>
    <row r="528" spans="1:12" customFormat="1" x14ac:dyDescent="0.25">
      <c r="A528" s="91"/>
      <c r="B528" s="91"/>
      <c r="C528" s="91"/>
      <c r="D528" s="91"/>
      <c r="E528" s="103"/>
      <c r="F528" s="103"/>
      <c r="G528" s="103"/>
      <c r="H528" s="103"/>
      <c r="I528" s="103"/>
      <c r="J528" s="103"/>
      <c r="K528" s="103"/>
      <c r="L528" s="103"/>
    </row>
    <row r="529" spans="1:12" customFormat="1" x14ac:dyDescent="0.25">
      <c r="A529" s="91"/>
      <c r="B529" s="91"/>
      <c r="C529" s="91"/>
      <c r="D529" s="91"/>
      <c r="E529" s="103"/>
      <c r="F529" s="103"/>
      <c r="G529" s="103"/>
      <c r="H529" s="103"/>
      <c r="I529" s="103"/>
      <c r="J529" s="103"/>
      <c r="K529" s="103"/>
      <c r="L529" s="103"/>
    </row>
    <row r="530" spans="1:12" customFormat="1" x14ac:dyDescent="0.25">
      <c r="A530" s="91"/>
      <c r="B530" s="91"/>
      <c r="C530" s="91"/>
      <c r="D530" s="91"/>
      <c r="E530" s="103"/>
      <c r="F530" s="103"/>
      <c r="G530" s="103"/>
      <c r="H530" s="103"/>
      <c r="I530" s="103"/>
      <c r="J530" s="103"/>
      <c r="K530" s="103"/>
      <c r="L530" s="103"/>
    </row>
    <row r="531" spans="1:12" customFormat="1" x14ac:dyDescent="0.25">
      <c r="A531" s="91"/>
      <c r="B531" s="91"/>
      <c r="C531" s="91"/>
      <c r="D531" s="91"/>
      <c r="E531" s="103"/>
      <c r="F531" s="103"/>
      <c r="G531" s="103"/>
      <c r="H531" s="103"/>
      <c r="I531" s="103"/>
      <c r="J531" s="103"/>
      <c r="K531" s="103"/>
      <c r="L531" s="103"/>
    </row>
    <row r="532" spans="1:12" customFormat="1" x14ac:dyDescent="0.25">
      <c r="A532" s="91"/>
      <c r="B532" s="91"/>
      <c r="C532" s="91"/>
      <c r="D532" s="91"/>
      <c r="E532" s="103"/>
      <c r="F532" s="103"/>
      <c r="G532" s="103"/>
      <c r="H532" s="103"/>
      <c r="I532" s="103"/>
      <c r="J532" s="103"/>
      <c r="K532" s="103"/>
      <c r="L532" s="103"/>
    </row>
    <row r="533" spans="1:12" customFormat="1" x14ac:dyDescent="0.25">
      <c r="A533" s="91"/>
      <c r="B533" s="91"/>
      <c r="C533" s="91"/>
      <c r="D533" s="91"/>
      <c r="E533" s="103"/>
      <c r="F533" s="103"/>
      <c r="G533" s="103"/>
      <c r="H533" s="103"/>
      <c r="I533" s="103"/>
      <c r="J533" s="103"/>
      <c r="K533" s="103"/>
      <c r="L533" s="103"/>
    </row>
    <row r="534" spans="1:12" customFormat="1" x14ac:dyDescent="0.25">
      <c r="A534" s="91"/>
      <c r="B534" s="91"/>
      <c r="C534" s="91"/>
      <c r="D534" s="91"/>
      <c r="E534" s="103"/>
      <c r="F534" s="103"/>
      <c r="G534" s="103"/>
      <c r="H534" s="103"/>
      <c r="I534" s="103"/>
      <c r="J534" s="103"/>
      <c r="K534" s="103"/>
      <c r="L534" s="103"/>
    </row>
    <row r="535" spans="1:12" customFormat="1" x14ac:dyDescent="0.25">
      <c r="A535" s="91"/>
      <c r="B535" s="91"/>
      <c r="C535" s="91"/>
      <c r="D535" s="91"/>
      <c r="E535" s="103"/>
      <c r="F535" s="103"/>
      <c r="G535" s="103"/>
      <c r="H535" s="103"/>
      <c r="I535" s="103"/>
      <c r="J535" s="103"/>
      <c r="K535" s="103"/>
      <c r="L535" s="103"/>
    </row>
    <row r="536" spans="1:12" customFormat="1" x14ac:dyDescent="0.25">
      <c r="A536" s="91"/>
      <c r="B536" s="91"/>
      <c r="C536" s="91"/>
      <c r="D536" s="91"/>
      <c r="E536" s="103"/>
      <c r="F536" s="103"/>
      <c r="G536" s="103"/>
      <c r="H536" s="103"/>
      <c r="I536" s="103"/>
      <c r="J536" s="103"/>
      <c r="K536" s="103"/>
      <c r="L536" s="103"/>
    </row>
    <row r="537" spans="1:12" customFormat="1" x14ac:dyDescent="0.25">
      <c r="A537" s="91"/>
      <c r="B537" s="91"/>
      <c r="C537" s="91"/>
      <c r="D537" s="91"/>
      <c r="E537" s="103"/>
      <c r="F537" s="103"/>
      <c r="G537" s="103"/>
      <c r="H537" s="103"/>
      <c r="I537" s="103"/>
      <c r="J537" s="103"/>
      <c r="K537" s="103"/>
      <c r="L537" s="103"/>
    </row>
    <row r="538" spans="1:12" customFormat="1" x14ac:dyDescent="0.25">
      <c r="A538" s="91"/>
      <c r="B538" s="91"/>
      <c r="C538" s="91"/>
      <c r="D538" s="91"/>
      <c r="E538" s="103"/>
      <c r="F538" s="103"/>
      <c r="G538" s="103"/>
      <c r="H538" s="103"/>
      <c r="I538" s="103"/>
      <c r="J538" s="103"/>
      <c r="K538" s="103"/>
      <c r="L538" s="103"/>
    </row>
    <row r="539" spans="1:12" customFormat="1" x14ac:dyDescent="0.25">
      <c r="A539" s="91"/>
      <c r="B539" s="91"/>
      <c r="C539" s="91"/>
      <c r="D539" s="91"/>
      <c r="E539" s="103"/>
      <c r="F539" s="103"/>
      <c r="G539" s="103"/>
      <c r="H539" s="103"/>
      <c r="I539" s="103"/>
      <c r="J539" s="103"/>
      <c r="K539" s="103"/>
      <c r="L539" s="103"/>
    </row>
    <row r="540" spans="1:12" customFormat="1" x14ac:dyDescent="0.25">
      <c r="A540" s="91"/>
      <c r="B540" s="91"/>
      <c r="C540" s="91"/>
      <c r="D540" s="91"/>
      <c r="E540" s="103"/>
      <c r="F540" s="103"/>
      <c r="G540" s="103"/>
      <c r="H540" s="103"/>
      <c r="I540" s="103"/>
      <c r="J540" s="103"/>
      <c r="K540" s="103"/>
      <c r="L540" s="103"/>
    </row>
    <row r="541" spans="1:12" customFormat="1" x14ac:dyDescent="0.25">
      <c r="A541" s="91"/>
      <c r="B541" s="91"/>
      <c r="C541" s="91"/>
      <c r="D541" s="91"/>
      <c r="E541" s="103"/>
      <c r="F541" s="103"/>
      <c r="G541" s="103"/>
      <c r="H541" s="103"/>
      <c r="I541" s="103"/>
      <c r="J541" s="103"/>
      <c r="K541" s="103"/>
      <c r="L541" s="103"/>
    </row>
    <row r="542" spans="1:12" customFormat="1" x14ac:dyDescent="0.25">
      <c r="A542" s="91"/>
      <c r="B542" s="91"/>
      <c r="C542" s="91"/>
      <c r="D542" s="91"/>
      <c r="E542" s="103"/>
      <c r="F542" s="103"/>
      <c r="G542" s="103"/>
      <c r="H542" s="103"/>
      <c r="I542" s="103"/>
      <c r="J542" s="103"/>
      <c r="K542" s="103"/>
      <c r="L542" s="103"/>
    </row>
    <row r="543" spans="1:12" customFormat="1" x14ac:dyDescent="0.25">
      <c r="A543" s="91"/>
      <c r="B543" s="91"/>
      <c r="C543" s="91"/>
      <c r="D543" s="91"/>
      <c r="E543" s="103"/>
      <c r="F543" s="103"/>
      <c r="G543" s="103"/>
      <c r="H543" s="103"/>
      <c r="I543" s="103"/>
      <c r="J543" s="103"/>
      <c r="K543" s="103"/>
      <c r="L543" s="103"/>
    </row>
    <row r="544" spans="1:12" customFormat="1" x14ac:dyDescent="0.25">
      <c r="A544" s="91"/>
      <c r="B544" s="91"/>
      <c r="C544" s="91"/>
      <c r="D544" s="91"/>
      <c r="E544" s="103"/>
      <c r="F544" s="103"/>
      <c r="G544" s="103"/>
      <c r="H544" s="103"/>
      <c r="I544" s="103"/>
      <c r="J544" s="103"/>
      <c r="K544" s="103"/>
      <c r="L544" s="103"/>
    </row>
    <row r="545" spans="1:12" customFormat="1" x14ac:dyDescent="0.25">
      <c r="A545" s="91"/>
      <c r="B545" s="91"/>
      <c r="C545" s="91"/>
      <c r="D545" s="91"/>
      <c r="E545" s="103"/>
      <c r="F545" s="103"/>
      <c r="G545" s="103"/>
      <c r="H545" s="103"/>
      <c r="I545" s="103"/>
      <c r="J545" s="103"/>
      <c r="K545" s="103"/>
      <c r="L545" s="103"/>
    </row>
    <row r="546" spans="1:12" customFormat="1" x14ac:dyDescent="0.25">
      <c r="A546" s="91"/>
      <c r="B546" s="91"/>
      <c r="C546" s="91"/>
      <c r="D546" s="91"/>
      <c r="E546" s="103"/>
      <c r="F546" s="103"/>
      <c r="G546" s="103"/>
      <c r="H546" s="103"/>
      <c r="I546" s="103"/>
      <c r="J546" s="103"/>
      <c r="K546" s="103"/>
      <c r="L546" s="103"/>
    </row>
    <row r="547" spans="1:12" customFormat="1" x14ac:dyDescent="0.25">
      <c r="A547" s="91"/>
      <c r="B547" s="91"/>
      <c r="C547" s="91"/>
      <c r="D547" s="91"/>
      <c r="E547" s="103"/>
      <c r="F547" s="103"/>
      <c r="G547" s="103"/>
      <c r="H547" s="103"/>
      <c r="I547" s="103"/>
      <c r="J547" s="103"/>
      <c r="K547" s="103"/>
      <c r="L547" s="103"/>
    </row>
    <row r="548" spans="1:12" customFormat="1" x14ac:dyDescent="0.25">
      <c r="A548" s="91"/>
      <c r="B548" s="91"/>
      <c r="C548" s="91"/>
      <c r="D548" s="91"/>
      <c r="E548" s="103"/>
      <c r="F548" s="103"/>
      <c r="G548" s="103"/>
      <c r="H548" s="103"/>
      <c r="I548" s="103"/>
      <c r="J548" s="103"/>
      <c r="K548" s="103"/>
      <c r="L548" s="103"/>
    </row>
    <row r="549" spans="1:12" customFormat="1" x14ac:dyDescent="0.25">
      <c r="A549" s="91"/>
      <c r="B549" s="91"/>
      <c r="C549" s="91"/>
      <c r="D549" s="91"/>
      <c r="E549" s="103"/>
      <c r="F549" s="103"/>
      <c r="G549" s="103"/>
      <c r="H549" s="103"/>
      <c r="I549" s="103"/>
      <c r="J549" s="103"/>
      <c r="K549" s="103"/>
      <c r="L549" s="103"/>
    </row>
    <row r="550" spans="1:12" customFormat="1" x14ac:dyDescent="0.25">
      <c r="A550" s="91"/>
      <c r="B550" s="91"/>
      <c r="C550" s="91"/>
      <c r="D550" s="91"/>
      <c r="E550" s="103"/>
      <c r="F550" s="103"/>
      <c r="G550" s="103"/>
      <c r="H550" s="103"/>
      <c r="I550" s="103"/>
      <c r="J550" s="103"/>
      <c r="K550" s="103"/>
      <c r="L550" s="103"/>
    </row>
    <row r="551" spans="1:12" customFormat="1" x14ac:dyDescent="0.25">
      <c r="A551" s="91"/>
      <c r="B551" s="91"/>
      <c r="C551" s="91"/>
      <c r="D551" s="91"/>
      <c r="E551" s="103"/>
      <c r="F551" s="103"/>
      <c r="G551" s="103"/>
      <c r="H551" s="103"/>
      <c r="I551" s="103"/>
      <c r="J551" s="103"/>
      <c r="K551" s="103"/>
      <c r="L551" s="103"/>
    </row>
    <row r="552" spans="1:12" customFormat="1" x14ac:dyDescent="0.25">
      <c r="A552" s="91"/>
      <c r="B552" s="91"/>
      <c r="C552" s="91"/>
      <c r="D552" s="91"/>
      <c r="E552" s="103"/>
      <c r="F552" s="103"/>
      <c r="G552" s="103"/>
      <c r="H552" s="103"/>
      <c r="I552" s="103"/>
      <c r="J552" s="103"/>
      <c r="K552" s="103"/>
      <c r="L552" s="103"/>
    </row>
    <row r="553" spans="1:12" customFormat="1" x14ac:dyDescent="0.25">
      <c r="A553" s="91"/>
      <c r="B553" s="91"/>
      <c r="C553" s="91"/>
      <c r="D553" s="91"/>
      <c r="E553" s="103"/>
      <c r="F553" s="103"/>
      <c r="G553" s="103"/>
      <c r="H553" s="103"/>
      <c r="I553" s="103"/>
      <c r="J553" s="103"/>
      <c r="K553" s="103"/>
      <c r="L553" s="103"/>
    </row>
    <row r="554" spans="1:12" customFormat="1" x14ac:dyDescent="0.25">
      <c r="A554" s="91"/>
      <c r="B554" s="91"/>
      <c r="C554" s="91"/>
      <c r="D554" s="91"/>
      <c r="E554" s="103"/>
      <c r="F554" s="103"/>
      <c r="G554" s="103"/>
      <c r="H554" s="103"/>
      <c r="I554" s="103"/>
      <c r="J554" s="103"/>
      <c r="K554" s="103"/>
      <c r="L554" s="103"/>
    </row>
    <row r="555" spans="1:12" customFormat="1" x14ac:dyDescent="0.25">
      <c r="A555" s="91"/>
      <c r="B555" s="91"/>
      <c r="C555" s="91"/>
      <c r="D555" s="91"/>
      <c r="E555" s="103"/>
      <c r="F555" s="103"/>
      <c r="G555" s="103"/>
      <c r="H555" s="103"/>
      <c r="I555" s="103"/>
      <c r="J555" s="103"/>
      <c r="K555" s="103"/>
      <c r="L555" s="103"/>
    </row>
    <row r="556" spans="1:12" customFormat="1" x14ac:dyDescent="0.25">
      <c r="A556" s="91"/>
      <c r="B556" s="91"/>
      <c r="C556" s="91"/>
      <c r="D556" s="91"/>
      <c r="E556" s="103"/>
      <c r="F556" s="103"/>
      <c r="G556" s="103"/>
      <c r="H556" s="103"/>
      <c r="I556" s="103"/>
      <c r="J556" s="103"/>
      <c r="K556" s="103"/>
      <c r="L556" s="103"/>
    </row>
    <row r="557" spans="1:12" customFormat="1" x14ac:dyDescent="0.25">
      <c r="A557" s="91"/>
      <c r="B557" s="91"/>
      <c r="C557" s="91"/>
      <c r="D557" s="91"/>
      <c r="E557" s="103"/>
      <c r="F557" s="103"/>
      <c r="G557" s="103"/>
      <c r="H557" s="103"/>
      <c r="I557" s="103"/>
      <c r="J557" s="103"/>
      <c r="K557" s="103"/>
      <c r="L557" s="103"/>
    </row>
    <row r="558" spans="1:12" customFormat="1" x14ac:dyDescent="0.25">
      <c r="A558" s="91"/>
      <c r="B558" s="91"/>
      <c r="C558" s="91"/>
      <c r="D558" s="91"/>
      <c r="E558" s="103"/>
      <c r="F558" s="103"/>
      <c r="G558" s="103"/>
      <c r="H558" s="103"/>
      <c r="I558" s="103"/>
      <c r="J558" s="103"/>
      <c r="K558" s="103"/>
      <c r="L558" s="103"/>
    </row>
    <row r="559" spans="1:12" customFormat="1" x14ac:dyDescent="0.25">
      <c r="A559" s="91"/>
      <c r="B559" s="91"/>
      <c r="C559" s="91"/>
      <c r="D559" s="91"/>
      <c r="E559" s="103"/>
      <c r="F559" s="103"/>
      <c r="G559" s="103"/>
      <c r="H559" s="103"/>
      <c r="I559" s="103"/>
      <c r="J559" s="103"/>
      <c r="K559" s="103"/>
      <c r="L559" s="103"/>
    </row>
    <row r="560" spans="1:12" customFormat="1" x14ac:dyDescent="0.25">
      <c r="A560" s="91"/>
      <c r="B560" s="91"/>
      <c r="C560" s="91"/>
      <c r="D560" s="91"/>
      <c r="E560" s="103"/>
      <c r="F560" s="103"/>
      <c r="G560" s="103"/>
      <c r="H560" s="103"/>
      <c r="I560" s="103"/>
      <c r="J560" s="103"/>
      <c r="K560" s="103"/>
      <c r="L560" s="103"/>
    </row>
    <row r="561" spans="1:12" customFormat="1" x14ac:dyDescent="0.25">
      <c r="A561" s="91"/>
      <c r="B561" s="91"/>
      <c r="C561" s="91"/>
      <c r="D561" s="91"/>
      <c r="E561" s="103"/>
      <c r="F561" s="103"/>
      <c r="G561" s="103"/>
      <c r="H561" s="103"/>
      <c r="I561" s="103"/>
      <c r="J561" s="103"/>
      <c r="K561" s="103"/>
      <c r="L561" s="103"/>
    </row>
    <row r="562" spans="1:12" customFormat="1" x14ac:dyDescent="0.25">
      <c r="A562" s="91"/>
      <c r="B562" s="91"/>
      <c r="C562" s="91"/>
      <c r="D562" s="91"/>
      <c r="E562" s="103"/>
      <c r="F562" s="103"/>
      <c r="G562" s="103"/>
      <c r="H562" s="103"/>
      <c r="I562" s="103"/>
      <c r="J562" s="103"/>
      <c r="K562" s="103"/>
      <c r="L562" s="103"/>
    </row>
    <row r="563" spans="1:12" customFormat="1" x14ac:dyDescent="0.25">
      <c r="A563" s="91"/>
      <c r="B563" s="91"/>
      <c r="C563" s="91"/>
      <c r="D563" s="91"/>
      <c r="E563" s="103"/>
      <c r="F563" s="103"/>
      <c r="G563" s="103"/>
      <c r="H563" s="103"/>
      <c r="I563" s="103"/>
      <c r="J563" s="103"/>
      <c r="K563" s="103"/>
      <c r="L563" s="103"/>
    </row>
    <row r="564" spans="1:12" customFormat="1" x14ac:dyDescent="0.25">
      <c r="A564" s="91"/>
      <c r="B564" s="91"/>
      <c r="C564" s="91"/>
      <c r="D564" s="91"/>
      <c r="E564" s="103"/>
      <c r="F564" s="103"/>
      <c r="G564" s="103"/>
      <c r="H564" s="103"/>
      <c r="I564" s="103"/>
      <c r="J564" s="103"/>
      <c r="K564" s="103"/>
      <c r="L564" s="103"/>
    </row>
    <row r="565" spans="1:12" customFormat="1" x14ac:dyDescent="0.25">
      <c r="A565" s="91"/>
      <c r="B565" s="91"/>
      <c r="C565" s="91"/>
      <c r="D565" s="91"/>
      <c r="E565" s="103"/>
      <c r="F565" s="103"/>
      <c r="G565" s="103"/>
      <c r="H565" s="103"/>
      <c r="I565" s="103"/>
      <c r="J565" s="103"/>
      <c r="K565" s="103"/>
      <c r="L565" s="103"/>
    </row>
    <row r="566" spans="1:12" customFormat="1" x14ac:dyDescent="0.25">
      <c r="A566" s="91"/>
      <c r="B566" s="91"/>
      <c r="C566" s="91"/>
      <c r="D566" s="91"/>
      <c r="E566" s="103"/>
      <c r="F566" s="103"/>
      <c r="G566" s="103"/>
      <c r="H566" s="103"/>
      <c r="I566" s="103"/>
      <c r="J566" s="103"/>
      <c r="K566" s="103"/>
      <c r="L566" s="103"/>
    </row>
    <row r="567" spans="1:12" customFormat="1" x14ac:dyDescent="0.25">
      <c r="A567" s="91"/>
      <c r="B567" s="91"/>
      <c r="C567" s="91"/>
      <c r="D567" s="91"/>
      <c r="E567" s="103"/>
      <c r="F567" s="103"/>
      <c r="G567" s="103"/>
      <c r="H567" s="103"/>
      <c r="I567" s="103"/>
      <c r="J567" s="103"/>
      <c r="K567" s="103"/>
      <c r="L567" s="103"/>
    </row>
    <row r="568" spans="1:12" customFormat="1" x14ac:dyDescent="0.25">
      <c r="A568" s="91"/>
      <c r="B568" s="91"/>
      <c r="C568" s="91"/>
      <c r="D568" s="91"/>
      <c r="E568" s="103"/>
      <c r="F568" s="103"/>
      <c r="G568" s="103"/>
      <c r="H568" s="103"/>
      <c r="I568" s="103"/>
      <c r="J568" s="103"/>
      <c r="K568" s="103"/>
      <c r="L568" s="103"/>
    </row>
    <row r="569" spans="1:12" customFormat="1" x14ac:dyDescent="0.25">
      <c r="A569" s="91"/>
      <c r="B569" s="91"/>
      <c r="C569" s="91"/>
      <c r="D569" s="91"/>
      <c r="E569" s="103"/>
      <c r="F569" s="103"/>
      <c r="G569" s="103"/>
      <c r="H569" s="103"/>
      <c r="I569" s="103"/>
      <c r="J569" s="103"/>
      <c r="K569" s="103"/>
      <c r="L569" s="103"/>
    </row>
    <row r="570" spans="1:12" customFormat="1" x14ac:dyDescent="0.25">
      <c r="A570" s="91"/>
      <c r="B570" s="91"/>
      <c r="C570" s="91"/>
      <c r="D570" s="91"/>
      <c r="E570" s="103"/>
      <c r="F570" s="103"/>
      <c r="G570" s="103"/>
      <c r="H570" s="103"/>
      <c r="I570" s="103"/>
      <c r="J570" s="103"/>
      <c r="K570" s="103"/>
      <c r="L570" s="103"/>
    </row>
    <row r="571" spans="1:12" customFormat="1" x14ac:dyDescent="0.25">
      <c r="A571" s="91"/>
      <c r="B571" s="91"/>
      <c r="C571" s="91"/>
      <c r="D571" s="91"/>
      <c r="E571" s="103"/>
      <c r="F571" s="103"/>
      <c r="G571" s="103"/>
      <c r="H571" s="103"/>
      <c r="I571" s="103"/>
      <c r="J571" s="103"/>
      <c r="K571" s="103"/>
      <c r="L571" s="103"/>
    </row>
    <row r="572" spans="1:12" customFormat="1" x14ac:dyDescent="0.25">
      <c r="A572" s="91"/>
      <c r="B572" s="91"/>
      <c r="C572" s="91"/>
      <c r="D572" s="91"/>
      <c r="E572" s="103"/>
      <c r="F572" s="103"/>
      <c r="G572" s="103"/>
      <c r="H572" s="103"/>
      <c r="I572" s="103"/>
      <c r="J572" s="103"/>
      <c r="K572" s="103"/>
      <c r="L572" s="103"/>
    </row>
    <row r="573" spans="1:12" customFormat="1" x14ac:dyDescent="0.25">
      <c r="A573" s="91"/>
      <c r="B573" s="91"/>
      <c r="C573" s="91"/>
      <c r="D573" s="91"/>
      <c r="E573" s="103"/>
      <c r="F573" s="103"/>
      <c r="G573" s="103"/>
      <c r="H573" s="103"/>
      <c r="I573" s="103"/>
      <c r="J573" s="103"/>
      <c r="K573" s="103"/>
      <c r="L573" s="103"/>
    </row>
    <row r="574" spans="1:12" customFormat="1" x14ac:dyDescent="0.25">
      <c r="A574" s="91"/>
      <c r="B574" s="91"/>
      <c r="C574" s="91"/>
      <c r="D574" s="91"/>
      <c r="E574" s="103"/>
      <c r="F574" s="103"/>
      <c r="G574" s="103"/>
      <c r="H574" s="103"/>
      <c r="I574" s="103"/>
      <c r="J574" s="103"/>
      <c r="K574" s="103"/>
      <c r="L574" s="103"/>
    </row>
    <row r="575" spans="1:12" customFormat="1" x14ac:dyDescent="0.25">
      <c r="A575" s="91"/>
      <c r="B575" s="91"/>
      <c r="C575" s="91"/>
      <c r="D575" s="91"/>
      <c r="E575" s="103"/>
      <c r="F575" s="103"/>
      <c r="G575" s="103"/>
      <c r="H575" s="103"/>
      <c r="I575" s="103"/>
      <c r="J575" s="103"/>
      <c r="K575" s="103"/>
      <c r="L575" s="103"/>
    </row>
    <row r="576" spans="1:12" customFormat="1" x14ac:dyDescent="0.25">
      <c r="A576" s="91"/>
      <c r="B576" s="91"/>
      <c r="C576" s="91"/>
      <c r="D576" s="91"/>
      <c r="E576" s="103"/>
      <c r="F576" s="103"/>
      <c r="G576" s="103"/>
      <c r="H576" s="103"/>
      <c r="I576" s="103"/>
      <c r="J576" s="103"/>
      <c r="K576" s="103"/>
      <c r="L576" s="103"/>
    </row>
    <row r="577" spans="1:12" customFormat="1" x14ac:dyDescent="0.25">
      <c r="A577" s="91"/>
      <c r="B577" s="91"/>
      <c r="C577" s="91"/>
      <c r="D577" s="91"/>
      <c r="E577" s="103"/>
      <c r="F577" s="103"/>
      <c r="G577" s="103"/>
      <c r="H577" s="103"/>
      <c r="I577" s="103"/>
      <c r="J577" s="103"/>
      <c r="K577" s="103"/>
      <c r="L577" s="103"/>
    </row>
    <row r="578" spans="1:12" customFormat="1" x14ac:dyDescent="0.25">
      <c r="A578" s="91"/>
      <c r="B578" s="91"/>
      <c r="C578" s="91"/>
      <c r="D578" s="91"/>
      <c r="E578" s="103"/>
      <c r="F578" s="103"/>
      <c r="G578" s="103"/>
      <c r="H578" s="103"/>
      <c r="I578" s="103"/>
      <c r="J578" s="103"/>
      <c r="K578" s="103"/>
      <c r="L578" s="103"/>
    </row>
    <row r="579" spans="1:12" customFormat="1" x14ac:dyDescent="0.25">
      <c r="A579" s="91"/>
      <c r="B579" s="91"/>
      <c r="C579" s="91"/>
      <c r="D579" s="91"/>
      <c r="E579" s="103"/>
      <c r="F579" s="103"/>
      <c r="G579" s="103"/>
      <c r="H579" s="103"/>
      <c r="I579" s="103"/>
      <c r="J579" s="103"/>
      <c r="K579" s="103"/>
      <c r="L579" s="103"/>
    </row>
    <row r="580" spans="1:12" customFormat="1" x14ac:dyDescent="0.25">
      <c r="A580" s="91"/>
      <c r="B580" s="91"/>
      <c r="C580" s="91"/>
      <c r="D580" s="91"/>
      <c r="E580" s="103"/>
      <c r="F580" s="103"/>
      <c r="G580" s="103"/>
      <c r="H580" s="103"/>
      <c r="I580" s="103"/>
      <c r="J580" s="103"/>
      <c r="K580" s="103"/>
      <c r="L580" s="103"/>
    </row>
    <row r="581" spans="1:12" customFormat="1" x14ac:dyDescent="0.25">
      <c r="A581" s="91"/>
      <c r="B581" s="91"/>
      <c r="C581" s="91"/>
      <c r="D581" s="91"/>
      <c r="E581" s="103"/>
      <c r="F581" s="103"/>
      <c r="G581" s="103"/>
      <c r="H581" s="103"/>
      <c r="I581" s="103"/>
      <c r="J581" s="103"/>
      <c r="K581" s="103"/>
      <c r="L581" s="103"/>
    </row>
    <row r="582" spans="1:12" customFormat="1" x14ac:dyDescent="0.25">
      <c r="A582" s="91"/>
      <c r="B582" s="91"/>
      <c r="C582" s="91"/>
      <c r="D582" s="91"/>
      <c r="E582" s="103"/>
      <c r="F582" s="103"/>
      <c r="G582" s="103"/>
      <c r="H582" s="103"/>
      <c r="I582" s="103"/>
      <c r="J582" s="103"/>
      <c r="K582" s="103"/>
      <c r="L582" s="103"/>
    </row>
    <row r="583" spans="1:12" customFormat="1" x14ac:dyDescent="0.25">
      <c r="A583" s="91"/>
      <c r="B583" s="91"/>
      <c r="C583" s="91"/>
      <c r="D583" s="91"/>
      <c r="E583" s="103"/>
      <c r="F583" s="103"/>
      <c r="G583" s="103"/>
      <c r="H583" s="103"/>
      <c r="I583" s="103"/>
      <c r="J583" s="103"/>
      <c r="K583" s="103"/>
      <c r="L583" s="103"/>
    </row>
    <row r="584" spans="1:12" customFormat="1" x14ac:dyDescent="0.25">
      <c r="A584" s="91"/>
      <c r="B584" s="91"/>
      <c r="C584" s="91"/>
      <c r="D584" s="91"/>
      <c r="E584" s="103"/>
      <c r="F584" s="103"/>
      <c r="G584" s="103"/>
      <c r="H584" s="103"/>
      <c r="I584" s="103"/>
      <c r="J584" s="103"/>
      <c r="K584" s="103"/>
      <c r="L584" s="103"/>
    </row>
    <row r="585" spans="1:12" customFormat="1" x14ac:dyDescent="0.25">
      <c r="A585" s="91"/>
      <c r="B585" s="91"/>
      <c r="C585" s="91"/>
      <c r="D585" s="91"/>
      <c r="E585" s="103"/>
      <c r="F585" s="103"/>
      <c r="G585" s="103"/>
      <c r="H585" s="103"/>
      <c r="I585" s="103"/>
      <c r="J585" s="103"/>
      <c r="K585" s="103"/>
      <c r="L585" s="103"/>
    </row>
    <row r="586" spans="1:12" customFormat="1" x14ac:dyDescent="0.25">
      <c r="A586" s="91"/>
      <c r="B586" s="91"/>
      <c r="C586" s="91"/>
      <c r="D586" s="91"/>
      <c r="E586" s="103"/>
      <c r="F586" s="103"/>
      <c r="G586" s="103"/>
      <c r="H586" s="103"/>
      <c r="I586" s="103"/>
      <c r="J586" s="103"/>
      <c r="K586" s="103"/>
      <c r="L586" s="103"/>
    </row>
    <row r="587" spans="1:12" customFormat="1" x14ac:dyDescent="0.25">
      <c r="A587" s="91"/>
      <c r="B587" s="91"/>
      <c r="C587" s="91"/>
      <c r="D587" s="91"/>
      <c r="E587" s="103"/>
      <c r="F587" s="103"/>
      <c r="G587" s="103"/>
      <c r="H587" s="103"/>
      <c r="I587" s="103"/>
      <c r="J587" s="103"/>
      <c r="K587" s="103"/>
      <c r="L587" s="103"/>
    </row>
    <row r="588" spans="1:12" customFormat="1" x14ac:dyDescent="0.25">
      <c r="A588" s="91"/>
      <c r="B588" s="91"/>
      <c r="C588" s="91"/>
      <c r="D588" s="91"/>
      <c r="E588" s="103"/>
      <c r="F588" s="103"/>
      <c r="G588" s="103"/>
      <c r="H588" s="103"/>
      <c r="I588" s="103"/>
      <c r="J588" s="103"/>
      <c r="K588" s="103"/>
      <c r="L588" s="103"/>
    </row>
    <row r="589" spans="1:12" customFormat="1" x14ac:dyDescent="0.25">
      <c r="A589" s="91"/>
      <c r="B589" s="91"/>
      <c r="C589" s="91"/>
      <c r="D589" s="91"/>
      <c r="E589" s="103"/>
      <c r="F589" s="103"/>
      <c r="G589" s="103"/>
      <c r="H589" s="103"/>
      <c r="I589" s="103"/>
      <c r="J589" s="103"/>
      <c r="K589" s="103"/>
      <c r="L589" s="103"/>
    </row>
    <row r="590" spans="1:12" customFormat="1" x14ac:dyDescent="0.25">
      <c r="A590" s="91"/>
      <c r="B590" s="91"/>
      <c r="C590" s="91"/>
      <c r="D590" s="91"/>
      <c r="E590" s="103"/>
      <c r="F590" s="103"/>
      <c r="G590" s="103"/>
      <c r="H590" s="103"/>
      <c r="I590" s="103"/>
      <c r="J590" s="103"/>
      <c r="K590" s="103"/>
      <c r="L590" s="103"/>
    </row>
    <row r="591" spans="1:12" customFormat="1" x14ac:dyDescent="0.25">
      <c r="A591" s="91"/>
      <c r="B591" s="91"/>
      <c r="C591" s="91"/>
      <c r="D591" s="91"/>
      <c r="E591" s="103"/>
      <c r="F591" s="103"/>
      <c r="G591" s="103"/>
      <c r="H591" s="103"/>
      <c r="I591" s="103"/>
      <c r="J591" s="103"/>
      <c r="K591" s="103"/>
      <c r="L591" s="103"/>
    </row>
    <row r="592" spans="1:12" customFormat="1" x14ac:dyDescent="0.25">
      <c r="A592" s="91"/>
      <c r="B592" s="91"/>
      <c r="C592" s="91"/>
      <c r="D592" s="91"/>
      <c r="E592" s="103"/>
      <c r="F592" s="103"/>
      <c r="G592" s="103"/>
      <c r="H592" s="103"/>
      <c r="I592" s="103"/>
      <c r="J592" s="103"/>
      <c r="K592" s="103"/>
      <c r="L592" s="103"/>
    </row>
    <row r="593" spans="1:12" customFormat="1" x14ac:dyDescent="0.25">
      <c r="A593" s="91"/>
      <c r="B593" s="91"/>
      <c r="C593" s="91"/>
      <c r="D593" s="91"/>
      <c r="E593" s="103"/>
      <c r="F593" s="103"/>
      <c r="G593" s="103"/>
      <c r="H593" s="103"/>
      <c r="I593" s="103"/>
      <c r="J593" s="103"/>
      <c r="K593" s="103"/>
      <c r="L593" s="103"/>
    </row>
    <row r="594" spans="1:12" customFormat="1" x14ac:dyDescent="0.25">
      <c r="A594" s="91"/>
      <c r="B594" s="91"/>
      <c r="C594" s="91"/>
      <c r="D594" s="91"/>
      <c r="E594" s="103"/>
      <c r="F594" s="103"/>
      <c r="G594" s="103"/>
      <c r="H594" s="103"/>
      <c r="I594" s="103"/>
      <c r="J594" s="103"/>
      <c r="K594" s="103"/>
      <c r="L594" s="103"/>
    </row>
    <row r="595" spans="1:12" customFormat="1" x14ac:dyDescent="0.25">
      <c r="A595" s="91"/>
      <c r="B595" s="91"/>
      <c r="C595" s="91"/>
      <c r="D595" s="91"/>
      <c r="E595" s="103"/>
      <c r="F595" s="103"/>
      <c r="G595" s="103"/>
      <c r="H595" s="103"/>
      <c r="I595" s="103"/>
      <c r="J595" s="103"/>
      <c r="K595" s="103"/>
      <c r="L595" s="103"/>
    </row>
    <row r="596" spans="1:12" customFormat="1" x14ac:dyDescent="0.25">
      <c r="A596" s="91"/>
      <c r="B596" s="91"/>
      <c r="C596" s="91"/>
      <c r="D596" s="91"/>
      <c r="E596" s="103"/>
      <c r="F596" s="103"/>
      <c r="G596" s="103"/>
      <c r="H596" s="103"/>
      <c r="I596" s="103"/>
      <c r="J596" s="103"/>
      <c r="K596" s="103"/>
      <c r="L596" s="103"/>
    </row>
    <row r="597" spans="1:12" customFormat="1" x14ac:dyDescent="0.25">
      <c r="A597" s="91"/>
      <c r="B597" s="91"/>
      <c r="C597" s="91"/>
      <c r="D597" s="91"/>
      <c r="E597" s="103"/>
      <c r="F597" s="103"/>
      <c r="G597" s="103"/>
      <c r="H597" s="103"/>
      <c r="I597" s="103"/>
      <c r="J597" s="103"/>
      <c r="K597" s="103"/>
      <c r="L597" s="103"/>
    </row>
    <row r="598" spans="1:12" customFormat="1" x14ac:dyDescent="0.25">
      <c r="A598" s="91"/>
      <c r="B598" s="91"/>
      <c r="C598" s="91"/>
      <c r="D598" s="91"/>
      <c r="E598" s="103"/>
      <c r="F598" s="103"/>
      <c r="G598" s="103"/>
      <c r="H598" s="103"/>
      <c r="I598" s="103"/>
      <c r="J598" s="103"/>
      <c r="K598" s="103"/>
      <c r="L598" s="103"/>
    </row>
    <row r="599" spans="1:12" customFormat="1" x14ac:dyDescent="0.25">
      <c r="A599" s="91"/>
      <c r="B599" s="91"/>
      <c r="C599" s="91"/>
      <c r="D599" s="91"/>
      <c r="E599" s="103"/>
      <c r="F599" s="103"/>
      <c r="G599" s="103"/>
      <c r="H599" s="103"/>
      <c r="I599" s="103"/>
      <c r="J599" s="103"/>
      <c r="K599" s="103"/>
      <c r="L599" s="103"/>
    </row>
    <row r="600" spans="1:12" customFormat="1" x14ac:dyDescent="0.25">
      <c r="A600" s="91"/>
      <c r="B600" s="91"/>
      <c r="C600" s="91"/>
      <c r="D600" s="91"/>
      <c r="E600" s="103"/>
      <c r="F600" s="103"/>
      <c r="G600" s="103"/>
      <c r="H600" s="103"/>
      <c r="I600" s="103"/>
      <c r="J600" s="103"/>
      <c r="K600" s="103"/>
      <c r="L600" s="103"/>
    </row>
    <row r="601" spans="1:12" customFormat="1" x14ac:dyDescent="0.25">
      <c r="A601" s="91"/>
      <c r="B601" s="91"/>
      <c r="C601" s="91"/>
      <c r="D601" s="91"/>
      <c r="E601" s="103"/>
      <c r="F601" s="103"/>
      <c r="G601" s="103"/>
      <c r="H601" s="103"/>
      <c r="I601" s="103"/>
      <c r="J601" s="103"/>
      <c r="K601" s="103"/>
      <c r="L601" s="103"/>
    </row>
    <row r="602" spans="1:12" customFormat="1" x14ac:dyDescent="0.25">
      <c r="A602" s="91"/>
      <c r="B602" s="91"/>
      <c r="C602" s="91"/>
      <c r="D602" s="91"/>
      <c r="E602" s="103"/>
      <c r="F602" s="103"/>
      <c r="G602" s="103"/>
      <c r="H602" s="103"/>
      <c r="I602" s="103"/>
      <c r="J602" s="103"/>
      <c r="K602" s="103"/>
      <c r="L602" s="103"/>
    </row>
    <row r="603" spans="1:12" customFormat="1" x14ac:dyDescent="0.25">
      <c r="A603" s="91"/>
      <c r="B603" s="91"/>
      <c r="C603" s="91"/>
      <c r="D603" s="91"/>
      <c r="E603" s="103"/>
      <c r="F603" s="103"/>
      <c r="G603" s="103"/>
      <c r="H603" s="103"/>
      <c r="I603" s="103"/>
      <c r="J603" s="103"/>
      <c r="K603" s="103"/>
      <c r="L603" s="103"/>
    </row>
    <row r="604" spans="1:12" customFormat="1" x14ac:dyDescent="0.25">
      <c r="A604" s="91"/>
      <c r="B604" s="91"/>
      <c r="C604" s="91"/>
      <c r="D604" s="91"/>
      <c r="E604" s="103"/>
      <c r="F604" s="103"/>
      <c r="G604" s="103"/>
      <c r="H604" s="103"/>
      <c r="I604" s="103"/>
      <c r="J604" s="103"/>
      <c r="K604" s="103"/>
      <c r="L604" s="103"/>
    </row>
    <row r="605" spans="1:12" customFormat="1" x14ac:dyDescent="0.25">
      <c r="A605" s="91"/>
      <c r="B605" s="91"/>
      <c r="C605" s="91"/>
      <c r="D605" s="91"/>
      <c r="E605" s="103"/>
      <c r="F605" s="103"/>
      <c r="G605" s="103"/>
      <c r="H605" s="103"/>
      <c r="I605" s="103"/>
      <c r="J605" s="103"/>
      <c r="K605" s="103"/>
      <c r="L605" s="103"/>
    </row>
    <row r="606" spans="1:12" customFormat="1" x14ac:dyDescent="0.25">
      <c r="A606" s="91"/>
      <c r="B606" s="91"/>
      <c r="C606" s="91"/>
      <c r="D606" s="91"/>
      <c r="E606" s="103"/>
      <c r="F606" s="103"/>
      <c r="G606" s="103"/>
      <c r="H606" s="103"/>
      <c r="I606" s="103"/>
      <c r="J606" s="103"/>
      <c r="K606" s="103"/>
      <c r="L606" s="103"/>
    </row>
    <row r="607" spans="1:12" customFormat="1" x14ac:dyDescent="0.25">
      <c r="A607" s="91"/>
      <c r="B607" s="91"/>
      <c r="C607" s="91"/>
      <c r="D607" s="91"/>
      <c r="E607" s="103"/>
      <c r="F607" s="103"/>
      <c r="G607" s="103"/>
      <c r="H607" s="103"/>
      <c r="I607" s="103"/>
      <c r="J607" s="103"/>
      <c r="K607" s="103"/>
      <c r="L607" s="103"/>
    </row>
    <row r="608" spans="1:12" customFormat="1" x14ac:dyDescent="0.25">
      <c r="A608" s="91"/>
      <c r="B608" s="91"/>
      <c r="C608" s="91"/>
      <c r="D608" s="91"/>
      <c r="E608" s="103"/>
      <c r="F608" s="103"/>
      <c r="G608" s="103"/>
      <c r="H608" s="103"/>
      <c r="I608" s="103"/>
      <c r="J608" s="103"/>
      <c r="K608" s="103"/>
      <c r="L608" s="103"/>
    </row>
    <row r="609" spans="1:12" customFormat="1" x14ac:dyDescent="0.25">
      <c r="A609" s="91"/>
      <c r="B609" s="91"/>
      <c r="C609" s="91"/>
      <c r="D609" s="91"/>
      <c r="E609" s="103"/>
      <c r="F609" s="103"/>
      <c r="G609" s="103"/>
      <c r="H609" s="103"/>
      <c r="I609" s="103"/>
      <c r="J609" s="103"/>
      <c r="K609" s="103"/>
      <c r="L609" s="103"/>
    </row>
    <row r="610" spans="1:12" customFormat="1" x14ac:dyDescent="0.25">
      <c r="A610" s="91"/>
      <c r="B610" s="91"/>
      <c r="C610" s="91"/>
      <c r="D610" s="91"/>
      <c r="E610" s="103"/>
      <c r="F610" s="103"/>
      <c r="G610" s="103"/>
      <c r="H610" s="103"/>
      <c r="I610" s="103"/>
      <c r="J610" s="103"/>
      <c r="K610" s="103"/>
      <c r="L610" s="103"/>
    </row>
    <row r="611" spans="1:12" customFormat="1" x14ac:dyDescent="0.25">
      <c r="A611" s="91"/>
      <c r="B611" s="91"/>
      <c r="C611" s="91"/>
      <c r="D611" s="91"/>
      <c r="E611" s="103"/>
      <c r="F611" s="103"/>
      <c r="G611" s="103"/>
      <c r="H611" s="103"/>
      <c r="I611" s="103"/>
      <c r="J611" s="103"/>
      <c r="K611" s="103"/>
      <c r="L611" s="103"/>
    </row>
    <row r="612" spans="1:12" customFormat="1" x14ac:dyDescent="0.25">
      <c r="A612" s="91"/>
      <c r="B612" s="91"/>
      <c r="C612" s="91"/>
      <c r="D612" s="91"/>
      <c r="E612" s="103"/>
      <c r="F612" s="103"/>
      <c r="G612" s="103"/>
      <c r="H612" s="103"/>
      <c r="I612" s="103"/>
      <c r="J612" s="103"/>
      <c r="K612" s="103"/>
      <c r="L612" s="103"/>
    </row>
    <row r="613" spans="1:12" customFormat="1" x14ac:dyDescent="0.25">
      <c r="A613" s="91"/>
      <c r="B613" s="91"/>
      <c r="C613" s="91"/>
      <c r="D613" s="91"/>
      <c r="E613" s="103"/>
      <c r="F613" s="103"/>
      <c r="G613" s="103"/>
      <c r="H613" s="103"/>
      <c r="I613" s="103"/>
      <c r="J613" s="103"/>
      <c r="K613" s="103"/>
      <c r="L613" s="103"/>
    </row>
    <row r="614" spans="1:12" customFormat="1" x14ac:dyDescent="0.25">
      <c r="A614" s="91"/>
      <c r="B614" s="91"/>
      <c r="C614" s="91"/>
      <c r="D614" s="91"/>
      <c r="E614" s="103"/>
      <c r="F614" s="103"/>
      <c r="G614" s="103"/>
      <c r="H614" s="103"/>
      <c r="I614" s="103"/>
      <c r="J614" s="103"/>
      <c r="K614" s="103"/>
      <c r="L614" s="103"/>
    </row>
    <row r="615" spans="1:12" customFormat="1" x14ac:dyDescent="0.25">
      <c r="A615" s="91"/>
      <c r="B615" s="91"/>
      <c r="C615" s="91"/>
      <c r="D615" s="91"/>
      <c r="E615" s="103"/>
      <c r="F615" s="103"/>
      <c r="G615" s="103"/>
      <c r="H615" s="103"/>
      <c r="I615" s="103"/>
      <c r="J615" s="103"/>
      <c r="K615" s="103"/>
      <c r="L615" s="103"/>
    </row>
    <row r="616" spans="1:12" customFormat="1" x14ac:dyDescent="0.25">
      <c r="A616" s="91"/>
      <c r="B616" s="91"/>
      <c r="C616" s="91"/>
      <c r="D616" s="91"/>
      <c r="E616" s="103"/>
      <c r="F616" s="103"/>
      <c r="G616" s="103"/>
      <c r="H616" s="103"/>
      <c r="I616" s="103"/>
      <c r="J616" s="103"/>
      <c r="K616" s="103"/>
      <c r="L616" s="103"/>
    </row>
    <row r="617" spans="1:12" customFormat="1" x14ac:dyDescent="0.25">
      <c r="A617" s="91"/>
      <c r="B617" s="91"/>
      <c r="C617" s="91"/>
      <c r="D617" s="91"/>
      <c r="E617" s="103"/>
      <c r="F617" s="103"/>
      <c r="G617" s="103"/>
      <c r="H617" s="103"/>
      <c r="I617" s="103"/>
      <c r="J617" s="103"/>
      <c r="K617" s="103"/>
      <c r="L617" s="103"/>
    </row>
    <row r="618" spans="1:12" customFormat="1" x14ac:dyDescent="0.25">
      <c r="A618" s="91"/>
      <c r="B618" s="91"/>
      <c r="C618" s="91"/>
      <c r="D618" s="91"/>
      <c r="E618" s="103"/>
      <c r="F618" s="103"/>
      <c r="G618" s="103"/>
      <c r="H618" s="103"/>
      <c r="I618" s="103"/>
      <c r="J618" s="103"/>
      <c r="K618" s="103"/>
      <c r="L618" s="103"/>
    </row>
    <row r="619" spans="1:12" customFormat="1" x14ac:dyDescent="0.25">
      <c r="A619" s="91"/>
      <c r="B619" s="91"/>
      <c r="C619" s="91"/>
      <c r="D619" s="91"/>
      <c r="E619" s="103"/>
      <c r="F619" s="103"/>
      <c r="G619" s="103"/>
      <c r="H619" s="103"/>
      <c r="I619" s="103"/>
      <c r="J619" s="103"/>
      <c r="K619" s="103"/>
      <c r="L619" s="103"/>
    </row>
    <row r="620" spans="1:12" customFormat="1" x14ac:dyDescent="0.25">
      <c r="A620" s="91"/>
      <c r="B620" s="91"/>
      <c r="C620" s="91"/>
      <c r="D620" s="91"/>
      <c r="E620" s="103"/>
      <c r="F620" s="103"/>
      <c r="G620" s="103"/>
      <c r="H620" s="103"/>
      <c r="I620" s="103"/>
      <c r="J620" s="103"/>
      <c r="K620" s="103"/>
      <c r="L620" s="103"/>
    </row>
    <row r="621" spans="1:12" customFormat="1" x14ac:dyDescent="0.25">
      <c r="A621" s="91"/>
      <c r="B621" s="91"/>
      <c r="C621" s="91"/>
      <c r="D621" s="91"/>
      <c r="E621" s="103"/>
      <c r="F621" s="103"/>
      <c r="G621" s="103"/>
      <c r="H621" s="103"/>
      <c r="I621" s="103"/>
      <c r="J621" s="103"/>
      <c r="K621" s="103"/>
      <c r="L621" s="103"/>
    </row>
    <row r="622" spans="1:12" customFormat="1" x14ac:dyDescent="0.25">
      <c r="A622" s="91"/>
      <c r="B622" s="91"/>
      <c r="C622" s="91"/>
      <c r="D622" s="91"/>
      <c r="E622" s="103"/>
      <c r="F622" s="103"/>
      <c r="G622" s="103"/>
      <c r="H622" s="103"/>
      <c r="I622" s="103"/>
      <c r="J622" s="103"/>
      <c r="K622" s="103"/>
      <c r="L622" s="103"/>
    </row>
    <row r="623" spans="1:12" customFormat="1" x14ac:dyDescent="0.25">
      <c r="A623" s="91"/>
      <c r="B623" s="91"/>
      <c r="C623" s="91"/>
      <c r="D623" s="91"/>
      <c r="E623" s="103"/>
      <c r="F623" s="103"/>
      <c r="G623" s="103"/>
      <c r="H623" s="103"/>
      <c r="I623" s="103"/>
      <c r="J623" s="103"/>
      <c r="K623" s="103"/>
      <c r="L623" s="103"/>
    </row>
    <row r="624" spans="1:12" customFormat="1" x14ac:dyDescent="0.25">
      <c r="A624" s="91"/>
      <c r="B624" s="91"/>
      <c r="C624" s="91"/>
      <c r="D624" s="91"/>
      <c r="E624" s="103"/>
      <c r="F624" s="103"/>
      <c r="G624" s="103"/>
      <c r="H624" s="103"/>
      <c r="I624" s="103"/>
      <c r="J624" s="103"/>
      <c r="K624" s="103"/>
      <c r="L624" s="103"/>
    </row>
    <row r="625" spans="1:12" customFormat="1" x14ac:dyDescent="0.25">
      <c r="A625" s="91"/>
      <c r="B625" s="91"/>
      <c r="C625" s="91"/>
      <c r="D625" s="91"/>
      <c r="E625" s="103"/>
      <c r="F625" s="103"/>
      <c r="G625" s="103"/>
      <c r="H625" s="103"/>
      <c r="I625" s="103"/>
      <c r="J625" s="103"/>
      <c r="K625" s="103"/>
      <c r="L625" s="103"/>
    </row>
    <row r="626" spans="1:12" customFormat="1" x14ac:dyDescent="0.25">
      <c r="A626" s="91"/>
      <c r="B626" s="91"/>
      <c r="C626" s="91"/>
      <c r="D626" s="91"/>
      <c r="E626" s="103"/>
      <c r="F626" s="103"/>
      <c r="G626" s="103"/>
      <c r="H626" s="103"/>
      <c r="I626" s="103"/>
      <c r="J626" s="103"/>
      <c r="K626" s="103"/>
      <c r="L626" s="103"/>
    </row>
    <row r="627" spans="1:12" customFormat="1" x14ac:dyDescent="0.25">
      <c r="A627" s="91"/>
      <c r="B627" s="91"/>
      <c r="C627" s="91"/>
      <c r="D627" s="91"/>
      <c r="E627" s="103"/>
      <c r="F627" s="103"/>
      <c r="G627" s="103"/>
      <c r="H627" s="103"/>
      <c r="I627" s="103"/>
      <c r="J627" s="103"/>
      <c r="K627" s="103"/>
      <c r="L627" s="103"/>
    </row>
    <row r="628" spans="1:12" customFormat="1" x14ac:dyDescent="0.25">
      <c r="A628" s="91"/>
      <c r="B628" s="91"/>
      <c r="C628" s="91"/>
      <c r="D628" s="91"/>
      <c r="E628" s="103"/>
      <c r="F628" s="103"/>
      <c r="G628" s="103"/>
      <c r="H628" s="103"/>
      <c r="I628" s="103"/>
      <c r="J628" s="103"/>
      <c r="K628" s="103"/>
      <c r="L628" s="103"/>
    </row>
    <row r="629" spans="1:12" customFormat="1" x14ac:dyDescent="0.25">
      <c r="A629" s="91"/>
      <c r="B629" s="91"/>
      <c r="C629" s="91"/>
      <c r="D629" s="91"/>
      <c r="E629" s="103"/>
      <c r="F629" s="103"/>
      <c r="G629" s="103"/>
      <c r="H629" s="103"/>
      <c r="I629" s="103"/>
      <c r="J629" s="103"/>
      <c r="K629" s="103"/>
      <c r="L629" s="103"/>
    </row>
    <row r="630" spans="1:12" customFormat="1" x14ac:dyDescent="0.25">
      <c r="A630" s="91"/>
      <c r="B630" s="91"/>
      <c r="C630" s="91"/>
      <c r="D630" s="91"/>
      <c r="E630" s="103"/>
      <c r="F630" s="103"/>
      <c r="G630" s="103"/>
      <c r="H630" s="103"/>
      <c r="I630" s="103"/>
      <c r="J630" s="103"/>
      <c r="K630" s="103"/>
      <c r="L630" s="103"/>
    </row>
    <row r="631" spans="1:12" customFormat="1" x14ac:dyDescent="0.25">
      <c r="A631" s="91"/>
      <c r="B631" s="91"/>
      <c r="C631" s="91"/>
      <c r="D631" s="91"/>
      <c r="E631" s="103"/>
      <c r="F631" s="103"/>
      <c r="G631" s="103"/>
      <c r="H631" s="103"/>
      <c r="I631" s="103"/>
      <c r="J631" s="103"/>
      <c r="K631" s="103"/>
      <c r="L631" s="103"/>
    </row>
    <row r="632" spans="1:12" customFormat="1" x14ac:dyDescent="0.25">
      <c r="A632" s="91"/>
      <c r="B632" s="91"/>
      <c r="C632" s="91"/>
      <c r="D632" s="91"/>
      <c r="E632" s="103"/>
      <c r="F632" s="103"/>
      <c r="G632" s="103"/>
      <c r="H632" s="103"/>
      <c r="I632" s="103"/>
      <c r="J632" s="103"/>
      <c r="K632" s="103"/>
      <c r="L632" s="103"/>
    </row>
    <row r="633" spans="1:12" customFormat="1" x14ac:dyDescent="0.25">
      <c r="A633" s="91"/>
      <c r="B633" s="91"/>
      <c r="C633" s="91"/>
      <c r="D633" s="91"/>
      <c r="E633" s="103"/>
      <c r="F633" s="103"/>
      <c r="G633" s="103"/>
      <c r="H633" s="103"/>
      <c r="I633" s="103"/>
      <c r="J633" s="103"/>
      <c r="K633" s="103"/>
      <c r="L633" s="103"/>
    </row>
    <row r="634" spans="1:12" customFormat="1" x14ac:dyDescent="0.25">
      <c r="A634" s="91"/>
      <c r="B634" s="91"/>
      <c r="C634" s="91"/>
      <c r="D634" s="91"/>
      <c r="E634" s="103"/>
      <c r="F634" s="103"/>
      <c r="G634" s="103"/>
      <c r="H634" s="103"/>
      <c r="I634" s="103"/>
      <c r="J634" s="103"/>
      <c r="K634" s="103"/>
      <c r="L634" s="103"/>
    </row>
    <row r="635" spans="1:12" customFormat="1" x14ac:dyDescent="0.25">
      <c r="A635" s="91"/>
      <c r="B635" s="91"/>
      <c r="C635" s="91"/>
      <c r="D635" s="91"/>
      <c r="E635" s="103"/>
      <c r="F635" s="103"/>
      <c r="G635" s="103"/>
      <c r="H635" s="103"/>
      <c r="I635" s="103"/>
      <c r="J635" s="103"/>
      <c r="K635" s="103"/>
      <c r="L635" s="103"/>
    </row>
    <row r="636" spans="1:12" customFormat="1" x14ac:dyDescent="0.25">
      <c r="A636" s="91"/>
      <c r="B636" s="91"/>
      <c r="C636" s="91"/>
      <c r="D636" s="91"/>
      <c r="E636" s="103"/>
      <c r="F636" s="103"/>
      <c r="G636" s="103"/>
      <c r="H636" s="103"/>
      <c r="I636" s="103"/>
      <c r="J636" s="103"/>
      <c r="K636" s="103"/>
      <c r="L636" s="103"/>
    </row>
    <row r="637" spans="1:12" customFormat="1" x14ac:dyDescent="0.25">
      <c r="A637" s="91"/>
      <c r="B637" s="91"/>
      <c r="C637" s="91"/>
      <c r="D637" s="91"/>
      <c r="E637" s="103"/>
      <c r="F637" s="103"/>
      <c r="G637" s="103"/>
      <c r="H637" s="103"/>
      <c r="I637" s="103"/>
      <c r="J637" s="103"/>
      <c r="K637" s="103"/>
      <c r="L637" s="103"/>
    </row>
    <row r="638" spans="1:12" customFormat="1" x14ac:dyDescent="0.25">
      <c r="A638" s="91"/>
      <c r="B638" s="91"/>
      <c r="C638" s="91"/>
      <c r="D638" s="91"/>
      <c r="E638" s="103"/>
      <c r="F638" s="103"/>
      <c r="G638" s="103"/>
      <c r="H638" s="103"/>
      <c r="I638" s="103"/>
      <c r="J638" s="103"/>
      <c r="K638" s="103"/>
      <c r="L638" s="103"/>
    </row>
    <row r="639" spans="1:12" customFormat="1" x14ac:dyDescent="0.25">
      <c r="A639" s="91"/>
      <c r="B639" s="91"/>
      <c r="C639" s="91"/>
      <c r="D639" s="91"/>
      <c r="E639" s="103"/>
      <c r="F639" s="103"/>
      <c r="G639" s="103"/>
      <c r="H639" s="103"/>
      <c r="I639" s="103"/>
      <c r="J639" s="103"/>
      <c r="K639" s="103"/>
      <c r="L639" s="103"/>
    </row>
    <row r="640" spans="1:12" customFormat="1" x14ac:dyDescent="0.25">
      <c r="A640" s="91"/>
      <c r="B640" s="91"/>
      <c r="C640" s="91"/>
      <c r="D640" s="91"/>
      <c r="E640" s="103"/>
      <c r="F640" s="103"/>
      <c r="G640" s="103"/>
      <c r="H640" s="103"/>
      <c r="I640" s="103"/>
      <c r="J640" s="103"/>
      <c r="K640" s="103"/>
      <c r="L640" s="103"/>
    </row>
    <row r="641" spans="1:12" customFormat="1" x14ac:dyDescent="0.25">
      <c r="A641" s="91"/>
      <c r="B641" s="91"/>
      <c r="C641" s="91"/>
      <c r="D641" s="91"/>
      <c r="E641" s="103"/>
      <c r="F641" s="103"/>
      <c r="G641" s="103"/>
      <c r="H641" s="103"/>
      <c r="I641" s="103"/>
      <c r="J641" s="103"/>
      <c r="K641" s="103"/>
      <c r="L641" s="103"/>
    </row>
    <row r="642" spans="1:12" customFormat="1" x14ac:dyDescent="0.25">
      <c r="A642" s="91"/>
      <c r="B642" s="91"/>
      <c r="C642" s="91"/>
      <c r="D642" s="91"/>
      <c r="E642" s="103"/>
      <c r="F642" s="103"/>
      <c r="G642" s="103"/>
      <c r="H642" s="103"/>
      <c r="I642" s="103"/>
      <c r="J642" s="103"/>
      <c r="K642" s="103"/>
      <c r="L642" s="103"/>
    </row>
    <row r="643" spans="1:12" customFormat="1" x14ac:dyDescent="0.25">
      <c r="A643" s="91"/>
      <c r="B643" s="91"/>
      <c r="C643" s="91"/>
      <c r="D643" s="91"/>
      <c r="E643" s="103"/>
      <c r="F643" s="103"/>
      <c r="G643" s="103"/>
      <c r="H643" s="103"/>
      <c r="I643" s="103"/>
      <c r="J643" s="103"/>
      <c r="K643" s="103"/>
      <c r="L643" s="103"/>
    </row>
    <row r="644" spans="1:12" customFormat="1" x14ac:dyDescent="0.25">
      <c r="A644" s="91"/>
      <c r="B644" s="91"/>
      <c r="C644" s="91"/>
      <c r="D644" s="91"/>
      <c r="E644" s="103"/>
      <c r="F644" s="103"/>
      <c r="G644" s="103"/>
      <c r="H644" s="103"/>
      <c r="I644" s="103"/>
      <c r="J644" s="103"/>
      <c r="K644" s="103"/>
      <c r="L644" s="103"/>
    </row>
    <row r="645" spans="1:12" customFormat="1" x14ac:dyDescent="0.25">
      <c r="A645" s="91"/>
      <c r="B645" s="91"/>
      <c r="C645" s="91"/>
      <c r="D645" s="91"/>
      <c r="E645" s="103"/>
      <c r="F645" s="103"/>
      <c r="G645" s="103"/>
      <c r="H645" s="103"/>
      <c r="I645" s="103"/>
      <c r="J645" s="103"/>
      <c r="K645" s="103"/>
      <c r="L645" s="103"/>
    </row>
    <row r="646" spans="1:12" customFormat="1" x14ac:dyDescent="0.25">
      <c r="A646" s="91"/>
      <c r="B646" s="91"/>
      <c r="C646" s="91"/>
      <c r="D646" s="91"/>
      <c r="E646" s="103"/>
      <c r="F646" s="103"/>
      <c r="G646" s="103"/>
      <c r="H646" s="103"/>
      <c r="I646" s="103"/>
      <c r="J646" s="103"/>
      <c r="K646" s="103"/>
      <c r="L646" s="103"/>
    </row>
    <row r="647" spans="1:12" customFormat="1" x14ac:dyDescent="0.25">
      <c r="A647" s="91"/>
      <c r="B647" s="91"/>
      <c r="C647" s="91"/>
      <c r="D647" s="91"/>
      <c r="E647" s="103"/>
      <c r="F647" s="103"/>
      <c r="G647" s="103"/>
      <c r="H647" s="103"/>
      <c r="I647" s="103"/>
      <c r="J647" s="103"/>
      <c r="K647" s="103"/>
      <c r="L647" s="103"/>
    </row>
    <row r="648" spans="1:12" customFormat="1" x14ac:dyDescent="0.25">
      <c r="A648" s="91"/>
      <c r="B648" s="91"/>
      <c r="C648" s="91"/>
      <c r="D648" s="91"/>
      <c r="E648" s="103"/>
      <c r="F648" s="103"/>
      <c r="G648" s="103"/>
      <c r="H648" s="103"/>
      <c r="I648" s="103"/>
      <c r="J648" s="103"/>
      <c r="K648" s="103"/>
      <c r="L648" s="103"/>
    </row>
    <row r="649" spans="1:12" customFormat="1" x14ac:dyDescent="0.25">
      <c r="A649" s="91"/>
      <c r="B649" s="91"/>
      <c r="C649" s="91"/>
      <c r="D649" s="91"/>
      <c r="E649" s="103"/>
      <c r="F649" s="103"/>
      <c r="G649" s="103"/>
      <c r="H649" s="103"/>
      <c r="I649" s="103"/>
      <c r="J649" s="103"/>
      <c r="K649" s="103"/>
      <c r="L649" s="103"/>
    </row>
    <row r="650" spans="1:12" customFormat="1" x14ac:dyDescent="0.25">
      <c r="A650" s="91"/>
      <c r="B650" s="91"/>
      <c r="C650" s="91"/>
      <c r="D650" s="91"/>
      <c r="E650" s="103"/>
      <c r="F650" s="103"/>
      <c r="G650" s="103"/>
      <c r="H650" s="103"/>
      <c r="I650" s="103"/>
      <c r="J650" s="103"/>
      <c r="K650" s="103"/>
      <c r="L650" s="103"/>
    </row>
    <row r="651" spans="1:12" customFormat="1" x14ac:dyDescent="0.25">
      <c r="A651" s="91"/>
      <c r="B651" s="91"/>
      <c r="C651" s="91"/>
      <c r="D651" s="91"/>
      <c r="E651" s="103"/>
      <c r="F651" s="103"/>
      <c r="G651" s="103"/>
      <c r="H651" s="103"/>
      <c r="I651" s="103"/>
      <c r="J651" s="103"/>
      <c r="K651" s="103"/>
      <c r="L651" s="103"/>
    </row>
    <row r="652" spans="1:12" customFormat="1" x14ac:dyDescent="0.25">
      <c r="A652" s="91"/>
      <c r="B652" s="91"/>
      <c r="C652" s="91"/>
      <c r="D652" s="91"/>
      <c r="E652" s="103"/>
      <c r="F652" s="103"/>
      <c r="G652" s="103"/>
      <c r="H652" s="103"/>
      <c r="I652" s="103"/>
      <c r="J652" s="103"/>
      <c r="K652" s="103"/>
      <c r="L652" s="103"/>
    </row>
    <row r="653" spans="1:12" customFormat="1" x14ac:dyDescent="0.25">
      <c r="A653" s="91"/>
      <c r="B653" s="91"/>
      <c r="C653" s="91"/>
      <c r="D653" s="91"/>
      <c r="E653" s="103"/>
      <c r="F653" s="103"/>
      <c r="G653" s="103"/>
      <c r="H653" s="103"/>
      <c r="I653" s="103"/>
      <c r="J653" s="103"/>
      <c r="K653" s="103"/>
      <c r="L653" s="103"/>
    </row>
    <row r="654" spans="1:12" customFormat="1" x14ac:dyDescent="0.25">
      <c r="A654" s="91"/>
      <c r="B654" s="91"/>
      <c r="C654" s="91"/>
      <c r="D654" s="91"/>
      <c r="E654" s="103"/>
      <c r="F654" s="103"/>
      <c r="G654" s="103"/>
      <c r="H654" s="103"/>
      <c r="I654" s="103"/>
      <c r="J654" s="103"/>
      <c r="K654" s="103"/>
      <c r="L654" s="103"/>
    </row>
    <row r="655" spans="1:12" customFormat="1" x14ac:dyDescent="0.25">
      <c r="A655" s="91"/>
      <c r="B655" s="91"/>
      <c r="C655" s="91"/>
      <c r="D655" s="91"/>
      <c r="E655" s="103"/>
      <c r="F655" s="103"/>
      <c r="G655" s="103"/>
      <c r="H655" s="103"/>
      <c r="I655" s="103"/>
      <c r="J655" s="103"/>
      <c r="K655" s="103"/>
      <c r="L655" s="103"/>
    </row>
    <row r="656" spans="1:12" customFormat="1" x14ac:dyDescent="0.25">
      <c r="A656" s="91"/>
      <c r="B656" s="91"/>
      <c r="C656" s="91"/>
      <c r="D656" s="91"/>
      <c r="E656" s="103"/>
      <c r="F656" s="103"/>
      <c r="G656" s="103"/>
      <c r="H656" s="103"/>
      <c r="I656" s="103"/>
      <c r="J656" s="103"/>
      <c r="K656" s="103"/>
      <c r="L656" s="103"/>
    </row>
    <row r="657" spans="1:12" customFormat="1" x14ac:dyDescent="0.25">
      <c r="A657" s="91"/>
      <c r="B657" s="91"/>
      <c r="C657" s="91"/>
      <c r="D657" s="91"/>
      <c r="E657" s="103"/>
      <c r="F657" s="103"/>
      <c r="G657" s="103"/>
      <c r="H657" s="103"/>
      <c r="I657" s="103"/>
      <c r="J657" s="103"/>
      <c r="K657" s="103"/>
      <c r="L657" s="103"/>
    </row>
    <row r="658" spans="1:12" customFormat="1" x14ac:dyDescent="0.25">
      <c r="A658" s="91"/>
      <c r="B658" s="91"/>
      <c r="C658" s="91"/>
      <c r="D658" s="91"/>
      <c r="E658" s="103"/>
      <c r="F658" s="103"/>
      <c r="G658" s="103"/>
      <c r="H658" s="103"/>
      <c r="I658" s="103"/>
      <c r="J658" s="103"/>
      <c r="K658" s="103"/>
      <c r="L658" s="103"/>
    </row>
    <row r="659" spans="1:12" customFormat="1" x14ac:dyDescent="0.25">
      <c r="A659" s="91"/>
      <c r="B659" s="91"/>
      <c r="C659" s="91"/>
      <c r="D659" s="91"/>
      <c r="E659" s="103"/>
      <c r="F659" s="103"/>
      <c r="G659" s="103"/>
      <c r="H659" s="103"/>
      <c r="I659" s="103"/>
      <c r="J659" s="103"/>
      <c r="K659" s="103"/>
      <c r="L659" s="103"/>
    </row>
    <row r="660" spans="1:12" customFormat="1" x14ac:dyDescent="0.25">
      <c r="A660" s="91"/>
      <c r="B660" s="91"/>
      <c r="C660" s="91"/>
      <c r="D660" s="91"/>
      <c r="E660" s="103"/>
      <c r="F660" s="103"/>
      <c r="G660" s="103"/>
      <c r="H660" s="103"/>
      <c r="I660" s="103"/>
      <c r="J660" s="103"/>
      <c r="K660" s="103"/>
      <c r="L660" s="103"/>
    </row>
    <row r="661" spans="1:12" customFormat="1" x14ac:dyDescent="0.25">
      <c r="A661" s="91"/>
      <c r="B661" s="91"/>
      <c r="C661" s="91"/>
      <c r="D661" s="91"/>
      <c r="E661" s="103"/>
      <c r="F661" s="103"/>
      <c r="G661" s="103"/>
      <c r="H661" s="103"/>
      <c r="I661" s="103"/>
      <c r="J661" s="103"/>
      <c r="K661" s="103"/>
      <c r="L661" s="103"/>
    </row>
    <row r="662" spans="1:12" customFormat="1" x14ac:dyDescent="0.25">
      <c r="A662" s="91"/>
      <c r="B662" s="91"/>
      <c r="C662" s="91"/>
      <c r="D662" s="91"/>
      <c r="E662" s="103"/>
      <c r="F662" s="103"/>
      <c r="G662" s="103"/>
      <c r="H662" s="103"/>
      <c r="I662" s="103"/>
      <c r="J662" s="103"/>
      <c r="K662" s="103"/>
      <c r="L662" s="103"/>
    </row>
    <row r="663" spans="1:12" customFormat="1" x14ac:dyDescent="0.25">
      <c r="A663" s="91"/>
      <c r="B663" s="91"/>
      <c r="C663" s="91"/>
      <c r="D663" s="91"/>
      <c r="E663" s="103"/>
      <c r="F663" s="103"/>
      <c r="G663" s="103"/>
      <c r="H663" s="103"/>
      <c r="I663" s="103"/>
      <c r="J663" s="103"/>
      <c r="K663" s="103"/>
      <c r="L663" s="103"/>
    </row>
    <row r="664" spans="1:12" customFormat="1" x14ac:dyDescent="0.25">
      <c r="A664" s="91"/>
      <c r="B664" s="91"/>
      <c r="C664" s="91"/>
      <c r="D664" s="91"/>
      <c r="E664" s="103"/>
      <c r="F664" s="103"/>
      <c r="G664" s="103"/>
      <c r="H664" s="103"/>
      <c r="I664" s="103"/>
      <c r="J664" s="103"/>
      <c r="K664" s="103"/>
      <c r="L664" s="103"/>
    </row>
    <row r="665" spans="1:12" customFormat="1" x14ac:dyDescent="0.25">
      <c r="A665" s="91"/>
      <c r="B665" s="91"/>
      <c r="C665" s="91"/>
      <c r="D665" s="91"/>
      <c r="E665" s="103"/>
      <c r="F665" s="103"/>
      <c r="G665" s="103"/>
      <c r="H665" s="103"/>
      <c r="I665" s="103"/>
      <c r="J665" s="103"/>
      <c r="K665" s="103"/>
      <c r="L665" s="103"/>
    </row>
    <row r="666" spans="1:12" customFormat="1" x14ac:dyDescent="0.25">
      <c r="A666" s="91"/>
      <c r="B666" s="91"/>
      <c r="C666" s="91"/>
      <c r="D666" s="91"/>
      <c r="E666" s="103"/>
      <c r="F666" s="103"/>
      <c r="G666" s="103"/>
      <c r="H666" s="103"/>
      <c r="I666" s="103"/>
      <c r="J666" s="103"/>
      <c r="K666" s="103"/>
      <c r="L666" s="103"/>
    </row>
    <row r="667" spans="1:12" customFormat="1" x14ac:dyDescent="0.25">
      <c r="A667" s="91"/>
      <c r="B667" s="91"/>
      <c r="C667" s="91"/>
      <c r="D667" s="91"/>
      <c r="E667" s="103"/>
      <c r="F667" s="103"/>
      <c r="G667" s="103"/>
      <c r="H667" s="103"/>
      <c r="I667" s="103"/>
      <c r="J667" s="103"/>
      <c r="K667" s="103"/>
      <c r="L667" s="103"/>
    </row>
    <row r="668" spans="1:12" customFormat="1" x14ac:dyDescent="0.25">
      <c r="A668" s="91"/>
      <c r="B668" s="91"/>
      <c r="C668" s="91"/>
      <c r="D668" s="91"/>
      <c r="E668" s="103"/>
      <c r="F668" s="103"/>
      <c r="G668" s="103"/>
      <c r="H668" s="103"/>
      <c r="I668" s="103"/>
      <c r="J668" s="103"/>
      <c r="K668" s="103"/>
      <c r="L668" s="103"/>
    </row>
    <row r="669" spans="1:12" customFormat="1" x14ac:dyDescent="0.25">
      <c r="A669" s="91"/>
      <c r="B669" s="91"/>
      <c r="C669" s="91"/>
      <c r="D669" s="91"/>
      <c r="E669" s="103"/>
      <c r="F669" s="103"/>
      <c r="G669" s="103"/>
      <c r="H669" s="103"/>
      <c r="I669" s="103"/>
      <c r="J669" s="103"/>
      <c r="K669" s="103"/>
      <c r="L669" s="103"/>
    </row>
    <row r="670" spans="1:12" customFormat="1" x14ac:dyDescent="0.25">
      <c r="A670" s="91"/>
      <c r="B670" s="91"/>
      <c r="C670" s="91"/>
      <c r="D670" s="91"/>
      <c r="E670" s="103"/>
      <c r="F670" s="103"/>
      <c r="G670" s="103"/>
      <c r="H670" s="103"/>
      <c r="I670" s="103"/>
      <c r="J670" s="103"/>
      <c r="K670" s="103"/>
      <c r="L670" s="103"/>
    </row>
    <row r="671" spans="1:12" customFormat="1" x14ac:dyDescent="0.25">
      <c r="A671" s="91"/>
      <c r="B671" s="91"/>
      <c r="C671" s="91"/>
      <c r="D671" s="91"/>
      <c r="E671" s="103"/>
      <c r="F671" s="103"/>
      <c r="G671" s="103"/>
      <c r="H671" s="103"/>
      <c r="I671" s="103"/>
      <c r="J671" s="103"/>
      <c r="K671" s="103"/>
      <c r="L671" s="103"/>
    </row>
    <row r="672" spans="1:12" customFormat="1" x14ac:dyDescent="0.25">
      <c r="A672" s="91"/>
      <c r="B672" s="91"/>
      <c r="C672" s="91"/>
      <c r="D672" s="91"/>
      <c r="E672" s="103"/>
      <c r="F672" s="103"/>
      <c r="G672" s="103"/>
      <c r="H672" s="103"/>
      <c r="I672" s="103"/>
      <c r="J672" s="103"/>
      <c r="K672" s="103"/>
      <c r="L672" s="103"/>
    </row>
    <row r="673" spans="1:12" customFormat="1" x14ac:dyDescent="0.25">
      <c r="A673" s="91"/>
      <c r="B673" s="91"/>
      <c r="C673" s="91"/>
      <c r="D673" s="91"/>
      <c r="E673" s="103"/>
      <c r="F673" s="103"/>
      <c r="G673" s="103"/>
      <c r="H673" s="103"/>
      <c r="I673" s="103"/>
      <c r="J673" s="103"/>
      <c r="K673" s="103"/>
      <c r="L673" s="103"/>
    </row>
    <row r="674" spans="1:12" customFormat="1" x14ac:dyDescent="0.25">
      <c r="A674" s="91"/>
      <c r="B674" s="91"/>
      <c r="C674" s="91"/>
      <c r="D674" s="91"/>
      <c r="E674" s="103"/>
      <c r="F674" s="103"/>
      <c r="G674" s="103"/>
      <c r="H674" s="103"/>
      <c r="I674" s="103"/>
      <c r="J674" s="103"/>
      <c r="K674" s="103"/>
      <c r="L674" s="103"/>
    </row>
    <row r="675" spans="1:12" customFormat="1" x14ac:dyDescent="0.25">
      <c r="A675" s="91"/>
      <c r="B675" s="91"/>
      <c r="C675" s="91"/>
      <c r="D675" s="91"/>
      <c r="E675" s="103"/>
      <c r="F675" s="103"/>
      <c r="G675" s="103"/>
      <c r="H675" s="103"/>
      <c r="I675" s="103"/>
      <c r="J675" s="103"/>
      <c r="K675" s="103"/>
      <c r="L675" s="103"/>
    </row>
    <row r="676" spans="1:12" customFormat="1" x14ac:dyDescent="0.25">
      <c r="A676" s="91"/>
      <c r="B676" s="91"/>
      <c r="C676" s="91"/>
      <c r="D676" s="91"/>
      <c r="E676" s="103"/>
      <c r="F676" s="103"/>
      <c r="G676" s="103"/>
      <c r="H676" s="103"/>
      <c r="I676" s="103"/>
      <c r="J676" s="103"/>
      <c r="K676" s="103"/>
      <c r="L676" s="103"/>
    </row>
    <row r="677" spans="1:12" customFormat="1" x14ac:dyDescent="0.25">
      <c r="A677" s="91"/>
      <c r="B677" s="91"/>
      <c r="C677" s="91"/>
      <c r="D677" s="91"/>
      <c r="E677" s="103"/>
      <c r="F677" s="103"/>
      <c r="G677" s="103"/>
      <c r="H677" s="103"/>
      <c r="I677" s="103"/>
      <c r="J677" s="103"/>
      <c r="K677" s="103"/>
      <c r="L677" s="103"/>
    </row>
    <row r="678" spans="1:12" customFormat="1" x14ac:dyDescent="0.25">
      <c r="A678" s="91"/>
      <c r="B678" s="91"/>
      <c r="C678" s="91"/>
      <c r="D678" s="91"/>
      <c r="E678" s="103"/>
      <c r="F678" s="103"/>
      <c r="G678" s="103"/>
      <c r="H678" s="103"/>
      <c r="I678" s="103"/>
      <c r="J678" s="103"/>
      <c r="K678" s="103"/>
      <c r="L678" s="103"/>
    </row>
    <row r="679" spans="1:12" customFormat="1" x14ac:dyDescent="0.25">
      <c r="A679" s="91"/>
      <c r="B679" s="91"/>
      <c r="C679" s="91"/>
      <c r="D679" s="91"/>
      <c r="E679" s="103"/>
      <c r="F679" s="103"/>
      <c r="G679" s="103"/>
      <c r="H679" s="103"/>
      <c r="I679" s="103"/>
      <c r="J679" s="103"/>
      <c r="K679" s="103"/>
      <c r="L679" s="103"/>
    </row>
    <row r="680" spans="1:12" customFormat="1" x14ac:dyDescent="0.25">
      <c r="A680" s="91"/>
      <c r="B680" s="91"/>
      <c r="C680" s="91"/>
      <c r="D680" s="91"/>
      <c r="E680" s="103"/>
      <c r="F680" s="103"/>
      <c r="G680" s="103"/>
      <c r="H680" s="103"/>
      <c r="I680" s="103"/>
      <c r="J680" s="103"/>
      <c r="K680" s="103"/>
      <c r="L680" s="103"/>
    </row>
    <row r="681" spans="1:12" customFormat="1" x14ac:dyDescent="0.25">
      <c r="A681" s="91"/>
      <c r="B681" s="91"/>
      <c r="C681" s="91"/>
      <c r="D681" s="91"/>
      <c r="E681" s="103"/>
      <c r="F681" s="103"/>
      <c r="G681" s="103"/>
      <c r="H681" s="103"/>
      <c r="I681" s="103"/>
      <c r="J681" s="103"/>
      <c r="K681" s="103"/>
      <c r="L681" s="103"/>
    </row>
    <row r="682" spans="1:12" customFormat="1" x14ac:dyDescent="0.25">
      <c r="A682" s="91"/>
      <c r="B682" s="91"/>
      <c r="C682" s="91"/>
      <c r="D682" s="91"/>
      <c r="E682" s="103"/>
      <c r="F682" s="103"/>
      <c r="G682" s="103"/>
      <c r="H682" s="103"/>
      <c r="I682" s="103"/>
      <c r="J682" s="103"/>
      <c r="K682" s="103"/>
      <c r="L682" s="103"/>
    </row>
    <row r="683" spans="1:12" customFormat="1" x14ac:dyDescent="0.25">
      <c r="A683" s="91"/>
      <c r="B683" s="91"/>
      <c r="C683" s="91"/>
      <c r="D683" s="91"/>
      <c r="E683" s="103"/>
      <c r="F683" s="103"/>
      <c r="G683" s="103"/>
      <c r="H683" s="103"/>
      <c r="I683" s="103"/>
      <c r="J683" s="103"/>
      <c r="K683" s="103"/>
      <c r="L683" s="103"/>
    </row>
    <row r="684" spans="1:12" customFormat="1" x14ac:dyDescent="0.25">
      <c r="A684" s="91"/>
      <c r="B684" s="91"/>
      <c r="C684" s="91"/>
      <c r="D684" s="91"/>
      <c r="E684" s="103"/>
      <c r="F684" s="103"/>
      <c r="G684" s="103"/>
      <c r="H684" s="103"/>
      <c r="I684" s="103"/>
      <c r="J684" s="103"/>
      <c r="K684" s="103"/>
      <c r="L684" s="103"/>
    </row>
    <row r="685" spans="1:12" customFormat="1" x14ac:dyDescent="0.25">
      <c r="A685" s="91"/>
      <c r="B685" s="91"/>
      <c r="C685" s="91"/>
      <c r="D685" s="91"/>
      <c r="E685" s="103"/>
      <c r="F685" s="103"/>
      <c r="G685" s="103"/>
      <c r="H685" s="103"/>
      <c r="I685" s="103"/>
      <c r="J685" s="103"/>
      <c r="K685" s="103"/>
      <c r="L685" s="103"/>
    </row>
    <row r="686" spans="1:12" customFormat="1" x14ac:dyDescent="0.25">
      <c r="A686" s="91"/>
      <c r="B686" s="91"/>
      <c r="C686" s="91"/>
      <c r="D686" s="91"/>
      <c r="E686" s="103"/>
      <c r="F686" s="103"/>
      <c r="G686" s="103"/>
      <c r="H686" s="103"/>
      <c r="I686" s="103"/>
      <c r="J686" s="103"/>
      <c r="K686" s="103"/>
      <c r="L686" s="103"/>
    </row>
    <row r="687" spans="1:12" customFormat="1" x14ac:dyDescent="0.25">
      <c r="A687" s="91"/>
      <c r="B687" s="91"/>
      <c r="C687" s="91"/>
      <c r="D687" s="91"/>
      <c r="E687" s="103"/>
      <c r="F687" s="103"/>
      <c r="G687" s="103"/>
      <c r="H687" s="103"/>
      <c r="I687" s="103"/>
      <c r="J687" s="103"/>
      <c r="K687" s="103"/>
      <c r="L687" s="103"/>
    </row>
    <row r="688" spans="1:12" customFormat="1" x14ac:dyDescent="0.25">
      <c r="A688" s="91"/>
      <c r="B688" s="91"/>
      <c r="C688" s="91"/>
      <c r="D688" s="91"/>
      <c r="E688" s="103"/>
      <c r="F688" s="103"/>
      <c r="G688" s="103"/>
      <c r="H688" s="103"/>
      <c r="I688" s="103"/>
      <c r="J688" s="103"/>
      <c r="K688" s="103"/>
      <c r="L688" s="103"/>
    </row>
    <row r="689" spans="1:12" customFormat="1" x14ac:dyDescent="0.25">
      <c r="A689" s="91"/>
      <c r="B689" s="91"/>
      <c r="C689" s="91"/>
      <c r="D689" s="91"/>
      <c r="E689" s="103"/>
      <c r="F689" s="103"/>
      <c r="G689" s="103"/>
      <c r="H689" s="103"/>
      <c r="I689" s="103"/>
      <c r="J689" s="103"/>
      <c r="K689" s="103"/>
      <c r="L689" s="103"/>
    </row>
    <row r="690" spans="1:12" customFormat="1" x14ac:dyDescent="0.25">
      <c r="A690" s="91"/>
      <c r="B690" s="91"/>
      <c r="C690" s="91"/>
      <c r="D690" s="91"/>
      <c r="E690" s="103"/>
      <c r="F690" s="103"/>
      <c r="G690" s="103"/>
      <c r="H690" s="103"/>
      <c r="I690" s="103"/>
      <c r="J690" s="103"/>
      <c r="K690" s="103"/>
      <c r="L690" s="103"/>
    </row>
    <row r="691" spans="1:12" customFormat="1" x14ac:dyDescent="0.25">
      <c r="A691" s="91"/>
      <c r="B691" s="91"/>
      <c r="C691" s="91"/>
      <c r="D691" s="91"/>
      <c r="E691" s="103"/>
      <c r="F691" s="103"/>
      <c r="G691" s="103"/>
      <c r="H691" s="103"/>
      <c r="I691" s="103"/>
      <c r="J691" s="103"/>
      <c r="K691" s="103"/>
      <c r="L691" s="103"/>
    </row>
    <row r="692" spans="1:12" customFormat="1" x14ac:dyDescent="0.25">
      <c r="A692" s="91"/>
      <c r="B692" s="91"/>
      <c r="C692" s="91"/>
      <c r="D692" s="91"/>
      <c r="E692" s="103"/>
      <c r="F692" s="103"/>
      <c r="G692" s="103"/>
      <c r="H692" s="103"/>
      <c r="I692" s="103"/>
      <c r="J692" s="103"/>
      <c r="K692" s="103"/>
      <c r="L692" s="103"/>
    </row>
    <row r="693" spans="1:12" customFormat="1" x14ac:dyDescent="0.25">
      <c r="A693" s="91"/>
      <c r="B693" s="91"/>
      <c r="C693" s="91"/>
      <c r="D693" s="91"/>
      <c r="E693" s="103"/>
      <c r="F693" s="103"/>
      <c r="G693" s="103"/>
      <c r="H693" s="103"/>
      <c r="I693" s="103"/>
      <c r="J693" s="103"/>
      <c r="K693" s="103"/>
      <c r="L693" s="103"/>
    </row>
    <row r="694" spans="1:12" customFormat="1" x14ac:dyDescent="0.25">
      <c r="A694" s="91"/>
      <c r="B694" s="91"/>
      <c r="C694" s="91"/>
      <c r="D694" s="91"/>
      <c r="E694" s="103"/>
      <c r="F694" s="103"/>
      <c r="G694" s="103"/>
      <c r="H694" s="103"/>
      <c r="I694" s="103"/>
      <c r="J694" s="103"/>
      <c r="K694" s="103"/>
      <c r="L694" s="103"/>
    </row>
    <row r="695" spans="1:12" customFormat="1" x14ac:dyDescent="0.25">
      <c r="A695" s="91"/>
      <c r="B695" s="91"/>
      <c r="C695" s="91"/>
      <c r="D695" s="91"/>
      <c r="E695" s="103"/>
      <c r="F695" s="103"/>
      <c r="G695" s="103"/>
      <c r="H695" s="103"/>
      <c r="I695" s="103"/>
      <c r="J695" s="103"/>
      <c r="K695" s="103"/>
      <c r="L695" s="103"/>
    </row>
    <row r="696" spans="1:12" customFormat="1" x14ac:dyDescent="0.25">
      <c r="A696" s="91"/>
      <c r="B696" s="91"/>
      <c r="C696" s="91"/>
      <c r="D696" s="91"/>
      <c r="E696" s="103"/>
      <c r="F696" s="103"/>
      <c r="G696" s="103"/>
      <c r="H696" s="103"/>
      <c r="I696" s="103"/>
      <c r="J696" s="103"/>
      <c r="K696" s="103"/>
      <c r="L696" s="103"/>
    </row>
    <row r="697" spans="1:12" customFormat="1" x14ac:dyDescent="0.25">
      <c r="A697" s="91"/>
      <c r="B697" s="91"/>
      <c r="C697" s="91"/>
      <c r="D697" s="91"/>
      <c r="E697" s="103"/>
      <c r="F697" s="103"/>
      <c r="G697" s="103"/>
      <c r="H697" s="103"/>
      <c r="I697" s="103"/>
      <c r="J697" s="103"/>
      <c r="K697" s="103"/>
      <c r="L697" s="103"/>
    </row>
    <row r="698" spans="1:12" customFormat="1" x14ac:dyDescent="0.25">
      <c r="A698" s="91"/>
      <c r="B698" s="91"/>
      <c r="C698" s="91"/>
      <c r="D698" s="91"/>
      <c r="E698" s="103"/>
      <c r="F698" s="103"/>
      <c r="G698" s="103"/>
      <c r="H698" s="103"/>
      <c r="I698" s="103"/>
      <c r="J698" s="103"/>
      <c r="K698" s="103"/>
      <c r="L698" s="103"/>
    </row>
    <row r="699" spans="1:12" customFormat="1" x14ac:dyDescent="0.25">
      <c r="A699" s="91"/>
      <c r="B699" s="91"/>
      <c r="C699" s="91"/>
      <c r="D699" s="91"/>
      <c r="E699" s="103"/>
      <c r="F699" s="103"/>
      <c r="G699" s="103"/>
      <c r="H699" s="103"/>
      <c r="I699" s="103"/>
      <c r="J699" s="103"/>
      <c r="K699" s="103"/>
      <c r="L699" s="103"/>
    </row>
    <row r="700" spans="1:12" customFormat="1" x14ac:dyDescent="0.25">
      <c r="A700" s="91"/>
      <c r="B700" s="91"/>
      <c r="C700" s="91"/>
      <c r="D700" s="91"/>
      <c r="E700" s="103"/>
      <c r="F700" s="103"/>
      <c r="G700" s="103"/>
      <c r="H700" s="103"/>
      <c r="I700" s="103"/>
      <c r="J700" s="103"/>
      <c r="K700" s="103"/>
      <c r="L700" s="103"/>
    </row>
    <row r="701" spans="1:12" customFormat="1" x14ac:dyDescent="0.25">
      <c r="A701" s="91"/>
      <c r="B701" s="91"/>
      <c r="C701" s="91"/>
      <c r="D701" s="91"/>
      <c r="E701" s="103"/>
      <c r="F701" s="103"/>
      <c r="G701" s="103"/>
      <c r="H701" s="103"/>
      <c r="I701" s="103"/>
      <c r="J701" s="103"/>
      <c r="K701" s="103"/>
      <c r="L701" s="103"/>
    </row>
    <row r="702" spans="1:12" customFormat="1" x14ac:dyDescent="0.25">
      <c r="A702" s="91"/>
      <c r="B702" s="91"/>
      <c r="C702" s="91"/>
      <c r="D702" s="91"/>
      <c r="E702" s="103"/>
      <c r="F702" s="103"/>
      <c r="G702" s="103"/>
      <c r="H702" s="103"/>
      <c r="I702" s="103"/>
      <c r="J702" s="103"/>
      <c r="K702" s="103"/>
      <c r="L702" s="103"/>
    </row>
    <row r="703" spans="1:12" customFormat="1" x14ac:dyDescent="0.25">
      <c r="A703" s="91"/>
      <c r="B703" s="91"/>
      <c r="C703" s="91"/>
      <c r="D703" s="91"/>
      <c r="E703" s="103"/>
      <c r="F703" s="103"/>
      <c r="G703" s="103"/>
      <c r="H703" s="103"/>
      <c r="I703" s="103"/>
      <c r="J703" s="103"/>
      <c r="K703" s="103"/>
      <c r="L703" s="103"/>
    </row>
    <row r="704" spans="1:12" customFormat="1" x14ac:dyDescent="0.25">
      <c r="A704" s="91"/>
      <c r="B704" s="91"/>
      <c r="C704" s="91"/>
      <c r="D704" s="91"/>
      <c r="E704" s="103"/>
      <c r="F704" s="103"/>
      <c r="G704" s="103"/>
      <c r="H704" s="103"/>
      <c r="I704" s="103"/>
      <c r="J704" s="103"/>
      <c r="K704" s="103"/>
      <c r="L704" s="103"/>
    </row>
    <row r="705" spans="1:12" customFormat="1" x14ac:dyDescent="0.25">
      <c r="A705" s="91"/>
      <c r="B705" s="91"/>
      <c r="C705" s="91"/>
      <c r="D705" s="91"/>
      <c r="E705" s="103"/>
      <c r="F705" s="103"/>
      <c r="G705" s="103"/>
      <c r="H705" s="103"/>
      <c r="I705" s="103"/>
      <c r="J705" s="103"/>
      <c r="K705" s="103"/>
      <c r="L705" s="103"/>
    </row>
    <row r="706" spans="1:12" customFormat="1" x14ac:dyDescent="0.25">
      <c r="A706" s="91"/>
      <c r="B706" s="91"/>
      <c r="C706" s="91"/>
      <c r="D706" s="91"/>
      <c r="E706" s="103"/>
      <c r="F706" s="103"/>
      <c r="G706" s="103"/>
      <c r="H706" s="103"/>
      <c r="I706" s="103"/>
      <c r="J706" s="103"/>
      <c r="K706" s="103"/>
      <c r="L706" s="103"/>
    </row>
    <row r="707" spans="1:12" customFormat="1" x14ac:dyDescent="0.25">
      <c r="A707" s="91"/>
      <c r="B707" s="91"/>
      <c r="C707" s="91"/>
      <c r="D707" s="91"/>
      <c r="E707" s="103"/>
      <c r="F707" s="103"/>
      <c r="G707" s="103"/>
      <c r="H707" s="103"/>
      <c r="I707" s="103"/>
      <c r="J707" s="103"/>
      <c r="K707" s="103"/>
      <c r="L707" s="103"/>
    </row>
    <row r="708" spans="1:12" customFormat="1" x14ac:dyDescent="0.25">
      <c r="A708" s="91"/>
      <c r="B708" s="91"/>
      <c r="C708" s="91"/>
      <c r="D708" s="91"/>
      <c r="E708" s="103"/>
      <c r="F708" s="103"/>
      <c r="G708" s="103"/>
      <c r="H708" s="103"/>
      <c r="I708" s="103"/>
      <c r="J708" s="103"/>
      <c r="K708" s="103"/>
      <c r="L708" s="103"/>
    </row>
    <row r="709" spans="1:12" customFormat="1" x14ac:dyDescent="0.25">
      <c r="A709" s="91"/>
      <c r="B709" s="91"/>
      <c r="C709" s="91"/>
      <c r="D709" s="91"/>
      <c r="E709" s="103"/>
      <c r="F709" s="103"/>
      <c r="G709" s="103"/>
      <c r="H709" s="103"/>
      <c r="I709" s="103"/>
      <c r="J709" s="103"/>
      <c r="K709" s="103"/>
      <c r="L709" s="103"/>
    </row>
    <row r="710" spans="1:12" customFormat="1" x14ac:dyDescent="0.25">
      <c r="A710" s="91"/>
      <c r="B710" s="91"/>
      <c r="C710" s="91"/>
      <c r="D710" s="91"/>
      <c r="E710" s="103"/>
      <c r="F710" s="103"/>
      <c r="G710" s="103"/>
      <c r="H710" s="103"/>
      <c r="I710" s="103"/>
      <c r="J710" s="103"/>
      <c r="K710" s="103"/>
      <c r="L710" s="103"/>
    </row>
    <row r="711" spans="1:12" customFormat="1" x14ac:dyDescent="0.25">
      <c r="A711" s="91"/>
      <c r="B711" s="91"/>
      <c r="C711" s="91"/>
      <c r="D711" s="91"/>
      <c r="E711" s="103"/>
      <c r="F711" s="103"/>
      <c r="G711" s="103"/>
      <c r="H711" s="103"/>
      <c r="I711" s="103"/>
      <c r="J711" s="103"/>
      <c r="K711" s="103"/>
      <c r="L711" s="103"/>
    </row>
    <row r="712" spans="1:12" customFormat="1" x14ac:dyDescent="0.25">
      <c r="A712" s="91"/>
      <c r="B712" s="91"/>
      <c r="C712" s="91"/>
      <c r="D712" s="91"/>
      <c r="E712" s="103"/>
      <c r="F712" s="103"/>
      <c r="G712" s="103"/>
      <c r="H712" s="103"/>
      <c r="I712" s="103"/>
      <c r="J712" s="103"/>
      <c r="K712" s="103"/>
      <c r="L712" s="103"/>
    </row>
    <row r="713" spans="1:12" customFormat="1" x14ac:dyDescent="0.25">
      <c r="A713" s="91"/>
      <c r="B713" s="91"/>
      <c r="C713" s="91"/>
      <c r="D713" s="91"/>
      <c r="E713" s="103"/>
      <c r="F713" s="103"/>
      <c r="G713" s="103"/>
      <c r="H713" s="103"/>
      <c r="I713" s="103"/>
      <c r="J713" s="103"/>
      <c r="K713" s="103"/>
      <c r="L713" s="103"/>
    </row>
    <row r="714" spans="1:12" customFormat="1" x14ac:dyDescent="0.25">
      <c r="A714" s="91"/>
      <c r="B714" s="91"/>
      <c r="C714" s="91"/>
      <c r="D714" s="91"/>
      <c r="E714" s="103"/>
      <c r="F714" s="103"/>
      <c r="G714" s="103"/>
      <c r="H714" s="103"/>
      <c r="I714" s="103"/>
      <c r="J714" s="103"/>
      <c r="K714" s="103"/>
      <c r="L714" s="103"/>
    </row>
    <row r="715" spans="1:12" customFormat="1" x14ac:dyDescent="0.25">
      <c r="A715" s="91"/>
      <c r="B715" s="91"/>
      <c r="C715" s="91"/>
      <c r="D715" s="91"/>
      <c r="E715" s="103"/>
      <c r="F715" s="103"/>
      <c r="G715" s="103"/>
      <c r="H715" s="103"/>
      <c r="I715" s="103"/>
      <c r="J715" s="103"/>
      <c r="K715" s="103"/>
      <c r="L715" s="103"/>
    </row>
    <row r="716" spans="1:12" customFormat="1" x14ac:dyDescent="0.25">
      <c r="A716" s="91"/>
      <c r="B716" s="91"/>
      <c r="C716" s="91"/>
      <c r="D716" s="91"/>
      <c r="E716" s="103"/>
      <c r="F716" s="103"/>
      <c r="G716" s="103"/>
      <c r="H716" s="103"/>
      <c r="I716" s="103"/>
      <c r="J716" s="103"/>
      <c r="K716" s="103"/>
      <c r="L716" s="103"/>
    </row>
    <row r="717" spans="1:12" customFormat="1" x14ac:dyDescent="0.25">
      <c r="A717" s="91"/>
      <c r="B717" s="91"/>
      <c r="C717" s="91"/>
      <c r="D717" s="91"/>
      <c r="E717" s="103"/>
      <c r="F717" s="103"/>
      <c r="G717" s="103"/>
      <c r="H717" s="103"/>
      <c r="I717" s="103"/>
      <c r="J717" s="103"/>
      <c r="K717" s="103"/>
      <c r="L717" s="103"/>
    </row>
    <row r="718" spans="1:12" customFormat="1" x14ac:dyDescent="0.25">
      <c r="A718" s="91"/>
      <c r="B718" s="91"/>
      <c r="C718" s="91"/>
      <c r="D718" s="91"/>
      <c r="E718" s="103"/>
      <c r="F718" s="103"/>
      <c r="G718" s="103"/>
      <c r="H718" s="103"/>
      <c r="I718" s="103"/>
      <c r="J718" s="103"/>
      <c r="K718" s="103"/>
      <c r="L718" s="103"/>
    </row>
    <row r="719" spans="1:12" customFormat="1" x14ac:dyDescent="0.25">
      <c r="A719" s="91"/>
      <c r="B719" s="91"/>
      <c r="C719" s="91"/>
      <c r="D719" s="91"/>
      <c r="E719" s="103"/>
      <c r="F719" s="103"/>
      <c r="G719" s="103"/>
      <c r="H719" s="103"/>
      <c r="I719" s="103"/>
      <c r="J719" s="103"/>
      <c r="K719" s="103"/>
      <c r="L719" s="103"/>
    </row>
    <row r="720" spans="1:12" customFormat="1" x14ac:dyDescent="0.25">
      <c r="A720" s="91"/>
      <c r="B720" s="91"/>
      <c r="C720" s="91"/>
      <c r="D720" s="91"/>
      <c r="E720" s="103"/>
      <c r="F720" s="103"/>
      <c r="G720" s="103"/>
      <c r="H720" s="103"/>
      <c r="I720" s="103"/>
      <c r="J720" s="103"/>
      <c r="K720" s="103"/>
      <c r="L720" s="103"/>
    </row>
    <row r="721" spans="1:12" customFormat="1" x14ac:dyDescent="0.25">
      <c r="A721" s="91"/>
      <c r="B721" s="91"/>
      <c r="C721" s="91"/>
      <c r="D721" s="91"/>
      <c r="E721" s="103"/>
      <c r="F721" s="103"/>
      <c r="G721" s="103"/>
      <c r="H721" s="103"/>
      <c r="I721" s="103"/>
      <c r="J721" s="103"/>
      <c r="K721" s="103"/>
      <c r="L721" s="103"/>
    </row>
    <row r="722" spans="1:12" customFormat="1" x14ac:dyDescent="0.25">
      <c r="A722" s="91"/>
      <c r="B722" s="91"/>
      <c r="C722" s="91"/>
      <c r="D722" s="91"/>
      <c r="E722" s="103"/>
      <c r="F722" s="103"/>
      <c r="G722" s="103"/>
      <c r="H722" s="103"/>
      <c r="I722" s="103"/>
      <c r="J722" s="103"/>
      <c r="K722" s="103"/>
      <c r="L722" s="103"/>
    </row>
    <row r="723" spans="1:12" customFormat="1" x14ac:dyDescent="0.25">
      <c r="A723" s="91"/>
      <c r="B723" s="91"/>
      <c r="C723" s="91"/>
      <c r="D723" s="91"/>
      <c r="E723" s="103"/>
      <c r="F723" s="103"/>
      <c r="G723" s="103"/>
      <c r="H723" s="103"/>
      <c r="I723" s="103"/>
      <c r="J723" s="103"/>
      <c r="K723" s="103"/>
      <c r="L723" s="103"/>
    </row>
    <row r="724" spans="1:12" customFormat="1" x14ac:dyDescent="0.25">
      <c r="A724" s="91"/>
      <c r="B724" s="91"/>
      <c r="C724" s="91"/>
      <c r="D724" s="91"/>
      <c r="E724" s="103"/>
      <c r="F724" s="103"/>
      <c r="G724" s="103"/>
      <c r="H724" s="103"/>
      <c r="I724" s="103"/>
      <c r="J724" s="103"/>
      <c r="K724" s="103"/>
      <c r="L724" s="103"/>
    </row>
    <row r="725" spans="1:12" customFormat="1" x14ac:dyDescent="0.25">
      <c r="A725" s="91"/>
      <c r="B725" s="91"/>
      <c r="C725" s="91"/>
      <c r="D725" s="91"/>
      <c r="E725" s="103"/>
      <c r="F725" s="103"/>
      <c r="G725" s="103"/>
      <c r="H725" s="103"/>
      <c r="I725" s="103"/>
      <c r="J725" s="103"/>
      <c r="K725" s="103"/>
      <c r="L725" s="103"/>
    </row>
    <row r="726" spans="1:12" customFormat="1" x14ac:dyDescent="0.25">
      <c r="A726" s="91"/>
      <c r="B726" s="91"/>
      <c r="C726" s="91"/>
      <c r="D726" s="91"/>
      <c r="E726" s="103"/>
      <c r="F726" s="103"/>
      <c r="G726" s="103"/>
      <c r="H726" s="103"/>
      <c r="I726" s="103"/>
      <c r="J726" s="103"/>
      <c r="K726" s="103"/>
      <c r="L726" s="103"/>
    </row>
    <row r="727" spans="1:12" customFormat="1" x14ac:dyDescent="0.25">
      <c r="A727" s="91"/>
      <c r="B727" s="91"/>
      <c r="C727" s="91"/>
      <c r="D727" s="91"/>
      <c r="E727" s="103"/>
      <c r="F727" s="103"/>
      <c r="G727" s="103"/>
      <c r="H727" s="103"/>
      <c r="I727" s="103"/>
      <c r="J727" s="103"/>
      <c r="K727" s="103"/>
      <c r="L727" s="103"/>
    </row>
    <row r="728" spans="1:12" customFormat="1" x14ac:dyDescent="0.25">
      <c r="A728" s="91"/>
      <c r="B728" s="91"/>
      <c r="C728" s="91"/>
      <c r="D728" s="91"/>
      <c r="E728" s="103"/>
      <c r="F728" s="103"/>
      <c r="G728" s="103"/>
      <c r="H728" s="103"/>
      <c r="I728" s="103"/>
      <c r="J728" s="103"/>
      <c r="K728" s="103"/>
      <c r="L728" s="103"/>
    </row>
    <row r="729" spans="1:12" customFormat="1" x14ac:dyDescent="0.25">
      <c r="A729" s="91"/>
      <c r="B729" s="91"/>
      <c r="C729" s="91"/>
      <c r="D729" s="91"/>
      <c r="E729" s="103"/>
      <c r="F729" s="103"/>
      <c r="G729" s="103"/>
      <c r="H729" s="103"/>
      <c r="I729" s="103"/>
      <c r="J729" s="103"/>
      <c r="K729" s="103"/>
      <c r="L729" s="103"/>
    </row>
    <row r="730" spans="1:12" customFormat="1" x14ac:dyDescent="0.25">
      <c r="A730" s="91"/>
      <c r="B730" s="91"/>
      <c r="C730" s="91"/>
      <c r="D730" s="91"/>
      <c r="E730" s="103"/>
      <c r="F730" s="103"/>
      <c r="G730" s="103"/>
      <c r="H730" s="103"/>
      <c r="I730" s="103"/>
      <c r="J730" s="103"/>
      <c r="K730" s="103"/>
      <c r="L730" s="103"/>
    </row>
    <row r="731" spans="1:12" customFormat="1" x14ac:dyDescent="0.25">
      <c r="A731" s="91"/>
      <c r="B731" s="91"/>
      <c r="C731" s="91"/>
      <c r="D731" s="91"/>
      <c r="E731" s="103"/>
      <c r="F731" s="103"/>
      <c r="G731" s="103"/>
      <c r="H731" s="103"/>
      <c r="I731" s="103"/>
      <c r="J731" s="103"/>
      <c r="K731" s="103"/>
      <c r="L731" s="103"/>
    </row>
    <row r="732" spans="1:12" customFormat="1" x14ac:dyDescent="0.25">
      <c r="A732" s="91"/>
      <c r="B732" s="91"/>
      <c r="C732" s="91"/>
      <c r="D732" s="91"/>
      <c r="E732" s="103"/>
      <c r="F732" s="103"/>
      <c r="G732" s="103"/>
      <c r="H732" s="103"/>
      <c r="I732" s="103"/>
      <c r="J732" s="103"/>
      <c r="K732" s="103"/>
      <c r="L732" s="103"/>
    </row>
    <row r="733" spans="1:12" customFormat="1" x14ac:dyDescent="0.25">
      <c r="A733" s="91"/>
      <c r="B733" s="91"/>
      <c r="C733" s="91"/>
      <c r="D733" s="91"/>
      <c r="E733" s="103"/>
      <c r="F733" s="103"/>
      <c r="G733" s="103"/>
      <c r="H733" s="103"/>
      <c r="I733" s="103"/>
      <c r="J733" s="103"/>
      <c r="K733" s="103"/>
      <c r="L733" s="103"/>
    </row>
    <row r="734" spans="1:12" customFormat="1" x14ac:dyDescent="0.25">
      <c r="A734" s="91"/>
      <c r="B734" s="91"/>
      <c r="C734" s="91"/>
      <c r="D734" s="91"/>
      <c r="E734" s="103"/>
      <c r="F734" s="103"/>
      <c r="G734" s="103"/>
      <c r="H734" s="103"/>
      <c r="I734" s="103"/>
      <c r="J734" s="103"/>
      <c r="K734" s="103"/>
      <c r="L734" s="103"/>
    </row>
    <row r="735" spans="1:12" customFormat="1" x14ac:dyDescent="0.25">
      <c r="A735" s="91"/>
      <c r="B735" s="91"/>
      <c r="C735" s="91"/>
      <c r="D735" s="91"/>
      <c r="E735" s="103"/>
      <c r="F735" s="103"/>
      <c r="G735" s="103"/>
      <c r="H735" s="103"/>
      <c r="I735" s="103"/>
      <c r="J735" s="103"/>
      <c r="K735" s="103"/>
      <c r="L735" s="103"/>
    </row>
    <row r="736" spans="1:12" customFormat="1" x14ac:dyDescent="0.25">
      <c r="A736" s="91"/>
      <c r="B736" s="91"/>
      <c r="C736" s="91"/>
      <c r="D736" s="91"/>
      <c r="E736" s="103"/>
      <c r="F736" s="103"/>
      <c r="G736" s="103"/>
      <c r="H736" s="103"/>
      <c r="I736" s="103"/>
      <c r="J736" s="103"/>
      <c r="K736" s="103"/>
      <c r="L736" s="103"/>
    </row>
    <row r="737" spans="1:12" customFormat="1" x14ac:dyDescent="0.25">
      <c r="A737" s="91"/>
      <c r="B737" s="91"/>
      <c r="C737" s="91"/>
      <c r="D737" s="91"/>
      <c r="E737" s="103"/>
      <c r="F737" s="103"/>
      <c r="G737" s="103"/>
      <c r="H737" s="103"/>
      <c r="I737" s="103"/>
      <c r="J737" s="103"/>
      <c r="K737" s="103"/>
      <c r="L737" s="103"/>
    </row>
    <row r="738" spans="1:12" customFormat="1" x14ac:dyDescent="0.25">
      <c r="A738" s="91"/>
      <c r="B738" s="91"/>
      <c r="C738" s="91"/>
      <c r="D738" s="91"/>
      <c r="E738" s="103"/>
      <c r="F738" s="103"/>
      <c r="G738" s="103"/>
      <c r="H738" s="103"/>
      <c r="I738" s="103"/>
      <c r="J738" s="103"/>
      <c r="K738" s="103"/>
      <c r="L738" s="103"/>
    </row>
    <row r="739" spans="1:12" customFormat="1" x14ac:dyDescent="0.25">
      <c r="A739" s="91"/>
      <c r="B739" s="91"/>
      <c r="C739" s="91"/>
      <c r="D739" s="91"/>
      <c r="E739" s="103"/>
      <c r="F739" s="103"/>
      <c r="G739" s="103"/>
      <c r="H739" s="103"/>
      <c r="I739" s="103"/>
      <c r="J739" s="103"/>
      <c r="K739" s="103"/>
      <c r="L739" s="103"/>
    </row>
    <row r="740" spans="1:12" customFormat="1" x14ac:dyDescent="0.25">
      <c r="A740" s="91"/>
      <c r="B740" s="91"/>
      <c r="C740" s="91"/>
      <c r="D740" s="91"/>
      <c r="E740" s="103"/>
      <c r="F740" s="103"/>
      <c r="G740" s="103"/>
      <c r="H740" s="103"/>
      <c r="I740" s="103"/>
      <c r="J740" s="103"/>
      <c r="K740" s="103"/>
      <c r="L740" s="103"/>
    </row>
    <row r="741" spans="1:12" customFormat="1" x14ac:dyDescent="0.25">
      <c r="A741" s="91"/>
      <c r="B741" s="91"/>
      <c r="C741" s="91"/>
      <c r="D741" s="91"/>
      <c r="E741" s="103"/>
      <c r="F741" s="103"/>
      <c r="G741" s="103"/>
      <c r="H741" s="103"/>
      <c r="I741" s="103"/>
      <c r="J741" s="103"/>
      <c r="K741" s="103"/>
      <c r="L741" s="103"/>
    </row>
    <row r="742" spans="1:12" customFormat="1" x14ac:dyDescent="0.25">
      <c r="A742" s="91"/>
      <c r="B742" s="91"/>
      <c r="C742" s="91"/>
      <c r="D742" s="91"/>
      <c r="E742" s="103"/>
      <c r="F742" s="103"/>
      <c r="G742" s="103"/>
      <c r="H742" s="103"/>
      <c r="I742" s="103"/>
      <c r="J742" s="103"/>
      <c r="K742" s="103"/>
      <c r="L742" s="103"/>
    </row>
    <row r="743" spans="1:12" customFormat="1" x14ac:dyDescent="0.25">
      <c r="A743" s="91"/>
      <c r="B743" s="91"/>
      <c r="C743" s="91"/>
      <c r="D743" s="91"/>
      <c r="E743" s="103"/>
      <c r="F743" s="103"/>
      <c r="G743" s="103"/>
      <c r="H743" s="103"/>
      <c r="I743" s="103"/>
      <c r="J743" s="103"/>
      <c r="K743" s="103"/>
      <c r="L743" s="103"/>
    </row>
    <row r="744" spans="1:12" customFormat="1" x14ac:dyDescent="0.25">
      <c r="A744" s="91"/>
      <c r="B744" s="91"/>
      <c r="C744" s="91"/>
      <c r="D744" s="91"/>
      <c r="E744" s="103"/>
      <c r="F744" s="103"/>
      <c r="G744" s="103"/>
      <c r="H744" s="103"/>
      <c r="I744" s="103"/>
      <c r="J744" s="103"/>
      <c r="K744" s="103"/>
      <c r="L744" s="103"/>
    </row>
    <row r="745" spans="1:12" customFormat="1" x14ac:dyDescent="0.25">
      <c r="A745" s="91"/>
      <c r="B745" s="91"/>
      <c r="C745" s="91"/>
      <c r="D745" s="91"/>
      <c r="E745" s="103"/>
      <c r="F745" s="103"/>
      <c r="G745" s="103"/>
      <c r="H745" s="103"/>
      <c r="I745" s="103"/>
      <c r="J745" s="103"/>
      <c r="K745" s="103"/>
      <c r="L745" s="103"/>
    </row>
    <row r="746" spans="1:12" customFormat="1" x14ac:dyDescent="0.25">
      <c r="A746" s="91"/>
      <c r="B746" s="91"/>
      <c r="C746" s="91"/>
      <c r="D746" s="91"/>
      <c r="E746" s="103"/>
      <c r="F746" s="103"/>
      <c r="G746" s="103"/>
      <c r="H746" s="103"/>
      <c r="I746" s="103"/>
      <c r="J746" s="103"/>
      <c r="K746" s="103"/>
      <c r="L746" s="103"/>
    </row>
    <row r="747" spans="1:12" customFormat="1" x14ac:dyDescent="0.25">
      <c r="A747" s="91"/>
      <c r="B747" s="91"/>
      <c r="C747" s="91"/>
      <c r="D747" s="91"/>
      <c r="E747" s="103"/>
      <c r="F747" s="103"/>
      <c r="G747" s="103"/>
      <c r="H747" s="103"/>
      <c r="I747" s="103"/>
      <c r="J747" s="103"/>
      <c r="K747" s="103"/>
      <c r="L747" s="103"/>
    </row>
    <row r="748" spans="1:12" customFormat="1" x14ac:dyDescent="0.25">
      <c r="A748" s="91"/>
      <c r="B748" s="91"/>
      <c r="C748" s="91"/>
      <c r="D748" s="91"/>
      <c r="E748" s="103"/>
      <c r="F748" s="103"/>
      <c r="G748" s="103"/>
      <c r="H748" s="103"/>
      <c r="I748" s="103"/>
      <c r="J748" s="103"/>
      <c r="K748" s="103"/>
      <c r="L748" s="103"/>
    </row>
    <row r="749" spans="1:12" customFormat="1" x14ac:dyDescent="0.25">
      <c r="A749" s="91"/>
      <c r="B749" s="91"/>
      <c r="C749" s="91"/>
      <c r="D749" s="91"/>
      <c r="E749" s="103"/>
      <c r="F749" s="103"/>
      <c r="G749" s="103"/>
      <c r="H749" s="103"/>
      <c r="I749" s="103"/>
      <c r="J749" s="103"/>
      <c r="K749" s="103"/>
      <c r="L749" s="103"/>
    </row>
    <row r="750" spans="1:12" customFormat="1" x14ac:dyDescent="0.25">
      <c r="A750" s="91"/>
      <c r="B750" s="91"/>
      <c r="C750" s="91"/>
      <c r="D750" s="91"/>
      <c r="E750" s="103"/>
      <c r="F750" s="103"/>
      <c r="G750" s="103"/>
      <c r="H750" s="103"/>
      <c r="I750" s="103"/>
      <c r="J750" s="103"/>
      <c r="K750" s="103"/>
      <c r="L750" s="103"/>
    </row>
    <row r="751" spans="1:12" customFormat="1" x14ac:dyDescent="0.25">
      <c r="A751" s="91"/>
      <c r="B751" s="91"/>
      <c r="C751" s="91"/>
      <c r="D751" s="91"/>
      <c r="E751" s="103"/>
      <c r="F751" s="103"/>
      <c r="G751" s="103"/>
      <c r="H751" s="103"/>
      <c r="I751" s="103"/>
      <c r="J751" s="103"/>
      <c r="K751" s="103"/>
      <c r="L751" s="103"/>
    </row>
    <row r="752" spans="1:12" customFormat="1" x14ac:dyDescent="0.25">
      <c r="A752" s="91"/>
      <c r="B752" s="91"/>
      <c r="C752" s="91"/>
      <c r="D752" s="91"/>
      <c r="E752" s="103"/>
      <c r="F752" s="103"/>
      <c r="G752" s="103"/>
      <c r="H752" s="103"/>
      <c r="I752" s="103"/>
      <c r="J752" s="103"/>
      <c r="K752" s="103"/>
      <c r="L752" s="103"/>
    </row>
    <row r="753" spans="1:12" customFormat="1" x14ac:dyDescent="0.25">
      <c r="A753" s="91"/>
      <c r="B753" s="91"/>
      <c r="C753" s="91"/>
      <c r="D753" s="91"/>
      <c r="E753" s="103"/>
      <c r="F753" s="103"/>
      <c r="G753" s="103"/>
      <c r="H753" s="103"/>
      <c r="I753" s="103"/>
      <c r="J753" s="103"/>
      <c r="K753" s="103"/>
      <c r="L753" s="103"/>
    </row>
    <row r="754" spans="1:12" customFormat="1" x14ac:dyDescent="0.25">
      <c r="A754" s="91"/>
      <c r="B754" s="91"/>
      <c r="C754" s="91"/>
      <c r="D754" s="91"/>
      <c r="E754" s="103"/>
      <c r="F754" s="103"/>
      <c r="G754" s="103"/>
      <c r="H754" s="103"/>
      <c r="I754" s="103"/>
      <c r="J754" s="103"/>
      <c r="K754" s="103"/>
      <c r="L754" s="103"/>
    </row>
    <row r="755" spans="1:12" customFormat="1" x14ac:dyDescent="0.25">
      <c r="A755" s="91"/>
      <c r="B755" s="91"/>
      <c r="C755" s="91"/>
      <c r="D755" s="91"/>
      <c r="E755" s="103"/>
      <c r="F755" s="103"/>
      <c r="G755" s="103"/>
      <c r="H755" s="103"/>
      <c r="I755" s="103"/>
      <c r="J755" s="103"/>
      <c r="K755" s="103"/>
      <c r="L755" s="103"/>
    </row>
    <row r="756" spans="1:12" customFormat="1" x14ac:dyDescent="0.25">
      <c r="A756" s="91"/>
      <c r="B756" s="91"/>
      <c r="C756" s="91"/>
      <c r="D756" s="91"/>
      <c r="E756" s="103"/>
      <c r="F756" s="103"/>
      <c r="G756" s="103"/>
      <c r="H756" s="103"/>
      <c r="I756" s="103"/>
      <c r="J756" s="103"/>
      <c r="K756" s="103"/>
      <c r="L756" s="103"/>
    </row>
    <row r="757" spans="1:12" customFormat="1" x14ac:dyDescent="0.25">
      <c r="A757" s="91"/>
      <c r="B757" s="91"/>
      <c r="C757" s="91"/>
      <c r="D757" s="91"/>
      <c r="E757" s="103"/>
      <c r="F757" s="103"/>
      <c r="G757" s="103"/>
      <c r="H757" s="103"/>
      <c r="I757" s="103"/>
      <c r="J757" s="103"/>
      <c r="K757" s="103"/>
      <c r="L757" s="103"/>
    </row>
    <row r="758" spans="1:12" customFormat="1" x14ac:dyDescent="0.25">
      <c r="A758" s="91"/>
      <c r="B758" s="91"/>
      <c r="C758" s="91"/>
      <c r="D758" s="91"/>
      <c r="E758" s="103"/>
      <c r="F758" s="103"/>
      <c r="G758" s="103"/>
      <c r="H758" s="103"/>
      <c r="I758" s="103"/>
      <c r="J758" s="103"/>
      <c r="K758" s="103"/>
      <c r="L758" s="103"/>
    </row>
    <row r="759" spans="1:12" customFormat="1" x14ac:dyDescent="0.25">
      <c r="A759" s="91"/>
      <c r="B759" s="91"/>
      <c r="C759" s="91"/>
      <c r="D759" s="91"/>
      <c r="E759" s="103"/>
      <c r="F759" s="103"/>
      <c r="G759" s="103"/>
      <c r="H759" s="103"/>
      <c r="I759" s="103"/>
      <c r="J759" s="103"/>
      <c r="K759" s="103"/>
      <c r="L759" s="103"/>
    </row>
    <row r="760" spans="1:12" customFormat="1" x14ac:dyDescent="0.25">
      <c r="A760" s="91"/>
      <c r="B760" s="91"/>
      <c r="C760" s="91"/>
      <c r="D760" s="91"/>
      <c r="E760" s="103"/>
      <c r="F760" s="103"/>
      <c r="G760" s="103"/>
      <c r="H760" s="103"/>
      <c r="I760" s="103"/>
      <c r="J760" s="103"/>
      <c r="K760" s="103"/>
      <c r="L760" s="103"/>
    </row>
    <row r="761" spans="1:12" customFormat="1" x14ac:dyDescent="0.25">
      <c r="A761" s="91"/>
      <c r="B761" s="91"/>
      <c r="C761" s="91"/>
      <c r="D761" s="91"/>
      <c r="E761" s="103"/>
      <c r="F761" s="103"/>
      <c r="G761" s="103"/>
      <c r="H761" s="103"/>
      <c r="I761" s="103"/>
      <c r="J761" s="103"/>
      <c r="K761" s="103"/>
      <c r="L761" s="103"/>
    </row>
    <row r="762" spans="1:12" customFormat="1" x14ac:dyDescent="0.25">
      <c r="A762" s="91"/>
      <c r="B762" s="91"/>
      <c r="C762" s="91"/>
      <c r="D762" s="91"/>
      <c r="E762" s="103"/>
      <c r="F762" s="103"/>
      <c r="G762" s="103"/>
      <c r="H762" s="103"/>
      <c r="I762" s="103"/>
      <c r="J762" s="103"/>
      <c r="K762" s="103"/>
      <c r="L762" s="103"/>
    </row>
    <row r="763" spans="1:12" customFormat="1" x14ac:dyDescent="0.25">
      <c r="A763" s="91"/>
      <c r="B763" s="91"/>
      <c r="C763" s="91"/>
      <c r="D763" s="91"/>
      <c r="E763" s="103"/>
      <c r="F763" s="103"/>
      <c r="G763" s="103"/>
      <c r="H763" s="103"/>
      <c r="I763" s="103"/>
      <c r="J763" s="103"/>
      <c r="K763" s="103"/>
      <c r="L763" s="103"/>
    </row>
    <row r="764" spans="1:12" customFormat="1" x14ac:dyDescent="0.25">
      <c r="A764" s="91"/>
      <c r="B764" s="91"/>
      <c r="C764" s="91"/>
      <c r="D764" s="91"/>
      <c r="E764" s="103"/>
      <c r="F764" s="103"/>
      <c r="G764" s="103"/>
      <c r="H764" s="103"/>
      <c r="I764" s="103"/>
      <c r="J764" s="103"/>
      <c r="K764" s="103"/>
      <c r="L764" s="103"/>
    </row>
    <row r="765" spans="1:12" customFormat="1" x14ac:dyDescent="0.25">
      <c r="A765" s="91"/>
      <c r="B765" s="91"/>
      <c r="C765" s="91"/>
      <c r="D765" s="91"/>
      <c r="E765" s="103"/>
      <c r="F765" s="103"/>
      <c r="G765" s="103"/>
      <c r="H765" s="103"/>
      <c r="I765" s="103"/>
      <c r="J765" s="103"/>
      <c r="K765" s="103"/>
      <c r="L765" s="103"/>
    </row>
    <row r="766" spans="1:12" customFormat="1" x14ac:dyDescent="0.25">
      <c r="A766" s="91"/>
      <c r="B766" s="91"/>
      <c r="C766" s="91"/>
      <c r="D766" s="91"/>
      <c r="E766" s="103"/>
      <c r="F766" s="103"/>
      <c r="G766" s="103"/>
      <c r="H766" s="103"/>
      <c r="I766" s="103"/>
      <c r="J766" s="103"/>
      <c r="K766" s="103"/>
      <c r="L766" s="103"/>
    </row>
    <row r="767" spans="1:12" customFormat="1" x14ac:dyDescent="0.25">
      <c r="A767" s="91"/>
      <c r="B767" s="91"/>
      <c r="C767" s="91"/>
      <c r="D767" s="91"/>
      <c r="E767" s="103"/>
      <c r="F767" s="103"/>
      <c r="G767" s="103"/>
      <c r="H767" s="103"/>
      <c r="I767" s="103"/>
      <c r="J767" s="103"/>
      <c r="K767" s="103"/>
      <c r="L767" s="103"/>
    </row>
    <row r="768" spans="1:12" customFormat="1" x14ac:dyDescent="0.25">
      <c r="A768" s="91"/>
      <c r="B768" s="91"/>
      <c r="C768" s="91"/>
      <c r="D768" s="91"/>
      <c r="E768" s="103"/>
      <c r="F768" s="103"/>
      <c r="G768" s="103"/>
      <c r="H768" s="103"/>
      <c r="I768" s="103"/>
      <c r="J768" s="103"/>
      <c r="K768" s="103"/>
      <c r="L768" s="103"/>
    </row>
    <row r="769" spans="1:12" customFormat="1" x14ac:dyDescent="0.25">
      <c r="A769" s="91"/>
      <c r="B769" s="91"/>
      <c r="C769" s="91"/>
      <c r="D769" s="91"/>
      <c r="E769" s="103"/>
      <c r="F769" s="103"/>
      <c r="G769" s="103"/>
      <c r="H769" s="103"/>
      <c r="I769" s="103"/>
      <c r="J769" s="103"/>
      <c r="K769" s="103"/>
      <c r="L769" s="103"/>
    </row>
    <row r="770" spans="1:12" customFormat="1" x14ac:dyDescent="0.25">
      <c r="A770" s="91"/>
      <c r="B770" s="91"/>
      <c r="C770" s="91"/>
      <c r="D770" s="91"/>
      <c r="E770" s="103"/>
      <c r="F770" s="103"/>
      <c r="G770" s="103"/>
      <c r="H770" s="103"/>
      <c r="I770" s="103"/>
      <c r="J770" s="103"/>
      <c r="K770" s="103"/>
      <c r="L770" s="103"/>
    </row>
    <row r="771" spans="1:12" customFormat="1" x14ac:dyDescent="0.25">
      <c r="A771" s="91"/>
      <c r="B771" s="91"/>
      <c r="C771" s="91"/>
      <c r="D771" s="91"/>
      <c r="E771" s="103"/>
      <c r="F771" s="103"/>
      <c r="G771" s="103"/>
      <c r="H771" s="103"/>
      <c r="I771" s="103"/>
      <c r="J771" s="103"/>
      <c r="K771" s="103"/>
      <c r="L771" s="103"/>
    </row>
    <row r="772" spans="1:12" customFormat="1" x14ac:dyDescent="0.25">
      <c r="A772" s="91"/>
      <c r="B772" s="91"/>
      <c r="C772" s="91"/>
      <c r="D772" s="91"/>
      <c r="E772" s="103"/>
      <c r="F772" s="103"/>
      <c r="G772" s="103"/>
      <c r="H772" s="103"/>
      <c r="I772" s="103"/>
      <c r="J772" s="103"/>
      <c r="K772" s="103"/>
      <c r="L772" s="103"/>
    </row>
    <row r="773" spans="1:12" customFormat="1" x14ac:dyDescent="0.25">
      <c r="A773" s="91"/>
      <c r="B773" s="91"/>
      <c r="C773" s="91"/>
      <c r="D773" s="91"/>
      <c r="E773" s="103"/>
      <c r="F773" s="103"/>
      <c r="G773" s="103"/>
      <c r="H773" s="103"/>
      <c r="I773" s="103"/>
      <c r="J773" s="103"/>
      <c r="K773" s="103"/>
      <c r="L773" s="103"/>
    </row>
    <row r="774" spans="1:12" customFormat="1" x14ac:dyDescent="0.25">
      <c r="A774" s="91"/>
      <c r="B774" s="91"/>
      <c r="C774" s="91"/>
      <c r="D774" s="91"/>
      <c r="E774" s="103"/>
      <c r="F774" s="103"/>
      <c r="G774" s="103"/>
      <c r="H774" s="103"/>
      <c r="I774" s="103"/>
      <c r="J774" s="103"/>
      <c r="K774" s="103"/>
      <c r="L774" s="103"/>
    </row>
    <row r="775" spans="1:12" customFormat="1" x14ac:dyDescent="0.25">
      <c r="A775" s="91"/>
      <c r="B775" s="91"/>
      <c r="C775" s="91"/>
      <c r="D775" s="91"/>
      <c r="E775" s="103"/>
      <c r="F775" s="103"/>
      <c r="G775" s="103"/>
      <c r="H775" s="103"/>
      <c r="I775" s="103"/>
      <c r="J775" s="103"/>
      <c r="K775" s="103"/>
      <c r="L775" s="103"/>
    </row>
    <row r="776" spans="1:12" customFormat="1" x14ac:dyDescent="0.25">
      <c r="A776" s="91"/>
      <c r="B776" s="91"/>
      <c r="C776" s="91"/>
      <c r="D776" s="91"/>
      <c r="E776" s="103"/>
      <c r="F776" s="103"/>
      <c r="G776" s="103"/>
      <c r="H776" s="103"/>
      <c r="I776" s="103"/>
      <c r="J776" s="103"/>
      <c r="K776" s="103"/>
      <c r="L776" s="103"/>
    </row>
    <row r="777" spans="1:12" customFormat="1" x14ac:dyDescent="0.25">
      <c r="A777" s="91"/>
      <c r="B777" s="91"/>
      <c r="C777" s="91"/>
      <c r="D777" s="91"/>
      <c r="E777" s="103"/>
      <c r="F777" s="103"/>
      <c r="G777" s="103"/>
      <c r="H777" s="103"/>
      <c r="I777" s="103"/>
      <c r="J777" s="103"/>
      <c r="K777" s="103"/>
      <c r="L777" s="103"/>
    </row>
    <row r="778" spans="1:12" customFormat="1" x14ac:dyDescent="0.25">
      <c r="A778" s="91"/>
      <c r="B778" s="91"/>
      <c r="C778" s="91"/>
      <c r="D778" s="91"/>
      <c r="E778" s="103"/>
      <c r="F778" s="103"/>
      <c r="G778" s="103"/>
      <c r="H778" s="103"/>
      <c r="I778" s="103"/>
      <c r="J778" s="103"/>
      <c r="K778" s="103"/>
      <c r="L778" s="103"/>
    </row>
    <row r="779" spans="1:12" customFormat="1" x14ac:dyDescent="0.25">
      <c r="A779" s="91"/>
      <c r="B779" s="91"/>
      <c r="C779" s="91"/>
      <c r="D779" s="91"/>
      <c r="E779" s="103"/>
      <c r="F779" s="103"/>
      <c r="G779" s="103"/>
      <c r="H779" s="103"/>
      <c r="I779" s="103"/>
      <c r="J779" s="103"/>
      <c r="K779" s="103"/>
      <c r="L779" s="103"/>
    </row>
    <row r="780" spans="1:12" customFormat="1" x14ac:dyDescent="0.25">
      <c r="A780" s="91"/>
      <c r="B780" s="91"/>
      <c r="C780" s="91"/>
      <c r="D780" s="91"/>
      <c r="E780" s="103"/>
      <c r="F780" s="103"/>
      <c r="G780" s="103"/>
      <c r="H780" s="103"/>
      <c r="I780" s="103"/>
      <c r="J780" s="103"/>
      <c r="K780" s="103"/>
      <c r="L780" s="103"/>
    </row>
    <row r="781" spans="1:12" customFormat="1" x14ac:dyDescent="0.25">
      <c r="A781" s="91"/>
      <c r="B781" s="91"/>
      <c r="C781" s="91"/>
      <c r="D781" s="91"/>
      <c r="E781" s="103"/>
      <c r="F781" s="103"/>
      <c r="G781" s="103"/>
      <c r="H781" s="103"/>
      <c r="I781" s="103"/>
      <c r="J781" s="103"/>
      <c r="K781" s="103"/>
      <c r="L781" s="103"/>
    </row>
    <row r="782" spans="1:12" customFormat="1" x14ac:dyDescent="0.25">
      <c r="A782" s="91"/>
      <c r="B782" s="91"/>
      <c r="C782" s="91"/>
      <c r="D782" s="91"/>
      <c r="E782" s="103"/>
      <c r="F782" s="103"/>
      <c r="G782" s="103"/>
      <c r="H782" s="103"/>
      <c r="I782" s="103"/>
      <c r="J782" s="103"/>
      <c r="K782" s="103"/>
      <c r="L782" s="103"/>
    </row>
    <row r="783" spans="1:12" customFormat="1" x14ac:dyDescent="0.25">
      <c r="A783" s="91"/>
      <c r="B783" s="91"/>
      <c r="C783" s="91"/>
      <c r="D783" s="91"/>
      <c r="E783" s="103"/>
      <c r="F783" s="103"/>
      <c r="G783" s="103"/>
      <c r="H783" s="103"/>
      <c r="I783" s="103"/>
      <c r="J783" s="103"/>
      <c r="K783" s="103"/>
      <c r="L783" s="103"/>
    </row>
    <row r="784" spans="1:12" customFormat="1" x14ac:dyDescent="0.25">
      <c r="A784" s="91"/>
      <c r="B784" s="91"/>
      <c r="C784" s="91"/>
      <c r="D784" s="91"/>
      <c r="E784" s="103"/>
      <c r="F784" s="103"/>
      <c r="G784" s="103"/>
      <c r="H784" s="103"/>
      <c r="I784" s="103"/>
      <c r="J784" s="103"/>
      <c r="K784" s="103"/>
      <c r="L784" s="103"/>
    </row>
    <row r="785" spans="1:12" customFormat="1" x14ac:dyDescent="0.25">
      <c r="A785" s="91"/>
      <c r="B785" s="91"/>
      <c r="C785" s="91"/>
      <c r="D785" s="91"/>
      <c r="E785" s="103"/>
      <c r="F785" s="103"/>
      <c r="G785" s="103"/>
      <c r="H785" s="103"/>
      <c r="I785" s="103"/>
      <c r="J785" s="103"/>
      <c r="K785" s="103"/>
      <c r="L785" s="103"/>
    </row>
    <row r="786" spans="1:12" customFormat="1" x14ac:dyDescent="0.25">
      <c r="A786" s="91"/>
      <c r="B786" s="91"/>
      <c r="C786" s="91"/>
      <c r="D786" s="91"/>
      <c r="E786" s="103"/>
      <c r="F786" s="103"/>
      <c r="G786" s="103"/>
      <c r="H786" s="103"/>
      <c r="I786" s="103"/>
      <c r="J786" s="103"/>
      <c r="K786" s="103"/>
      <c r="L786" s="103"/>
    </row>
    <row r="787" spans="1:12" customFormat="1" x14ac:dyDescent="0.25">
      <c r="A787" s="91"/>
      <c r="B787" s="91"/>
      <c r="C787" s="91"/>
      <c r="D787" s="91"/>
      <c r="E787" s="103"/>
      <c r="F787" s="103"/>
      <c r="G787" s="103"/>
      <c r="H787" s="103"/>
      <c r="I787" s="103"/>
      <c r="J787" s="103"/>
      <c r="K787" s="103"/>
      <c r="L787" s="103"/>
    </row>
    <row r="788" spans="1:12" customFormat="1" x14ac:dyDescent="0.25">
      <c r="A788" s="91"/>
      <c r="B788" s="91"/>
      <c r="C788" s="91"/>
      <c r="D788" s="91"/>
      <c r="E788" s="103"/>
      <c r="F788" s="103"/>
      <c r="G788" s="103"/>
      <c r="H788" s="103"/>
      <c r="I788" s="103"/>
      <c r="J788" s="103"/>
      <c r="K788" s="103"/>
      <c r="L788" s="103"/>
    </row>
    <row r="789" spans="1:12" customFormat="1" x14ac:dyDescent="0.25">
      <c r="A789" s="91"/>
      <c r="B789" s="91"/>
      <c r="C789" s="91"/>
      <c r="D789" s="91"/>
      <c r="E789" s="103"/>
      <c r="F789" s="103"/>
      <c r="G789" s="103"/>
      <c r="H789" s="103"/>
      <c r="I789" s="103"/>
      <c r="J789" s="103"/>
      <c r="K789" s="103"/>
      <c r="L789" s="103"/>
    </row>
    <row r="790" spans="1:12" customFormat="1" x14ac:dyDescent="0.25">
      <c r="A790" s="91"/>
      <c r="B790" s="91"/>
      <c r="C790" s="91"/>
      <c r="D790" s="91"/>
      <c r="E790" s="103"/>
      <c r="F790" s="103"/>
      <c r="G790" s="103"/>
      <c r="H790" s="103"/>
      <c r="I790" s="103"/>
      <c r="J790" s="103"/>
      <c r="K790" s="103"/>
      <c r="L790" s="103"/>
    </row>
    <row r="791" spans="1:12" customFormat="1" x14ac:dyDescent="0.25">
      <c r="A791" s="91"/>
      <c r="B791" s="91"/>
      <c r="C791" s="91"/>
      <c r="D791" s="91"/>
      <c r="E791" s="103"/>
      <c r="F791" s="103"/>
      <c r="G791" s="103"/>
      <c r="H791" s="103"/>
      <c r="I791" s="103"/>
      <c r="J791" s="103"/>
      <c r="K791" s="103"/>
      <c r="L791" s="103"/>
    </row>
    <row r="792" spans="1:12" customFormat="1" x14ac:dyDescent="0.25">
      <c r="A792" s="91"/>
      <c r="B792" s="91"/>
      <c r="C792" s="91"/>
      <c r="D792" s="91"/>
      <c r="E792" s="103"/>
      <c r="F792" s="103"/>
      <c r="G792" s="103"/>
      <c r="H792" s="103"/>
      <c r="I792" s="103"/>
      <c r="J792" s="103"/>
      <c r="K792" s="103"/>
      <c r="L792" s="103"/>
    </row>
    <row r="793" spans="1:12" customFormat="1" x14ac:dyDescent="0.25">
      <c r="A793" s="91"/>
      <c r="B793" s="91"/>
      <c r="C793" s="91"/>
      <c r="D793" s="91"/>
      <c r="E793" s="103"/>
      <c r="F793" s="103"/>
      <c r="G793" s="103"/>
      <c r="H793" s="103"/>
      <c r="I793" s="103"/>
      <c r="J793" s="103"/>
      <c r="K793" s="103"/>
      <c r="L793" s="103"/>
    </row>
    <row r="794" spans="1:12" customFormat="1" x14ac:dyDescent="0.25">
      <c r="A794" s="91"/>
      <c r="B794" s="91"/>
      <c r="C794" s="91"/>
      <c r="D794" s="91"/>
      <c r="E794" s="103"/>
      <c r="F794" s="103"/>
      <c r="G794" s="103"/>
      <c r="H794" s="103"/>
      <c r="I794" s="103"/>
      <c r="J794" s="103"/>
      <c r="K794" s="103"/>
      <c r="L794" s="103"/>
    </row>
    <row r="795" spans="1:12" customFormat="1" x14ac:dyDescent="0.25">
      <c r="A795" s="91"/>
      <c r="B795" s="91"/>
      <c r="C795" s="91"/>
      <c r="D795" s="91"/>
      <c r="E795" s="103"/>
      <c r="F795" s="103"/>
      <c r="G795" s="103"/>
      <c r="H795" s="103"/>
      <c r="I795" s="103"/>
      <c r="J795" s="103"/>
      <c r="K795" s="103"/>
      <c r="L795" s="103"/>
    </row>
    <row r="796" spans="1:12" customFormat="1" x14ac:dyDescent="0.25">
      <c r="A796" s="91"/>
      <c r="B796" s="91"/>
      <c r="C796" s="91"/>
      <c r="D796" s="91"/>
      <c r="E796" s="103"/>
      <c r="F796" s="103"/>
      <c r="G796" s="103"/>
      <c r="H796" s="103"/>
      <c r="I796" s="103"/>
      <c r="J796" s="103"/>
      <c r="K796" s="103"/>
      <c r="L796" s="103"/>
    </row>
    <row r="797" spans="1:12" customFormat="1" x14ac:dyDescent="0.25">
      <c r="A797" s="91"/>
      <c r="B797" s="91"/>
      <c r="C797" s="91"/>
      <c r="D797" s="91"/>
      <c r="E797" s="103"/>
      <c r="F797" s="103"/>
      <c r="G797" s="103"/>
      <c r="H797" s="103"/>
      <c r="I797" s="103"/>
      <c r="J797" s="103"/>
      <c r="K797" s="103"/>
      <c r="L797" s="103"/>
    </row>
    <row r="798" spans="1:12" customFormat="1" x14ac:dyDescent="0.25">
      <c r="A798" s="91"/>
      <c r="B798" s="91"/>
      <c r="C798" s="91"/>
      <c r="D798" s="91"/>
      <c r="E798" s="103"/>
      <c r="F798" s="103"/>
      <c r="G798" s="103"/>
      <c r="H798" s="103"/>
      <c r="I798" s="103"/>
      <c r="J798" s="103"/>
      <c r="K798" s="103"/>
      <c r="L798" s="103"/>
    </row>
    <row r="799" spans="1:12" customFormat="1" x14ac:dyDescent="0.25">
      <c r="A799" s="91"/>
      <c r="B799" s="91"/>
      <c r="C799" s="91"/>
      <c r="D799" s="91"/>
      <c r="E799" s="103"/>
      <c r="F799" s="103"/>
      <c r="G799" s="103"/>
      <c r="H799" s="103"/>
      <c r="I799" s="103"/>
      <c r="J799" s="103"/>
      <c r="K799" s="103"/>
      <c r="L799" s="103"/>
    </row>
    <row r="800" spans="1:12" customFormat="1" x14ac:dyDescent="0.25">
      <c r="A800" s="91"/>
      <c r="B800" s="91"/>
      <c r="C800" s="91"/>
      <c r="D800" s="91"/>
      <c r="E800" s="103"/>
      <c r="F800" s="103"/>
      <c r="G800" s="103"/>
      <c r="H800" s="103"/>
      <c r="I800" s="103"/>
      <c r="J800" s="103"/>
      <c r="K800" s="103"/>
      <c r="L800" s="103"/>
    </row>
    <row r="801" spans="1:12" customFormat="1" x14ac:dyDescent="0.25">
      <c r="A801" s="91"/>
      <c r="B801" s="91"/>
      <c r="C801" s="91"/>
      <c r="D801" s="91"/>
      <c r="E801" s="103"/>
      <c r="F801" s="103"/>
      <c r="G801" s="103"/>
      <c r="H801" s="103"/>
      <c r="I801" s="103"/>
      <c r="J801" s="103"/>
      <c r="K801" s="103"/>
      <c r="L801" s="103"/>
    </row>
    <row r="802" spans="1:12" customFormat="1" x14ac:dyDescent="0.25">
      <c r="A802" s="91"/>
      <c r="B802" s="91"/>
      <c r="C802" s="91"/>
      <c r="D802" s="91"/>
      <c r="E802" s="103"/>
      <c r="F802" s="103"/>
      <c r="G802" s="103"/>
      <c r="H802" s="103"/>
      <c r="I802" s="103"/>
      <c r="J802" s="103"/>
      <c r="K802" s="103"/>
      <c r="L802" s="103"/>
    </row>
    <row r="803" spans="1:12" customFormat="1" x14ac:dyDescent="0.25">
      <c r="A803" s="91"/>
      <c r="B803" s="91"/>
      <c r="C803" s="91"/>
      <c r="D803" s="91"/>
      <c r="E803" s="103"/>
      <c r="F803" s="103"/>
      <c r="G803" s="103"/>
      <c r="H803" s="103"/>
      <c r="I803" s="103"/>
      <c r="J803" s="103"/>
      <c r="K803" s="103"/>
      <c r="L803" s="103"/>
    </row>
    <row r="804" spans="1:12" customFormat="1" x14ac:dyDescent="0.25">
      <c r="A804" s="91"/>
      <c r="B804" s="91"/>
      <c r="C804" s="91"/>
      <c r="D804" s="91"/>
      <c r="E804" s="103"/>
      <c r="F804" s="103"/>
      <c r="G804" s="103"/>
      <c r="H804" s="103"/>
      <c r="I804" s="103"/>
      <c r="J804" s="103"/>
      <c r="K804" s="103"/>
      <c r="L804" s="103"/>
    </row>
    <row r="805" spans="1:12" customFormat="1" x14ac:dyDescent="0.25">
      <c r="A805" s="91"/>
      <c r="B805" s="91"/>
      <c r="C805" s="91"/>
      <c r="D805" s="91"/>
      <c r="E805" s="103"/>
      <c r="F805" s="103"/>
      <c r="G805" s="103"/>
      <c r="H805" s="103"/>
      <c r="I805" s="103"/>
      <c r="J805" s="103"/>
      <c r="K805" s="103"/>
      <c r="L805" s="103"/>
    </row>
    <row r="806" spans="1:12" customFormat="1" x14ac:dyDescent="0.25">
      <c r="A806" s="91"/>
      <c r="B806" s="91"/>
      <c r="C806" s="91"/>
      <c r="D806" s="91"/>
      <c r="E806" s="103"/>
      <c r="F806" s="103"/>
      <c r="G806" s="103"/>
      <c r="H806" s="103"/>
      <c r="I806" s="103"/>
      <c r="J806" s="103"/>
      <c r="K806" s="103"/>
      <c r="L806" s="103"/>
    </row>
    <row r="807" spans="1:12" customFormat="1" x14ac:dyDescent="0.25">
      <c r="A807" s="91"/>
      <c r="B807" s="91"/>
      <c r="C807" s="91"/>
      <c r="D807" s="91"/>
      <c r="E807" s="103"/>
      <c r="F807" s="103"/>
      <c r="G807" s="103"/>
      <c r="H807" s="103"/>
      <c r="I807" s="103"/>
      <c r="J807" s="103"/>
      <c r="K807" s="103"/>
      <c r="L807" s="103"/>
    </row>
    <row r="808" spans="1:12" customFormat="1" x14ac:dyDescent="0.25">
      <c r="A808" s="91"/>
      <c r="B808" s="91"/>
      <c r="C808" s="91"/>
      <c r="D808" s="91"/>
      <c r="E808" s="103"/>
      <c r="F808" s="103"/>
      <c r="G808" s="103"/>
      <c r="H808" s="103"/>
      <c r="I808" s="103"/>
      <c r="J808" s="103"/>
      <c r="K808" s="103"/>
      <c r="L808" s="103"/>
    </row>
    <row r="809" spans="1:12" customFormat="1" x14ac:dyDescent="0.25">
      <c r="A809" s="91"/>
      <c r="B809" s="91"/>
      <c r="C809" s="91"/>
      <c r="D809" s="91"/>
      <c r="E809" s="103"/>
      <c r="F809" s="103"/>
      <c r="G809" s="103"/>
      <c r="H809" s="103"/>
      <c r="I809" s="103"/>
      <c r="J809" s="103"/>
      <c r="K809" s="103"/>
      <c r="L809" s="103"/>
    </row>
    <row r="810" spans="1:12" customFormat="1" x14ac:dyDescent="0.25">
      <c r="A810" s="91"/>
      <c r="B810" s="91"/>
      <c r="C810" s="91"/>
      <c r="D810" s="91"/>
      <c r="E810" s="103"/>
      <c r="F810" s="103"/>
      <c r="G810" s="103"/>
      <c r="H810" s="103"/>
      <c r="I810" s="103"/>
      <c r="J810" s="103"/>
      <c r="K810" s="103"/>
      <c r="L810" s="103"/>
    </row>
    <row r="811" spans="1:12" customFormat="1" x14ac:dyDescent="0.25">
      <c r="A811" s="91"/>
      <c r="B811" s="91"/>
      <c r="C811" s="91"/>
      <c r="D811" s="91"/>
      <c r="E811" s="103"/>
      <c r="F811" s="103"/>
      <c r="G811" s="103"/>
      <c r="H811" s="103"/>
      <c r="I811" s="103"/>
      <c r="J811" s="103"/>
      <c r="K811" s="103"/>
      <c r="L811" s="103"/>
    </row>
    <row r="812" spans="1:12" customFormat="1" x14ac:dyDescent="0.25">
      <c r="A812" s="91"/>
      <c r="B812" s="91"/>
      <c r="C812" s="91"/>
      <c r="D812" s="91"/>
      <c r="E812" s="103"/>
      <c r="F812" s="103"/>
      <c r="G812" s="103"/>
      <c r="H812" s="103"/>
      <c r="I812" s="103"/>
      <c r="J812" s="103"/>
      <c r="K812" s="103"/>
      <c r="L812" s="103"/>
    </row>
    <row r="813" spans="1:12" customFormat="1" x14ac:dyDescent="0.25">
      <c r="A813" s="91"/>
      <c r="B813" s="91"/>
      <c r="C813" s="91"/>
      <c r="D813" s="91"/>
      <c r="E813" s="103"/>
      <c r="F813" s="103"/>
      <c r="G813" s="103"/>
      <c r="H813" s="103"/>
      <c r="I813" s="103"/>
      <c r="J813" s="103"/>
      <c r="K813" s="103"/>
      <c r="L813" s="103"/>
    </row>
    <row r="814" spans="1:12" customFormat="1" x14ac:dyDescent="0.25">
      <c r="A814" s="91"/>
      <c r="B814" s="91"/>
      <c r="C814" s="91"/>
      <c r="D814" s="91"/>
      <c r="E814" s="103"/>
      <c r="F814" s="103"/>
      <c r="G814" s="103"/>
      <c r="H814" s="103"/>
      <c r="I814" s="103"/>
      <c r="J814" s="103"/>
      <c r="K814" s="103"/>
      <c r="L814" s="103"/>
    </row>
    <row r="815" spans="1:12" customFormat="1" x14ac:dyDescent="0.25">
      <c r="A815" s="91"/>
      <c r="B815" s="91"/>
      <c r="C815" s="91"/>
      <c r="D815" s="91"/>
      <c r="E815" s="103"/>
      <c r="F815" s="103"/>
      <c r="G815" s="103"/>
      <c r="H815" s="103"/>
      <c r="I815" s="103"/>
      <c r="J815" s="103"/>
      <c r="K815" s="103"/>
      <c r="L815" s="103"/>
    </row>
    <row r="816" spans="1:12" customFormat="1" x14ac:dyDescent="0.25">
      <c r="A816" s="91"/>
      <c r="B816" s="91"/>
      <c r="C816" s="91"/>
      <c r="D816" s="91"/>
      <c r="E816" s="103"/>
      <c r="F816" s="103"/>
      <c r="G816" s="103"/>
      <c r="H816" s="103"/>
      <c r="I816" s="103"/>
      <c r="J816" s="103"/>
      <c r="K816" s="103"/>
      <c r="L816" s="103"/>
    </row>
    <row r="817" spans="1:12" customFormat="1" x14ac:dyDescent="0.25">
      <c r="A817" s="91"/>
      <c r="B817" s="91"/>
      <c r="C817" s="91"/>
      <c r="D817" s="91"/>
      <c r="E817" s="103"/>
      <c r="F817" s="103"/>
      <c r="G817" s="103"/>
      <c r="H817" s="103"/>
      <c r="I817" s="103"/>
      <c r="J817" s="103"/>
      <c r="K817" s="103"/>
      <c r="L817" s="103"/>
    </row>
    <row r="818" spans="1:12" customFormat="1" x14ac:dyDescent="0.25">
      <c r="A818" s="91"/>
      <c r="B818" s="91"/>
      <c r="C818" s="91"/>
      <c r="D818" s="91"/>
      <c r="E818" s="103"/>
      <c r="F818" s="103"/>
      <c r="G818" s="103"/>
      <c r="H818" s="103"/>
      <c r="I818" s="103"/>
      <c r="J818" s="103"/>
      <c r="K818" s="103"/>
      <c r="L818" s="103"/>
    </row>
    <row r="819" spans="1:12" customFormat="1" x14ac:dyDescent="0.25">
      <c r="A819" s="91"/>
      <c r="B819" s="91"/>
      <c r="C819" s="91"/>
      <c r="D819" s="91"/>
      <c r="E819" s="103"/>
      <c r="F819" s="103"/>
      <c r="G819" s="103"/>
      <c r="H819" s="103"/>
      <c r="I819" s="103"/>
      <c r="J819" s="103"/>
      <c r="K819" s="103"/>
      <c r="L819" s="103"/>
    </row>
    <row r="820" spans="1:12" customFormat="1" x14ac:dyDescent="0.25">
      <c r="A820" s="91"/>
      <c r="B820" s="91"/>
      <c r="C820" s="91"/>
      <c r="D820" s="91"/>
      <c r="E820" s="103"/>
      <c r="F820" s="103"/>
      <c r="G820" s="103"/>
      <c r="H820" s="103"/>
      <c r="I820" s="103"/>
      <c r="J820" s="103"/>
      <c r="K820" s="103"/>
      <c r="L820" s="103"/>
    </row>
    <row r="821" spans="1:12" customFormat="1" x14ac:dyDescent="0.25">
      <c r="A821" s="91"/>
      <c r="B821" s="91"/>
      <c r="C821" s="91"/>
      <c r="D821" s="91"/>
      <c r="E821" s="103"/>
      <c r="F821" s="103"/>
      <c r="G821" s="103"/>
      <c r="H821" s="103"/>
      <c r="I821" s="103"/>
      <c r="J821" s="103"/>
      <c r="K821" s="103"/>
      <c r="L821" s="103"/>
    </row>
    <row r="822" spans="1:12" customFormat="1" x14ac:dyDescent="0.25">
      <c r="A822" s="91"/>
      <c r="B822" s="91"/>
      <c r="C822" s="91"/>
      <c r="D822" s="91"/>
      <c r="E822" s="103"/>
      <c r="F822" s="103"/>
      <c r="G822" s="103"/>
      <c r="H822" s="103"/>
      <c r="I822" s="103"/>
      <c r="J822" s="103"/>
      <c r="K822" s="103"/>
      <c r="L822" s="103"/>
    </row>
    <row r="823" spans="1:12" customFormat="1" x14ac:dyDescent="0.25">
      <c r="A823" s="91"/>
      <c r="B823" s="91"/>
      <c r="C823" s="91"/>
      <c r="D823" s="91"/>
      <c r="E823" s="103"/>
      <c r="F823" s="103"/>
      <c r="G823" s="103"/>
      <c r="H823" s="103"/>
      <c r="I823" s="103"/>
      <c r="J823" s="103"/>
      <c r="K823" s="103"/>
      <c r="L823" s="103"/>
    </row>
    <row r="824" spans="1:12" customFormat="1" x14ac:dyDescent="0.25">
      <c r="A824" s="91"/>
      <c r="B824" s="91"/>
      <c r="C824" s="91"/>
      <c r="D824" s="91"/>
      <c r="E824" s="103"/>
      <c r="F824" s="103"/>
      <c r="G824" s="103"/>
      <c r="H824" s="103"/>
      <c r="I824" s="103"/>
      <c r="J824" s="103"/>
      <c r="K824" s="103"/>
      <c r="L824" s="103"/>
    </row>
    <row r="825" spans="1:12" customFormat="1" x14ac:dyDescent="0.25">
      <c r="A825" s="91"/>
      <c r="B825" s="91"/>
      <c r="C825" s="91"/>
      <c r="D825" s="91"/>
      <c r="E825" s="103"/>
      <c r="F825" s="103"/>
      <c r="G825" s="103"/>
      <c r="H825" s="103"/>
      <c r="I825" s="103"/>
      <c r="J825" s="103"/>
      <c r="K825" s="103"/>
      <c r="L825" s="103"/>
    </row>
    <row r="826" spans="1:12" customFormat="1" x14ac:dyDescent="0.25">
      <c r="A826" s="91"/>
      <c r="B826" s="91"/>
      <c r="C826" s="91"/>
      <c r="D826" s="91"/>
      <c r="E826" s="103"/>
      <c r="F826" s="103"/>
      <c r="G826" s="103"/>
      <c r="H826" s="103"/>
      <c r="I826" s="103"/>
      <c r="J826" s="103"/>
      <c r="K826" s="103"/>
      <c r="L826" s="103"/>
    </row>
    <row r="827" spans="1:12" customFormat="1" x14ac:dyDescent="0.25">
      <c r="A827" s="91"/>
      <c r="B827" s="91"/>
      <c r="C827" s="91"/>
      <c r="D827" s="91"/>
      <c r="E827" s="103"/>
      <c r="F827" s="103"/>
      <c r="G827" s="103"/>
      <c r="H827" s="103"/>
      <c r="I827" s="103"/>
      <c r="J827" s="103"/>
      <c r="K827" s="103"/>
      <c r="L827" s="103"/>
    </row>
    <row r="828" spans="1:12" customFormat="1" x14ac:dyDescent="0.25">
      <c r="A828" s="91"/>
      <c r="B828" s="91"/>
      <c r="C828" s="91"/>
      <c r="D828" s="91"/>
      <c r="E828" s="103"/>
      <c r="F828" s="103"/>
      <c r="G828" s="103"/>
      <c r="H828" s="103"/>
      <c r="I828" s="103"/>
      <c r="J828" s="103"/>
      <c r="K828" s="103"/>
      <c r="L828" s="103"/>
    </row>
    <row r="829" spans="1:12" customFormat="1" x14ac:dyDescent="0.25">
      <c r="A829" s="91"/>
      <c r="B829" s="91"/>
      <c r="C829" s="91"/>
      <c r="D829" s="91"/>
      <c r="E829" s="103"/>
      <c r="F829" s="103"/>
      <c r="G829" s="103"/>
      <c r="H829" s="103"/>
      <c r="I829" s="103"/>
      <c r="J829" s="103"/>
      <c r="K829" s="103"/>
      <c r="L829" s="103"/>
    </row>
    <row r="830" spans="1:12" customFormat="1" x14ac:dyDescent="0.25">
      <c r="A830" s="91"/>
      <c r="B830" s="91"/>
      <c r="C830" s="91"/>
      <c r="D830" s="91"/>
      <c r="E830" s="103"/>
      <c r="F830" s="103"/>
      <c r="G830" s="103"/>
      <c r="H830" s="103"/>
      <c r="I830" s="103"/>
      <c r="J830" s="103"/>
      <c r="K830" s="103"/>
      <c r="L830" s="103"/>
    </row>
    <row r="831" spans="1:12" customFormat="1" x14ac:dyDescent="0.25">
      <c r="A831" s="91"/>
      <c r="B831" s="91"/>
      <c r="C831" s="91"/>
      <c r="D831" s="91"/>
      <c r="E831" s="103"/>
      <c r="F831" s="103"/>
      <c r="G831" s="103"/>
      <c r="H831" s="103"/>
      <c r="I831" s="103"/>
      <c r="J831" s="103"/>
      <c r="K831" s="103"/>
      <c r="L831" s="103"/>
    </row>
    <row r="832" spans="1:12" customFormat="1" x14ac:dyDescent="0.25">
      <c r="A832" s="91"/>
      <c r="B832" s="91"/>
      <c r="C832" s="91"/>
      <c r="D832" s="91"/>
      <c r="E832" s="103"/>
      <c r="F832" s="103"/>
      <c r="G832" s="103"/>
      <c r="H832" s="103"/>
      <c r="I832" s="103"/>
      <c r="J832" s="103"/>
      <c r="K832" s="103"/>
      <c r="L832" s="103"/>
    </row>
    <row r="833" spans="1:12" customFormat="1" x14ac:dyDescent="0.25">
      <c r="A833" s="91"/>
      <c r="B833" s="91"/>
      <c r="C833" s="91"/>
      <c r="D833" s="91"/>
      <c r="E833" s="103"/>
      <c r="F833" s="103"/>
      <c r="G833" s="103"/>
      <c r="H833" s="103"/>
      <c r="I833" s="103"/>
      <c r="J833" s="103"/>
      <c r="K833" s="103"/>
      <c r="L833" s="103"/>
    </row>
    <row r="834" spans="1:12" customFormat="1" x14ac:dyDescent="0.25">
      <c r="A834" s="91"/>
      <c r="B834" s="91"/>
      <c r="C834" s="91"/>
      <c r="D834" s="91"/>
      <c r="E834" s="103"/>
      <c r="F834" s="103"/>
      <c r="G834" s="103"/>
      <c r="H834" s="103"/>
      <c r="I834" s="103"/>
      <c r="J834" s="103"/>
      <c r="K834" s="103"/>
      <c r="L834" s="103"/>
    </row>
    <row r="835" spans="1:12" customFormat="1" x14ac:dyDescent="0.25">
      <c r="A835" s="91"/>
      <c r="B835" s="91"/>
      <c r="C835" s="91"/>
      <c r="D835" s="91"/>
      <c r="E835" s="103"/>
      <c r="F835" s="103"/>
      <c r="G835" s="103"/>
      <c r="H835" s="103"/>
      <c r="I835" s="103"/>
      <c r="J835" s="103"/>
      <c r="K835" s="103"/>
      <c r="L835" s="103"/>
    </row>
    <row r="836" spans="1:12" customFormat="1" x14ac:dyDescent="0.25">
      <c r="A836" s="91"/>
      <c r="B836" s="91"/>
      <c r="C836" s="91"/>
      <c r="D836" s="91"/>
      <c r="E836" s="103"/>
      <c r="F836" s="103"/>
      <c r="G836" s="103"/>
      <c r="H836" s="103"/>
      <c r="I836" s="103"/>
      <c r="J836" s="103"/>
      <c r="K836" s="103"/>
      <c r="L836" s="103"/>
    </row>
    <row r="837" spans="1:12" customFormat="1" x14ac:dyDescent="0.25">
      <c r="A837" s="91"/>
      <c r="B837" s="91"/>
      <c r="C837" s="91"/>
      <c r="D837" s="91"/>
      <c r="E837" s="103"/>
      <c r="F837" s="103"/>
      <c r="G837" s="103"/>
      <c r="H837" s="103"/>
      <c r="I837" s="103"/>
      <c r="J837" s="103"/>
      <c r="K837" s="103"/>
      <c r="L837" s="103"/>
    </row>
    <row r="838" spans="1:12" customFormat="1" x14ac:dyDescent="0.25">
      <c r="A838" s="91"/>
      <c r="B838" s="91"/>
      <c r="C838" s="91"/>
      <c r="D838" s="91"/>
      <c r="E838" s="103"/>
      <c r="F838" s="103"/>
      <c r="G838" s="103"/>
      <c r="H838" s="103"/>
      <c r="I838" s="103"/>
      <c r="J838" s="103"/>
      <c r="K838" s="103"/>
      <c r="L838" s="103"/>
    </row>
    <row r="839" spans="1:12" customFormat="1" x14ac:dyDescent="0.25">
      <c r="A839" s="91"/>
      <c r="B839" s="91"/>
      <c r="C839" s="91"/>
      <c r="D839" s="91"/>
      <c r="E839" s="103"/>
      <c r="F839" s="103"/>
      <c r="G839" s="103"/>
      <c r="H839" s="103"/>
      <c r="I839" s="103"/>
      <c r="J839" s="103"/>
      <c r="K839" s="103"/>
      <c r="L839" s="103"/>
    </row>
    <row r="840" spans="1:12" customFormat="1" x14ac:dyDescent="0.25">
      <c r="A840" s="91"/>
      <c r="B840" s="91"/>
      <c r="C840" s="91"/>
      <c r="D840" s="91"/>
      <c r="E840" s="103"/>
      <c r="F840" s="103"/>
      <c r="G840" s="103"/>
      <c r="H840" s="103"/>
      <c r="I840" s="103"/>
      <c r="J840" s="103"/>
      <c r="K840" s="103"/>
      <c r="L840" s="103"/>
    </row>
    <row r="841" spans="1:12" customFormat="1" x14ac:dyDescent="0.25">
      <c r="A841" s="91"/>
      <c r="B841" s="91"/>
      <c r="C841" s="91"/>
      <c r="D841" s="91"/>
      <c r="E841" s="103"/>
      <c r="F841" s="103"/>
      <c r="G841" s="103"/>
      <c r="H841" s="103"/>
      <c r="I841" s="103"/>
      <c r="J841" s="103"/>
      <c r="K841" s="103"/>
      <c r="L841" s="103"/>
    </row>
    <row r="842" spans="1:12" customFormat="1" x14ac:dyDescent="0.25">
      <c r="A842" s="91"/>
      <c r="B842" s="91"/>
      <c r="C842" s="91"/>
      <c r="D842" s="91"/>
      <c r="E842" s="103"/>
      <c r="F842" s="103"/>
      <c r="G842" s="103"/>
      <c r="H842" s="103"/>
      <c r="I842" s="103"/>
      <c r="J842" s="103"/>
      <c r="K842" s="103"/>
      <c r="L842" s="103"/>
    </row>
    <row r="843" spans="1:12" customFormat="1" x14ac:dyDescent="0.25">
      <c r="A843" s="91"/>
      <c r="B843" s="91"/>
      <c r="C843" s="91"/>
      <c r="D843" s="91"/>
      <c r="E843" s="103"/>
      <c r="F843" s="103"/>
      <c r="G843" s="103"/>
      <c r="H843" s="103"/>
      <c r="I843" s="103"/>
      <c r="J843" s="103"/>
      <c r="K843" s="103"/>
      <c r="L843" s="103"/>
    </row>
    <row r="844" spans="1:12" customFormat="1" x14ac:dyDescent="0.25">
      <c r="A844" s="91"/>
      <c r="B844" s="91"/>
      <c r="C844" s="91"/>
      <c r="D844" s="91"/>
      <c r="E844" s="103"/>
      <c r="F844" s="103"/>
      <c r="G844" s="103"/>
      <c r="H844" s="103"/>
      <c r="I844" s="103"/>
      <c r="J844" s="103"/>
      <c r="K844" s="103"/>
      <c r="L844" s="103"/>
    </row>
    <row r="845" spans="1:12" customFormat="1" x14ac:dyDescent="0.25">
      <c r="A845" s="91"/>
      <c r="B845" s="91"/>
      <c r="C845" s="91"/>
      <c r="D845" s="91"/>
      <c r="E845" s="103"/>
      <c r="F845" s="103"/>
      <c r="G845" s="103"/>
      <c r="H845" s="103"/>
      <c r="I845" s="103"/>
      <c r="J845" s="103"/>
      <c r="K845" s="103"/>
      <c r="L845" s="103"/>
    </row>
    <row r="846" spans="1:12" customFormat="1" x14ac:dyDescent="0.25">
      <c r="A846" s="91"/>
      <c r="B846" s="91"/>
      <c r="C846" s="91"/>
      <c r="D846" s="91"/>
      <c r="E846" s="103"/>
      <c r="F846" s="103"/>
      <c r="G846" s="103"/>
      <c r="H846" s="103"/>
      <c r="I846" s="103"/>
      <c r="J846" s="103"/>
      <c r="K846" s="103"/>
      <c r="L846" s="103"/>
    </row>
    <row r="847" spans="1:12" customFormat="1" x14ac:dyDescent="0.25">
      <c r="A847" s="91"/>
      <c r="B847" s="91"/>
      <c r="C847" s="91"/>
      <c r="D847" s="91"/>
      <c r="E847" s="103"/>
      <c r="F847" s="103"/>
      <c r="G847" s="103"/>
      <c r="H847" s="103"/>
      <c r="I847" s="103"/>
      <c r="J847" s="103"/>
      <c r="K847" s="103"/>
      <c r="L847" s="103"/>
    </row>
    <row r="848" spans="1:12" customFormat="1" x14ac:dyDescent="0.25">
      <c r="A848" s="91"/>
      <c r="B848" s="91"/>
      <c r="C848" s="91"/>
      <c r="D848" s="91"/>
      <c r="E848" s="103"/>
      <c r="F848" s="103"/>
      <c r="G848" s="103"/>
      <c r="H848" s="103"/>
      <c r="I848" s="103"/>
      <c r="J848" s="103"/>
      <c r="K848" s="103"/>
      <c r="L848" s="103"/>
    </row>
    <row r="849" spans="1:12" customFormat="1" x14ac:dyDescent="0.25">
      <c r="A849" s="91"/>
      <c r="B849" s="91"/>
      <c r="C849" s="91"/>
      <c r="D849" s="91"/>
      <c r="E849" s="103"/>
      <c r="F849" s="103"/>
      <c r="G849" s="103"/>
      <c r="H849" s="103"/>
      <c r="I849" s="103"/>
      <c r="J849" s="103"/>
      <c r="K849" s="103"/>
      <c r="L849" s="103"/>
    </row>
    <row r="850" spans="1:12" customFormat="1" x14ac:dyDescent="0.25">
      <c r="A850" s="91"/>
      <c r="B850" s="91"/>
      <c r="C850" s="91"/>
      <c r="D850" s="91"/>
      <c r="E850" s="103"/>
      <c r="F850" s="103"/>
      <c r="G850" s="103"/>
      <c r="H850" s="103"/>
      <c r="I850" s="103"/>
      <c r="J850" s="103"/>
      <c r="K850" s="103"/>
      <c r="L850" s="103"/>
    </row>
    <row r="851" spans="1:12" customFormat="1" x14ac:dyDescent="0.25">
      <c r="A851" s="91"/>
      <c r="B851" s="91"/>
      <c r="C851" s="91"/>
      <c r="D851" s="91"/>
      <c r="E851" s="103"/>
      <c r="F851" s="103"/>
      <c r="G851" s="103"/>
      <c r="H851" s="103"/>
      <c r="I851" s="103"/>
      <c r="J851" s="103"/>
      <c r="K851" s="103"/>
      <c r="L851" s="103"/>
    </row>
    <row r="852" spans="1:12" customFormat="1" x14ac:dyDescent="0.25">
      <c r="A852" s="91"/>
      <c r="B852" s="91"/>
      <c r="C852" s="91"/>
      <c r="D852" s="91"/>
      <c r="E852" s="103"/>
      <c r="F852" s="103"/>
      <c r="G852" s="103"/>
      <c r="H852" s="103"/>
      <c r="I852" s="103"/>
      <c r="J852" s="103"/>
      <c r="K852" s="103"/>
      <c r="L852" s="103"/>
    </row>
    <row r="853" spans="1:12" customFormat="1" x14ac:dyDescent="0.25">
      <c r="A853" s="91"/>
      <c r="B853" s="91"/>
      <c r="C853" s="91"/>
      <c r="D853" s="91"/>
      <c r="E853" s="103"/>
      <c r="F853" s="103"/>
      <c r="G853" s="103"/>
      <c r="H853" s="103"/>
      <c r="I853" s="103"/>
      <c r="J853" s="103"/>
      <c r="K853" s="103"/>
      <c r="L853" s="103"/>
    </row>
    <row r="854" spans="1:12" customFormat="1" x14ac:dyDescent="0.25">
      <c r="A854" s="91"/>
      <c r="B854" s="91"/>
      <c r="C854" s="91"/>
      <c r="D854" s="91"/>
      <c r="E854" s="103"/>
      <c r="F854" s="103"/>
      <c r="G854" s="103"/>
      <c r="H854" s="103"/>
      <c r="I854" s="103"/>
      <c r="J854" s="103"/>
      <c r="K854" s="103"/>
      <c r="L854" s="103"/>
    </row>
    <row r="855" spans="1:12" customFormat="1" x14ac:dyDescent="0.25">
      <c r="A855" s="91"/>
      <c r="B855" s="91"/>
      <c r="C855" s="91"/>
      <c r="D855" s="91"/>
      <c r="E855" s="103"/>
      <c r="F855" s="103"/>
      <c r="G855" s="103"/>
      <c r="H855" s="103"/>
      <c r="I855" s="103"/>
      <c r="J855" s="103"/>
      <c r="K855" s="103"/>
      <c r="L855" s="103"/>
    </row>
    <row r="856" spans="1:12" customFormat="1" x14ac:dyDescent="0.25">
      <c r="A856" s="91"/>
      <c r="B856" s="91"/>
      <c r="C856" s="91"/>
      <c r="D856" s="91"/>
      <c r="E856" s="103"/>
      <c r="F856" s="103"/>
      <c r="G856" s="103"/>
      <c r="H856" s="103"/>
      <c r="I856" s="103"/>
      <c r="J856" s="103"/>
      <c r="K856" s="103"/>
      <c r="L856" s="103"/>
    </row>
    <row r="857" spans="1:12" customFormat="1" x14ac:dyDescent="0.25">
      <c r="A857" s="91"/>
      <c r="B857" s="91"/>
      <c r="C857" s="91"/>
      <c r="D857" s="91"/>
      <c r="E857" s="103"/>
      <c r="F857" s="103"/>
      <c r="G857" s="103"/>
      <c r="H857" s="103"/>
      <c r="I857" s="103"/>
      <c r="J857" s="103"/>
      <c r="K857" s="103"/>
      <c r="L857" s="103"/>
    </row>
    <row r="858" spans="1:12" customFormat="1" x14ac:dyDescent="0.25">
      <c r="A858" s="91"/>
      <c r="B858" s="91"/>
      <c r="C858" s="91"/>
      <c r="D858" s="91"/>
      <c r="E858" s="103"/>
      <c r="F858" s="103"/>
      <c r="G858" s="103"/>
      <c r="H858" s="103"/>
      <c r="I858" s="103"/>
      <c r="J858" s="103"/>
      <c r="K858" s="103"/>
      <c r="L858" s="103"/>
    </row>
    <row r="859" spans="1:12" customFormat="1" x14ac:dyDescent="0.25">
      <c r="A859" s="91"/>
      <c r="B859" s="91"/>
      <c r="C859" s="91"/>
      <c r="D859" s="91"/>
      <c r="E859" s="103"/>
      <c r="F859" s="103"/>
      <c r="G859" s="103"/>
      <c r="H859" s="103"/>
      <c r="I859" s="103"/>
      <c r="J859" s="103"/>
      <c r="K859" s="103"/>
      <c r="L859" s="103"/>
    </row>
    <row r="860" spans="1:12" customFormat="1" x14ac:dyDescent="0.25">
      <c r="A860" s="91"/>
      <c r="B860" s="91"/>
      <c r="C860" s="91"/>
      <c r="D860" s="91"/>
      <c r="E860" s="103"/>
      <c r="F860" s="103"/>
      <c r="G860" s="103"/>
      <c r="H860" s="103"/>
      <c r="I860" s="103"/>
      <c r="J860" s="103"/>
      <c r="K860" s="103"/>
      <c r="L860" s="103"/>
    </row>
    <row r="861" spans="1:12" customFormat="1" x14ac:dyDescent="0.25">
      <c r="A861" s="91"/>
      <c r="B861" s="91"/>
      <c r="C861" s="91"/>
      <c r="D861" s="91"/>
      <c r="E861" s="103"/>
      <c r="F861" s="103"/>
      <c r="G861" s="103"/>
      <c r="H861" s="103"/>
      <c r="I861" s="103"/>
      <c r="J861" s="103"/>
      <c r="K861" s="103"/>
      <c r="L861" s="103"/>
    </row>
    <row r="862" spans="1:12" customFormat="1" x14ac:dyDescent="0.25">
      <c r="A862" s="91"/>
      <c r="B862" s="91"/>
      <c r="C862" s="91"/>
      <c r="D862" s="91"/>
      <c r="E862" s="103"/>
      <c r="F862" s="103"/>
      <c r="G862" s="103"/>
      <c r="H862" s="103"/>
      <c r="I862" s="103"/>
      <c r="J862" s="103"/>
      <c r="K862" s="103"/>
      <c r="L862" s="103"/>
    </row>
    <row r="863" spans="1:12" customFormat="1" x14ac:dyDescent="0.25">
      <c r="A863" s="91"/>
      <c r="B863" s="91"/>
      <c r="C863" s="91"/>
      <c r="D863" s="91"/>
      <c r="E863" s="103"/>
      <c r="F863" s="103"/>
      <c r="G863" s="103"/>
      <c r="H863" s="103"/>
      <c r="I863" s="103"/>
      <c r="J863" s="103"/>
      <c r="K863" s="103"/>
      <c r="L863" s="103"/>
    </row>
    <row r="864" spans="1:12" customFormat="1" x14ac:dyDescent="0.25">
      <c r="A864" s="91"/>
      <c r="B864" s="91"/>
      <c r="C864" s="91"/>
      <c r="D864" s="91"/>
      <c r="E864" s="103"/>
      <c r="F864" s="103"/>
      <c r="G864" s="103"/>
      <c r="H864" s="103"/>
      <c r="I864" s="103"/>
      <c r="J864" s="103"/>
      <c r="K864" s="103"/>
      <c r="L864" s="103"/>
    </row>
    <row r="865" spans="1:12" customFormat="1" x14ac:dyDescent="0.25">
      <c r="A865" s="91"/>
      <c r="B865" s="91"/>
      <c r="C865" s="91"/>
      <c r="D865" s="91"/>
      <c r="E865" s="103"/>
      <c r="F865" s="103"/>
      <c r="G865" s="103"/>
      <c r="H865" s="103"/>
      <c r="I865" s="103"/>
      <c r="J865" s="103"/>
      <c r="K865" s="103"/>
      <c r="L865" s="103"/>
    </row>
    <row r="866" spans="1:12" customFormat="1" x14ac:dyDescent="0.25">
      <c r="A866" s="91"/>
      <c r="B866" s="91"/>
      <c r="C866" s="91"/>
      <c r="D866" s="91"/>
      <c r="E866" s="103"/>
      <c r="F866" s="103"/>
      <c r="G866" s="103"/>
      <c r="H866" s="103"/>
      <c r="I866" s="103"/>
      <c r="J866" s="103"/>
      <c r="K866" s="103"/>
      <c r="L866" s="103"/>
    </row>
    <row r="867" spans="1:12" customFormat="1" x14ac:dyDescent="0.25">
      <c r="A867" s="91"/>
      <c r="B867" s="91"/>
      <c r="C867" s="91"/>
      <c r="D867" s="91"/>
      <c r="E867" s="103"/>
      <c r="F867" s="103"/>
      <c r="G867" s="103"/>
      <c r="H867" s="103"/>
      <c r="I867" s="103"/>
      <c r="J867" s="103"/>
      <c r="K867" s="103"/>
      <c r="L867" s="103"/>
    </row>
    <row r="868" spans="1:12" customFormat="1" x14ac:dyDescent="0.25">
      <c r="A868" s="91"/>
      <c r="B868" s="91"/>
      <c r="C868" s="91"/>
      <c r="D868" s="91"/>
      <c r="E868" s="103"/>
      <c r="F868" s="103"/>
      <c r="G868" s="103"/>
      <c r="H868" s="103"/>
      <c r="I868" s="103"/>
      <c r="J868" s="103"/>
      <c r="K868" s="103"/>
      <c r="L868" s="103"/>
    </row>
    <row r="869" spans="1:12" customFormat="1" x14ac:dyDescent="0.25">
      <c r="A869" s="91"/>
      <c r="B869" s="91"/>
      <c r="C869" s="91"/>
      <c r="D869" s="91"/>
      <c r="E869" s="103"/>
      <c r="F869" s="103"/>
      <c r="G869" s="103"/>
      <c r="H869" s="103"/>
      <c r="I869" s="103"/>
      <c r="J869" s="103"/>
      <c r="K869" s="103"/>
      <c r="L869" s="103"/>
    </row>
    <row r="870" spans="1:12" customFormat="1" x14ac:dyDescent="0.25">
      <c r="A870" s="91"/>
      <c r="B870" s="91"/>
      <c r="C870" s="91"/>
      <c r="D870" s="91"/>
      <c r="E870" s="103"/>
      <c r="F870" s="103"/>
      <c r="G870" s="103"/>
      <c r="H870" s="103"/>
      <c r="I870" s="103"/>
      <c r="J870" s="103"/>
      <c r="K870" s="103"/>
      <c r="L870" s="103"/>
    </row>
    <row r="871" spans="1:12" customFormat="1" x14ac:dyDescent="0.25">
      <c r="A871" s="91"/>
      <c r="B871" s="91"/>
      <c r="C871" s="91"/>
      <c r="D871" s="91"/>
      <c r="E871" s="103"/>
      <c r="F871" s="103"/>
      <c r="G871" s="103"/>
      <c r="H871" s="103"/>
      <c r="I871" s="103"/>
      <c r="J871" s="103"/>
      <c r="K871" s="103"/>
      <c r="L871" s="103"/>
    </row>
    <row r="872" spans="1:12" customFormat="1" x14ac:dyDescent="0.25">
      <c r="A872" s="91"/>
      <c r="B872" s="91"/>
      <c r="C872" s="91"/>
      <c r="D872" s="91"/>
      <c r="E872" s="103"/>
      <c r="F872" s="103"/>
      <c r="G872" s="103"/>
      <c r="H872" s="103"/>
      <c r="I872" s="103"/>
      <c r="J872" s="103"/>
      <c r="K872" s="103"/>
      <c r="L872" s="103"/>
    </row>
    <row r="873" spans="1:12" customFormat="1" x14ac:dyDescent="0.25">
      <c r="A873" s="91"/>
      <c r="B873" s="91"/>
      <c r="C873" s="91"/>
      <c r="D873" s="91"/>
      <c r="E873" s="103"/>
      <c r="F873" s="103"/>
      <c r="G873" s="103"/>
      <c r="H873" s="103"/>
      <c r="I873" s="103"/>
      <c r="J873" s="103"/>
      <c r="K873" s="103"/>
      <c r="L873" s="103"/>
    </row>
    <row r="874" spans="1:12" customFormat="1" x14ac:dyDescent="0.25">
      <c r="A874" s="91"/>
      <c r="B874" s="91"/>
      <c r="C874" s="91"/>
      <c r="D874" s="91"/>
      <c r="E874" s="103"/>
      <c r="F874" s="103"/>
      <c r="G874" s="103"/>
      <c r="H874" s="103"/>
      <c r="I874" s="103"/>
      <c r="J874" s="103"/>
      <c r="K874" s="103"/>
      <c r="L874" s="103"/>
    </row>
    <row r="875" spans="1:12" customFormat="1" x14ac:dyDescent="0.25">
      <c r="A875" s="91"/>
      <c r="B875" s="91"/>
      <c r="C875" s="91"/>
      <c r="D875" s="91"/>
      <c r="E875" s="103"/>
      <c r="F875" s="103"/>
      <c r="G875" s="103"/>
      <c r="H875" s="103"/>
      <c r="I875" s="103"/>
      <c r="J875" s="103"/>
      <c r="K875" s="103"/>
      <c r="L875" s="103"/>
    </row>
    <row r="876" spans="1:12" customFormat="1" x14ac:dyDescent="0.25">
      <c r="A876" s="91"/>
      <c r="B876" s="91"/>
      <c r="C876" s="91"/>
      <c r="D876" s="91"/>
      <c r="E876" s="103"/>
      <c r="F876" s="103"/>
      <c r="G876" s="103"/>
      <c r="H876" s="103"/>
      <c r="I876" s="103"/>
      <c r="J876" s="103"/>
      <c r="K876" s="103"/>
      <c r="L876" s="103"/>
    </row>
    <row r="877" spans="1:12" customFormat="1" x14ac:dyDescent="0.25">
      <c r="A877" s="91"/>
      <c r="B877" s="91"/>
      <c r="C877" s="91"/>
      <c r="D877" s="91"/>
      <c r="E877" s="103"/>
      <c r="F877" s="103"/>
      <c r="G877" s="103"/>
      <c r="H877" s="103"/>
      <c r="I877" s="103"/>
      <c r="J877" s="103"/>
      <c r="K877" s="103"/>
      <c r="L877" s="103"/>
    </row>
    <row r="878" spans="1:12" customFormat="1" x14ac:dyDescent="0.25">
      <c r="A878" s="91"/>
      <c r="B878" s="91"/>
      <c r="C878" s="91"/>
      <c r="D878" s="91"/>
      <c r="E878" s="103"/>
      <c r="F878" s="103"/>
      <c r="G878" s="103"/>
      <c r="H878" s="103"/>
      <c r="I878" s="103"/>
      <c r="J878" s="103"/>
      <c r="K878" s="103"/>
      <c r="L878" s="103"/>
    </row>
    <row r="879" spans="1:12" customFormat="1" x14ac:dyDescent="0.25">
      <c r="A879" s="91"/>
      <c r="B879" s="91"/>
      <c r="C879" s="91"/>
      <c r="D879" s="91"/>
      <c r="E879" s="103"/>
      <c r="F879" s="103"/>
      <c r="G879" s="103"/>
      <c r="H879" s="103"/>
      <c r="I879" s="103"/>
      <c r="J879" s="103"/>
      <c r="K879" s="103"/>
      <c r="L879" s="103"/>
    </row>
    <row r="880" spans="1:12" customFormat="1" x14ac:dyDescent="0.25">
      <c r="A880" s="91"/>
      <c r="B880" s="91"/>
      <c r="C880" s="91"/>
      <c r="D880" s="91"/>
      <c r="E880" s="103"/>
      <c r="F880" s="103"/>
      <c r="G880" s="103"/>
      <c r="H880" s="103"/>
      <c r="I880" s="103"/>
      <c r="J880" s="103"/>
      <c r="K880" s="103"/>
      <c r="L880" s="103"/>
    </row>
    <row r="881" spans="1:12" customFormat="1" x14ac:dyDescent="0.25">
      <c r="A881" s="91"/>
      <c r="B881" s="91"/>
      <c r="C881" s="91"/>
      <c r="D881" s="91"/>
      <c r="E881" s="103"/>
      <c r="F881" s="103"/>
      <c r="G881" s="103"/>
      <c r="H881" s="103"/>
      <c r="I881" s="103"/>
      <c r="J881" s="103"/>
      <c r="K881" s="103"/>
      <c r="L881" s="103"/>
    </row>
    <row r="882" spans="1:12" customFormat="1" x14ac:dyDescent="0.25">
      <c r="A882" s="91"/>
      <c r="B882" s="91"/>
      <c r="C882" s="91"/>
      <c r="D882" s="91"/>
      <c r="E882" s="103"/>
      <c r="F882" s="103"/>
      <c r="G882" s="103"/>
      <c r="H882" s="103"/>
      <c r="I882" s="103"/>
      <c r="J882" s="103"/>
      <c r="K882" s="103"/>
      <c r="L882" s="103"/>
    </row>
    <row r="883" spans="1:12" customFormat="1" x14ac:dyDescent="0.25">
      <c r="A883" s="91"/>
      <c r="B883" s="91"/>
      <c r="C883" s="91"/>
      <c r="D883" s="91"/>
      <c r="E883" s="103"/>
      <c r="F883" s="103"/>
      <c r="G883" s="103"/>
      <c r="H883" s="103"/>
      <c r="I883" s="103"/>
      <c r="J883" s="103"/>
      <c r="K883" s="103"/>
      <c r="L883" s="103"/>
    </row>
    <row r="884" spans="1:12" customFormat="1" x14ac:dyDescent="0.25">
      <c r="A884" s="91"/>
      <c r="B884" s="91"/>
      <c r="C884" s="91"/>
      <c r="D884" s="91"/>
      <c r="E884" s="103"/>
      <c r="F884" s="103"/>
      <c r="G884" s="103"/>
      <c r="H884" s="103"/>
      <c r="I884" s="103"/>
      <c r="J884" s="103"/>
      <c r="K884" s="103"/>
      <c r="L884" s="103"/>
    </row>
    <row r="885" spans="1:12" customFormat="1" x14ac:dyDescent="0.25">
      <c r="A885" s="91"/>
      <c r="B885" s="91"/>
      <c r="C885" s="91"/>
      <c r="D885" s="91"/>
      <c r="E885" s="103"/>
      <c r="F885" s="103"/>
      <c r="G885" s="103"/>
      <c r="H885" s="103"/>
      <c r="I885" s="103"/>
      <c r="J885" s="103"/>
      <c r="K885" s="103"/>
      <c r="L885" s="103"/>
    </row>
    <row r="886" spans="1:12" customFormat="1" x14ac:dyDescent="0.25">
      <c r="A886" s="91"/>
      <c r="B886" s="91"/>
      <c r="C886" s="91"/>
      <c r="D886" s="91"/>
      <c r="E886" s="103"/>
      <c r="F886" s="103"/>
      <c r="G886" s="103"/>
      <c r="H886" s="103"/>
      <c r="I886" s="103"/>
      <c r="J886" s="103"/>
      <c r="K886" s="103"/>
      <c r="L886" s="103"/>
    </row>
    <row r="887" spans="1:12" customFormat="1" x14ac:dyDescent="0.25">
      <c r="A887" s="91"/>
      <c r="B887" s="91"/>
      <c r="C887" s="91"/>
      <c r="D887" s="91"/>
      <c r="E887" s="103"/>
      <c r="F887" s="103"/>
      <c r="G887" s="103"/>
      <c r="H887" s="103"/>
      <c r="I887" s="103"/>
      <c r="J887" s="103"/>
      <c r="K887" s="103"/>
      <c r="L887" s="103"/>
    </row>
    <row r="888" spans="1:12" customFormat="1" x14ac:dyDescent="0.25">
      <c r="A888" s="91"/>
      <c r="B888" s="91"/>
      <c r="C888" s="91"/>
      <c r="D888" s="91"/>
      <c r="E888" s="103"/>
      <c r="F888" s="103"/>
      <c r="G888" s="103"/>
      <c r="H888" s="103"/>
      <c r="I888" s="103"/>
      <c r="J888" s="103"/>
      <c r="K888" s="103"/>
      <c r="L888" s="103"/>
    </row>
    <row r="889" spans="1:12" customFormat="1" x14ac:dyDescent="0.25">
      <c r="A889" s="91"/>
      <c r="B889" s="91"/>
      <c r="C889" s="91"/>
      <c r="D889" s="91"/>
      <c r="E889" s="103"/>
      <c r="F889" s="103"/>
      <c r="G889" s="103"/>
      <c r="H889" s="103"/>
      <c r="I889" s="103"/>
      <c r="J889" s="103"/>
      <c r="K889" s="103"/>
      <c r="L889" s="103"/>
    </row>
    <row r="890" spans="1:12" customFormat="1" x14ac:dyDescent="0.25">
      <c r="A890" s="91"/>
      <c r="B890" s="91"/>
      <c r="C890" s="91"/>
      <c r="D890" s="91"/>
      <c r="E890" s="103"/>
      <c r="F890" s="103"/>
      <c r="G890" s="103"/>
      <c r="H890" s="103"/>
      <c r="I890" s="103"/>
      <c r="J890" s="103"/>
      <c r="K890" s="103"/>
      <c r="L890" s="103"/>
    </row>
    <row r="891" spans="1:12" customFormat="1" x14ac:dyDescent="0.25">
      <c r="A891" s="91"/>
      <c r="B891" s="91"/>
      <c r="C891" s="91"/>
      <c r="D891" s="91"/>
      <c r="E891" s="103"/>
      <c r="F891" s="103"/>
      <c r="G891" s="103"/>
      <c r="H891" s="103"/>
      <c r="I891" s="103"/>
      <c r="J891" s="103"/>
      <c r="K891" s="103"/>
      <c r="L891" s="103"/>
    </row>
    <row r="892" spans="1:12" customFormat="1" x14ac:dyDescent="0.25">
      <c r="A892" s="91"/>
      <c r="B892" s="91"/>
      <c r="C892" s="91"/>
      <c r="D892" s="91"/>
      <c r="E892" s="103"/>
      <c r="F892" s="103"/>
      <c r="G892" s="103"/>
      <c r="H892" s="103"/>
      <c r="I892" s="103"/>
      <c r="J892" s="103"/>
      <c r="K892" s="103"/>
      <c r="L892" s="103"/>
    </row>
    <row r="893" spans="1:12" customFormat="1" x14ac:dyDescent="0.25">
      <c r="A893" s="91"/>
      <c r="B893" s="91"/>
      <c r="C893" s="91"/>
      <c r="D893" s="91"/>
      <c r="E893" s="103"/>
      <c r="F893" s="103"/>
      <c r="G893" s="103"/>
      <c r="H893" s="103"/>
      <c r="I893" s="103"/>
      <c r="J893" s="103"/>
      <c r="K893" s="103"/>
      <c r="L893" s="103"/>
    </row>
    <row r="894" spans="1:12" customFormat="1" x14ac:dyDescent="0.25">
      <c r="A894" s="91"/>
      <c r="B894" s="91"/>
      <c r="C894" s="91"/>
      <c r="D894" s="91"/>
      <c r="E894" s="103"/>
      <c r="F894" s="103"/>
      <c r="G894" s="103"/>
      <c r="H894" s="103"/>
      <c r="I894" s="103"/>
      <c r="J894" s="103"/>
      <c r="K894" s="103"/>
      <c r="L894" s="103"/>
    </row>
    <row r="895" spans="1:12" customFormat="1" x14ac:dyDescent="0.25">
      <c r="A895" s="91"/>
      <c r="B895" s="91"/>
      <c r="C895" s="91"/>
      <c r="D895" s="91"/>
      <c r="E895" s="103"/>
      <c r="F895" s="103"/>
      <c r="G895" s="103"/>
      <c r="H895" s="103"/>
      <c r="I895" s="103"/>
      <c r="J895" s="103"/>
      <c r="K895" s="103"/>
      <c r="L895" s="103"/>
    </row>
    <row r="896" spans="1:12" customFormat="1" x14ac:dyDescent="0.25">
      <c r="A896" s="91"/>
      <c r="B896" s="91"/>
      <c r="C896" s="91"/>
      <c r="D896" s="91"/>
      <c r="E896" s="103"/>
      <c r="F896" s="103"/>
      <c r="G896" s="103"/>
      <c r="H896" s="103"/>
      <c r="I896" s="103"/>
      <c r="J896" s="103"/>
      <c r="K896" s="103"/>
      <c r="L896" s="103"/>
    </row>
    <row r="897" spans="1:12" customFormat="1" x14ac:dyDescent="0.25">
      <c r="A897" s="91"/>
      <c r="B897" s="91"/>
      <c r="C897" s="91"/>
      <c r="D897" s="91"/>
      <c r="E897" s="103"/>
      <c r="F897" s="103"/>
      <c r="G897" s="103"/>
      <c r="H897" s="103"/>
      <c r="I897" s="103"/>
      <c r="J897" s="103"/>
      <c r="K897" s="103"/>
      <c r="L897" s="103"/>
    </row>
    <row r="898" spans="1:12" customFormat="1" x14ac:dyDescent="0.25">
      <c r="A898" s="91"/>
      <c r="B898" s="91"/>
      <c r="C898" s="91"/>
      <c r="D898" s="91"/>
      <c r="E898" s="103"/>
      <c r="F898" s="103"/>
      <c r="G898" s="103"/>
      <c r="H898" s="103"/>
      <c r="I898" s="103"/>
      <c r="J898" s="103"/>
      <c r="K898" s="103"/>
      <c r="L898" s="103"/>
    </row>
    <row r="899" spans="1:12" customFormat="1" x14ac:dyDescent="0.25">
      <c r="A899" s="91"/>
      <c r="B899" s="91"/>
      <c r="C899" s="91"/>
      <c r="D899" s="91"/>
      <c r="E899" s="103"/>
      <c r="F899" s="103"/>
      <c r="G899" s="103"/>
      <c r="H899" s="103"/>
      <c r="I899" s="103"/>
      <c r="J899" s="103"/>
      <c r="K899" s="103"/>
      <c r="L899" s="103"/>
    </row>
    <row r="900" spans="1:12" customFormat="1" x14ac:dyDescent="0.25">
      <c r="A900" s="91"/>
      <c r="B900" s="91"/>
      <c r="C900" s="91"/>
      <c r="D900" s="91"/>
      <c r="E900" s="103"/>
      <c r="F900" s="103"/>
      <c r="G900" s="103"/>
      <c r="H900" s="103"/>
      <c r="I900" s="103"/>
      <c r="J900" s="103"/>
      <c r="K900" s="103"/>
      <c r="L900" s="103"/>
    </row>
    <row r="901" spans="1:12" customFormat="1" x14ac:dyDescent="0.25">
      <c r="A901" s="91"/>
      <c r="B901" s="91"/>
      <c r="C901" s="91"/>
      <c r="D901" s="91"/>
      <c r="E901" s="103"/>
      <c r="F901" s="103"/>
      <c r="G901" s="103"/>
      <c r="H901" s="103"/>
      <c r="I901" s="103"/>
      <c r="J901" s="103"/>
      <c r="K901" s="103"/>
      <c r="L901" s="103"/>
    </row>
    <row r="902" spans="1:12" customFormat="1" x14ac:dyDescent="0.25">
      <c r="A902" s="91"/>
      <c r="B902" s="91"/>
      <c r="C902" s="91"/>
      <c r="D902" s="91"/>
      <c r="E902" s="103"/>
      <c r="F902" s="103"/>
      <c r="G902" s="103"/>
      <c r="H902" s="103"/>
      <c r="I902" s="103"/>
      <c r="J902" s="103"/>
      <c r="K902" s="103"/>
      <c r="L902" s="103"/>
    </row>
    <row r="903" spans="1:12" customFormat="1" x14ac:dyDescent="0.25">
      <c r="A903" s="91"/>
      <c r="B903" s="91"/>
      <c r="C903" s="91"/>
      <c r="D903" s="91"/>
      <c r="E903" s="103"/>
      <c r="F903" s="103"/>
      <c r="G903" s="103"/>
      <c r="H903" s="103"/>
      <c r="I903" s="103"/>
      <c r="J903" s="103"/>
      <c r="K903" s="103"/>
      <c r="L903" s="103"/>
    </row>
    <row r="904" spans="1:12" customFormat="1" x14ac:dyDescent="0.25">
      <c r="A904" s="91"/>
      <c r="B904" s="91"/>
      <c r="C904" s="91"/>
      <c r="D904" s="91"/>
      <c r="E904" s="103"/>
      <c r="F904" s="103"/>
      <c r="G904" s="103"/>
      <c r="H904" s="103"/>
      <c r="I904" s="103"/>
      <c r="J904" s="103"/>
      <c r="K904" s="103"/>
      <c r="L904" s="103"/>
    </row>
    <row r="905" spans="1:12" customFormat="1" x14ac:dyDescent="0.25">
      <c r="A905" s="91"/>
      <c r="B905" s="91"/>
      <c r="C905" s="91"/>
      <c r="D905" s="91"/>
      <c r="E905" s="103"/>
      <c r="F905" s="103"/>
      <c r="G905" s="103"/>
      <c r="H905" s="103"/>
      <c r="I905" s="103"/>
      <c r="J905" s="103"/>
      <c r="K905" s="103"/>
      <c r="L905" s="103"/>
    </row>
    <row r="906" spans="1:12" customFormat="1" x14ac:dyDescent="0.25">
      <c r="A906" s="91"/>
      <c r="B906" s="91"/>
      <c r="C906" s="91"/>
      <c r="D906" s="91"/>
      <c r="E906" s="103"/>
      <c r="F906" s="103"/>
      <c r="G906" s="103"/>
      <c r="H906" s="103"/>
      <c r="I906" s="103"/>
      <c r="J906" s="103"/>
      <c r="K906" s="103"/>
      <c r="L906" s="103"/>
    </row>
    <row r="907" spans="1:12" customFormat="1" x14ac:dyDescent="0.25">
      <c r="A907" s="91"/>
      <c r="B907" s="91"/>
      <c r="C907" s="91"/>
      <c r="D907" s="91"/>
      <c r="E907" s="103"/>
      <c r="F907" s="103"/>
      <c r="G907" s="103"/>
      <c r="H907" s="103"/>
      <c r="I907" s="103"/>
      <c r="J907" s="103"/>
      <c r="K907" s="103"/>
      <c r="L907" s="103"/>
    </row>
    <row r="908" spans="1:12" customFormat="1" x14ac:dyDescent="0.25">
      <c r="A908" s="91"/>
      <c r="B908" s="91"/>
      <c r="C908" s="91"/>
      <c r="D908" s="91"/>
      <c r="E908" s="103"/>
      <c r="F908" s="103"/>
      <c r="G908" s="103"/>
      <c r="H908" s="103"/>
      <c r="I908" s="103"/>
      <c r="J908" s="103"/>
      <c r="K908" s="103"/>
      <c r="L908" s="103"/>
    </row>
    <row r="909" spans="1:12" customFormat="1" x14ac:dyDescent="0.25">
      <c r="A909" s="91"/>
      <c r="B909" s="91"/>
      <c r="C909" s="91"/>
      <c r="D909" s="91"/>
      <c r="E909" s="103"/>
      <c r="F909" s="103"/>
      <c r="G909" s="103"/>
      <c r="H909" s="103"/>
      <c r="I909" s="103"/>
      <c r="J909" s="103"/>
      <c r="K909" s="103"/>
      <c r="L909" s="103"/>
    </row>
    <row r="910" spans="1:12" customFormat="1" x14ac:dyDescent="0.25">
      <c r="A910" s="91"/>
      <c r="B910" s="91"/>
      <c r="C910" s="91"/>
      <c r="D910" s="91"/>
      <c r="E910" s="103"/>
      <c r="F910" s="103"/>
      <c r="G910" s="103"/>
      <c r="H910" s="103"/>
      <c r="I910" s="103"/>
      <c r="J910" s="103"/>
      <c r="K910" s="103"/>
      <c r="L910" s="103"/>
    </row>
    <row r="911" spans="1:12" customFormat="1" x14ac:dyDescent="0.25">
      <c r="A911" s="91"/>
      <c r="B911" s="91"/>
      <c r="C911" s="91"/>
      <c r="D911" s="91"/>
      <c r="E911" s="103"/>
      <c r="F911" s="103"/>
      <c r="G911" s="103"/>
      <c r="H911" s="103"/>
      <c r="I911" s="103"/>
      <c r="J911" s="103"/>
      <c r="K911" s="103"/>
      <c r="L911" s="103"/>
    </row>
    <row r="912" spans="1:12" customFormat="1" x14ac:dyDescent="0.25">
      <c r="A912" s="91"/>
      <c r="B912" s="91"/>
      <c r="C912" s="91"/>
      <c r="D912" s="91"/>
      <c r="E912" s="103"/>
      <c r="F912" s="103"/>
      <c r="G912" s="103"/>
      <c r="H912" s="103"/>
      <c r="I912" s="103"/>
      <c r="J912" s="103"/>
      <c r="K912" s="103"/>
      <c r="L912" s="103"/>
    </row>
    <row r="913" spans="1:12" customFormat="1" x14ac:dyDescent="0.25">
      <c r="A913" s="91"/>
      <c r="B913" s="91"/>
      <c r="C913" s="91"/>
      <c r="D913" s="91"/>
      <c r="E913" s="103"/>
      <c r="F913" s="103"/>
      <c r="G913" s="103"/>
      <c r="H913" s="103"/>
      <c r="I913" s="103"/>
      <c r="J913" s="103"/>
      <c r="K913" s="103"/>
      <c r="L913" s="103"/>
    </row>
    <row r="914" spans="1:12" customFormat="1" x14ac:dyDescent="0.25">
      <c r="A914" s="91"/>
      <c r="B914" s="91"/>
      <c r="C914" s="91"/>
      <c r="D914" s="91"/>
      <c r="E914" s="103"/>
      <c r="F914" s="103"/>
      <c r="G914" s="103"/>
      <c r="H914" s="103"/>
      <c r="I914" s="103"/>
      <c r="J914" s="103"/>
      <c r="K914" s="103"/>
      <c r="L914" s="103"/>
    </row>
    <row r="915" spans="1:12" customFormat="1" x14ac:dyDescent="0.25">
      <c r="A915" s="91"/>
      <c r="B915" s="91"/>
      <c r="C915" s="91"/>
      <c r="D915" s="91"/>
      <c r="E915" s="103"/>
      <c r="F915" s="103"/>
      <c r="G915" s="103"/>
      <c r="H915" s="103"/>
      <c r="I915" s="103"/>
      <c r="J915" s="103"/>
      <c r="K915" s="103"/>
      <c r="L915" s="103"/>
    </row>
    <row r="916" spans="1:12" customFormat="1" x14ac:dyDescent="0.25">
      <c r="A916" s="91"/>
      <c r="B916" s="91"/>
      <c r="C916" s="91"/>
      <c r="D916" s="91"/>
      <c r="E916" s="103"/>
      <c r="F916" s="103"/>
      <c r="G916" s="103"/>
      <c r="H916" s="103"/>
      <c r="I916" s="103"/>
      <c r="J916" s="103"/>
      <c r="K916" s="103"/>
      <c r="L916" s="103"/>
    </row>
    <row r="917" spans="1:12" customFormat="1" x14ac:dyDescent="0.25">
      <c r="A917" s="91"/>
      <c r="B917" s="91"/>
      <c r="C917" s="91"/>
      <c r="D917" s="91"/>
      <c r="E917" s="103"/>
      <c r="F917" s="103"/>
      <c r="G917" s="103"/>
      <c r="H917" s="103"/>
      <c r="I917" s="103"/>
      <c r="J917" s="103"/>
      <c r="K917" s="103"/>
      <c r="L917" s="103"/>
    </row>
    <row r="918" spans="1:12" customFormat="1" x14ac:dyDescent="0.25">
      <c r="A918" s="91"/>
      <c r="B918" s="91"/>
      <c r="C918" s="91"/>
      <c r="D918" s="91"/>
      <c r="E918" s="103"/>
      <c r="F918" s="103"/>
      <c r="G918" s="103"/>
      <c r="H918" s="103"/>
      <c r="I918" s="103"/>
      <c r="J918" s="103"/>
      <c r="K918" s="103"/>
      <c r="L918" s="103"/>
    </row>
    <row r="919" spans="1:12" customFormat="1" x14ac:dyDescent="0.25">
      <c r="A919" s="91"/>
      <c r="B919" s="91"/>
      <c r="C919" s="91"/>
      <c r="D919" s="91"/>
      <c r="E919" s="103"/>
      <c r="F919" s="103"/>
      <c r="G919" s="103"/>
      <c r="H919" s="103"/>
      <c r="I919" s="103"/>
      <c r="J919" s="103"/>
      <c r="K919" s="103"/>
      <c r="L919" s="103"/>
    </row>
    <row r="920" spans="1:12" customFormat="1" x14ac:dyDescent="0.25">
      <c r="A920" s="91"/>
      <c r="B920" s="91"/>
      <c r="C920" s="91"/>
      <c r="D920" s="91"/>
      <c r="E920" s="103"/>
      <c r="F920" s="103"/>
      <c r="G920" s="103"/>
      <c r="H920" s="103"/>
      <c r="I920" s="103"/>
      <c r="J920" s="103"/>
      <c r="K920" s="103"/>
      <c r="L920" s="103"/>
    </row>
    <row r="921" spans="1:12" customFormat="1" x14ac:dyDescent="0.25">
      <c r="A921" s="91"/>
      <c r="B921" s="91"/>
      <c r="C921" s="91"/>
      <c r="D921" s="91"/>
      <c r="E921" s="103"/>
      <c r="F921" s="103"/>
      <c r="G921" s="103"/>
      <c r="H921" s="103"/>
      <c r="I921" s="103"/>
      <c r="J921" s="103"/>
      <c r="K921" s="103"/>
      <c r="L921" s="103"/>
    </row>
    <row r="922" spans="1:12" customFormat="1" x14ac:dyDescent="0.25">
      <c r="A922" s="91"/>
      <c r="B922" s="91"/>
      <c r="C922" s="91"/>
      <c r="D922" s="91"/>
      <c r="E922" s="103"/>
      <c r="F922" s="103"/>
      <c r="G922" s="103"/>
      <c r="H922" s="103"/>
      <c r="I922" s="103"/>
      <c r="J922" s="103"/>
      <c r="K922" s="103"/>
      <c r="L922" s="103"/>
    </row>
    <row r="923" spans="1:12" customFormat="1" x14ac:dyDescent="0.25">
      <c r="A923" s="91"/>
      <c r="B923" s="91"/>
      <c r="C923" s="91"/>
      <c r="D923" s="91"/>
      <c r="E923" s="103"/>
      <c r="F923" s="103"/>
      <c r="G923" s="103"/>
      <c r="H923" s="103"/>
      <c r="I923" s="103"/>
      <c r="J923" s="103"/>
      <c r="K923" s="103"/>
      <c r="L923" s="103"/>
    </row>
    <row r="924" spans="1:12" customFormat="1" x14ac:dyDescent="0.25">
      <c r="A924" s="91"/>
      <c r="B924" s="91"/>
      <c r="C924" s="91"/>
      <c r="D924" s="91"/>
      <c r="E924" s="103"/>
      <c r="F924" s="103"/>
      <c r="G924" s="103"/>
      <c r="H924" s="103"/>
      <c r="I924" s="103"/>
      <c r="J924" s="103"/>
      <c r="K924" s="103"/>
      <c r="L924" s="103"/>
    </row>
    <row r="925" spans="1:12" customFormat="1" x14ac:dyDescent="0.25">
      <c r="A925" s="91"/>
      <c r="B925" s="91"/>
      <c r="C925" s="91"/>
      <c r="D925" s="91"/>
      <c r="E925" s="103"/>
      <c r="F925" s="103"/>
      <c r="G925" s="103"/>
      <c r="H925" s="103"/>
      <c r="I925" s="103"/>
      <c r="J925" s="103"/>
      <c r="K925" s="103"/>
      <c r="L925" s="103"/>
    </row>
    <row r="926" spans="1:12" customFormat="1" x14ac:dyDescent="0.25">
      <c r="A926" s="91"/>
      <c r="B926" s="91"/>
      <c r="C926" s="91"/>
      <c r="D926" s="91"/>
      <c r="E926" s="103"/>
      <c r="F926" s="103"/>
      <c r="G926" s="103"/>
      <c r="H926" s="103"/>
      <c r="I926" s="103"/>
      <c r="J926" s="103"/>
      <c r="K926" s="103"/>
      <c r="L926" s="103"/>
    </row>
    <row r="927" spans="1:12" customFormat="1" x14ac:dyDescent="0.25">
      <c r="A927" s="91"/>
      <c r="B927" s="91"/>
      <c r="C927" s="91"/>
      <c r="D927" s="91"/>
      <c r="E927" s="103"/>
      <c r="F927" s="103"/>
      <c r="G927" s="103"/>
      <c r="H927" s="103"/>
      <c r="I927" s="103"/>
      <c r="J927" s="103"/>
      <c r="K927" s="103"/>
      <c r="L927" s="103"/>
    </row>
    <row r="928" spans="1:12" customFormat="1" x14ac:dyDescent="0.25">
      <c r="A928" s="91"/>
      <c r="B928" s="91"/>
      <c r="C928" s="91"/>
      <c r="D928" s="91"/>
      <c r="E928" s="103"/>
      <c r="F928" s="103"/>
      <c r="G928" s="103"/>
      <c r="H928" s="103"/>
      <c r="I928" s="103"/>
      <c r="J928" s="103"/>
      <c r="K928" s="103"/>
      <c r="L928" s="103"/>
    </row>
    <row r="929" spans="1:12" customFormat="1" x14ac:dyDescent="0.25">
      <c r="A929" s="91"/>
      <c r="B929" s="91"/>
      <c r="C929" s="91"/>
      <c r="D929" s="91"/>
      <c r="E929" s="103"/>
      <c r="F929" s="103"/>
      <c r="G929" s="103"/>
      <c r="H929" s="103"/>
      <c r="I929" s="103"/>
      <c r="J929" s="103"/>
      <c r="K929" s="103"/>
      <c r="L929" s="103"/>
    </row>
    <row r="930" spans="1:12" customFormat="1" x14ac:dyDescent="0.25">
      <c r="A930" s="91"/>
      <c r="B930" s="91"/>
      <c r="C930" s="91"/>
      <c r="D930" s="91"/>
      <c r="E930" s="103"/>
      <c r="F930" s="103"/>
      <c r="G930" s="103"/>
      <c r="H930" s="103"/>
      <c r="I930" s="103"/>
      <c r="J930" s="103"/>
      <c r="K930" s="103"/>
      <c r="L930" s="103"/>
    </row>
    <row r="931" spans="1:12" customFormat="1" x14ac:dyDescent="0.25">
      <c r="A931" s="91"/>
      <c r="B931" s="91"/>
      <c r="C931" s="91"/>
      <c r="D931" s="91"/>
      <c r="E931" s="103"/>
      <c r="F931" s="103"/>
      <c r="G931" s="103"/>
      <c r="H931" s="103"/>
      <c r="I931" s="103"/>
      <c r="J931" s="103"/>
      <c r="K931" s="103"/>
      <c r="L931" s="103"/>
    </row>
    <row r="932" spans="1:12" customFormat="1" x14ac:dyDescent="0.25">
      <c r="A932" s="91"/>
      <c r="B932" s="91"/>
      <c r="C932" s="91"/>
      <c r="D932" s="91"/>
      <c r="E932" s="103"/>
      <c r="F932" s="103"/>
      <c r="G932" s="103"/>
      <c r="H932" s="103"/>
      <c r="I932" s="103"/>
      <c r="J932" s="103"/>
      <c r="K932" s="103"/>
      <c r="L932" s="103"/>
    </row>
    <row r="933" spans="1:12" customFormat="1" x14ac:dyDescent="0.25">
      <c r="A933" s="91"/>
      <c r="B933" s="91"/>
      <c r="C933" s="91"/>
      <c r="D933" s="91"/>
      <c r="E933" s="103"/>
      <c r="F933" s="103"/>
      <c r="G933" s="103"/>
      <c r="H933" s="103"/>
      <c r="I933" s="103"/>
      <c r="J933" s="103"/>
      <c r="K933" s="103"/>
      <c r="L933" s="103"/>
    </row>
    <row r="934" spans="1:12" customFormat="1" x14ac:dyDescent="0.25">
      <c r="A934" s="91"/>
      <c r="B934" s="91"/>
      <c r="C934" s="91"/>
      <c r="D934" s="91"/>
      <c r="E934" s="103"/>
      <c r="F934" s="103"/>
      <c r="G934" s="103"/>
      <c r="H934" s="103"/>
      <c r="I934" s="103"/>
      <c r="J934" s="103"/>
      <c r="K934" s="103"/>
      <c r="L934" s="103"/>
    </row>
    <row r="935" spans="1:12" customFormat="1" x14ac:dyDescent="0.25">
      <c r="A935" s="91"/>
      <c r="B935" s="91"/>
      <c r="C935" s="91"/>
      <c r="D935" s="91"/>
      <c r="E935" s="103"/>
      <c r="F935" s="103"/>
      <c r="G935" s="103"/>
      <c r="H935" s="103"/>
      <c r="I935" s="103"/>
      <c r="J935" s="103"/>
      <c r="K935" s="103"/>
      <c r="L935" s="103"/>
    </row>
    <row r="936" spans="1:12" customFormat="1" x14ac:dyDescent="0.25">
      <c r="A936" s="91"/>
      <c r="B936" s="91"/>
      <c r="C936" s="91"/>
      <c r="D936" s="91"/>
      <c r="E936" s="103"/>
      <c r="F936" s="103"/>
      <c r="G936" s="103"/>
      <c r="H936" s="103"/>
      <c r="I936" s="103"/>
      <c r="J936" s="103"/>
      <c r="K936" s="103"/>
      <c r="L936" s="103"/>
    </row>
    <row r="937" spans="1:12" customFormat="1" x14ac:dyDescent="0.25">
      <c r="A937" s="91"/>
      <c r="B937" s="91"/>
      <c r="C937" s="91"/>
      <c r="D937" s="91"/>
      <c r="E937" s="103"/>
      <c r="F937" s="103"/>
      <c r="G937" s="103"/>
      <c r="H937" s="103"/>
      <c r="I937" s="103"/>
      <c r="J937" s="103"/>
      <c r="K937" s="103"/>
      <c r="L937" s="103"/>
    </row>
    <row r="938" spans="1:12" customFormat="1" x14ac:dyDescent="0.25">
      <c r="A938" s="91"/>
      <c r="B938" s="91"/>
      <c r="C938" s="91"/>
      <c r="D938" s="91"/>
      <c r="E938" s="103"/>
      <c r="F938" s="103"/>
      <c r="G938" s="103"/>
      <c r="H938" s="103"/>
      <c r="I938" s="103"/>
      <c r="J938" s="103"/>
      <c r="K938" s="103"/>
      <c r="L938" s="103"/>
    </row>
    <row r="939" spans="1:12" customFormat="1" x14ac:dyDescent="0.25">
      <c r="A939" s="91"/>
      <c r="B939" s="91"/>
      <c r="C939" s="91"/>
      <c r="D939" s="91"/>
      <c r="E939" s="103"/>
      <c r="F939" s="103"/>
      <c r="G939" s="103"/>
      <c r="H939" s="103"/>
      <c r="I939" s="103"/>
      <c r="J939" s="103"/>
      <c r="K939" s="103"/>
      <c r="L939" s="103"/>
    </row>
    <row r="940" spans="1:12" customFormat="1" x14ac:dyDescent="0.25">
      <c r="A940" s="91"/>
      <c r="B940" s="91"/>
      <c r="C940" s="91"/>
      <c r="D940" s="91"/>
      <c r="E940" s="103"/>
      <c r="F940" s="103"/>
      <c r="G940" s="103"/>
      <c r="H940" s="103"/>
      <c r="I940" s="103"/>
      <c r="J940" s="103"/>
      <c r="K940" s="103"/>
      <c r="L940" s="103"/>
    </row>
    <row r="941" spans="1:12" customFormat="1" x14ac:dyDescent="0.25">
      <c r="A941" s="91"/>
      <c r="B941" s="91"/>
      <c r="C941" s="91"/>
      <c r="D941" s="91"/>
      <c r="E941" s="103"/>
      <c r="F941" s="103"/>
      <c r="G941" s="103"/>
      <c r="H941" s="103"/>
      <c r="I941" s="103"/>
      <c r="J941" s="103"/>
      <c r="K941" s="103"/>
      <c r="L941" s="103"/>
    </row>
    <row r="942" spans="1:12" customFormat="1" x14ac:dyDescent="0.25">
      <c r="A942" s="91"/>
      <c r="B942" s="91"/>
      <c r="C942" s="91"/>
      <c r="D942" s="91"/>
      <c r="E942" s="103"/>
      <c r="F942" s="103"/>
      <c r="G942" s="103"/>
      <c r="H942" s="103"/>
      <c r="I942" s="103"/>
      <c r="J942" s="103"/>
      <c r="K942" s="103"/>
      <c r="L942" s="103"/>
    </row>
    <row r="943" spans="1:12" customFormat="1" x14ac:dyDescent="0.25">
      <c r="A943" s="91"/>
      <c r="B943" s="91"/>
      <c r="C943" s="91"/>
      <c r="D943" s="91"/>
      <c r="E943" s="103"/>
      <c r="F943" s="103"/>
      <c r="G943" s="103"/>
      <c r="H943" s="103"/>
      <c r="I943" s="103"/>
      <c r="J943" s="103"/>
      <c r="K943" s="103"/>
      <c r="L943" s="103"/>
    </row>
    <row r="944" spans="1:12" customFormat="1" x14ac:dyDescent="0.25">
      <c r="A944" s="91"/>
      <c r="B944" s="91"/>
      <c r="C944" s="91"/>
      <c r="D944" s="91"/>
      <c r="E944" s="103"/>
      <c r="F944" s="103"/>
      <c r="G944" s="103"/>
      <c r="H944" s="103"/>
      <c r="I944" s="103"/>
      <c r="J944" s="103"/>
      <c r="K944" s="103"/>
      <c r="L944" s="103"/>
    </row>
    <row r="945" spans="1:12" customFormat="1" x14ac:dyDescent="0.25">
      <c r="A945" s="91"/>
      <c r="B945" s="91"/>
      <c r="C945" s="91"/>
      <c r="D945" s="91"/>
      <c r="E945" s="103"/>
      <c r="F945" s="103"/>
      <c r="G945" s="103"/>
      <c r="H945" s="103"/>
      <c r="I945" s="103"/>
      <c r="J945" s="103"/>
      <c r="K945" s="103"/>
      <c r="L945" s="103"/>
    </row>
    <row r="946" spans="1:12" customFormat="1" x14ac:dyDescent="0.25">
      <c r="A946" s="91"/>
      <c r="B946" s="91"/>
      <c r="C946" s="91"/>
      <c r="D946" s="91"/>
      <c r="E946" s="103"/>
      <c r="F946" s="103"/>
      <c r="G946" s="103"/>
      <c r="H946" s="103"/>
      <c r="I946" s="103"/>
      <c r="J946" s="103"/>
      <c r="K946" s="103"/>
      <c r="L946" s="103"/>
    </row>
    <row r="947" spans="1:12" customFormat="1" x14ac:dyDescent="0.25">
      <c r="A947" s="91"/>
      <c r="B947" s="91"/>
      <c r="C947" s="91"/>
      <c r="D947" s="91"/>
      <c r="E947" s="103"/>
      <c r="F947" s="103"/>
      <c r="G947" s="103"/>
      <c r="H947" s="103"/>
      <c r="I947" s="103"/>
      <c r="J947" s="103"/>
      <c r="K947" s="103"/>
      <c r="L947" s="103"/>
    </row>
    <row r="948" spans="1:12" customFormat="1" x14ac:dyDescent="0.25">
      <c r="A948" s="91"/>
      <c r="B948" s="91"/>
      <c r="C948" s="91"/>
      <c r="D948" s="91"/>
      <c r="E948" s="103"/>
      <c r="F948" s="103"/>
      <c r="G948" s="103"/>
      <c r="H948" s="103"/>
      <c r="I948" s="103"/>
      <c r="J948" s="103"/>
      <c r="K948" s="103"/>
      <c r="L948" s="103"/>
    </row>
    <row r="949" spans="1:12" customFormat="1" x14ac:dyDescent="0.25">
      <c r="A949" s="91"/>
      <c r="B949" s="91"/>
      <c r="C949" s="91"/>
      <c r="D949" s="91"/>
      <c r="E949" s="103"/>
      <c r="F949" s="103"/>
      <c r="G949" s="103"/>
      <c r="H949" s="103"/>
      <c r="I949" s="103"/>
      <c r="J949" s="103"/>
      <c r="K949" s="103"/>
      <c r="L949" s="103"/>
    </row>
    <row r="950" spans="1:12" customFormat="1" x14ac:dyDescent="0.25">
      <c r="A950" s="91"/>
      <c r="B950" s="91"/>
      <c r="C950" s="91"/>
      <c r="D950" s="91"/>
      <c r="E950" s="103"/>
      <c r="F950" s="103"/>
      <c r="G950" s="103"/>
      <c r="H950" s="103"/>
      <c r="I950" s="103"/>
      <c r="J950" s="103"/>
      <c r="K950" s="103"/>
      <c r="L950" s="103"/>
    </row>
    <row r="951" spans="1:12" customFormat="1" x14ac:dyDescent="0.25">
      <c r="A951" s="91"/>
      <c r="B951" s="91"/>
      <c r="C951" s="91"/>
      <c r="D951" s="91"/>
      <c r="E951" s="103"/>
      <c r="F951" s="103"/>
      <c r="G951" s="103"/>
      <c r="H951" s="103"/>
      <c r="I951" s="103"/>
      <c r="J951" s="103"/>
      <c r="K951" s="103"/>
      <c r="L951" s="103"/>
    </row>
    <row r="952" spans="1:12" customFormat="1" x14ac:dyDescent="0.25">
      <c r="A952" s="91"/>
      <c r="B952" s="91"/>
      <c r="C952" s="91"/>
      <c r="D952" s="91"/>
      <c r="E952" s="103"/>
      <c r="F952" s="103"/>
      <c r="G952" s="103"/>
      <c r="H952" s="103"/>
      <c r="I952" s="103"/>
      <c r="J952" s="103"/>
      <c r="K952" s="103"/>
      <c r="L952" s="103"/>
    </row>
    <row r="953" spans="1:12" customFormat="1" x14ac:dyDescent="0.25">
      <c r="A953" s="91"/>
      <c r="B953" s="91"/>
      <c r="C953" s="91"/>
      <c r="D953" s="91"/>
      <c r="E953" s="103"/>
      <c r="F953" s="103"/>
      <c r="G953" s="103"/>
      <c r="H953" s="103"/>
      <c r="I953" s="103"/>
      <c r="J953" s="103"/>
      <c r="K953" s="103"/>
      <c r="L953" s="103"/>
    </row>
    <row r="954" spans="1:12" customFormat="1" x14ac:dyDescent="0.25">
      <c r="A954" s="91"/>
      <c r="B954" s="91"/>
      <c r="C954" s="91"/>
      <c r="D954" s="91"/>
      <c r="E954" s="103"/>
      <c r="F954" s="103"/>
      <c r="G954" s="103"/>
      <c r="H954" s="103"/>
      <c r="I954" s="103"/>
      <c r="J954" s="103"/>
      <c r="K954" s="103"/>
      <c r="L954" s="103"/>
    </row>
    <row r="955" spans="1:12" customFormat="1" x14ac:dyDescent="0.25">
      <c r="A955" s="91"/>
      <c r="B955" s="91"/>
      <c r="C955" s="91"/>
      <c r="D955" s="91"/>
      <c r="E955" s="103"/>
      <c r="F955" s="103"/>
      <c r="G955" s="103"/>
      <c r="H955" s="103"/>
      <c r="I955" s="103"/>
      <c r="J955" s="103"/>
      <c r="K955" s="103"/>
      <c r="L955" s="103"/>
    </row>
    <row r="956" spans="1:12" customFormat="1" x14ac:dyDescent="0.25">
      <c r="A956" s="91"/>
      <c r="B956" s="91"/>
      <c r="C956" s="91"/>
      <c r="D956" s="91"/>
      <c r="E956" s="103"/>
      <c r="F956" s="103"/>
      <c r="G956" s="103"/>
      <c r="H956" s="103"/>
      <c r="I956" s="103"/>
      <c r="J956" s="103"/>
      <c r="K956" s="103"/>
      <c r="L956" s="103"/>
    </row>
    <row r="957" spans="1:12" customFormat="1" x14ac:dyDescent="0.25">
      <c r="A957" s="91"/>
      <c r="B957" s="91"/>
      <c r="C957" s="91"/>
      <c r="D957" s="91"/>
      <c r="E957" s="103"/>
      <c r="F957" s="103"/>
      <c r="G957" s="103"/>
      <c r="H957" s="103"/>
      <c r="I957" s="103"/>
      <c r="J957" s="103"/>
      <c r="K957" s="103"/>
      <c r="L957" s="103"/>
    </row>
    <row r="958" spans="1:12" customFormat="1" x14ac:dyDescent="0.25">
      <c r="A958" s="91"/>
      <c r="B958" s="91"/>
      <c r="C958" s="91"/>
      <c r="D958" s="91"/>
      <c r="E958" s="103"/>
      <c r="F958" s="103"/>
      <c r="G958" s="103"/>
      <c r="H958" s="103"/>
      <c r="I958" s="103"/>
      <c r="J958" s="103"/>
      <c r="K958" s="103"/>
      <c r="L958" s="103"/>
    </row>
    <row r="959" spans="1:12" customFormat="1" x14ac:dyDescent="0.25">
      <c r="A959" s="91"/>
      <c r="B959" s="91"/>
      <c r="C959" s="91"/>
      <c r="D959" s="91"/>
      <c r="E959" s="103"/>
      <c r="F959" s="103"/>
      <c r="G959" s="103"/>
      <c r="H959" s="103"/>
      <c r="I959" s="103"/>
      <c r="J959" s="103"/>
      <c r="K959" s="103"/>
      <c r="L959" s="103"/>
    </row>
    <row r="960" spans="1:12" customFormat="1" x14ac:dyDescent="0.25">
      <c r="A960" s="91"/>
      <c r="B960" s="91"/>
      <c r="C960" s="91"/>
      <c r="D960" s="91"/>
      <c r="E960" s="103"/>
      <c r="F960" s="103"/>
      <c r="G960" s="103"/>
      <c r="H960" s="103"/>
      <c r="I960" s="103"/>
      <c r="J960" s="103"/>
      <c r="K960" s="103"/>
      <c r="L960" s="103"/>
    </row>
    <row r="961" spans="1:12" customFormat="1" x14ac:dyDescent="0.25">
      <c r="A961" s="91"/>
      <c r="B961" s="91"/>
      <c r="C961" s="91"/>
      <c r="D961" s="91"/>
      <c r="E961" s="103"/>
      <c r="F961" s="103"/>
      <c r="G961" s="103"/>
      <c r="H961" s="103"/>
      <c r="I961" s="103"/>
      <c r="J961" s="103"/>
      <c r="K961" s="103"/>
      <c r="L961" s="103"/>
    </row>
    <row r="962" spans="1:12" customFormat="1" x14ac:dyDescent="0.25">
      <c r="A962" s="91"/>
      <c r="B962" s="91"/>
      <c r="C962" s="91"/>
      <c r="D962" s="91"/>
      <c r="E962" s="103"/>
      <c r="F962" s="103"/>
      <c r="G962" s="103"/>
      <c r="H962" s="103"/>
      <c r="I962" s="103"/>
      <c r="J962" s="103"/>
      <c r="K962" s="103"/>
      <c r="L962" s="103"/>
    </row>
    <row r="963" spans="1:12" customFormat="1" x14ac:dyDescent="0.25">
      <c r="A963" s="91"/>
      <c r="B963" s="91"/>
      <c r="C963" s="91"/>
      <c r="D963" s="91"/>
      <c r="E963" s="103"/>
      <c r="F963" s="103"/>
      <c r="G963" s="103"/>
      <c r="H963" s="103"/>
      <c r="I963" s="103"/>
      <c r="J963" s="103"/>
      <c r="K963" s="103"/>
      <c r="L963" s="103"/>
    </row>
    <row r="964" spans="1:12" customFormat="1" x14ac:dyDescent="0.25">
      <c r="A964" s="91"/>
      <c r="B964" s="91"/>
      <c r="C964" s="91"/>
      <c r="D964" s="91"/>
      <c r="E964" s="103"/>
      <c r="F964" s="103"/>
      <c r="G964" s="103"/>
      <c r="H964" s="103"/>
      <c r="I964" s="103"/>
      <c r="J964" s="103"/>
      <c r="K964" s="103"/>
      <c r="L964" s="103"/>
    </row>
    <row r="965" spans="1:12" customFormat="1" x14ac:dyDescent="0.25">
      <c r="A965" s="91"/>
      <c r="B965" s="91"/>
      <c r="C965" s="91"/>
      <c r="D965" s="91"/>
      <c r="E965" s="103"/>
      <c r="F965" s="103"/>
      <c r="G965" s="103"/>
      <c r="H965" s="103"/>
      <c r="I965" s="103"/>
      <c r="J965" s="103"/>
      <c r="K965" s="103"/>
      <c r="L965" s="103"/>
    </row>
    <row r="966" spans="1:12" customFormat="1" x14ac:dyDescent="0.25">
      <c r="A966" s="91"/>
      <c r="B966" s="91"/>
      <c r="C966" s="91"/>
      <c r="D966" s="91"/>
      <c r="E966" s="103"/>
      <c r="F966" s="103"/>
      <c r="G966" s="103"/>
      <c r="H966" s="103"/>
      <c r="I966" s="103"/>
      <c r="J966" s="103"/>
      <c r="K966" s="103"/>
      <c r="L966" s="103"/>
    </row>
    <row r="967" spans="1:12" customFormat="1" x14ac:dyDescent="0.25">
      <c r="A967" s="91"/>
      <c r="B967" s="91"/>
      <c r="C967" s="91"/>
      <c r="D967" s="91"/>
      <c r="E967" s="103"/>
      <c r="F967" s="103"/>
      <c r="G967" s="103"/>
      <c r="H967" s="103"/>
      <c r="I967" s="103"/>
      <c r="J967" s="103"/>
      <c r="K967" s="103"/>
      <c r="L967" s="103"/>
    </row>
    <row r="968" spans="1:12" customFormat="1" x14ac:dyDescent="0.25">
      <c r="A968" s="91"/>
      <c r="B968" s="91"/>
      <c r="C968" s="91"/>
      <c r="D968" s="91"/>
      <c r="E968" s="103"/>
      <c r="F968" s="103"/>
      <c r="G968" s="103"/>
      <c r="H968" s="103"/>
      <c r="I968" s="103"/>
      <c r="J968" s="103"/>
      <c r="K968" s="103"/>
      <c r="L968" s="103"/>
    </row>
    <row r="969" spans="1:12" customFormat="1" x14ac:dyDescent="0.25">
      <c r="A969" s="91"/>
      <c r="B969" s="91"/>
      <c r="C969" s="91"/>
      <c r="D969" s="91"/>
      <c r="E969" s="103"/>
      <c r="F969" s="103"/>
      <c r="G969" s="103"/>
      <c r="H969" s="103"/>
      <c r="I969" s="103"/>
      <c r="J969" s="103"/>
      <c r="K969" s="103"/>
      <c r="L969" s="103"/>
    </row>
    <row r="970" spans="1:12" customFormat="1" x14ac:dyDescent="0.25">
      <c r="A970" s="91"/>
      <c r="B970" s="91"/>
      <c r="C970" s="91"/>
      <c r="D970" s="91"/>
      <c r="E970" s="103"/>
      <c r="F970" s="103"/>
      <c r="G970" s="103"/>
      <c r="H970" s="103"/>
      <c r="I970" s="103"/>
      <c r="J970" s="103"/>
      <c r="K970" s="103"/>
      <c r="L970" s="103"/>
    </row>
    <row r="971" spans="1:12" customFormat="1" x14ac:dyDescent="0.25">
      <c r="A971" s="91"/>
      <c r="B971" s="91"/>
      <c r="C971" s="91"/>
      <c r="D971" s="91"/>
      <c r="E971" s="103"/>
      <c r="F971" s="103"/>
      <c r="G971" s="103"/>
      <c r="H971" s="103"/>
      <c r="I971" s="103"/>
      <c r="J971" s="103"/>
      <c r="K971" s="103"/>
      <c r="L971" s="103"/>
    </row>
    <row r="972" spans="1:12" customFormat="1" x14ac:dyDescent="0.25">
      <c r="A972" s="91"/>
      <c r="B972" s="91"/>
      <c r="C972" s="91"/>
      <c r="D972" s="91"/>
      <c r="E972" s="103"/>
      <c r="F972" s="103"/>
      <c r="G972" s="103"/>
      <c r="H972" s="103"/>
      <c r="I972" s="103"/>
      <c r="J972" s="103"/>
      <c r="K972" s="103"/>
      <c r="L972" s="103"/>
    </row>
    <row r="973" spans="1:12" customFormat="1" x14ac:dyDescent="0.25">
      <c r="A973" s="91"/>
      <c r="B973" s="91"/>
      <c r="C973" s="91"/>
      <c r="D973" s="91"/>
      <c r="E973" s="103"/>
      <c r="F973" s="103"/>
      <c r="G973" s="103"/>
      <c r="H973" s="103"/>
      <c r="I973" s="103"/>
      <c r="J973" s="103"/>
      <c r="K973" s="103"/>
      <c r="L973" s="103"/>
    </row>
    <row r="974" spans="1:12" customFormat="1" x14ac:dyDescent="0.25">
      <c r="A974" s="91"/>
      <c r="B974" s="91"/>
      <c r="C974" s="91"/>
      <c r="D974" s="91"/>
      <c r="E974" s="103"/>
      <c r="F974" s="103"/>
      <c r="G974" s="103"/>
      <c r="H974" s="103"/>
      <c r="I974" s="103"/>
      <c r="J974" s="103"/>
      <c r="K974" s="103"/>
      <c r="L974" s="103"/>
    </row>
    <row r="975" spans="1:12" customFormat="1" x14ac:dyDescent="0.25">
      <c r="A975" s="91"/>
      <c r="B975" s="91"/>
      <c r="C975" s="91"/>
      <c r="D975" s="91"/>
      <c r="E975" s="103"/>
      <c r="F975" s="103"/>
      <c r="G975" s="103"/>
      <c r="H975" s="103"/>
      <c r="I975" s="103"/>
      <c r="J975" s="103"/>
      <c r="K975" s="103"/>
      <c r="L975" s="103"/>
    </row>
    <row r="976" spans="1:12" customFormat="1" x14ac:dyDescent="0.25">
      <c r="A976" s="91"/>
      <c r="B976" s="91"/>
      <c r="C976" s="91"/>
      <c r="D976" s="91"/>
      <c r="E976" s="103"/>
      <c r="F976" s="103"/>
      <c r="G976" s="103"/>
      <c r="H976" s="103"/>
      <c r="I976" s="103"/>
      <c r="J976" s="103"/>
      <c r="K976" s="103"/>
      <c r="L976" s="103"/>
    </row>
    <row r="977" spans="1:12" customFormat="1" x14ac:dyDescent="0.25">
      <c r="A977" s="91"/>
      <c r="B977" s="91"/>
      <c r="C977" s="91"/>
      <c r="D977" s="91"/>
      <c r="E977" s="103"/>
      <c r="F977" s="103"/>
      <c r="G977" s="103"/>
      <c r="H977" s="103"/>
      <c r="I977" s="103"/>
      <c r="J977" s="103"/>
      <c r="K977" s="103"/>
      <c r="L977" s="103"/>
    </row>
    <row r="978" spans="1:12" customFormat="1" x14ac:dyDescent="0.25">
      <c r="A978" s="91"/>
      <c r="B978" s="91"/>
      <c r="C978" s="91"/>
      <c r="D978" s="91"/>
      <c r="E978" s="103"/>
      <c r="F978" s="103"/>
      <c r="G978" s="103"/>
      <c r="H978" s="103"/>
      <c r="I978" s="103"/>
      <c r="J978" s="103"/>
      <c r="K978" s="103"/>
      <c r="L978" s="103"/>
    </row>
    <row r="979" spans="1:12" customFormat="1" x14ac:dyDescent="0.25">
      <c r="A979" s="91"/>
      <c r="B979" s="91"/>
      <c r="C979" s="91"/>
      <c r="D979" s="91"/>
      <c r="E979" s="103"/>
      <c r="F979" s="103"/>
      <c r="G979" s="103"/>
      <c r="H979" s="103"/>
      <c r="I979" s="103"/>
      <c r="J979" s="103"/>
      <c r="K979" s="103"/>
      <c r="L979" s="103"/>
    </row>
    <row r="980" spans="1:12" customFormat="1" x14ac:dyDescent="0.25">
      <c r="A980" s="91"/>
      <c r="B980" s="91"/>
      <c r="C980" s="91"/>
      <c r="D980" s="91"/>
      <c r="E980" s="103"/>
      <c r="F980" s="103"/>
      <c r="G980" s="103"/>
      <c r="H980" s="103"/>
      <c r="I980" s="103"/>
      <c r="J980" s="103"/>
      <c r="K980" s="103"/>
      <c r="L980" s="103"/>
    </row>
    <row r="981" spans="1:12" customFormat="1" x14ac:dyDescent="0.25">
      <c r="A981" s="91"/>
      <c r="B981" s="91"/>
      <c r="C981" s="91"/>
      <c r="D981" s="91"/>
      <c r="E981" s="103"/>
      <c r="F981" s="103"/>
      <c r="G981" s="103"/>
      <c r="H981" s="103"/>
      <c r="I981" s="103"/>
      <c r="J981" s="103"/>
      <c r="K981" s="103"/>
      <c r="L981" s="103"/>
    </row>
    <row r="982" spans="1:12" customFormat="1" x14ac:dyDescent="0.25">
      <c r="A982" s="91"/>
      <c r="B982" s="91"/>
      <c r="C982" s="91"/>
      <c r="D982" s="91"/>
      <c r="E982" s="103"/>
      <c r="F982" s="103"/>
      <c r="G982" s="103"/>
      <c r="H982" s="103"/>
      <c r="I982" s="103"/>
      <c r="J982" s="103"/>
      <c r="K982" s="103"/>
      <c r="L982" s="103"/>
    </row>
    <row r="983" spans="1:12" customFormat="1" x14ac:dyDescent="0.25">
      <c r="A983" s="91"/>
      <c r="B983" s="91"/>
      <c r="C983" s="91"/>
      <c r="D983" s="91"/>
      <c r="E983" s="103"/>
      <c r="F983" s="103"/>
      <c r="G983" s="103"/>
      <c r="H983" s="103"/>
      <c r="I983" s="103"/>
      <c r="J983" s="103"/>
      <c r="K983" s="103"/>
      <c r="L983" s="103"/>
    </row>
    <row r="984" spans="1:12" customFormat="1" x14ac:dyDescent="0.25">
      <c r="A984" s="91"/>
      <c r="B984" s="91"/>
      <c r="C984" s="91"/>
      <c r="D984" s="91"/>
      <c r="E984" s="103"/>
      <c r="F984" s="103"/>
      <c r="G984" s="103"/>
      <c r="H984" s="103"/>
      <c r="I984" s="103"/>
      <c r="J984" s="103"/>
      <c r="K984" s="103"/>
      <c r="L984" s="103"/>
    </row>
    <row r="985" spans="1:12" customFormat="1" x14ac:dyDescent="0.25">
      <c r="A985" s="91"/>
      <c r="B985" s="91"/>
      <c r="C985" s="91"/>
      <c r="D985" s="91"/>
      <c r="E985" s="103"/>
      <c r="F985" s="103"/>
      <c r="G985" s="103"/>
      <c r="H985" s="103"/>
      <c r="I985" s="103"/>
      <c r="J985" s="103"/>
      <c r="K985" s="103"/>
      <c r="L985" s="103"/>
    </row>
    <row r="986" spans="1:12" customFormat="1" x14ac:dyDescent="0.25">
      <c r="A986" s="91"/>
      <c r="B986" s="91"/>
      <c r="C986" s="91"/>
      <c r="D986" s="91"/>
      <c r="E986" s="103"/>
      <c r="F986" s="103"/>
      <c r="G986" s="103"/>
      <c r="H986" s="103"/>
      <c r="I986" s="103"/>
      <c r="J986" s="103"/>
      <c r="K986" s="103"/>
      <c r="L986" s="103"/>
    </row>
    <row r="987" spans="1:12" customFormat="1" x14ac:dyDescent="0.25">
      <c r="A987" s="91"/>
      <c r="B987" s="91"/>
      <c r="C987" s="91"/>
      <c r="D987" s="91"/>
      <c r="E987" s="103"/>
      <c r="F987" s="103"/>
      <c r="G987" s="103"/>
      <c r="H987" s="103"/>
      <c r="I987" s="103"/>
      <c r="J987" s="103"/>
      <c r="K987" s="103"/>
      <c r="L987" s="103"/>
    </row>
    <row r="988" spans="1:12" customFormat="1" x14ac:dyDescent="0.25">
      <c r="A988" s="91"/>
      <c r="B988" s="91"/>
      <c r="C988" s="91"/>
      <c r="D988" s="91"/>
      <c r="E988" s="103"/>
      <c r="F988" s="103"/>
      <c r="G988" s="103"/>
      <c r="H988" s="103"/>
      <c r="I988" s="103"/>
      <c r="J988" s="103"/>
      <c r="K988" s="103"/>
      <c r="L988" s="103"/>
    </row>
    <row r="989" spans="1:12" customFormat="1" x14ac:dyDescent="0.25">
      <c r="A989" s="91"/>
      <c r="B989" s="91"/>
      <c r="C989" s="91"/>
      <c r="D989" s="91"/>
      <c r="E989" s="103"/>
      <c r="F989" s="103"/>
      <c r="G989" s="103"/>
      <c r="H989" s="103"/>
      <c r="I989" s="103"/>
      <c r="J989" s="103"/>
      <c r="K989" s="103"/>
      <c r="L989" s="103"/>
    </row>
    <row r="990" spans="1:12" customFormat="1" x14ac:dyDescent="0.25">
      <c r="A990" s="91"/>
      <c r="B990" s="91"/>
      <c r="C990" s="91"/>
      <c r="D990" s="91"/>
      <c r="E990" s="103"/>
      <c r="F990" s="103"/>
      <c r="G990" s="103"/>
      <c r="H990" s="103"/>
      <c r="I990" s="103"/>
      <c r="J990" s="103"/>
      <c r="K990" s="103"/>
      <c r="L990" s="103"/>
    </row>
    <row r="991" spans="1:12" customFormat="1" x14ac:dyDescent="0.25">
      <c r="A991" s="91"/>
      <c r="B991" s="91"/>
      <c r="C991" s="91"/>
      <c r="D991" s="91"/>
      <c r="E991" s="103"/>
      <c r="F991" s="103"/>
      <c r="G991" s="103"/>
      <c r="H991" s="103"/>
      <c r="I991" s="103"/>
      <c r="J991" s="103"/>
      <c r="K991" s="103"/>
      <c r="L991" s="103"/>
    </row>
    <row r="992" spans="1:12" customFormat="1" x14ac:dyDescent="0.25">
      <c r="A992" s="91"/>
      <c r="B992" s="91"/>
      <c r="C992" s="91"/>
      <c r="D992" s="91"/>
      <c r="E992" s="103"/>
      <c r="F992" s="103"/>
      <c r="G992" s="103"/>
      <c r="H992" s="103"/>
      <c r="I992" s="103"/>
      <c r="J992" s="103"/>
      <c r="K992" s="103"/>
      <c r="L992" s="103"/>
    </row>
    <row r="993" spans="1:12" customFormat="1" x14ac:dyDescent="0.25">
      <c r="A993" s="91"/>
      <c r="B993" s="91"/>
      <c r="C993" s="91"/>
      <c r="D993" s="91"/>
      <c r="E993" s="103"/>
      <c r="F993" s="103"/>
      <c r="G993" s="103"/>
      <c r="H993" s="103"/>
      <c r="I993" s="103"/>
      <c r="J993" s="103"/>
      <c r="K993" s="103"/>
      <c r="L993" s="103"/>
    </row>
    <row r="994" spans="1:12" customFormat="1" x14ac:dyDescent="0.25">
      <c r="A994" s="91"/>
      <c r="B994" s="91"/>
      <c r="C994" s="91"/>
      <c r="D994" s="91"/>
      <c r="E994" s="103"/>
      <c r="F994" s="103"/>
      <c r="G994" s="103"/>
      <c r="H994" s="103"/>
      <c r="I994" s="103"/>
      <c r="J994" s="103"/>
      <c r="K994" s="103"/>
      <c r="L994" s="103"/>
    </row>
    <row r="995" spans="1:12" customFormat="1" x14ac:dyDescent="0.25">
      <c r="A995" s="91"/>
      <c r="B995" s="91"/>
      <c r="C995" s="91"/>
      <c r="D995" s="91"/>
      <c r="E995" s="103"/>
      <c r="F995" s="103"/>
      <c r="G995" s="103"/>
      <c r="H995" s="103"/>
      <c r="I995" s="103"/>
      <c r="J995" s="103"/>
      <c r="K995" s="103"/>
      <c r="L995" s="103"/>
    </row>
    <row r="996" spans="1:12" customFormat="1" x14ac:dyDescent="0.25">
      <c r="A996" s="91"/>
      <c r="B996" s="91"/>
      <c r="C996" s="91"/>
      <c r="D996" s="91"/>
      <c r="E996" s="103"/>
      <c r="F996" s="103"/>
      <c r="G996" s="103"/>
      <c r="H996" s="103"/>
      <c r="I996" s="103"/>
      <c r="J996" s="103"/>
      <c r="K996" s="103"/>
      <c r="L996" s="103"/>
    </row>
    <row r="997" spans="1:12" customFormat="1" x14ac:dyDescent="0.25">
      <c r="A997" s="91"/>
      <c r="B997" s="91"/>
      <c r="C997" s="91"/>
      <c r="D997" s="91"/>
      <c r="E997" s="103"/>
      <c r="F997" s="103"/>
      <c r="G997" s="103"/>
      <c r="H997" s="103"/>
      <c r="I997" s="103"/>
      <c r="J997" s="103"/>
      <c r="K997" s="103"/>
      <c r="L997" s="103"/>
    </row>
    <row r="998" spans="1:12" customFormat="1" x14ac:dyDescent="0.25">
      <c r="A998" s="91"/>
      <c r="B998" s="91"/>
      <c r="C998" s="91"/>
      <c r="D998" s="91"/>
      <c r="E998" s="103"/>
      <c r="F998" s="103"/>
      <c r="G998" s="103"/>
      <c r="H998" s="103"/>
      <c r="I998" s="103"/>
      <c r="J998" s="103"/>
      <c r="K998" s="103"/>
      <c r="L998" s="103"/>
    </row>
    <row r="999" spans="1:12" customFormat="1" x14ac:dyDescent="0.25">
      <c r="A999" s="91"/>
      <c r="B999" s="91"/>
      <c r="C999" s="91"/>
      <c r="D999" s="91"/>
      <c r="E999" s="103"/>
      <c r="F999" s="103"/>
      <c r="G999" s="103"/>
      <c r="H999" s="103"/>
      <c r="I999" s="103"/>
      <c r="J999" s="103"/>
      <c r="K999" s="103"/>
      <c r="L999" s="103"/>
    </row>
    <row r="1000" spans="1:12" customFormat="1" x14ac:dyDescent="0.25">
      <c r="A1000" s="91"/>
      <c r="B1000" s="91"/>
      <c r="C1000" s="91"/>
      <c r="D1000" s="91"/>
      <c r="E1000" s="103"/>
      <c r="F1000" s="103"/>
      <c r="G1000" s="103"/>
      <c r="H1000" s="103"/>
      <c r="I1000" s="103"/>
      <c r="J1000" s="103"/>
      <c r="K1000" s="103"/>
      <c r="L1000" s="103"/>
    </row>
    <row r="1001" spans="1:12" customFormat="1" x14ac:dyDescent="0.25">
      <c r="A1001" s="91"/>
      <c r="B1001" s="91"/>
      <c r="C1001" s="91"/>
      <c r="D1001" s="91"/>
      <c r="E1001" s="103"/>
      <c r="F1001" s="103"/>
      <c r="G1001" s="103"/>
      <c r="H1001" s="103"/>
      <c r="I1001" s="103"/>
      <c r="J1001" s="103"/>
      <c r="K1001" s="103"/>
      <c r="L1001" s="103"/>
    </row>
    <row r="1002" spans="1:12" customFormat="1" x14ac:dyDescent="0.25">
      <c r="A1002" s="91"/>
      <c r="B1002" s="91"/>
      <c r="C1002" s="91"/>
      <c r="D1002" s="91"/>
      <c r="E1002" s="103"/>
      <c r="F1002" s="103"/>
      <c r="G1002" s="103"/>
      <c r="H1002" s="103"/>
      <c r="I1002" s="103"/>
      <c r="J1002" s="103"/>
      <c r="K1002" s="103"/>
      <c r="L1002" s="103"/>
    </row>
    <row r="1003" spans="1:12" customFormat="1" x14ac:dyDescent="0.25">
      <c r="A1003" s="91"/>
      <c r="B1003" s="91"/>
      <c r="C1003" s="91"/>
      <c r="D1003" s="91"/>
      <c r="E1003" s="103"/>
      <c r="F1003" s="103"/>
      <c r="G1003" s="103"/>
      <c r="H1003" s="103"/>
      <c r="I1003" s="103"/>
      <c r="J1003" s="103"/>
      <c r="K1003" s="103"/>
      <c r="L1003" s="103"/>
    </row>
    <row r="1004" spans="1:12" customFormat="1" x14ac:dyDescent="0.25">
      <c r="A1004" s="91"/>
      <c r="B1004" s="91"/>
      <c r="C1004" s="91"/>
      <c r="D1004" s="91"/>
      <c r="E1004" s="103"/>
      <c r="F1004" s="103"/>
      <c r="G1004" s="103"/>
      <c r="H1004" s="103"/>
      <c r="I1004" s="103"/>
      <c r="J1004" s="103"/>
      <c r="K1004" s="103"/>
      <c r="L1004" s="103"/>
    </row>
    <row r="1005" spans="1:12" customFormat="1" x14ac:dyDescent="0.25">
      <c r="A1005" s="91"/>
      <c r="B1005" s="91"/>
      <c r="C1005" s="91"/>
      <c r="D1005" s="91"/>
      <c r="E1005" s="103"/>
      <c r="F1005" s="103"/>
      <c r="G1005" s="103"/>
      <c r="H1005" s="103"/>
      <c r="I1005" s="103"/>
      <c r="J1005" s="103"/>
      <c r="K1005" s="103"/>
      <c r="L1005" s="103"/>
    </row>
    <row r="1006" spans="1:12" customFormat="1" x14ac:dyDescent="0.25">
      <c r="A1006" s="91"/>
      <c r="B1006" s="91"/>
      <c r="C1006" s="91"/>
      <c r="D1006" s="91"/>
      <c r="E1006" s="103"/>
      <c r="F1006" s="103"/>
      <c r="G1006" s="103"/>
      <c r="H1006" s="103"/>
      <c r="I1006" s="103"/>
      <c r="J1006" s="103"/>
      <c r="K1006" s="103"/>
      <c r="L1006" s="103"/>
    </row>
    <row r="1007" spans="1:12" customFormat="1" x14ac:dyDescent="0.25">
      <c r="A1007" s="91"/>
      <c r="B1007" s="91"/>
      <c r="C1007" s="91"/>
      <c r="D1007" s="91"/>
      <c r="E1007" s="103"/>
      <c r="F1007" s="103"/>
      <c r="G1007" s="103"/>
      <c r="H1007" s="103"/>
      <c r="I1007" s="103"/>
      <c r="J1007" s="103"/>
      <c r="K1007" s="103"/>
      <c r="L1007" s="103"/>
    </row>
    <row r="1008" spans="1:12" customFormat="1" x14ac:dyDescent="0.25">
      <c r="A1008" s="91"/>
      <c r="B1008" s="91"/>
      <c r="C1008" s="91"/>
      <c r="D1008" s="91"/>
      <c r="E1008" s="103"/>
      <c r="F1008" s="103"/>
      <c r="G1008" s="103"/>
      <c r="H1008" s="103"/>
      <c r="I1008" s="103"/>
      <c r="J1008" s="103"/>
      <c r="K1008" s="103"/>
      <c r="L1008" s="103"/>
    </row>
    <row r="1009" spans="1:12" customFormat="1" x14ac:dyDescent="0.25">
      <c r="A1009" s="91"/>
      <c r="B1009" s="91"/>
      <c r="C1009" s="91"/>
      <c r="D1009" s="91"/>
      <c r="E1009" s="103"/>
      <c r="F1009" s="103"/>
      <c r="G1009" s="103"/>
      <c r="H1009" s="103"/>
      <c r="I1009" s="103"/>
      <c r="J1009" s="103"/>
      <c r="K1009" s="103"/>
      <c r="L1009" s="103"/>
    </row>
    <row r="1010" spans="1:12" customFormat="1" x14ac:dyDescent="0.25">
      <c r="A1010" s="91"/>
      <c r="B1010" s="91"/>
      <c r="C1010" s="91"/>
      <c r="D1010" s="91"/>
      <c r="E1010" s="103"/>
      <c r="F1010" s="103"/>
      <c r="G1010" s="103"/>
      <c r="H1010" s="103"/>
      <c r="I1010" s="103"/>
      <c r="J1010" s="103"/>
      <c r="K1010" s="103"/>
      <c r="L1010" s="103"/>
    </row>
    <row r="1011" spans="1:12" customFormat="1" x14ac:dyDescent="0.25">
      <c r="A1011" s="91"/>
      <c r="B1011" s="91"/>
      <c r="C1011" s="91"/>
      <c r="D1011" s="91"/>
      <c r="E1011" s="103"/>
      <c r="F1011" s="103"/>
      <c r="G1011" s="103"/>
      <c r="H1011" s="103"/>
      <c r="I1011" s="103"/>
      <c r="J1011" s="103"/>
      <c r="K1011" s="103"/>
      <c r="L1011" s="103"/>
    </row>
    <row r="1012" spans="1:12" customFormat="1" x14ac:dyDescent="0.25">
      <c r="A1012" s="91"/>
      <c r="B1012" s="91"/>
      <c r="C1012" s="91"/>
      <c r="D1012" s="91"/>
      <c r="E1012" s="103"/>
      <c r="F1012" s="103"/>
      <c r="G1012" s="103"/>
      <c r="H1012" s="103"/>
      <c r="I1012" s="103"/>
      <c r="J1012" s="103"/>
      <c r="K1012" s="103"/>
      <c r="L1012" s="103"/>
    </row>
    <row r="1013" spans="1:12" customFormat="1" x14ac:dyDescent="0.25">
      <c r="A1013" s="91"/>
      <c r="B1013" s="91"/>
      <c r="C1013" s="91"/>
      <c r="D1013" s="91"/>
      <c r="E1013" s="103"/>
      <c r="F1013" s="103"/>
      <c r="G1013" s="103"/>
      <c r="H1013" s="103"/>
      <c r="I1013" s="103"/>
      <c r="J1013" s="103"/>
      <c r="K1013" s="103"/>
      <c r="L1013" s="103"/>
    </row>
    <row r="1014" spans="1:12" customFormat="1" x14ac:dyDescent="0.25">
      <c r="A1014" s="91"/>
      <c r="B1014" s="91"/>
      <c r="C1014" s="91"/>
      <c r="D1014" s="91"/>
      <c r="E1014" s="103"/>
      <c r="F1014" s="103"/>
      <c r="G1014" s="103"/>
      <c r="H1014" s="103"/>
      <c r="I1014" s="103"/>
      <c r="J1014" s="103"/>
      <c r="K1014" s="103"/>
      <c r="L1014" s="103"/>
    </row>
    <row r="1015" spans="1:12" customFormat="1" x14ac:dyDescent="0.25">
      <c r="A1015" s="91"/>
      <c r="B1015" s="91"/>
      <c r="C1015" s="91"/>
      <c r="D1015" s="91"/>
      <c r="E1015" s="103"/>
      <c r="F1015" s="103"/>
      <c r="G1015" s="103"/>
      <c r="H1015" s="103"/>
      <c r="I1015" s="103"/>
      <c r="J1015" s="103"/>
      <c r="K1015" s="103"/>
      <c r="L1015" s="103"/>
    </row>
    <row r="1016" spans="1:12" customFormat="1" x14ac:dyDescent="0.25">
      <c r="A1016" s="91"/>
      <c r="B1016" s="91"/>
      <c r="C1016" s="91"/>
      <c r="D1016" s="91"/>
      <c r="E1016" s="103"/>
      <c r="F1016" s="103"/>
      <c r="G1016" s="103"/>
      <c r="H1016" s="103"/>
      <c r="I1016" s="103"/>
      <c r="J1016" s="103"/>
      <c r="K1016" s="103"/>
      <c r="L1016" s="103"/>
    </row>
    <row r="1017" spans="1:12" customFormat="1" x14ac:dyDescent="0.25">
      <c r="A1017" s="91"/>
      <c r="B1017" s="91"/>
      <c r="C1017" s="91"/>
      <c r="D1017" s="91"/>
      <c r="E1017" s="103"/>
      <c r="F1017" s="103"/>
      <c r="G1017" s="103"/>
      <c r="H1017" s="103"/>
      <c r="I1017" s="103"/>
      <c r="J1017" s="103"/>
      <c r="K1017" s="103"/>
      <c r="L1017" s="103"/>
    </row>
    <row r="1018" spans="1:12" customFormat="1" x14ac:dyDescent="0.25">
      <c r="A1018" s="91"/>
      <c r="B1018" s="91"/>
      <c r="C1018" s="91"/>
      <c r="D1018" s="91"/>
      <c r="E1018" s="103"/>
      <c r="F1018" s="103"/>
      <c r="G1018" s="103"/>
      <c r="H1018" s="103"/>
      <c r="I1018" s="103"/>
      <c r="J1018" s="103"/>
      <c r="K1018" s="103"/>
      <c r="L1018" s="103"/>
    </row>
    <row r="1019" spans="1:12" customFormat="1" x14ac:dyDescent="0.25">
      <c r="A1019" s="91"/>
      <c r="B1019" s="91"/>
      <c r="C1019" s="91"/>
      <c r="D1019" s="91"/>
      <c r="E1019" s="103"/>
      <c r="F1019" s="103"/>
      <c r="G1019" s="103"/>
      <c r="H1019" s="103"/>
      <c r="I1019" s="103"/>
      <c r="J1019" s="103"/>
      <c r="K1019" s="103"/>
      <c r="L1019" s="103"/>
    </row>
    <row r="1020" spans="1:12" customFormat="1" x14ac:dyDescent="0.25">
      <c r="A1020" s="91"/>
      <c r="B1020" s="91"/>
      <c r="C1020" s="91"/>
      <c r="D1020" s="91"/>
      <c r="E1020" s="103"/>
      <c r="F1020" s="103"/>
      <c r="G1020" s="103"/>
      <c r="H1020" s="103"/>
      <c r="I1020" s="103"/>
      <c r="J1020" s="103"/>
      <c r="K1020" s="103"/>
      <c r="L1020" s="103"/>
    </row>
    <row r="1021" spans="1:12" customFormat="1" x14ac:dyDescent="0.25">
      <c r="A1021" s="91"/>
      <c r="B1021" s="91"/>
      <c r="C1021" s="91"/>
      <c r="D1021" s="91"/>
      <c r="E1021" s="103"/>
      <c r="F1021" s="103"/>
      <c r="G1021" s="103"/>
      <c r="H1021" s="103"/>
      <c r="I1021" s="103"/>
      <c r="J1021" s="103"/>
      <c r="K1021" s="103"/>
      <c r="L1021" s="103"/>
    </row>
    <row r="1022" spans="1:12" customFormat="1" x14ac:dyDescent="0.25">
      <c r="A1022" s="91"/>
      <c r="B1022" s="91"/>
      <c r="C1022" s="91"/>
      <c r="D1022" s="91"/>
      <c r="E1022" s="103"/>
      <c r="F1022" s="103"/>
      <c r="G1022" s="103"/>
      <c r="H1022" s="103"/>
      <c r="I1022" s="103"/>
      <c r="J1022" s="103"/>
      <c r="K1022" s="103"/>
      <c r="L1022" s="103"/>
    </row>
    <row r="1023" spans="1:12" customFormat="1" x14ac:dyDescent="0.25">
      <c r="A1023" s="91"/>
      <c r="B1023" s="91"/>
      <c r="C1023" s="91"/>
      <c r="D1023" s="91"/>
      <c r="E1023" s="103"/>
      <c r="F1023" s="103"/>
      <c r="G1023" s="103"/>
      <c r="H1023" s="103"/>
      <c r="I1023" s="103"/>
      <c r="J1023" s="103"/>
      <c r="K1023" s="103"/>
      <c r="L1023" s="103"/>
    </row>
    <row r="1024" spans="1:12" customFormat="1" x14ac:dyDescent="0.25">
      <c r="A1024" s="91"/>
      <c r="B1024" s="91"/>
      <c r="C1024" s="91"/>
      <c r="D1024" s="91"/>
      <c r="E1024" s="103"/>
      <c r="F1024" s="103"/>
      <c r="G1024" s="103"/>
      <c r="H1024" s="103"/>
      <c r="I1024" s="103"/>
      <c r="J1024" s="103"/>
      <c r="K1024" s="103"/>
      <c r="L1024" s="103"/>
    </row>
    <row r="1025" spans="1:12" customFormat="1" x14ac:dyDescent="0.25">
      <c r="A1025" s="91"/>
      <c r="B1025" s="91"/>
      <c r="C1025" s="91"/>
      <c r="D1025" s="91"/>
      <c r="E1025" s="103"/>
      <c r="F1025" s="103"/>
      <c r="G1025" s="103"/>
      <c r="H1025" s="103"/>
      <c r="I1025" s="103"/>
      <c r="J1025" s="103"/>
      <c r="K1025" s="103"/>
      <c r="L1025" s="103"/>
    </row>
    <row r="1026" spans="1:12" customFormat="1" x14ac:dyDescent="0.25">
      <c r="A1026" s="91"/>
      <c r="B1026" s="91"/>
      <c r="C1026" s="91"/>
      <c r="D1026" s="91"/>
      <c r="E1026" s="103"/>
      <c r="F1026" s="103"/>
      <c r="G1026" s="103"/>
      <c r="H1026" s="103"/>
      <c r="I1026" s="103"/>
      <c r="J1026" s="103"/>
      <c r="K1026" s="103"/>
      <c r="L1026" s="103"/>
    </row>
    <row r="1027" spans="1:12" customFormat="1" x14ac:dyDescent="0.25">
      <c r="A1027" s="91"/>
      <c r="B1027" s="91"/>
      <c r="C1027" s="91"/>
      <c r="D1027" s="91"/>
      <c r="E1027" s="103"/>
      <c r="F1027" s="103"/>
      <c r="G1027" s="103"/>
      <c r="H1027" s="103"/>
      <c r="I1027" s="103"/>
      <c r="J1027" s="103"/>
      <c r="K1027" s="103"/>
      <c r="L1027" s="103"/>
    </row>
    <row r="1028" spans="1:12" customFormat="1" x14ac:dyDescent="0.25">
      <c r="A1028" s="91"/>
      <c r="B1028" s="91"/>
      <c r="C1028" s="91"/>
      <c r="D1028" s="91"/>
      <c r="E1028" s="103"/>
      <c r="F1028" s="103"/>
      <c r="G1028" s="103"/>
      <c r="H1028" s="103"/>
      <c r="I1028" s="103"/>
      <c r="J1028" s="103"/>
      <c r="K1028" s="103"/>
      <c r="L1028" s="103"/>
    </row>
    <row r="1029" spans="1:12" customFormat="1" x14ac:dyDescent="0.25">
      <c r="A1029" s="91"/>
      <c r="B1029" s="91"/>
      <c r="C1029" s="91"/>
      <c r="D1029" s="91"/>
      <c r="E1029" s="103"/>
      <c r="F1029" s="103"/>
      <c r="G1029" s="103"/>
      <c r="H1029" s="103"/>
      <c r="I1029" s="103"/>
      <c r="J1029" s="103"/>
      <c r="K1029" s="103"/>
      <c r="L1029" s="103"/>
    </row>
    <row r="1030" spans="1:12" customFormat="1" x14ac:dyDescent="0.25">
      <c r="A1030" s="91"/>
      <c r="B1030" s="91"/>
      <c r="C1030" s="91"/>
      <c r="D1030" s="91"/>
      <c r="E1030" s="103"/>
      <c r="F1030" s="103"/>
      <c r="G1030" s="103"/>
      <c r="H1030" s="103"/>
      <c r="I1030" s="103"/>
      <c r="J1030" s="103"/>
      <c r="K1030" s="103"/>
      <c r="L1030" s="103"/>
    </row>
    <row r="1031" spans="1:12" customFormat="1" x14ac:dyDescent="0.25">
      <c r="A1031" s="91"/>
      <c r="B1031" s="91"/>
      <c r="C1031" s="91"/>
      <c r="D1031" s="91"/>
      <c r="E1031" s="103"/>
      <c r="F1031" s="103"/>
      <c r="G1031" s="103"/>
      <c r="H1031" s="103"/>
      <c r="I1031" s="103"/>
      <c r="J1031" s="103"/>
      <c r="K1031" s="103"/>
      <c r="L1031" s="103"/>
    </row>
    <row r="1032" spans="1:12" customFormat="1" x14ac:dyDescent="0.25">
      <c r="A1032" s="91"/>
      <c r="B1032" s="91"/>
      <c r="C1032" s="91"/>
      <c r="D1032" s="91"/>
      <c r="E1032" s="103"/>
      <c r="F1032" s="103"/>
      <c r="G1032" s="103"/>
      <c r="H1032" s="103"/>
      <c r="I1032" s="103"/>
      <c r="J1032" s="103"/>
      <c r="K1032" s="103"/>
      <c r="L1032" s="103"/>
    </row>
    <row r="1033" spans="1:12" customFormat="1" x14ac:dyDescent="0.25">
      <c r="A1033" s="91"/>
      <c r="B1033" s="91"/>
      <c r="C1033" s="91"/>
      <c r="D1033" s="91"/>
      <c r="E1033" s="103"/>
      <c r="F1033" s="103"/>
      <c r="G1033" s="103"/>
      <c r="H1033" s="103"/>
      <c r="I1033" s="103"/>
      <c r="J1033" s="103"/>
      <c r="K1033" s="103"/>
      <c r="L1033" s="103"/>
    </row>
    <row r="1034" spans="1:12" customFormat="1" x14ac:dyDescent="0.25">
      <c r="A1034" s="91"/>
      <c r="B1034" s="91"/>
      <c r="C1034" s="91"/>
      <c r="D1034" s="91"/>
      <c r="E1034" s="103"/>
      <c r="F1034" s="103"/>
      <c r="G1034" s="103"/>
      <c r="H1034" s="103"/>
      <c r="I1034" s="103"/>
      <c r="J1034" s="103"/>
      <c r="K1034" s="103"/>
      <c r="L1034" s="103"/>
    </row>
    <row r="1035" spans="1:12" customFormat="1" x14ac:dyDescent="0.25">
      <c r="A1035" s="91"/>
      <c r="B1035" s="91"/>
      <c r="C1035" s="91"/>
      <c r="D1035" s="91"/>
      <c r="E1035" s="103"/>
      <c r="F1035" s="103"/>
      <c r="G1035" s="103"/>
      <c r="H1035" s="103"/>
      <c r="I1035" s="103"/>
      <c r="J1035" s="103"/>
      <c r="K1035" s="103"/>
      <c r="L1035" s="103"/>
    </row>
    <row r="1036" spans="1:12" customFormat="1" x14ac:dyDescent="0.25">
      <c r="A1036" s="91"/>
      <c r="B1036" s="91"/>
      <c r="C1036" s="91"/>
      <c r="D1036" s="91"/>
      <c r="E1036" s="103"/>
      <c r="F1036" s="103"/>
      <c r="G1036" s="103"/>
      <c r="H1036" s="103"/>
      <c r="I1036" s="103"/>
      <c r="J1036" s="103"/>
      <c r="K1036" s="103"/>
      <c r="L1036" s="103"/>
    </row>
    <row r="1037" spans="1:12" customFormat="1" x14ac:dyDescent="0.25">
      <c r="A1037" s="91"/>
      <c r="B1037" s="91"/>
      <c r="C1037" s="91"/>
      <c r="D1037" s="91"/>
      <c r="E1037" s="103"/>
      <c r="F1037" s="103"/>
      <c r="G1037" s="103"/>
      <c r="H1037" s="103"/>
      <c r="I1037" s="103"/>
      <c r="J1037" s="103"/>
      <c r="K1037" s="103"/>
      <c r="L1037" s="103"/>
    </row>
    <row r="1038" spans="1:12" customFormat="1" x14ac:dyDescent="0.25">
      <c r="A1038" s="91"/>
      <c r="B1038" s="91"/>
      <c r="C1038" s="91"/>
      <c r="D1038" s="91"/>
      <c r="E1038" s="103"/>
      <c r="F1038" s="103"/>
      <c r="G1038" s="103"/>
      <c r="H1038" s="103"/>
      <c r="I1038" s="103"/>
      <c r="J1038" s="103"/>
      <c r="K1038" s="103"/>
      <c r="L1038" s="103"/>
    </row>
    <row r="1039" spans="1:12" customFormat="1" x14ac:dyDescent="0.25">
      <c r="A1039" s="91"/>
      <c r="B1039" s="91"/>
      <c r="C1039" s="91"/>
      <c r="D1039" s="91"/>
      <c r="E1039" s="103"/>
      <c r="F1039" s="103"/>
      <c r="G1039" s="103"/>
      <c r="H1039" s="103"/>
      <c r="I1039" s="103"/>
      <c r="J1039" s="103"/>
      <c r="K1039" s="103"/>
      <c r="L1039" s="103"/>
    </row>
    <row r="1040" spans="1:12" customFormat="1" x14ac:dyDescent="0.25">
      <c r="A1040" s="91"/>
      <c r="B1040" s="91"/>
      <c r="C1040" s="91"/>
      <c r="D1040" s="91"/>
      <c r="E1040" s="103"/>
      <c r="F1040" s="103"/>
      <c r="G1040" s="103"/>
      <c r="H1040" s="103"/>
      <c r="I1040" s="103"/>
      <c r="J1040" s="103"/>
      <c r="K1040" s="103"/>
      <c r="L1040" s="103"/>
    </row>
    <row r="1041" spans="1:12" customFormat="1" x14ac:dyDescent="0.25">
      <c r="A1041" s="91"/>
      <c r="B1041" s="91"/>
      <c r="C1041" s="91"/>
      <c r="D1041" s="91"/>
      <c r="E1041" s="103"/>
      <c r="F1041" s="103"/>
      <c r="G1041" s="103"/>
      <c r="H1041" s="103"/>
      <c r="I1041" s="103"/>
      <c r="J1041" s="103"/>
      <c r="K1041" s="103"/>
      <c r="L1041" s="103"/>
    </row>
    <row r="1042" spans="1:12" customFormat="1" x14ac:dyDescent="0.25">
      <c r="A1042" s="91"/>
      <c r="B1042" s="91"/>
      <c r="C1042" s="91"/>
      <c r="D1042" s="91"/>
      <c r="E1042" s="103"/>
      <c r="F1042" s="103"/>
      <c r="G1042" s="103"/>
      <c r="H1042" s="103"/>
      <c r="I1042" s="103"/>
      <c r="J1042" s="103"/>
      <c r="K1042" s="103"/>
      <c r="L1042" s="103"/>
    </row>
    <row r="1043" spans="1:12" customFormat="1" x14ac:dyDescent="0.25">
      <c r="A1043" s="91"/>
      <c r="B1043" s="91"/>
      <c r="C1043" s="91"/>
      <c r="D1043" s="91"/>
      <c r="E1043" s="103"/>
      <c r="F1043" s="103"/>
      <c r="G1043" s="103"/>
      <c r="H1043" s="103"/>
      <c r="I1043" s="103"/>
      <c r="J1043" s="103"/>
      <c r="K1043" s="103"/>
      <c r="L1043" s="103"/>
    </row>
    <row r="1044" spans="1:12" customFormat="1" x14ac:dyDescent="0.25">
      <c r="A1044" s="91"/>
      <c r="B1044" s="91"/>
      <c r="C1044" s="91"/>
      <c r="D1044" s="91"/>
      <c r="E1044" s="103"/>
      <c r="F1044" s="103"/>
      <c r="G1044" s="103"/>
      <c r="H1044" s="103"/>
      <c r="I1044" s="103"/>
      <c r="J1044" s="103"/>
      <c r="K1044" s="103"/>
      <c r="L1044" s="103"/>
    </row>
    <row r="1045" spans="1:12" customFormat="1" x14ac:dyDescent="0.25">
      <c r="A1045" s="91"/>
      <c r="B1045" s="91"/>
      <c r="C1045" s="91"/>
      <c r="D1045" s="91"/>
      <c r="E1045" s="103"/>
      <c r="F1045" s="103"/>
      <c r="G1045" s="103"/>
      <c r="H1045" s="103"/>
      <c r="I1045" s="103"/>
      <c r="J1045" s="103"/>
      <c r="K1045" s="103"/>
      <c r="L1045" s="103"/>
    </row>
    <row r="1046" spans="1:12" customFormat="1" x14ac:dyDescent="0.25">
      <c r="A1046" s="91"/>
      <c r="B1046" s="91"/>
      <c r="C1046" s="91"/>
      <c r="D1046" s="91"/>
      <c r="E1046" s="103"/>
      <c r="F1046" s="103"/>
      <c r="G1046" s="103"/>
      <c r="H1046" s="103"/>
      <c r="I1046" s="103"/>
      <c r="J1046" s="103"/>
      <c r="K1046" s="103"/>
      <c r="L1046" s="103"/>
    </row>
    <row r="1047" spans="1:12" customFormat="1" x14ac:dyDescent="0.25">
      <c r="A1047" s="91"/>
      <c r="B1047" s="91"/>
      <c r="C1047" s="91"/>
      <c r="D1047" s="91"/>
      <c r="E1047" s="103"/>
      <c r="F1047" s="103"/>
      <c r="G1047" s="103"/>
      <c r="H1047" s="103"/>
      <c r="I1047" s="103"/>
      <c r="J1047" s="103"/>
      <c r="K1047" s="103"/>
      <c r="L1047" s="103"/>
    </row>
    <row r="1048" spans="1:12" customFormat="1" x14ac:dyDescent="0.25">
      <c r="A1048" s="91"/>
      <c r="B1048" s="91"/>
      <c r="C1048" s="91"/>
      <c r="D1048" s="91"/>
      <c r="E1048" s="103"/>
      <c r="F1048" s="103"/>
      <c r="G1048" s="103"/>
      <c r="H1048" s="103"/>
      <c r="I1048" s="103"/>
      <c r="J1048" s="103"/>
      <c r="K1048" s="103"/>
      <c r="L1048" s="103"/>
    </row>
    <row r="1049" spans="1:12" customFormat="1" x14ac:dyDescent="0.25">
      <c r="A1049" s="91"/>
      <c r="B1049" s="91"/>
      <c r="C1049" s="91"/>
      <c r="D1049" s="91"/>
      <c r="E1049" s="103"/>
      <c r="F1049" s="103"/>
      <c r="G1049" s="103"/>
      <c r="H1049" s="103"/>
      <c r="I1049" s="103"/>
      <c r="J1049" s="103"/>
      <c r="K1049" s="103"/>
      <c r="L1049" s="103"/>
    </row>
    <row r="1050" spans="1:12" customFormat="1" x14ac:dyDescent="0.25">
      <c r="A1050" s="91"/>
      <c r="B1050" s="91"/>
      <c r="C1050" s="91"/>
      <c r="D1050" s="91"/>
      <c r="E1050" s="103"/>
      <c r="F1050" s="103"/>
      <c r="G1050" s="103"/>
      <c r="H1050" s="103"/>
      <c r="I1050" s="103"/>
      <c r="J1050" s="103"/>
      <c r="K1050" s="103"/>
      <c r="L1050" s="103"/>
    </row>
    <row r="1051" spans="1:12" customFormat="1" x14ac:dyDescent="0.25">
      <c r="A1051" s="91"/>
      <c r="B1051" s="91"/>
      <c r="C1051" s="91"/>
      <c r="D1051" s="91"/>
      <c r="E1051" s="103"/>
      <c r="F1051" s="103"/>
      <c r="G1051" s="103"/>
      <c r="H1051" s="103"/>
      <c r="I1051" s="103"/>
      <c r="J1051" s="103"/>
      <c r="K1051" s="103"/>
      <c r="L1051" s="103"/>
    </row>
    <row r="1052" spans="1:12" customFormat="1" x14ac:dyDescent="0.25">
      <c r="A1052" s="91"/>
      <c r="B1052" s="91"/>
      <c r="C1052" s="91"/>
      <c r="D1052" s="91"/>
      <c r="E1052" s="103"/>
      <c r="F1052" s="103"/>
      <c r="G1052" s="103"/>
      <c r="H1052" s="103"/>
      <c r="I1052" s="103"/>
      <c r="J1052" s="103"/>
      <c r="K1052" s="103"/>
      <c r="L1052" s="103"/>
    </row>
    <row r="1053" spans="1:12" customFormat="1" x14ac:dyDescent="0.25">
      <c r="A1053" s="91"/>
      <c r="B1053" s="91"/>
      <c r="C1053" s="91"/>
      <c r="D1053" s="91"/>
      <c r="E1053" s="103"/>
      <c r="F1053" s="103"/>
      <c r="G1053" s="103"/>
      <c r="H1053" s="103"/>
      <c r="I1053" s="103"/>
      <c r="J1053" s="103"/>
      <c r="K1053" s="103"/>
      <c r="L1053" s="103"/>
    </row>
    <row r="1054" spans="1:12" customFormat="1" x14ac:dyDescent="0.25">
      <c r="A1054" s="91"/>
      <c r="B1054" s="91"/>
      <c r="C1054" s="91"/>
      <c r="D1054" s="91"/>
      <c r="E1054" s="103"/>
      <c r="F1054" s="103"/>
      <c r="G1054" s="103"/>
      <c r="H1054" s="103"/>
      <c r="I1054" s="103"/>
      <c r="J1054" s="103"/>
      <c r="K1054" s="103"/>
      <c r="L1054" s="103"/>
    </row>
    <row r="1055" spans="1:12" customFormat="1" x14ac:dyDescent="0.25">
      <c r="A1055" s="91"/>
      <c r="B1055" s="91"/>
      <c r="C1055" s="91"/>
      <c r="D1055" s="91"/>
      <c r="E1055" s="103"/>
      <c r="F1055" s="103"/>
      <c r="G1055" s="103"/>
      <c r="H1055" s="103"/>
      <c r="I1055" s="103"/>
      <c r="J1055" s="103"/>
      <c r="K1055" s="103"/>
      <c r="L1055" s="103"/>
    </row>
    <row r="1056" spans="1:12" customFormat="1" x14ac:dyDescent="0.25">
      <c r="A1056" s="91"/>
      <c r="B1056" s="91"/>
      <c r="C1056" s="91"/>
      <c r="D1056" s="91"/>
      <c r="E1056" s="103"/>
      <c r="F1056" s="103"/>
      <c r="G1056" s="103"/>
      <c r="H1056" s="103"/>
      <c r="I1056" s="103"/>
      <c r="J1056" s="103"/>
      <c r="K1056" s="103"/>
      <c r="L1056" s="103"/>
    </row>
    <row r="1057" spans="1:12" customFormat="1" x14ac:dyDescent="0.25">
      <c r="A1057" s="91"/>
      <c r="B1057" s="91"/>
      <c r="C1057" s="91"/>
      <c r="D1057" s="91"/>
      <c r="E1057" s="103"/>
      <c r="F1057" s="103"/>
      <c r="G1057" s="103"/>
      <c r="H1057" s="103"/>
      <c r="I1057" s="103"/>
      <c r="J1057" s="103"/>
      <c r="K1057" s="103"/>
      <c r="L1057" s="103"/>
    </row>
    <row r="1058" spans="1:12" customFormat="1" x14ac:dyDescent="0.25">
      <c r="A1058" s="91"/>
      <c r="B1058" s="91"/>
      <c r="C1058" s="91"/>
      <c r="D1058" s="91"/>
      <c r="E1058" s="103"/>
      <c r="F1058" s="103"/>
      <c r="G1058" s="103"/>
      <c r="H1058" s="103"/>
      <c r="I1058" s="103"/>
      <c r="J1058" s="103"/>
      <c r="K1058" s="103"/>
      <c r="L1058" s="103"/>
    </row>
    <row r="1059" spans="1:12" customFormat="1" x14ac:dyDescent="0.25">
      <c r="A1059" s="91"/>
      <c r="B1059" s="91"/>
      <c r="C1059" s="91"/>
      <c r="D1059" s="91"/>
      <c r="E1059" s="103"/>
      <c r="F1059" s="103"/>
      <c r="G1059" s="103"/>
      <c r="H1059" s="103"/>
      <c r="I1059" s="103"/>
      <c r="J1059" s="103"/>
      <c r="K1059" s="103"/>
      <c r="L1059" s="103"/>
    </row>
    <row r="1060" spans="1:12" customFormat="1" x14ac:dyDescent="0.25">
      <c r="A1060" s="91"/>
      <c r="B1060" s="91"/>
      <c r="C1060" s="91"/>
      <c r="D1060" s="91"/>
      <c r="E1060" s="103"/>
      <c r="F1060" s="103"/>
      <c r="G1060" s="103"/>
      <c r="H1060" s="103"/>
      <c r="I1060" s="103"/>
      <c r="J1060" s="103"/>
      <c r="K1060" s="103"/>
      <c r="L1060" s="103"/>
    </row>
    <row r="1061" spans="1:12" customFormat="1" x14ac:dyDescent="0.25">
      <c r="A1061" s="91"/>
      <c r="B1061" s="91"/>
      <c r="C1061" s="91"/>
      <c r="D1061" s="91"/>
      <c r="E1061" s="103"/>
      <c r="F1061" s="103"/>
      <c r="G1061" s="103"/>
      <c r="H1061" s="103"/>
      <c r="I1061" s="103"/>
      <c r="J1061" s="103"/>
      <c r="K1061" s="103"/>
      <c r="L1061" s="103"/>
    </row>
    <row r="1062" spans="1:12" customFormat="1" x14ac:dyDescent="0.25">
      <c r="A1062" s="91"/>
      <c r="B1062" s="91"/>
      <c r="C1062" s="91"/>
      <c r="D1062" s="91"/>
      <c r="E1062" s="103"/>
      <c r="F1062" s="103"/>
      <c r="G1062" s="103"/>
      <c r="H1062" s="103"/>
      <c r="I1062" s="103"/>
      <c r="J1062" s="103"/>
      <c r="K1062" s="103"/>
      <c r="L1062" s="103"/>
    </row>
    <row r="1063" spans="1:12" customFormat="1" x14ac:dyDescent="0.25">
      <c r="A1063" s="91"/>
      <c r="B1063" s="91"/>
      <c r="C1063" s="91"/>
      <c r="D1063" s="91"/>
      <c r="E1063" s="103"/>
      <c r="F1063" s="103"/>
      <c r="G1063" s="103"/>
      <c r="H1063" s="103"/>
      <c r="I1063" s="103"/>
      <c r="J1063" s="103"/>
      <c r="K1063" s="103"/>
      <c r="L1063" s="103"/>
    </row>
    <row r="1064" spans="1:12" customFormat="1" x14ac:dyDescent="0.25">
      <c r="A1064" s="91"/>
      <c r="B1064" s="91"/>
      <c r="C1064" s="91"/>
      <c r="D1064" s="91"/>
      <c r="E1064" s="103"/>
      <c r="F1064" s="103"/>
      <c r="G1064" s="103"/>
      <c r="H1064" s="103"/>
      <c r="I1064" s="103"/>
      <c r="J1064" s="103"/>
      <c r="K1064" s="103"/>
      <c r="L1064" s="103"/>
    </row>
    <row r="1065" spans="1:12" customFormat="1" x14ac:dyDescent="0.25">
      <c r="A1065" s="91"/>
      <c r="B1065" s="91"/>
      <c r="C1065" s="91"/>
      <c r="D1065" s="91"/>
      <c r="E1065" s="103"/>
      <c r="F1065" s="103"/>
      <c r="G1065" s="103"/>
      <c r="H1065" s="103"/>
      <c r="I1065" s="103"/>
      <c r="J1065" s="103"/>
      <c r="K1065" s="103"/>
      <c r="L1065" s="103"/>
    </row>
    <row r="1066" spans="1:12" customFormat="1" x14ac:dyDescent="0.25">
      <c r="A1066" s="91"/>
      <c r="B1066" s="91"/>
      <c r="C1066" s="91"/>
      <c r="D1066" s="91"/>
      <c r="E1066" s="103"/>
      <c r="F1066" s="103"/>
      <c r="G1066" s="103"/>
      <c r="H1066" s="103"/>
      <c r="I1066" s="103"/>
      <c r="J1066" s="103"/>
      <c r="K1066" s="103"/>
      <c r="L1066" s="103"/>
    </row>
    <row r="1067" spans="1:12" customFormat="1" x14ac:dyDescent="0.25">
      <c r="A1067" s="91"/>
      <c r="B1067" s="91"/>
      <c r="C1067" s="91"/>
      <c r="D1067" s="91"/>
      <c r="E1067" s="103"/>
      <c r="F1067" s="103"/>
      <c r="G1067" s="103"/>
      <c r="H1067" s="103"/>
      <c r="I1067" s="103"/>
      <c r="J1067" s="103"/>
      <c r="K1067" s="103"/>
      <c r="L1067" s="103"/>
    </row>
    <row r="1068" spans="1:12" customFormat="1" x14ac:dyDescent="0.25">
      <c r="A1068" s="91"/>
      <c r="B1068" s="91"/>
      <c r="C1068" s="91"/>
      <c r="D1068" s="91"/>
      <c r="E1068" s="103"/>
      <c r="F1068" s="103"/>
      <c r="G1068" s="103"/>
      <c r="H1068" s="103"/>
      <c r="I1068" s="103"/>
      <c r="J1068" s="103"/>
      <c r="K1068" s="103"/>
      <c r="L1068" s="103"/>
    </row>
    <row r="1069" spans="1:12" customFormat="1" x14ac:dyDescent="0.25">
      <c r="A1069" s="91"/>
      <c r="B1069" s="91"/>
      <c r="C1069" s="91"/>
      <c r="D1069" s="91"/>
      <c r="E1069" s="103"/>
      <c r="F1069" s="103"/>
      <c r="G1069" s="103"/>
      <c r="H1069" s="103"/>
      <c r="I1069" s="103"/>
      <c r="J1069" s="103"/>
      <c r="K1069" s="103"/>
      <c r="L1069" s="103"/>
    </row>
    <row r="1070" spans="1:12" customFormat="1" x14ac:dyDescent="0.25">
      <c r="A1070" s="91"/>
      <c r="B1070" s="91"/>
      <c r="C1070" s="91"/>
      <c r="D1070" s="91"/>
      <c r="E1070" s="103"/>
      <c r="F1070" s="103"/>
      <c r="G1070" s="103"/>
      <c r="H1070" s="103"/>
      <c r="I1070" s="103"/>
      <c r="J1070" s="103"/>
      <c r="K1070" s="103"/>
      <c r="L1070" s="103"/>
    </row>
    <row r="1071" spans="1:12" customFormat="1" x14ac:dyDescent="0.25">
      <c r="A1071" s="91"/>
      <c r="B1071" s="91"/>
      <c r="C1071" s="91"/>
      <c r="D1071" s="91"/>
      <c r="E1071" s="103"/>
      <c r="F1071" s="103"/>
      <c r="G1071" s="103"/>
      <c r="H1071" s="103"/>
      <c r="I1071" s="103"/>
      <c r="J1071" s="103"/>
      <c r="K1071" s="103"/>
      <c r="L1071" s="103"/>
    </row>
    <row r="1072" spans="1:12" customFormat="1" x14ac:dyDescent="0.25">
      <c r="A1072" s="91"/>
      <c r="B1072" s="91"/>
      <c r="C1072" s="91"/>
      <c r="D1072" s="91"/>
      <c r="E1072" s="103"/>
      <c r="F1072" s="103"/>
      <c r="G1072" s="103"/>
      <c r="H1072" s="103"/>
      <c r="I1072" s="103"/>
      <c r="J1072" s="103"/>
      <c r="K1072" s="103"/>
      <c r="L1072" s="103"/>
    </row>
    <row r="1073" spans="1:12" customFormat="1" x14ac:dyDescent="0.25">
      <c r="A1073" s="91"/>
      <c r="B1073" s="91"/>
      <c r="C1073" s="91"/>
      <c r="D1073" s="91"/>
      <c r="E1073" s="103"/>
      <c r="F1073" s="103"/>
      <c r="G1073" s="103"/>
      <c r="H1073" s="103"/>
      <c r="I1073" s="103"/>
      <c r="J1073" s="103"/>
      <c r="K1073" s="103"/>
      <c r="L1073" s="103"/>
    </row>
    <row r="1074" spans="1:12" customFormat="1" x14ac:dyDescent="0.25">
      <c r="A1074" s="91"/>
      <c r="B1074" s="91"/>
      <c r="C1074" s="91"/>
      <c r="D1074" s="91"/>
      <c r="E1074" s="103"/>
      <c r="F1074" s="103"/>
      <c r="G1074" s="103"/>
      <c r="H1074" s="103"/>
      <c r="I1074" s="103"/>
      <c r="J1074" s="103"/>
      <c r="K1074" s="103"/>
      <c r="L1074" s="103"/>
    </row>
    <row r="1075" spans="1:12" customFormat="1" x14ac:dyDescent="0.25">
      <c r="A1075" s="91"/>
      <c r="B1075" s="91"/>
      <c r="C1075" s="91"/>
      <c r="D1075" s="91"/>
      <c r="E1075" s="103"/>
      <c r="F1075" s="103"/>
      <c r="G1075" s="103"/>
      <c r="H1075" s="103"/>
      <c r="I1075" s="103"/>
      <c r="J1075" s="103"/>
      <c r="K1075" s="103"/>
      <c r="L1075" s="103"/>
    </row>
    <row r="1076" spans="1:12" customFormat="1" x14ac:dyDescent="0.25">
      <c r="A1076" s="91"/>
      <c r="B1076" s="91"/>
      <c r="C1076" s="91"/>
      <c r="D1076" s="91"/>
      <c r="E1076" s="103"/>
      <c r="F1076" s="103"/>
      <c r="G1076" s="103"/>
      <c r="H1076" s="103"/>
      <c r="I1076" s="103"/>
      <c r="J1076" s="103"/>
      <c r="K1076" s="103"/>
      <c r="L1076" s="103"/>
    </row>
    <row r="1077" spans="1:12" customFormat="1" x14ac:dyDescent="0.25">
      <c r="A1077" s="91"/>
      <c r="B1077" s="91"/>
      <c r="C1077" s="91"/>
      <c r="D1077" s="91"/>
      <c r="E1077" s="103"/>
      <c r="F1077" s="103"/>
      <c r="G1077" s="103"/>
      <c r="H1077" s="103"/>
      <c r="I1077" s="103"/>
      <c r="J1077" s="103"/>
      <c r="K1077" s="103"/>
      <c r="L1077" s="103"/>
    </row>
    <row r="1078" spans="1:12" customFormat="1" x14ac:dyDescent="0.25">
      <c r="A1078" s="91"/>
      <c r="B1078" s="91"/>
      <c r="C1078" s="91"/>
      <c r="D1078" s="91"/>
      <c r="E1078" s="103"/>
      <c r="F1078" s="103"/>
      <c r="G1078" s="103"/>
      <c r="H1078" s="103"/>
      <c r="I1078" s="103"/>
      <c r="J1078" s="103"/>
      <c r="K1078" s="103"/>
      <c r="L1078" s="103"/>
    </row>
    <row r="1079" spans="1:12" customFormat="1" x14ac:dyDescent="0.25">
      <c r="A1079" s="91"/>
      <c r="B1079" s="91"/>
      <c r="C1079" s="91"/>
      <c r="D1079" s="91"/>
      <c r="E1079" s="103"/>
      <c r="F1079" s="103"/>
      <c r="G1079" s="103"/>
      <c r="H1079" s="103"/>
      <c r="I1079" s="103"/>
      <c r="J1079" s="103"/>
      <c r="K1079" s="103"/>
      <c r="L1079" s="103"/>
    </row>
    <row r="1080" spans="1:12" customFormat="1" x14ac:dyDescent="0.25">
      <c r="A1080" s="91"/>
      <c r="B1080" s="91"/>
      <c r="C1080" s="91"/>
      <c r="D1080" s="91"/>
      <c r="E1080" s="103"/>
      <c r="F1080" s="103"/>
      <c r="G1080" s="103"/>
      <c r="H1080" s="103"/>
      <c r="I1080" s="103"/>
      <c r="J1080" s="103"/>
      <c r="K1080" s="103"/>
      <c r="L1080" s="103"/>
    </row>
    <row r="1081" spans="1:12" customFormat="1" x14ac:dyDescent="0.25">
      <c r="A1081" s="91"/>
      <c r="B1081" s="91"/>
      <c r="C1081" s="91"/>
      <c r="D1081" s="91"/>
      <c r="E1081" s="103"/>
      <c r="F1081" s="103"/>
      <c r="G1081" s="103"/>
      <c r="H1081" s="103"/>
      <c r="I1081" s="103"/>
      <c r="J1081" s="103"/>
      <c r="K1081" s="103"/>
      <c r="L1081" s="103"/>
    </row>
    <row r="1082" spans="1:12" customFormat="1" x14ac:dyDescent="0.25">
      <c r="A1082" s="91"/>
      <c r="B1082" s="91"/>
      <c r="C1082" s="91"/>
      <c r="D1082" s="91"/>
      <c r="E1082" s="103"/>
      <c r="F1082" s="103"/>
      <c r="G1082" s="103"/>
      <c r="H1082" s="103"/>
      <c r="I1082" s="103"/>
      <c r="J1082" s="103"/>
      <c r="K1082" s="103"/>
      <c r="L1082" s="103"/>
    </row>
    <row r="1083" spans="1:12" customFormat="1" x14ac:dyDescent="0.25">
      <c r="A1083" s="91"/>
      <c r="B1083" s="91"/>
      <c r="C1083" s="91"/>
      <c r="D1083" s="91"/>
      <c r="E1083" s="103"/>
      <c r="F1083" s="103"/>
      <c r="G1083" s="103"/>
      <c r="H1083" s="103"/>
      <c r="I1083" s="103"/>
      <c r="J1083" s="103"/>
      <c r="K1083" s="103"/>
      <c r="L1083" s="103"/>
    </row>
    <row r="1084" spans="1:12" customFormat="1" x14ac:dyDescent="0.25">
      <c r="A1084" s="91"/>
      <c r="B1084" s="91"/>
      <c r="C1084" s="91"/>
      <c r="D1084" s="91"/>
      <c r="E1084" s="103"/>
      <c r="F1084" s="103"/>
      <c r="G1084" s="103"/>
      <c r="H1084" s="103"/>
      <c r="I1084" s="103"/>
      <c r="J1084" s="103"/>
      <c r="K1084" s="103"/>
      <c r="L1084" s="103"/>
    </row>
    <row r="1085" spans="1:12" customFormat="1" x14ac:dyDescent="0.25">
      <c r="A1085" s="91"/>
      <c r="B1085" s="91"/>
      <c r="C1085" s="91"/>
      <c r="D1085" s="91"/>
      <c r="E1085" s="103"/>
      <c r="F1085" s="103"/>
      <c r="G1085" s="103"/>
      <c r="H1085" s="103"/>
      <c r="I1085" s="103"/>
      <c r="J1085" s="103"/>
      <c r="K1085" s="103"/>
      <c r="L1085" s="103"/>
    </row>
    <row r="1086" spans="1:12" customFormat="1" x14ac:dyDescent="0.25">
      <c r="A1086" s="91"/>
      <c r="B1086" s="91"/>
      <c r="C1086" s="91"/>
      <c r="D1086" s="91"/>
      <c r="E1086" s="103"/>
      <c r="F1086" s="103"/>
      <c r="G1086" s="103"/>
      <c r="H1086" s="103"/>
      <c r="I1086" s="103"/>
      <c r="J1086" s="103"/>
      <c r="K1086" s="103"/>
      <c r="L1086" s="103"/>
    </row>
    <row r="1087" spans="1:12" customFormat="1" x14ac:dyDescent="0.25">
      <c r="A1087" s="91"/>
      <c r="B1087" s="91"/>
      <c r="C1087" s="91"/>
      <c r="D1087" s="91"/>
      <c r="E1087" s="103"/>
      <c r="F1087" s="103"/>
      <c r="G1087" s="103"/>
      <c r="H1087" s="103"/>
      <c r="I1087" s="103"/>
      <c r="J1087" s="103"/>
      <c r="K1087" s="103"/>
      <c r="L1087" s="103"/>
    </row>
    <row r="1088" spans="1:12" customFormat="1" x14ac:dyDescent="0.25">
      <c r="A1088" s="91"/>
      <c r="B1088" s="91"/>
      <c r="C1088" s="91"/>
      <c r="D1088" s="91"/>
      <c r="E1088" s="103"/>
      <c r="F1088" s="103"/>
      <c r="G1088" s="103"/>
      <c r="H1088" s="103"/>
      <c r="I1088" s="103"/>
      <c r="J1088" s="103"/>
      <c r="K1088" s="103"/>
      <c r="L1088" s="103"/>
    </row>
    <row r="1089" spans="1:12" customFormat="1" x14ac:dyDescent="0.25">
      <c r="A1089" s="91"/>
      <c r="B1089" s="91"/>
      <c r="C1089" s="91"/>
      <c r="D1089" s="91"/>
      <c r="E1089" s="103"/>
      <c r="F1089" s="103"/>
      <c r="G1089" s="103"/>
      <c r="H1089" s="103"/>
      <c r="I1089" s="103"/>
      <c r="J1089" s="103"/>
      <c r="K1089" s="103"/>
      <c r="L1089" s="103"/>
    </row>
    <row r="1090" spans="1:12" customFormat="1" x14ac:dyDescent="0.25">
      <c r="A1090" s="91"/>
      <c r="B1090" s="91"/>
      <c r="C1090" s="91"/>
      <c r="D1090" s="91"/>
      <c r="E1090" s="103"/>
      <c r="F1090" s="103"/>
      <c r="G1090" s="103"/>
      <c r="H1090" s="103"/>
      <c r="I1090" s="103"/>
      <c r="J1090" s="103"/>
      <c r="K1090" s="103"/>
      <c r="L1090" s="103"/>
    </row>
    <row r="1091" spans="1:12" customFormat="1" x14ac:dyDescent="0.25">
      <c r="A1091" s="91"/>
      <c r="B1091" s="91"/>
      <c r="C1091" s="91"/>
      <c r="D1091" s="91"/>
      <c r="E1091" s="103"/>
      <c r="F1091" s="103"/>
      <c r="G1091" s="103"/>
      <c r="H1091" s="103"/>
      <c r="I1091" s="103"/>
      <c r="J1091" s="103"/>
      <c r="K1091" s="103"/>
      <c r="L1091" s="103"/>
    </row>
    <row r="1092" spans="1:12" customFormat="1" x14ac:dyDescent="0.25">
      <c r="A1092" s="91"/>
      <c r="B1092" s="91"/>
      <c r="C1092" s="91"/>
      <c r="D1092" s="91"/>
      <c r="E1092" s="103"/>
      <c r="F1092" s="103"/>
      <c r="G1092" s="103"/>
      <c r="H1092" s="103"/>
      <c r="I1092" s="103"/>
      <c r="J1092" s="103"/>
      <c r="K1092" s="103"/>
      <c r="L1092" s="103"/>
    </row>
    <row r="1093" spans="1:12" customFormat="1" x14ac:dyDescent="0.25">
      <c r="A1093" s="91"/>
      <c r="B1093" s="91"/>
      <c r="C1093" s="91"/>
      <c r="D1093" s="91"/>
      <c r="E1093" s="103"/>
      <c r="F1093" s="103"/>
      <c r="G1093" s="103"/>
      <c r="H1093" s="103"/>
      <c r="I1093" s="103"/>
      <c r="J1093" s="103"/>
      <c r="K1093" s="103"/>
      <c r="L1093" s="103"/>
    </row>
    <row r="1094" spans="1:12" customFormat="1" x14ac:dyDescent="0.25">
      <c r="A1094" s="91"/>
      <c r="B1094" s="91"/>
      <c r="C1094" s="91"/>
      <c r="D1094" s="91"/>
      <c r="E1094" s="103"/>
      <c r="F1094" s="103"/>
      <c r="G1094" s="103"/>
      <c r="H1094" s="103"/>
      <c r="I1094" s="103"/>
      <c r="J1094" s="103"/>
      <c r="K1094" s="103"/>
      <c r="L1094" s="103"/>
    </row>
    <row r="1095" spans="1:12" customFormat="1" x14ac:dyDescent="0.25">
      <c r="A1095" s="91"/>
      <c r="B1095" s="91"/>
      <c r="C1095" s="91"/>
      <c r="D1095" s="91"/>
      <c r="E1095" s="103"/>
      <c r="F1095" s="103"/>
      <c r="G1095" s="103"/>
      <c r="H1095" s="103"/>
      <c r="I1095" s="103"/>
      <c r="J1095" s="103"/>
      <c r="K1095" s="103"/>
      <c r="L1095" s="103"/>
    </row>
    <row r="1096" spans="1:12" customFormat="1" x14ac:dyDescent="0.25">
      <c r="A1096" s="91"/>
      <c r="B1096" s="91"/>
      <c r="C1096" s="91"/>
      <c r="D1096" s="91"/>
      <c r="E1096" s="103"/>
      <c r="F1096" s="103"/>
      <c r="G1096" s="103"/>
      <c r="H1096" s="103"/>
      <c r="I1096" s="103"/>
      <c r="J1096" s="103"/>
      <c r="K1096" s="103"/>
      <c r="L1096" s="103"/>
    </row>
    <row r="1097" spans="1:12" customFormat="1" x14ac:dyDescent="0.25">
      <c r="A1097" s="91"/>
      <c r="B1097" s="91"/>
      <c r="C1097" s="91"/>
      <c r="D1097" s="91"/>
      <c r="E1097" s="103"/>
      <c r="F1097" s="103"/>
      <c r="G1097" s="103"/>
      <c r="H1097" s="103"/>
      <c r="I1097" s="103"/>
      <c r="J1097" s="103"/>
      <c r="K1097" s="103"/>
      <c r="L1097" s="103"/>
    </row>
    <row r="1098" spans="1:12" customFormat="1" x14ac:dyDescent="0.25">
      <c r="A1098" s="91"/>
      <c r="B1098" s="91"/>
      <c r="C1098" s="91"/>
      <c r="D1098" s="91"/>
      <c r="E1098" s="103"/>
      <c r="F1098" s="103"/>
      <c r="G1098" s="103"/>
      <c r="H1098" s="103"/>
      <c r="I1098" s="103"/>
      <c r="J1098" s="103"/>
      <c r="K1098" s="103"/>
      <c r="L1098" s="103"/>
    </row>
    <row r="1099" spans="1:12" customFormat="1" x14ac:dyDescent="0.25">
      <c r="A1099" s="91"/>
      <c r="B1099" s="91"/>
      <c r="C1099" s="91"/>
      <c r="D1099" s="91"/>
      <c r="E1099" s="103"/>
      <c r="F1099" s="103"/>
      <c r="G1099" s="103"/>
      <c r="H1099" s="103"/>
      <c r="I1099" s="103"/>
      <c r="J1099" s="103"/>
      <c r="K1099" s="103"/>
      <c r="L1099" s="103"/>
    </row>
    <row r="1100" spans="1:12" customFormat="1" x14ac:dyDescent="0.25">
      <c r="A1100" s="91"/>
      <c r="B1100" s="91"/>
      <c r="C1100" s="91"/>
      <c r="D1100" s="91"/>
      <c r="E1100" s="103"/>
      <c r="F1100" s="103"/>
      <c r="G1100" s="103"/>
      <c r="H1100" s="103"/>
      <c r="I1100" s="103"/>
      <c r="J1100" s="103"/>
      <c r="K1100" s="103"/>
      <c r="L1100" s="103"/>
    </row>
    <row r="1101" spans="1:12" customFormat="1" x14ac:dyDescent="0.25">
      <c r="A1101" s="91"/>
      <c r="B1101" s="91"/>
      <c r="C1101" s="91"/>
      <c r="D1101" s="91"/>
      <c r="E1101" s="103"/>
      <c r="F1101" s="103"/>
      <c r="G1101" s="103"/>
      <c r="H1101" s="103"/>
      <c r="I1101" s="103"/>
      <c r="J1101" s="103"/>
      <c r="K1101" s="103"/>
      <c r="L1101" s="103"/>
    </row>
    <row r="1102" spans="1:12" customFormat="1" x14ac:dyDescent="0.25">
      <c r="A1102" s="91"/>
      <c r="B1102" s="91"/>
      <c r="C1102" s="91"/>
      <c r="D1102" s="91"/>
      <c r="E1102" s="103"/>
      <c r="F1102" s="103"/>
      <c r="G1102" s="103"/>
      <c r="H1102" s="103"/>
      <c r="I1102" s="103"/>
      <c r="J1102" s="103"/>
      <c r="K1102" s="103"/>
      <c r="L1102" s="103"/>
    </row>
    <row r="1103" spans="1:12" customFormat="1" x14ac:dyDescent="0.25">
      <c r="A1103" s="91"/>
      <c r="B1103" s="91"/>
      <c r="C1103" s="91"/>
      <c r="D1103" s="91"/>
      <c r="E1103" s="103"/>
      <c r="F1103" s="103"/>
      <c r="G1103" s="103"/>
      <c r="H1103" s="103"/>
      <c r="I1103" s="103"/>
      <c r="J1103" s="103"/>
      <c r="K1103" s="103"/>
      <c r="L1103" s="103"/>
    </row>
    <row r="1104" spans="1:12" customFormat="1" x14ac:dyDescent="0.25">
      <c r="A1104" s="91"/>
      <c r="B1104" s="91"/>
      <c r="C1104" s="91"/>
      <c r="D1104" s="91"/>
      <c r="E1104" s="103"/>
      <c r="F1104" s="103"/>
      <c r="G1104" s="103"/>
      <c r="H1104" s="103"/>
      <c r="I1104" s="103"/>
      <c r="J1104" s="103"/>
      <c r="K1104" s="103"/>
      <c r="L1104" s="103"/>
    </row>
    <row r="1105" spans="1:72" customFormat="1" x14ac:dyDescent="0.25">
      <c r="A1105" s="91"/>
      <c r="B1105" s="91"/>
      <c r="C1105" s="91"/>
      <c r="D1105" s="91"/>
      <c r="E1105" s="103"/>
      <c r="F1105" s="103"/>
      <c r="G1105" s="103"/>
      <c r="H1105" s="103"/>
      <c r="I1105" s="103"/>
      <c r="J1105" s="103"/>
      <c r="K1105" s="103"/>
      <c r="L1105" s="103"/>
    </row>
    <row r="1106" spans="1:72" customFormat="1" x14ac:dyDescent="0.25">
      <c r="A1106" s="91"/>
      <c r="B1106" s="91"/>
      <c r="C1106" s="91"/>
      <c r="D1106" s="91"/>
      <c r="E1106" s="103"/>
      <c r="F1106" s="103"/>
      <c r="G1106" s="103"/>
      <c r="H1106" s="103"/>
      <c r="I1106" s="103"/>
      <c r="J1106" s="103"/>
      <c r="K1106" s="103"/>
      <c r="L1106" s="103"/>
    </row>
    <row r="1107" spans="1:72" customFormat="1" x14ac:dyDescent="0.25">
      <c r="A1107" s="91"/>
      <c r="B1107" s="91"/>
      <c r="C1107" s="91"/>
      <c r="D1107" s="91"/>
      <c r="E1107" s="103"/>
      <c r="F1107" s="103"/>
      <c r="G1107" s="103"/>
      <c r="H1107" s="103"/>
      <c r="I1107" s="103"/>
      <c r="J1107" s="103"/>
      <c r="K1107" s="103"/>
      <c r="L1107" s="103"/>
    </row>
    <row r="1108" spans="1:72" customFormat="1" x14ac:dyDescent="0.25">
      <c r="A1108" s="91"/>
      <c r="B1108" s="91"/>
      <c r="C1108" s="91"/>
      <c r="D1108" s="91"/>
      <c r="E1108" s="103"/>
      <c r="F1108" s="103"/>
      <c r="G1108" s="103"/>
      <c r="H1108" s="103"/>
      <c r="I1108" s="103"/>
      <c r="J1108" s="103"/>
      <c r="K1108" s="103"/>
      <c r="L1108" s="103"/>
    </row>
    <row r="1109" spans="1:72" customFormat="1" x14ac:dyDescent="0.25">
      <c r="A1109" s="91"/>
      <c r="B1109" s="91"/>
      <c r="C1109" s="91"/>
      <c r="D1109" s="91"/>
      <c r="E1109" s="103"/>
      <c r="F1109" s="103"/>
      <c r="G1109" s="103"/>
      <c r="H1109" s="103"/>
      <c r="I1109" s="103"/>
      <c r="J1109" s="103"/>
      <c r="K1109" s="103"/>
      <c r="L1109" s="103"/>
    </row>
    <row r="1110" spans="1:72" customFormat="1" x14ac:dyDescent="0.25">
      <c r="A1110" s="91"/>
      <c r="B1110" s="91"/>
      <c r="C1110" s="91"/>
      <c r="D1110" s="91"/>
      <c r="E1110" s="103"/>
      <c r="F1110" s="103"/>
      <c r="G1110" s="103"/>
      <c r="H1110" s="103"/>
      <c r="I1110" s="103"/>
      <c r="J1110" s="103"/>
      <c r="K1110" s="103"/>
      <c r="L1110" s="103"/>
    </row>
    <row r="1111" spans="1:72" customFormat="1" x14ac:dyDescent="0.25">
      <c r="A1111" s="91"/>
      <c r="B1111" s="91"/>
      <c r="C1111" s="91"/>
      <c r="D1111" s="91"/>
      <c r="E1111" s="103"/>
      <c r="F1111" s="103"/>
      <c r="G1111" s="103"/>
      <c r="H1111" s="103"/>
      <c r="I1111" s="103"/>
      <c r="J1111" s="103"/>
      <c r="K1111" s="103"/>
      <c r="L1111" s="103"/>
    </row>
    <row r="1112" spans="1:72" customFormat="1" x14ac:dyDescent="0.25">
      <c r="A1112" s="91"/>
      <c r="B1112" s="91"/>
      <c r="C1112" s="91"/>
      <c r="D1112" s="91"/>
      <c r="E1112" s="103"/>
      <c r="F1112" s="103"/>
      <c r="G1112" s="103"/>
      <c r="H1112" s="103"/>
      <c r="I1112" s="103"/>
      <c r="J1112" s="103"/>
      <c r="K1112" s="103"/>
      <c r="L1112" s="103"/>
    </row>
    <row r="1113" spans="1:72" customFormat="1" x14ac:dyDescent="0.25">
      <c r="A1113" s="91"/>
      <c r="B1113" s="91"/>
      <c r="C1113" s="91"/>
      <c r="D1113" s="91"/>
      <c r="E1113" s="103"/>
      <c r="F1113" s="103"/>
      <c r="G1113" s="103"/>
      <c r="H1113" s="103"/>
      <c r="I1113" s="103"/>
      <c r="J1113" s="103"/>
      <c r="K1113" s="103"/>
      <c r="L1113" s="103"/>
    </row>
    <row r="1114" spans="1:72" customFormat="1" x14ac:dyDescent="0.25">
      <c r="A1114" s="91"/>
      <c r="B1114" s="91"/>
      <c r="C1114" s="91"/>
      <c r="D1114" s="91"/>
      <c r="E1114" s="103"/>
      <c r="F1114" s="103"/>
      <c r="G1114" s="103"/>
      <c r="H1114" s="103"/>
      <c r="I1114" s="103"/>
      <c r="J1114" s="103"/>
      <c r="K1114" s="103"/>
      <c r="L1114" s="103"/>
    </row>
    <row r="1115" spans="1:72" s="8" customFormat="1" x14ac:dyDescent="0.25">
      <c r="A1115" s="91"/>
      <c r="B1115" s="91"/>
      <c r="C1115" s="91"/>
      <c r="D1115" s="91"/>
      <c r="E1115" s="103"/>
      <c r="F1115" s="103"/>
      <c r="G1115" s="103"/>
      <c r="H1115" s="103"/>
      <c r="I1115" s="103"/>
      <c r="J1115" s="103"/>
      <c r="K1115" s="103"/>
      <c r="L1115" s="103"/>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1"/>
      <c r="B1116" s="91"/>
      <c r="C1116" s="91"/>
      <c r="D1116" s="91"/>
      <c r="E1116" s="103"/>
      <c r="F1116" s="103"/>
      <c r="G1116" s="103"/>
      <c r="H1116" s="103"/>
      <c r="I1116" s="103"/>
      <c r="J1116" s="103"/>
      <c r="K1116" s="103"/>
      <c r="L1116" s="103"/>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1"/>
      <c r="B1117" s="91"/>
      <c r="C1117" s="91"/>
      <c r="D1117" s="91"/>
      <c r="E1117" s="103"/>
      <c r="F1117" s="103"/>
      <c r="G1117" s="103"/>
      <c r="H1117" s="103"/>
      <c r="I1117" s="103"/>
      <c r="J1117" s="103"/>
      <c r="K1117" s="103"/>
      <c r="L1117" s="103"/>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1"/>
      <c r="B1118" s="91"/>
      <c r="C1118" s="91"/>
      <c r="D1118" s="91"/>
      <c r="E1118" s="103"/>
      <c r="F1118" s="103"/>
      <c r="G1118" s="103"/>
      <c r="H1118" s="103"/>
      <c r="I1118" s="103"/>
      <c r="J1118" s="103"/>
      <c r="K1118" s="103"/>
      <c r="L1118" s="103"/>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1"/>
      <c r="B1119" s="91"/>
      <c r="C1119" s="91"/>
      <c r="D1119" s="91"/>
      <c r="E1119" s="103"/>
      <c r="F1119" s="103"/>
      <c r="G1119" s="103"/>
      <c r="H1119" s="103"/>
      <c r="I1119" s="103"/>
      <c r="J1119" s="103"/>
      <c r="K1119" s="103"/>
      <c r="L1119" s="103"/>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1"/>
      <c r="B1120" s="91"/>
      <c r="C1120" s="91"/>
      <c r="D1120" s="91"/>
      <c r="E1120" s="103"/>
      <c r="F1120" s="103"/>
      <c r="G1120" s="103"/>
      <c r="H1120" s="103"/>
      <c r="I1120" s="103"/>
      <c r="J1120" s="103"/>
      <c r="K1120" s="103"/>
      <c r="L1120" s="103"/>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1"/>
      <c r="B1121" s="91"/>
      <c r="C1121" s="91"/>
      <c r="D1121" s="91"/>
      <c r="E1121" s="103"/>
      <c r="F1121" s="103"/>
      <c r="G1121" s="103"/>
      <c r="H1121" s="103"/>
      <c r="I1121" s="103"/>
      <c r="J1121" s="103"/>
      <c r="K1121" s="103"/>
      <c r="L1121" s="103"/>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1"/>
      <c r="B1122" s="91"/>
      <c r="C1122" s="91"/>
      <c r="D1122" s="91"/>
      <c r="E1122" s="103"/>
      <c r="F1122" s="103"/>
      <c r="G1122" s="103"/>
      <c r="H1122" s="103"/>
      <c r="I1122" s="103"/>
      <c r="J1122" s="103"/>
      <c r="K1122" s="103"/>
      <c r="L1122" s="103"/>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1"/>
      <c r="B1123" s="91"/>
      <c r="C1123" s="91"/>
      <c r="D1123" s="91"/>
      <c r="E1123" s="103"/>
      <c r="F1123" s="103"/>
      <c r="G1123" s="103"/>
      <c r="H1123" s="103"/>
      <c r="I1123" s="103"/>
      <c r="J1123" s="103"/>
      <c r="K1123" s="103"/>
      <c r="L1123" s="10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1"/>
      <c r="B1124" s="91"/>
      <c r="C1124" s="91"/>
      <c r="D1124" s="91"/>
      <c r="E1124" s="103"/>
      <c r="F1124" s="103"/>
      <c r="G1124" s="103"/>
      <c r="H1124" s="103"/>
      <c r="I1124" s="103"/>
      <c r="J1124" s="103"/>
      <c r="K1124" s="103"/>
      <c r="L1124" s="103"/>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1"/>
      <c r="B1125" s="91"/>
      <c r="C1125" s="91"/>
      <c r="D1125" s="91"/>
      <c r="E1125" s="103"/>
      <c r="F1125" s="103"/>
      <c r="G1125" s="103"/>
      <c r="H1125" s="103"/>
      <c r="I1125" s="103"/>
      <c r="J1125" s="103"/>
      <c r="K1125" s="103"/>
      <c r="L1125" s="103"/>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1"/>
      <c r="B1126" s="91"/>
      <c r="C1126" s="91"/>
      <c r="D1126" s="91"/>
      <c r="E1126" s="103"/>
      <c r="F1126" s="103"/>
      <c r="G1126" s="103"/>
      <c r="H1126" s="103"/>
      <c r="I1126" s="103"/>
      <c r="J1126" s="103"/>
      <c r="K1126" s="103"/>
      <c r="L1126" s="103"/>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1"/>
      <c r="B1127" s="91"/>
      <c r="C1127" s="91"/>
      <c r="D1127" s="91"/>
      <c r="E1127" s="103"/>
      <c r="F1127" s="103"/>
      <c r="G1127" s="103"/>
      <c r="H1127" s="103"/>
      <c r="I1127" s="103"/>
      <c r="J1127" s="103"/>
      <c r="K1127" s="103"/>
      <c r="L1127" s="103"/>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1"/>
      <c r="B1128" s="91"/>
      <c r="C1128" s="91"/>
      <c r="D1128" s="91"/>
      <c r="E1128" s="103"/>
      <c r="F1128" s="103"/>
      <c r="G1128" s="103"/>
      <c r="H1128" s="103"/>
      <c r="I1128" s="103"/>
      <c r="J1128" s="103"/>
      <c r="K1128" s="103"/>
      <c r="L1128" s="103"/>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1"/>
      <c r="B1129" s="91"/>
      <c r="C1129" s="91"/>
      <c r="D1129" s="91"/>
      <c r="E1129" s="103"/>
      <c r="F1129" s="103"/>
      <c r="G1129" s="103"/>
      <c r="H1129" s="103"/>
      <c r="I1129" s="103"/>
      <c r="J1129" s="103"/>
      <c r="K1129" s="103"/>
      <c r="L1129" s="103"/>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1"/>
      <c r="B1130" s="91"/>
      <c r="C1130" s="91"/>
      <c r="D1130" s="91"/>
      <c r="E1130" s="103"/>
      <c r="F1130" s="103"/>
      <c r="G1130" s="103"/>
      <c r="H1130" s="103"/>
      <c r="I1130" s="103"/>
      <c r="J1130" s="103"/>
      <c r="K1130" s="103"/>
      <c r="L1130" s="103"/>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1"/>
      <c r="B1131" s="91"/>
      <c r="C1131" s="91"/>
      <c r="D1131" s="91"/>
      <c r="E1131" s="103"/>
      <c r="F1131" s="103"/>
      <c r="G1131" s="103"/>
      <c r="H1131" s="103"/>
      <c r="I1131" s="103"/>
      <c r="J1131" s="103"/>
      <c r="K1131" s="103"/>
      <c r="L1131" s="103"/>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1"/>
      <c r="B1132" s="91"/>
      <c r="C1132" s="91"/>
      <c r="D1132" s="91"/>
      <c r="E1132" s="103"/>
      <c r="F1132" s="103"/>
      <c r="G1132" s="103"/>
      <c r="H1132" s="103"/>
      <c r="I1132" s="103"/>
      <c r="J1132" s="103"/>
      <c r="K1132" s="103"/>
      <c r="L1132" s="103"/>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1"/>
      <c r="B1133" s="91"/>
      <c r="C1133" s="91"/>
      <c r="D1133" s="91"/>
      <c r="E1133" s="103"/>
      <c r="F1133" s="103"/>
      <c r="G1133" s="103"/>
      <c r="H1133" s="103"/>
      <c r="I1133" s="103"/>
      <c r="J1133" s="103"/>
      <c r="K1133" s="103"/>
      <c r="L1133" s="10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1"/>
      <c r="B1134" s="91"/>
      <c r="C1134" s="91"/>
      <c r="D1134" s="91"/>
      <c r="E1134" s="103"/>
      <c r="F1134" s="103"/>
      <c r="G1134" s="103"/>
      <c r="H1134" s="103"/>
      <c r="I1134" s="103"/>
      <c r="J1134" s="103"/>
      <c r="K1134" s="103"/>
      <c r="L1134" s="103"/>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1"/>
      <c r="B1135" s="91"/>
      <c r="C1135" s="91"/>
      <c r="D1135" s="91"/>
      <c r="E1135" s="103"/>
      <c r="F1135" s="103"/>
      <c r="G1135" s="103"/>
      <c r="H1135" s="103"/>
      <c r="I1135" s="103"/>
      <c r="J1135" s="103"/>
      <c r="K1135" s="103"/>
      <c r="L1135" s="103"/>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1"/>
      <c r="B1136" s="91"/>
      <c r="C1136" s="91"/>
      <c r="D1136" s="91"/>
      <c r="E1136" s="103"/>
      <c r="F1136" s="103"/>
      <c r="G1136" s="103"/>
      <c r="H1136" s="103"/>
      <c r="I1136" s="103"/>
      <c r="J1136" s="103"/>
      <c r="K1136" s="103"/>
      <c r="L1136" s="103"/>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1"/>
      <c r="B1137" s="91"/>
      <c r="C1137" s="91"/>
      <c r="D1137" s="91"/>
      <c r="E1137" s="103"/>
      <c r="F1137" s="103"/>
      <c r="G1137" s="103"/>
      <c r="H1137" s="103"/>
      <c r="I1137" s="103"/>
      <c r="J1137" s="103"/>
      <c r="K1137" s="103"/>
      <c r="L1137" s="103"/>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1"/>
      <c r="B1138" s="91"/>
      <c r="C1138" s="91"/>
      <c r="D1138" s="91"/>
      <c r="E1138" s="103"/>
      <c r="F1138" s="103"/>
      <c r="G1138" s="103"/>
      <c r="H1138" s="103"/>
      <c r="I1138" s="103"/>
      <c r="J1138" s="103"/>
      <c r="K1138" s="103"/>
      <c r="L1138" s="103"/>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1"/>
      <c r="B1139" s="91"/>
      <c r="C1139" s="91"/>
      <c r="D1139" s="91"/>
      <c r="E1139" s="103"/>
      <c r="F1139" s="103"/>
      <c r="G1139" s="103"/>
      <c r="H1139" s="103"/>
      <c r="I1139" s="103"/>
      <c r="J1139" s="103"/>
      <c r="K1139" s="103"/>
      <c r="L1139" s="103"/>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1"/>
      <c r="B1140" s="91"/>
      <c r="C1140" s="91"/>
      <c r="D1140" s="91"/>
      <c r="E1140" s="103"/>
      <c r="F1140" s="103"/>
      <c r="G1140" s="103"/>
      <c r="H1140" s="103"/>
      <c r="I1140" s="103"/>
      <c r="J1140" s="103"/>
      <c r="K1140" s="103"/>
      <c r="L1140" s="103"/>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1"/>
      <c r="B1141" s="91"/>
      <c r="C1141" s="91"/>
      <c r="D1141" s="91"/>
      <c r="E1141" s="103"/>
      <c r="F1141" s="103"/>
      <c r="G1141" s="103"/>
      <c r="H1141" s="103"/>
      <c r="I1141" s="103"/>
      <c r="J1141" s="103"/>
      <c r="K1141" s="103"/>
      <c r="L1141" s="103"/>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1"/>
      <c r="B1142" s="91"/>
      <c r="C1142" s="91"/>
      <c r="D1142" s="91"/>
      <c r="E1142" s="103"/>
      <c r="F1142" s="103"/>
      <c r="G1142" s="103"/>
      <c r="H1142" s="103"/>
      <c r="I1142" s="103"/>
      <c r="J1142" s="103"/>
      <c r="K1142" s="103"/>
      <c r="L1142" s="103"/>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1"/>
      <c r="B1143" s="91"/>
      <c r="C1143" s="91"/>
      <c r="D1143" s="91"/>
      <c r="E1143" s="103"/>
      <c r="F1143" s="103"/>
      <c r="G1143" s="103"/>
      <c r="H1143" s="103"/>
      <c r="I1143" s="103"/>
      <c r="J1143" s="103"/>
      <c r="K1143" s="103"/>
      <c r="L1143" s="10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1"/>
      <c r="B1144" s="91"/>
      <c r="C1144" s="91"/>
      <c r="D1144" s="91"/>
      <c r="E1144" s="103"/>
      <c r="F1144" s="103"/>
      <c r="G1144" s="103"/>
      <c r="H1144" s="103"/>
      <c r="I1144" s="103"/>
      <c r="J1144" s="103"/>
      <c r="K1144" s="103"/>
      <c r="L1144" s="103"/>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1"/>
      <c r="B1145" s="91"/>
      <c r="C1145" s="91"/>
      <c r="D1145" s="91"/>
      <c r="E1145" s="103"/>
      <c r="F1145" s="103"/>
      <c r="G1145" s="103"/>
      <c r="H1145" s="103"/>
      <c r="I1145" s="103"/>
      <c r="J1145" s="103"/>
      <c r="K1145" s="103"/>
      <c r="L1145" s="103"/>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1"/>
      <c r="B1146" s="91"/>
      <c r="C1146" s="91"/>
      <c r="D1146" s="91"/>
      <c r="E1146" s="103"/>
      <c r="F1146" s="103"/>
      <c r="G1146" s="103"/>
      <c r="H1146" s="103"/>
      <c r="I1146" s="103"/>
      <c r="J1146" s="103"/>
      <c r="K1146" s="103"/>
      <c r="L1146" s="103"/>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1"/>
      <c r="B1147" s="91"/>
      <c r="C1147" s="91"/>
      <c r="D1147" s="91"/>
      <c r="E1147" s="103"/>
      <c r="F1147" s="103"/>
      <c r="G1147" s="103"/>
      <c r="H1147" s="103"/>
      <c r="I1147" s="103"/>
      <c r="J1147" s="103"/>
      <c r="K1147" s="103"/>
      <c r="L1147" s="103"/>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1"/>
      <c r="B1148" s="91"/>
      <c r="C1148" s="91"/>
      <c r="D1148" s="91"/>
      <c r="E1148" s="103"/>
      <c r="F1148" s="103"/>
      <c r="G1148" s="103"/>
      <c r="H1148" s="103"/>
      <c r="I1148" s="103"/>
      <c r="J1148" s="103"/>
      <c r="K1148" s="103"/>
      <c r="L1148" s="103"/>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1"/>
      <c r="B1149" s="91"/>
      <c r="C1149" s="91"/>
      <c r="D1149" s="91"/>
      <c r="E1149" s="103"/>
      <c r="F1149" s="103"/>
      <c r="G1149" s="103"/>
      <c r="H1149" s="103"/>
      <c r="I1149" s="103"/>
      <c r="J1149" s="103"/>
      <c r="K1149" s="103"/>
      <c r="L1149" s="103"/>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1"/>
      <c r="B1150" s="91"/>
      <c r="C1150" s="91"/>
      <c r="D1150" s="91"/>
      <c r="E1150" s="103"/>
      <c r="F1150" s="103"/>
      <c r="G1150" s="103"/>
      <c r="H1150" s="103"/>
      <c r="I1150" s="103"/>
      <c r="J1150" s="103"/>
      <c r="K1150" s="103"/>
      <c r="L1150" s="103"/>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1"/>
      <c r="B1151" s="91"/>
      <c r="C1151" s="91"/>
      <c r="D1151" s="91"/>
      <c r="E1151" s="103"/>
      <c r="F1151" s="103"/>
      <c r="G1151" s="103"/>
      <c r="H1151" s="103"/>
      <c r="I1151" s="103"/>
      <c r="J1151" s="103"/>
      <c r="K1151" s="103"/>
      <c r="L1151" s="103"/>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1"/>
      <c r="B1152" s="91"/>
      <c r="C1152" s="91"/>
      <c r="D1152" s="91"/>
      <c r="E1152" s="103"/>
      <c r="F1152" s="103"/>
      <c r="G1152" s="103"/>
      <c r="H1152" s="103"/>
      <c r="I1152" s="103"/>
      <c r="J1152" s="103"/>
      <c r="K1152" s="103"/>
      <c r="L1152" s="103"/>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1"/>
      <c r="B1153" s="91"/>
      <c r="C1153" s="91"/>
      <c r="D1153" s="91"/>
      <c r="E1153" s="103"/>
      <c r="F1153" s="103"/>
      <c r="G1153" s="103"/>
      <c r="H1153" s="103"/>
      <c r="I1153" s="103"/>
      <c r="J1153" s="103"/>
      <c r="K1153" s="103"/>
      <c r="L1153" s="10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1"/>
      <c r="B1154" s="91"/>
      <c r="C1154" s="91"/>
      <c r="D1154" s="91"/>
      <c r="E1154" s="103"/>
      <c r="F1154" s="103"/>
      <c r="G1154" s="103"/>
      <c r="H1154" s="103"/>
      <c r="I1154" s="103"/>
      <c r="J1154" s="103"/>
      <c r="K1154" s="103"/>
      <c r="L1154" s="103"/>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1"/>
      <c r="B1155" s="91"/>
      <c r="C1155" s="91"/>
      <c r="D1155" s="91"/>
      <c r="E1155" s="103"/>
      <c r="F1155" s="103"/>
      <c r="G1155" s="103"/>
      <c r="H1155" s="103"/>
      <c r="I1155" s="103"/>
      <c r="J1155" s="103"/>
      <c r="K1155" s="103"/>
      <c r="L1155" s="103"/>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1"/>
      <c r="B1156" s="91"/>
      <c r="C1156" s="91"/>
      <c r="D1156" s="91"/>
      <c r="E1156" s="103"/>
      <c r="F1156" s="103"/>
      <c r="G1156" s="103"/>
      <c r="H1156" s="103"/>
      <c r="I1156" s="103"/>
      <c r="J1156" s="103"/>
      <c r="K1156" s="103"/>
      <c r="L1156" s="103"/>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1"/>
      <c r="B1157" s="91"/>
      <c r="C1157" s="91"/>
      <c r="D1157" s="91"/>
      <c r="E1157" s="103"/>
      <c r="F1157" s="103"/>
      <c r="G1157" s="103"/>
      <c r="H1157" s="103"/>
      <c r="I1157" s="103"/>
      <c r="J1157" s="103"/>
      <c r="K1157" s="103"/>
      <c r="L1157" s="103"/>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1"/>
      <c r="B1158" s="91"/>
      <c r="C1158" s="91"/>
      <c r="D1158" s="91"/>
      <c r="E1158" s="103"/>
      <c r="F1158" s="103"/>
      <c r="G1158" s="103"/>
      <c r="H1158" s="103"/>
      <c r="I1158" s="103"/>
      <c r="J1158" s="103"/>
      <c r="K1158" s="103"/>
      <c r="L1158" s="103"/>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1"/>
      <c r="B1159" s="91"/>
      <c r="C1159" s="91"/>
      <c r="D1159" s="91"/>
      <c r="E1159" s="103"/>
      <c r="F1159" s="103"/>
      <c r="G1159" s="103"/>
      <c r="H1159" s="103"/>
      <c r="I1159" s="103"/>
      <c r="J1159" s="103"/>
      <c r="K1159" s="103"/>
      <c r="L1159" s="103"/>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1"/>
      <c r="B1160" s="91"/>
      <c r="C1160" s="91"/>
      <c r="D1160" s="91"/>
      <c r="E1160" s="103"/>
      <c r="F1160" s="103"/>
      <c r="G1160" s="103"/>
      <c r="H1160" s="103"/>
      <c r="I1160" s="103"/>
      <c r="J1160" s="103"/>
      <c r="K1160" s="103"/>
      <c r="L1160" s="103"/>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1"/>
      <c r="B1161" s="91"/>
      <c r="C1161" s="91"/>
      <c r="D1161" s="91"/>
      <c r="E1161" s="103"/>
      <c r="F1161" s="103"/>
      <c r="G1161" s="103"/>
      <c r="H1161" s="103"/>
      <c r="I1161" s="103"/>
      <c r="J1161" s="103"/>
      <c r="K1161" s="103"/>
      <c r="L1161" s="103"/>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1"/>
      <c r="B1162" s="91"/>
      <c r="C1162" s="91"/>
      <c r="D1162" s="91"/>
      <c r="E1162" s="103"/>
      <c r="F1162" s="103"/>
      <c r="G1162" s="103"/>
      <c r="H1162" s="103"/>
      <c r="I1162" s="103"/>
      <c r="J1162" s="103"/>
      <c r="K1162" s="103"/>
      <c r="L1162" s="103"/>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1"/>
      <c r="B1163" s="91"/>
      <c r="C1163" s="91"/>
      <c r="D1163" s="91"/>
      <c r="E1163" s="103"/>
      <c r="F1163" s="103"/>
      <c r="G1163" s="103"/>
      <c r="H1163" s="103"/>
      <c r="I1163" s="103"/>
      <c r="J1163" s="103"/>
      <c r="K1163" s="103"/>
      <c r="L1163" s="10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1"/>
      <c r="B1164" s="91"/>
      <c r="C1164" s="91"/>
      <c r="D1164" s="91"/>
      <c r="E1164" s="103"/>
      <c r="F1164" s="103"/>
      <c r="G1164" s="103"/>
      <c r="H1164" s="103"/>
      <c r="I1164" s="103"/>
      <c r="J1164" s="103"/>
      <c r="K1164" s="103"/>
      <c r="L1164" s="103"/>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1"/>
      <c r="B1165" s="91"/>
      <c r="C1165" s="91"/>
      <c r="D1165" s="91"/>
      <c r="E1165" s="103"/>
      <c r="F1165" s="103"/>
      <c r="G1165" s="103"/>
      <c r="H1165" s="103"/>
      <c r="I1165" s="103"/>
      <c r="J1165" s="103"/>
      <c r="K1165" s="103"/>
      <c r="L1165" s="103"/>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1"/>
      <c r="B1166" s="91"/>
      <c r="C1166" s="91"/>
      <c r="D1166" s="91"/>
      <c r="E1166" s="103"/>
      <c r="F1166" s="103"/>
      <c r="G1166" s="103"/>
      <c r="H1166" s="103"/>
      <c r="I1166" s="103"/>
      <c r="J1166" s="103"/>
      <c r="K1166" s="103"/>
      <c r="L1166" s="103"/>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1"/>
      <c r="B1167" s="91"/>
      <c r="C1167" s="91"/>
      <c r="D1167" s="91"/>
      <c r="E1167" s="103"/>
      <c r="F1167" s="103"/>
      <c r="G1167" s="103"/>
      <c r="H1167" s="103"/>
      <c r="I1167" s="103"/>
      <c r="J1167" s="103"/>
      <c r="K1167" s="103"/>
      <c r="L1167" s="103"/>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1"/>
      <c r="B1168" s="91"/>
      <c r="C1168" s="91"/>
      <c r="D1168" s="91"/>
      <c r="E1168" s="103"/>
      <c r="F1168" s="103"/>
      <c r="G1168" s="103"/>
      <c r="H1168" s="103"/>
      <c r="I1168" s="103"/>
      <c r="J1168" s="103"/>
      <c r="K1168" s="103"/>
      <c r="L1168" s="103"/>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1"/>
      <c r="B1169" s="91"/>
      <c r="C1169" s="91"/>
      <c r="D1169" s="91"/>
      <c r="E1169" s="103"/>
      <c r="F1169" s="103"/>
      <c r="G1169" s="103"/>
      <c r="H1169" s="103"/>
      <c r="I1169" s="103"/>
      <c r="J1169" s="103"/>
      <c r="K1169" s="103"/>
      <c r="L1169" s="103"/>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1"/>
      <c r="B1170" s="91"/>
      <c r="C1170" s="91"/>
      <c r="D1170" s="91"/>
      <c r="E1170" s="103"/>
      <c r="F1170" s="103"/>
      <c r="G1170" s="103"/>
      <c r="H1170" s="103"/>
      <c r="I1170" s="103"/>
      <c r="J1170" s="103"/>
      <c r="K1170" s="103"/>
      <c r="L1170" s="103"/>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1"/>
      <c r="B1171" s="91"/>
      <c r="C1171" s="91"/>
      <c r="D1171" s="91"/>
      <c r="E1171" s="103"/>
      <c r="F1171" s="103"/>
      <c r="G1171" s="103"/>
      <c r="H1171" s="103"/>
      <c r="I1171" s="103"/>
      <c r="J1171" s="103"/>
      <c r="K1171" s="103"/>
      <c r="L1171" s="103"/>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1"/>
      <c r="B1172" s="91"/>
      <c r="C1172" s="91"/>
      <c r="D1172" s="91"/>
      <c r="E1172" s="103"/>
      <c r="F1172" s="103"/>
      <c r="G1172" s="103"/>
      <c r="H1172" s="103"/>
      <c r="I1172" s="103"/>
      <c r="J1172" s="103"/>
      <c r="K1172" s="103"/>
      <c r="L1172" s="103"/>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1"/>
      <c r="B1173" s="91"/>
      <c r="C1173" s="91"/>
      <c r="D1173" s="91"/>
      <c r="E1173" s="103"/>
      <c r="F1173" s="103"/>
      <c r="G1173" s="103"/>
      <c r="H1173" s="103"/>
      <c r="I1173" s="103"/>
      <c r="J1173" s="103"/>
      <c r="K1173" s="103"/>
      <c r="L1173" s="10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1"/>
      <c r="B1174" s="91"/>
      <c r="C1174" s="91"/>
      <c r="D1174" s="91"/>
      <c r="E1174" s="103"/>
      <c r="F1174" s="103"/>
      <c r="G1174" s="103"/>
      <c r="H1174" s="103"/>
      <c r="I1174" s="103"/>
      <c r="J1174" s="103"/>
      <c r="K1174" s="103"/>
      <c r="L1174" s="103"/>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1"/>
      <c r="B1175" s="91"/>
      <c r="C1175" s="91"/>
      <c r="D1175" s="91"/>
      <c r="E1175" s="103"/>
      <c r="F1175" s="103"/>
      <c r="G1175" s="103"/>
      <c r="H1175" s="103"/>
      <c r="I1175" s="103"/>
      <c r="J1175" s="103"/>
      <c r="K1175" s="103"/>
      <c r="L1175" s="103"/>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1"/>
      <c r="B1176" s="91"/>
      <c r="C1176" s="91"/>
      <c r="D1176" s="91"/>
      <c r="E1176" s="103"/>
      <c r="F1176" s="103"/>
      <c r="G1176" s="103"/>
      <c r="H1176" s="103"/>
      <c r="I1176" s="103"/>
      <c r="J1176" s="103"/>
      <c r="K1176" s="103"/>
      <c r="L1176" s="103"/>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1"/>
      <c r="B1177" s="91"/>
      <c r="C1177" s="91"/>
      <c r="D1177" s="91"/>
      <c r="E1177" s="103"/>
      <c r="F1177" s="103"/>
      <c r="G1177" s="103"/>
      <c r="H1177" s="103"/>
      <c r="I1177" s="103"/>
      <c r="J1177" s="103"/>
      <c r="K1177" s="103"/>
      <c r="L1177" s="103"/>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1"/>
      <c r="B1178" s="91"/>
      <c r="C1178" s="91"/>
      <c r="D1178" s="91"/>
      <c r="E1178" s="103"/>
      <c r="F1178" s="103"/>
      <c r="G1178" s="103"/>
      <c r="H1178" s="103"/>
      <c r="I1178" s="103"/>
      <c r="J1178" s="103"/>
      <c r="K1178" s="103"/>
      <c r="L1178" s="103"/>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1"/>
      <c r="B1179" s="91"/>
      <c r="C1179" s="91"/>
      <c r="D1179" s="91"/>
      <c r="E1179" s="103"/>
      <c r="F1179" s="103"/>
      <c r="G1179" s="103"/>
      <c r="H1179" s="103"/>
      <c r="I1179" s="103"/>
      <c r="J1179" s="103"/>
      <c r="K1179" s="103"/>
      <c r="L1179" s="103"/>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1"/>
      <c r="B1180" s="91"/>
      <c r="C1180" s="91"/>
      <c r="D1180" s="91"/>
      <c r="E1180" s="103"/>
      <c r="F1180" s="103"/>
      <c r="G1180" s="103"/>
      <c r="H1180" s="103"/>
      <c r="I1180" s="103"/>
      <c r="J1180" s="103"/>
      <c r="K1180" s="103"/>
      <c r="L1180" s="103"/>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1"/>
      <c r="B1181" s="91"/>
      <c r="C1181" s="91"/>
      <c r="D1181" s="91"/>
      <c r="E1181" s="103"/>
      <c r="F1181" s="103"/>
      <c r="G1181" s="103"/>
      <c r="H1181" s="103"/>
      <c r="I1181" s="103"/>
      <c r="J1181" s="103"/>
      <c r="K1181" s="103"/>
      <c r="L1181" s="103"/>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1"/>
      <c r="B1182" s="91"/>
      <c r="C1182" s="91"/>
      <c r="D1182" s="91"/>
      <c r="E1182" s="103"/>
      <c r="F1182" s="103"/>
      <c r="G1182" s="103"/>
      <c r="H1182" s="103"/>
      <c r="I1182" s="103"/>
      <c r="J1182" s="103"/>
      <c r="K1182" s="103"/>
      <c r="L1182" s="103"/>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1"/>
      <c r="B1183" s="91"/>
      <c r="C1183" s="91"/>
      <c r="D1183" s="91"/>
      <c r="E1183" s="103"/>
      <c r="F1183" s="103"/>
      <c r="G1183" s="103"/>
      <c r="H1183" s="103"/>
      <c r="I1183" s="103"/>
      <c r="J1183" s="103"/>
      <c r="K1183" s="103"/>
      <c r="L1183" s="10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2"/>
      <c r="B1184" s="92"/>
      <c r="C1184" s="92"/>
      <c r="D1184" s="92"/>
      <c r="E1184" s="104"/>
      <c r="F1184" s="104"/>
      <c r="G1184" s="104"/>
      <c r="H1184" s="104"/>
      <c r="I1184" s="104"/>
      <c r="J1184" s="104"/>
      <c r="K1184" s="104"/>
      <c r="L1184" s="10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2"/>
      <c r="B1185" s="92"/>
      <c r="C1185" s="92"/>
      <c r="D1185" s="92"/>
      <c r="E1185" s="104"/>
      <c r="F1185" s="104"/>
      <c r="G1185" s="104"/>
      <c r="H1185" s="104"/>
      <c r="I1185" s="104"/>
      <c r="J1185" s="104"/>
      <c r="K1185" s="104"/>
      <c r="L1185" s="104"/>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2"/>
      <c r="B1186" s="92"/>
      <c r="C1186" s="92"/>
      <c r="D1186" s="92"/>
      <c r="E1186" s="104"/>
      <c r="F1186" s="104"/>
      <c r="G1186" s="104"/>
      <c r="H1186" s="104"/>
      <c r="I1186" s="104"/>
      <c r="J1186" s="104"/>
      <c r="K1186" s="104"/>
      <c r="L1186" s="104"/>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2"/>
      <c r="B1187" s="92"/>
      <c r="C1187" s="92"/>
      <c r="D1187" s="92"/>
      <c r="E1187" s="104"/>
      <c r="F1187" s="104"/>
      <c r="G1187" s="104"/>
      <c r="H1187" s="104"/>
      <c r="I1187" s="104"/>
      <c r="J1187" s="104"/>
      <c r="K1187" s="104"/>
      <c r="L1187" s="104"/>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2"/>
      <c r="B1188" s="92"/>
      <c r="C1188" s="92"/>
      <c r="D1188" s="92"/>
      <c r="E1188" s="104"/>
      <c r="F1188" s="104"/>
      <c r="G1188" s="104"/>
      <c r="H1188" s="104"/>
      <c r="I1188" s="104"/>
      <c r="J1188" s="104"/>
      <c r="K1188" s="104"/>
      <c r="L1188" s="104"/>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2"/>
      <c r="B1189" s="92"/>
      <c r="C1189" s="92"/>
      <c r="D1189" s="92"/>
      <c r="E1189" s="104"/>
      <c r="F1189" s="104"/>
      <c r="G1189" s="104"/>
      <c r="H1189" s="104"/>
      <c r="I1189" s="104"/>
      <c r="J1189" s="104"/>
      <c r="K1189" s="104"/>
      <c r="L1189" s="104"/>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2"/>
      <c r="B1190" s="92"/>
      <c r="C1190" s="92"/>
      <c r="D1190" s="92"/>
      <c r="E1190" s="104"/>
      <c r="F1190" s="104"/>
      <c r="G1190" s="104"/>
      <c r="H1190" s="104"/>
      <c r="I1190" s="104"/>
      <c r="J1190" s="104"/>
      <c r="K1190" s="104"/>
      <c r="L1190" s="104"/>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2"/>
      <c r="B1191" s="92"/>
      <c r="C1191" s="92"/>
      <c r="D1191" s="92"/>
      <c r="E1191" s="104"/>
      <c r="F1191" s="104"/>
      <c r="G1191" s="104"/>
      <c r="H1191" s="104"/>
      <c r="I1191" s="104"/>
      <c r="J1191" s="104"/>
      <c r="K1191" s="104"/>
      <c r="L1191" s="104"/>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2"/>
      <c r="B1192" s="92"/>
      <c r="C1192" s="92"/>
      <c r="D1192" s="92"/>
      <c r="E1192" s="104"/>
      <c r="F1192" s="104"/>
      <c r="G1192" s="104"/>
      <c r="H1192" s="104"/>
      <c r="I1192" s="104"/>
      <c r="J1192" s="104"/>
      <c r="K1192" s="104"/>
      <c r="L1192" s="104"/>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2"/>
      <c r="B1193" s="92"/>
      <c r="C1193" s="92"/>
      <c r="D1193" s="92"/>
      <c r="E1193" s="104"/>
      <c r="F1193" s="104"/>
      <c r="G1193" s="104"/>
      <c r="H1193" s="104"/>
      <c r="I1193" s="104"/>
      <c r="J1193" s="104"/>
      <c r="K1193" s="104"/>
      <c r="L1193" s="104"/>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2"/>
      <c r="B1194" s="92"/>
      <c r="C1194" s="92"/>
      <c r="D1194" s="92"/>
      <c r="E1194" s="104"/>
      <c r="F1194" s="104"/>
      <c r="G1194" s="104"/>
      <c r="H1194" s="104"/>
      <c r="I1194" s="104"/>
      <c r="J1194" s="104"/>
      <c r="K1194" s="104"/>
      <c r="L1194" s="10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2"/>
      <c r="B1195" s="92"/>
      <c r="C1195" s="92"/>
      <c r="D1195" s="92"/>
      <c r="E1195" s="104"/>
      <c r="F1195" s="104"/>
      <c r="G1195" s="104"/>
      <c r="H1195" s="104"/>
      <c r="I1195" s="104"/>
      <c r="J1195" s="104"/>
      <c r="K1195" s="104"/>
      <c r="L1195" s="104"/>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2"/>
      <c r="B1196" s="92"/>
      <c r="C1196" s="92"/>
      <c r="D1196" s="92"/>
      <c r="E1196" s="104"/>
      <c r="F1196" s="104"/>
      <c r="G1196" s="104"/>
      <c r="H1196" s="104"/>
      <c r="I1196" s="104"/>
      <c r="J1196" s="104"/>
      <c r="K1196" s="104"/>
      <c r="L1196" s="104"/>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2"/>
      <c r="B1197" s="92"/>
      <c r="C1197" s="92"/>
      <c r="D1197" s="92"/>
      <c r="E1197" s="104"/>
      <c r="F1197" s="104"/>
      <c r="G1197" s="104"/>
      <c r="H1197" s="104"/>
      <c r="I1197" s="104"/>
      <c r="J1197" s="104"/>
      <c r="K1197" s="104"/>
      <c r="L1197" s="104"/>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2"/>
      <c r="B1198" s="92"/>
      <c r="C1198" s="92"/>
      <c r="D1198" s="92"/>
      <c r="E1198" s="104"/>
      <c r="F1198" s="104"/>
      <c r="G1198" s="104"/>
      <c r="H1198" s="104"/>
      <c r="I1198" s="104"/>
      <c r="J1198" s="104"/>
      <c r="K1198" s="104"/>
      <c r="L1198" s="104"/>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2"/>
      <c r="B1199" s="92"/>
      <c r="C1199" s="92"/>
      <c r="D1199" s="92"/>
      <c r="E1199" s="104"/>
      <c r="F1199" s="104"/>
      <c r="G1199" s="104"/>
      <c r="H1199" s="104"/>
      <c r="I1199" s="104"/>
      <c r="J1199" s="104"/>
      <c r="K1199" s="104"/>
      <c r="L1199" s="104"/>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2"/>
      <c r="B1200" s="92"/>
      <c r="C1200" s="92"/>
      <c r="D1200" s="92"/>
      <c r="E1200" s="104"/>
      <c r="F1200" s="104"/>
      <c r="G1200" s="104"/>
      <c r="H1200" s="104"/>
      <c r="I1200" s="104"/>
      <c r="J1200" s="104"/>
      <c r="K1200" s="104"/>
      <c r="L1200" s="104"/>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2"/>
      <c r="B1201" s="92"/>
      <c r="C1201" s="92"/>
      <c r="D1201" s="92"/>
      <c r="E1201" s="104"/>
      <c r="F1201" s="104"/>
      <c r="G1201" s="104"/>
      <c r="H1201" s="104"/>
      <c r="I1201" s="104"/>
      <c r="J1201" s="104"/>
      <c r="K1201" s="104"/>
      <c r="L1201" s="104"/>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2"/>
      <c r="B1202" s="92"/>
      <c r="C1202" s="92"/>
      <c r="D1202" s="92"/>
      <c r="E1202" s="104"/>
      <c r="F1202" s="104"/>
      <c r="G1202" s="104"/>
      <c r="H1202" s="104"/>
      <c r="I1202" s="104"/>
      <c r="J1202" s="104"/>
      <c r="K1202" s="104"/>
      <c r="L1202" s="104"/>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2"/>
      <c r="B1203" s="92"/>
      <c r="C1203" s="92"/>
      <c r="D1203" s="92"/>
      <c r="E1203" s="104"/>
      <c r="F1203" s="104"/>
      <c r="G1203" s="104"/>
      <c r="H1203" s="104"/>
      <c r="I1203" s="104"/>
      <c r="J1203" s="104"/>
      <c r="K1203" s="104"/>
      <c r="L1203" s="104"/>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2"/>
      <c r="B1204" s="92"/>
      <c r="C1204" s="92"/>
      <c r="D1204" s="92"/>
      <c r="E1204" s="104"/>
      <c r="F1204" s="104"/>
      <c r="G1204" s="104"/>
      <c r="H1204" s="104"/>
      <c r="I1204" s="104"/>
      <c r="J1204" s="104"/>
      <c r="K1204" s="104"/>
      <c r="L1204" s="1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2"/>
      <c r="B1205" s="92"/>
      <c r="C1205" s="92"/>
      <c r="D1205" s="92"/>
      <c r="E1205" s="104"/>
      <c r="F1205" s="104"/>
      <c r="G1205" s="104"/>
      <c r="H1205" s="104"/>
      <c r="I1205" s="104"/>
      <c r="J1205" s="104"/>
      <c r="K1205" s="104"/>
      <c r="L1205" s="104"/>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2"/>
      <c r="B1206" s="92"/>
      <c r="C1206" s="92"/>
      <c r="D1206" s="92"/>
      <c r="E1206" s="104"/>
      <c r="F1206" s="104"/>
      <c r="G1206" s="104"/>
      <c r="H1206" s="104"/>
      <c r="I1206" s="104"/>
      <c r="J1206" s="104"/>
      <c r="K1206" s="104"/>
      <c r="L1206" s="104"/>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2"/>
      <c r="B1207" s="92"/>
      <c r="C1207" s="92"/>
      <c r="D1207" s="92"/>
      <c r="E1207" s="104"/>
      <c r="F1207" s="104"/>
      <c r="G1207" s="104"/>
      <c r="H1207" s="104"/>
      <c r="I1207" s="104"/>
      <c r="J1207" s="104"/>
      <c r="K1207" s="104"/>
      <c r="L1207" s="104"/>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2"/>
      <c r="B1208" s="92"/>
      <c r="C1208" s="92"/>
      <c r="D1208" s="92"/>
      <c r="E1208" s="104"/>
      <c r="F1208" s="104"/>
      <c r="G1208" s="104"/>
      <c r="H1208" s="104"/>
      <c r="I1208" s="104"/>
      <c r="J1208" s="104"/>
      <c r="K1208" s="104"/>
      <c r="L1208" s="104"/>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2"/>
      <c r="B1209" s="92"/>
      <c r="C1209" s="92"/>
      <c r="D1209" s="92"/>
      <c r="E1209" s="104"/>
      <c r="F1209" s="104"/>
      <c r="G1209" s="104"/>
      <c r="H1209" s="104"/>
      <c r="I1209" s="104"/>
      <c r="J1209" s="104"/>
      <c r="K1209" s="104"/>
      <c r="L1209" s="104"/>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2"/>
      <c r="B1210" s="92"/>
      <c r="C1210" s="92"/>
      <c r="D1210" s="92"/>
      <c r="E1210" s="104"/>
      <c r="F1210" s="104"/>
      <c r="G1210" s="104"/>
      <c r="H1210" s="104"/>
      <c r="I1210" s="104"/>
      <c r="J1210" s="104"/>
      <c r="K1210" s="104"/>
      <c r="L1210" s="104"/>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2"/>
      <c r="B1211" s="92"/>
      <c r="C1211" s="92"/>
      <c r="D1211" s="92"/>
      <c r="E1211" s="104"/>
      <c r="F1211" s="104"/>
      <c r="G1211" s="104"/>
      <c r="H1211" s="104"/>
      <c r="I1211" s="104"/>
      <c r="J1211" s="104"/>
      <c r="K1211" s="104"/>
      <c r="L1211" s="104"/>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2"/>
      <c r="B1212" s="92"/>
      <c r="C1212" s="92"/>
      <c r="D1212" s="92"/>
      <c r="E1212" s="104"/>
      <c r="F1212" s="104"/>
      <c r="G1212" s="104"/>
      <c r="H1212" s="104"/>
      <c r="I1212" s="104"/>
      <c r="J1212" s="104"/>
      <c r="K1212" s="104"/>
      <c r="L1212" s="104"/>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2"/>
      <c r="B1213" s="92"/>
      <c r="C1213" s="92"/>
      <c r="D1213" s="92"/>
      <c r="E1213" s="104"/>
      <c r="F1213" s="104"/>
      <c r="G1213" s="104"/>
      <c r="H1213" s="104"/>
      <c r="I1213" s="104"/>
      <c r="J1213" s="104"/>
      <c r="K1213" s="104"/>
      <c r="L1213" s="104"/>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2"/>
      <c r="B1214" s="92"/>
      <c r="C1214" s="92"/>
      <c r="D1214" s="92"/>
      <c r="E1214" s="104"/>
      <c r="F1214" s="104"/>
      <c r="G1214" s="104"/>
      <c r="H1214" s="104"/>
      <c r="I1214" s="104"/>
      <c r="J1214" s="104"/>
      <c r="K1214" s="104"/>
      <c r="L1214" s="10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2"/>
      <c r="B1215" s="92"/>
      <c r="C1215" s="92"/>
      <c r="D1215" s="92"/>
      <c r="E1215" s="104"/>
      <c r="F1215" s="104"/>
      <c r="G1215" s="104"/>
      <c r="H1215" s="104"/>
      <c r="I1215" s="104"/>
      <c r="J1215" s="104"/>
      <c r="K1215" s="104"/>
      <c r="L1215" s="104"/>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2"/>
      <c r="B1216" s="92"/>
      <c r="C1216" s="92"/>
      <c r="D1216" s="92"/>
      <c r="E1216" s="104"/>
      <c r="F1216" s="104"/>
      <c r="G1216" s="104"/>
      <c r="H1216" s="104"/>
      <c r="I1216" s="104"/>
      <c r="J1216" s="104"/>
      <c r="K1216" s="104"/>
      <c r="L1216" s="104"/>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2"/>
      <c r="B1217" s="92"/>
      <c r="C1217" s="92"/>
      <c r="D1217" s="92"/>
      <c r="E1217" s="104"/>
      <c r="F1217" s="104"/>
      <c r="G1217" s="104"/>
      <c r="H1217" s="104"/>
      <c r="I1217" s="104"/>
      <c r="J1217" s="104"/>
      <c r="K1217" s="104"/>
      <c r="L1217" s="104"/>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2"/>
      <c r="B1218" s="92"/>
      <c r="C1218" s="92"/>
      <c r="D1218" s="92"/>
      <c r="E1218" s="104"/>
      <c r="F1218" s="104"/>
      <c r="G1218" s="104"/>
      <c r="H1218" s="104"/>
      <c r="I1218" s="104"/>
      <c r="J1218" s="104"/>
      <c r="K1218" s="104"/>
      <c r="L1218" s="104"/>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2"/>
      <c r="B1219" s="92"/>
      <c r="C1219" s="92"/>
      <c r="D1219" s="92"/>
      <c r="E1219" s="104"/>
      <c r="F1219" s="104"/>
      <c r="G1219" s="104"/>
      <c r="H1219" s="104"/>
      <c r="I1219" s="104"/>
      <c r="J1219" s="104"/>
      <c r="K1219" s="104"/>
      <c r="L1219" s="104"/>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2"/>
      <c r="B1220" s="92"/>
      <c r="C1220" s="92"/>
      <c r="D1220" s="92"/>
      <c r="E1220" s="104"/>
      <c r="F1220" s="104"/>
      <c r="G1220" s="104"/>
      <c r="H1220" s="104"/>
      <c r="I1220" s="104"/>
      <c r="J1220" s="104"/>
      <c r="K1220" s="104"/>
      <c r="L1220" s="104"/>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2"/>
      <c r="B1221" s="92"/>
      <c r="C1221" s="92"/>
      <c r="D1221" s="92"/>
      <c r="E1221" s="104"/>
      <c r="F1221" s="104"/>
      <c r="G1221" s="104"/>
      <c r="H1221" s="104"/>
      <c r="I1221" s="104"/>
      <c r="J1221" s="104"/>
      <c r="K1221" s="104"/>
      <c r="L1221" s="104"/>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2"/>
      <c r="B1222" s="92"/>
      <c r="C1222" s="92"/>
      <c r="D1222" s="92"/>
      <c r="E1222" s="104"/>
      <c r="F1222" s="104"/>
      <c r="G1222" s="104"/>
      <c r="H1222" s="104"/>
      <c r="I1222" s="104"/>
      <c r="J1222" s="104"/>
      <c r="K1222" s="104"/>
      <c r="L1222" s="104"/>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2"/>
      <c r="B1223" s="92"/>
      <c r="C1223" s="92"/>
      <c r="D1223" s="92"/>
      <c r="E1223" s="104"/>
      <c r="F1223" s="104"/>
      <c r="G1223" s="104"/>
      <c r="H1223" s="104"/>
      <c r="I1223" s="104"/>
      <c r="J1223" s="104"/>
      <c r="K1223" s="104"/>
      <c r="L1223" s="104"/>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2"/>
      <c r="B1224" s="92"/>
      <c r="C1224" s="92"/>
      <c r="D1224" s="92"/>
      <c r="E1224" s="104"/>
      <c r="F1224" s="104"/>
      <c r="G1224" s="104"/>
      <c r="H1224" s="104"/>
      <c r="I1224" s="104"/>
      <c r="J1224" s="104"/>
      <c r="K1224" s="104"/>
      <c r="L1224" s="10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2"/>
      <c r="B1225" s="92"/>
      <c r="C1225" s="92"/>
      <c r="D1225" s="92"/>
      <c r="E1225" s="104"/>
      <c r="F1225" s="104"/>
      <c r="G1225" s="104"/>
      <c r="H1225" s="104"/>
      <c r="I1225" s="104"/>
      <c r="J1225" s="104"/>
      <c r="K1225" s="104"/>
      <c r="L1225" s="104"/>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2"/>
      <c r="B1226" s="92"/>
      <c r="C1226" s="92"/>
      <c r="D1226" s="92"/>
      <c r="E1226" s="104"/>
      <c r="F1226" s="104"/>
      <c r="G1226" s="104"/>
      <c r="H1226" s="104"/>
      <c r="I1226" s="104"/>
      <c r="J1226" s="104"/>
      <c r="K1226" s="104"/>
      <c r="L1226" s="104"/>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2"/>
      <c r="B1227" s="92"/>
      <c r="C1227" s="92"/>
      <c r="D1227" s="92"/>
      <c r="E1227" s="104"/>
      <c r="F1227" s="104"/>
      <c r="G1227" s="104"/>
      <c r="H1227" s="104"/>
      <c r="I1227" s="104"/>
      <c r="J1227" s="104"/>
      <c r="K1227" s="104"/>
      <c r="L1227" s="104"/>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2"/>
      <c r="B1228" s="92"/>
      <c r="C1228" s="92"/>
      <c r="D1228" s="92"/>
      <c r="E1228" s="104"/>
      <c r="F1228" s="104"/>
      <c r="G1228" s="104"/>
      <c r="H1228" s="104"/>
      <c r="I1228" s="104"/>
      <c r="J1228" s="104"/>
      <c r="K1228" s="104"/>
      <c r="L1228" s="104"/>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2"/>
      <c r="B1229" s="92"/>
      <c r="C1229" s="92"/>
      <c r="D1229" s="92"/>
      <c r="E1229" s="104"/>
      <c r="F1229" s="104"/>
      <c r="G1229" s="104"/>
      <c r="H1229" s="104"/>
      <c r="I1229" s="104"/>
      <c r="J1229" s="104"/>
      <c r="K1229" s="104"/>
      <c r="L1229" s="104"/>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2"/>
      <c r="B1230" s="92"/>
      <c r="C1230" s="92"/>
      <c r="D1230" s="92"/>
      <c r="E1230" s="104"/>
      <c r="F1230" s="104"/>
      <c r="G1230" s="104"/>
      <c r="H1230" s="104"/>
      <c r="I1230" s="104"/>
      <c r="J1230" s="104"/>
      <c r="K1230" s="104"/>
      <c r="L1230" s="104"/>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2"/>
      <c r="B1231" s="92"/>
      <c r="C1231" s="92"/>
      <c r="D1231" s="92"/>
      <c r="E1231" s="104"/>
      <c r="F1231" s="104"/>
      <c r="G1231" s="104"/>
      <c r="H1231" s="104"/>
      <c r="I1231" s="104"/>
      <c r="J1231" s="104"/>
      <c r="K1231" s="104"/>
      <c r="L1231" s="104"/>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2"/>
      <c r="B1232" s="92"/>
      <c r="C1232" s="92"/>
      <c r="D1232" s="92"/>
      <c r="E1232" s="104"/>
      <c r="F1232" s="104"/>
      <c r="G1232" s="104"/>
      <c r="H1232" s="104"/>
      <c r="I1232" s="104"/>
      <c r="J1232" s="104"/>
      <c r="K1232" s="104"/>
      <c r="L1232" s="104"/>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2"/>
      <c r="B1233" s="92"/>
      <c r="C1233" s="92"/>
      <c r="D1233" s="92"/>
      <c r="E1233" s="104"/>
      <c r="F1233" s="104"/>
      <c r="G1233" s="104"/>
      <c r="H1233" s="104"/>
      <c r="I1233" s="104"/>
      <c r="J1233" s="104"/>
      <c r="K1233" s="104"/>
      <c r="L1233" s="104"/>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2"/>
      <c r="B1234" s="92"/>
      <c r="C1234" s="92"/>
      <c r="D1234" s="92"/>
      <c r="E1234" s="104"/>
      <c r="F1234" s="104"/>
      <c r="G1234" s="104"/>
      <c r="H1234" s="104"/>
      <c r="I1234" s="104"/>
      <c r="J1234" s="104"/>
      <c r="K1234" s="104"/>
      <c r="L1234" s="10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2"/>
      <c r="B1235" s="92"/>
      <c r="C1235" s="92"/>
      <c r="D1235" s="92"/>
      <c r="E1235" s="104"/>
      <c r="F1235" s="104"/>
      <c r="G1235" s="104"/>
      <c r="H1235" s="104"/>
      <c r="I1235" s="104"/>
      <c r="J1235" s="104"/>
      <c r="K1235" s="104"/>
      <c r="L1235" s="104"/>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2"/>
      <c r="B1236" s="92"/>
      <c r="C1236" s="92"/>
      <c r="D1236" s="92"/>
      <c r="E1236" s="104"/>
      <c r="F1236" s="104"/>
      <c r="G1236" s="104"/>
      <c r="H1236" s="104"/>
      <c r="I1236" s="104"/>
      <c r="J1236" s="104"/>
      <c r="K1236" s="104"/>
      <c r="L1236" s="104"/>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2"/>
      <c r="B1237" s="92"/>
      <c r="C1237" s="92"/>
      <c r="D1237" s="92"/>
      <c r="E1237" s="104"/>
      <c r="F1237" s="104"/>
      <c r="G1237" s="104"/>
      <c r="H1237" s="104"/>
      <c r="I1237" s="104"/>
      <c r="J1237" s="104"/>
      <c r="K1237" s="104"/>
      <c r="L1237" s="104"/>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2"/>
      <c r="B1238" s="92"/>
      <c r="C1238" s="92"/>
      <c r="D1238" s="92"/>
      <c r="E1238" s="104"/>
      <c r="F1238" s="104"/>
      <c r="G1238" s="104"/>
      <c r="H1238" s="104"/>
      <c r="I1238" s="104"/>
      <c r="J1238" s="104"/>
      <c r="K1238" s="104"/>
      <c r="L1238" s="104"/>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2"/>
      <c r="B1239" s="92"/>
      <c r="C1239" s="92"/>
      <c r="D1239" s="92"/>
      <c r="E1239" s="104"/>
      <c r="F1239" s="104"/>
      <c r="G1239" s="104"/>
      <c r="H1239" s="104"/>
      <c r="I1239" s="104"/>
      <c r="J1239" s="104"/>
      <c r="K1239" s="104"/>
      <c r="L1239" s="104"/>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2"/>
      <c r="B1240" s="92"/>
      <c r="C1240" s="92"/>
      <c r="D1240" s="92"/>
      <c r="E1240" s="104"/>
      <c r="F1240" s="104"/>
      <c r="G1240" s="104"/>
      <c r="H1240" s="104"/>
      <c r="I1240" s="104"/>
      <c r="J1240" s="104"/>
      <c r="K1240" s="104"/>
      <c r="L1240" s="104"/>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2"/>
      <c r="B1241" s="92"/>
      <c r="C1241" s="92"/>
      <c r="D1241" s="92"/>
      <c r="E1241" s="104"/>
      <c r="F1241" s="104"/>
      <c r="G1241" s="104"/>
      <c r="H1241" s="104"/>
      <c r="I1241" s="104"/>
      <c r="J1241" s="104"/>
      <c r="K1241" s="104"/>
      <c r="L1241" s="104"/>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2"/>
      <c r="B1242" s="92"/>
      <c r="C1242" s="92"/>
      <c r="D1242" s="92"/>
      <c r="E1242" s="104"/>
      <c r="F1242" s="104"/>
      <c r="G1242" s="104"/>
      <c r="H1242" s="104"/>
      <c r="I1242" s="104"/>
      <c r="J1242" s="104"/>
      <c r="K1242" s="104"/>
      <c r="L1242" s="104"/>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2"/>
      <c r="B1243" s="92"/>
      <c r="C1243" s="92"/>
      <c r="D1243" s="92"/>
      <c r="E1243" s="104"/>
      <c r="F1243" s="104"/>
      <c r="G1243" s="104"/>
      <c r="H1243" s="104"/>
      <c r="I1243" s="104"/>
      <c r="J1243" s="104"/>
      <c r="K1243" s="104"/>
      <c r="L1243" s="104"/>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2"/>
      <c r="B1244" s="92"/>
      <c r="C1244" s="92"/>
      <c r="D1244" s="92"/>
      <c r="E1244" s="104"/>
      <c r="F1244" s="104"/>
      <c r="G1244" s="104"/>
      <c r="H1244" s="104"/>
      <c r="I1244" s="104"/>
      <c r="J1244" s="104"/>
      <c r="K1244" s="104"/>
      <c r="L1244" s="10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2"/>
      <c r="B1245" s="92"/>
      <c r="C1245" s="92"/>
      <c r="D1245" s="92"/>
      <c r="E1245" s="104"/>
      <c r="F1245" s="104"/>
      <c r="G1245" s="104"/>
      <c r="H1245" s="104"/>
      <c r="I1245" s="104"/>
      <c r="J1245" s="104"/>
      <c r="K1245" s="104"/>
      <c r="L1245" s="104"/>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2"/>
      <c r="B1246" s="92"/>
      <c r="C1246" s="92"/>
      <c r="D1246" s="92"/>
      <c r="E1246" s="104"/>
      <c r="F1246" s="104"/>
      <c r="G1246" s="104"/>
      <c r="H1246" s="104"/>
      <c r="I1246" s="104"/>
      <c r="J1246" s="104"/>
      <c r="K1246" s="104"/>
      <c r="L1246" s="104"/>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2"/>
      <c r="B1247" s="92"/>
      <c r="C1247" s="92"/>
      <c r="D1247" s="92"/>
      <c r="E1247" s="104"/>
      <c r="F1247" s="104"/>
      <c r="G1247" s="104"/>
      <c r="H1247" s="104"/>
      <c r="I1247" s="104"/>
      <c r="J1247" s="104"/>
      <c r="K1247" s="104"/>
      <c r="L1247" s="104"/>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2"/>
      <c r="B1248" s="92"/>
      <c r="C1248" s="92"/>
      <c r="D1248" s="92"/>
      <c r="E1248" s="104"/>
      <c r="F1248" s="104"/>
      <c r="G1248" s="104"/>
      <c r="H1248" s="104"/>
      <c r="I1248" s="104"/>
      <c r="J1248" s="104"/>
      <c r="K1248" s="104"/>
      <c r="L1248" s="104"/>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2"/>
      <c r="B1249" s="92"/>
      <c r="C1249" s="92"/>
      <c r="D1249" s="92"/>
      <c r="E1249" s="104"/>
      <c r="F1249" s="104"/>
      <c r="G1249" s="104"/>
      <c r="H1249" s="104"/>
      <c r="I1249" s="104"/>
      <c r="J1249" s="104"/>
      <c r="K1249" s="104"/>
      <c r="L1249" s="104"/>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2"/>
      <c r="B1250" s="92"/>
      <c r="C1250" s="92"/>
      <c r="D1250" s="92"/>
      <c r="E1250" s="104"/>
      <c r="F1250" s="104"/>
      <c r="G1250" s="104"/>
      <c r="H1250" s="104"/>
      <c r="I1250" s="104"/>
      <c r="J1250" s="104"/>
      <c r="K1250" s="104"/>
      <c r="L1250" s="104"/>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2"/>
      <c r="B1251" s="92"/>
      <c r="C1251" s="92"/>
      <c r="D1251" s="92"/>
      <c r="E1251" s="104"/>
      <c r="F1251" s="104"/>
      <c r="G1251" s="104"/>
      <c r="H1251" s="104"/>
      <c r="I1251" s="104"/>
      <c r="J1251" s="104"/>
      <c r="K1251" s="104"/>
      <c r="L1251" s="104"/>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2"/>
      <c r="B1252" s="92"/>
      <c r="C1252" s="92"/>
      <c r="D1252" s="92"/>
      <c r="E1252" s="104"/>
      <c r="F1252" s="104"/>
      <c r="G1252" s="104"/>
      <c r="H1252" s="104"/>
      <c r="I1252" s="104"/>
      <c r="J1252" s="104"/>
      <c r="K1252" s="104"/>
      <c r="L1252" s="104"/>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2"/>
      <c r="B1253" s="92"/>
      <c r="C1253" s="92"/>
      <c r="D1253" s="92"/>
      <c r="E1253" s="104"/>
      <c r="F1253" s="104"/>
      <c r="G1253" s="104"/>
      <c r="H1253" s="104"/>
      <c r="I1253" s="104"/>
      <c r="J1253" s="104"/>
      <c r="K1253" s="104"/>
      <c r="L1253" s="104"/>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2"/>
      <c r="B1254" s="92"/>
      <c r="C1254" s="92"/>
      <c r="D1254" s="92"/>
      <c r="E1254" s="104"/>
      <c r="F1254" s="104"/>
      <c r="G1254" s="104"/>
      <c r="H1254" s="104"/>
      <c r="I1254" s="104"/>
      <c r="J1254" s="104"/>
      <c r="K1254" s="104"/>
      <c r="L1254" s="10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2"/>
      <c r="B1255" s="92"/>
      <c r="C1255" s="92"/>
      <c r="D1255" s="92"/>
      <c r="E1255" s="104"/>
      <c r="F1255" s="104"/>
      <c r="G1255" s="104"/>
      <c r="H1255" s="104"/>
      <c r="I1255" s="104"/>
      <c r="J1255" s="104"/>
      <c r="K1255" s="104"/>
      <c r="L1255" s="104"/>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2"/>
      <c r="B1256" s="92"/>
      <c r="C1256" s="92"/>
      <c r="D1256" s="92"/>
      <c r="E1256" s="104"/>
      <c r="F1256" s="104"/>
      <c r="G1256" s="104"/>
      <c r="H1256" s="104"/>
      <c r="I1256" s="104"/>
      <c r="J1256" s="104"/>
      <c r="K1256" s="104"/>
      <c r="L1256" s="104"/>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2"/>
      <c r="B1257" s="92"/>
      <c r="C1257" s="92"/>
      <c r="D1257" s="92"/>
      <c r="E1257" s="104"/>
      <c r="F1257" s="104"/>
      <c r="G1257" s="104"/>
      <c r="H1257" s="104"/>
      <c r="I1257" s="104"/>
      <c r="J1257" s="104"/>
      <c r="K1257" s="104"/>
      <c r="L1257" s="104"/>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2"/>
      <c r="B1258" s="92"/>
      <c r="C1258" s="92"/>
      <c r="D1258" s="92"/>
      <c r="E1258" s="104"/>
      <c r="F1258" s="104"/>
      <c r="G1258" s="104"/>
      <c r="H1258" s="104"/>
      <c r="I1258" s="104"/>
      <c r="J1258" s="104"/>
      <c r="K1258" s="104"/>
      <c r="L1258" s="104"/>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2"/>
      <c r="B1259" s="92"/>
      <c r="C1259" s="92"/>
      <c r="D1259" s="92"/>
      <c r="E1259" s="104"/>
      <c r="F1259" s="104"/>
      <c r="G1259" s="104"/>
      <c r="H1259" s="104"/>
      <c r="I1259" s="104"/>
      <c r="J1259" s="104"/>
      <c r="K1259" s="104"/>
      <c r="L1259" s="104"/>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2"/>
      <c r="B1260" s="92"/>
      <c r="C1260" s="92"/>
      <c r="D1260" s="92"/>
      <c r="E1260" s="104"/>
      <c r="F1260" s="104"/>
      <c r="G1260" s="104"/>
      <c r="H1260" s="104"/>
      <c r="I1260" s="104"/>
      <c r="J1260" s="104"/>
      <c r="K1260" s="104"/>
      <c r="L1260" s="104"/>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2"/>
      <c r="B1261" s="92"/>
      <c r="C1261" s="92"/>
      <c r="D1261" s="92"/>
      <c r="E1261" s="104"/>
      <c r="F1261" s="104"/>
      <c r="G1261" s="104"/>
      <c r="H1261" s="104"/>
      <c r="I1261" s="104"/>
      <c r="J1261" s="104"/>
      <c r="K1261" s="104"/>
      <c r="L1261" s="104"/>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2"/>
      <c r="B1262" s="92"/>
      <c r="C1262" s="92"/>
      <c r="D1262" s="92"/>
      <c r="E1262" s="104"/>
      <c r="F1262" s="104"/>
      <c r="G1262" s="104"/>
      <c r="H1262" s="104"/>
      <c r="I1262" s="104"/>
      <c r="J1262" s="104"/>
      <c r="K1262" s="104"/>
      <c r="L1262" s="104"/>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2"/>
      <c r="B1263" s="92"/>
      <c r="C1263" s="92"/>
      <c r="D1263" s="92"/>
      <c r="E1263" s="104"/>
      <c r="F1263" s="104"/>
      <c r="G1263" s="104"/>
      <c r="H1263" s="104"/>
      <c r="I1263" s="104"/>
      <c r="J1263" s="104"/>
      <c r="K1263" s="104"/>
      <c r="L1263" s="104"/>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2"/>
      <c r="B1264" s="92"/>
      <c r="C1264" s="92"/>
      <c r="D1264" s="92"/>
      <c r="E1264" s="104"/>
      <c r="F1264" s="104"/>
      <c r="G1264" s="104"/>
      <c r="H1264" s="104"/>
      <c r="I1264" s="104"/>
      <c r="J1264" s="104"/>
      <c r="K1264" s="104"/>
      <c r="L1264" s="10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2"/>
      <c r="B1265" s="92"/>
      <c r="C1265" s="92"/>
      <c r="D1265" s="92"/>
      <c r="E1265" s="104"/>
      <c r="F1265" s="104"/>
      <c r="G1265" s="104"/>
      <c r="H1265" s="104"/>
      <c r="I1265" s="104"/>
      <c r="J1265" s="104"/>
      <c r="K1265" s="104"/>
      <c r="L1265" s="104"/>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2"/>
      <c r="B1266" s="92"/>
      <c r="C1266" s="92"/>
      <c r="D1266" s="92"/>
      <c r="E1266" s="104"/>
      <c r="F1266" s="104"/>
      <c r="G1266" s="104"/>
      <c r="H1266" s="104"/>
      <c r="I1266" s="104"/>
      <c r="J1266" s="104"/>
      <c r="K1266" s="104"/>
      <c r="L1266" s="104"/>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2"/>
      <c r="B1267" s="92"/>
      <c r="C1267" s="92"/>
      <c r="D1267" s="92"/>
      <c r="E1267" s="104"/>
      <c r="F1267" s="104"/>
      <c r="G1267" s="104"/>
      <c r="H1267" s="104"/>
      <c r="I1267" s="104"/>
      <c r="J1267" s="104"/>
      <c r="K1267" s="104"/>
      <c r="L1267" s="104"/>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2"/>
      <c r="B1268" s="92"/>
      <c r="C1268" s="92"/>
      <c r="D1268" s="92"/>
      <c r="E1268" s="104"/>
      <c r="F1268" s="104"/>
      <c r="G1268" s="104"/>
      <c r="H1268" s="104"/>
      <c r="I1268" s="104"/>
      <c r="J1268" s="104"/>
      <c r="K1268" s="104"/>
      <c r="L1268" s="104"/>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2"/>
      <c r="B1269" s="92"/>
      <c r="C1269" s="92"/>
      <c r="D1269" s="92"/>
      <c r="E1269" s="104"/>
      <c r="F1269" s="104"/>
      <c r="G1269" s="104"/>
      <c r="H1269" s="104"/>
      <c r="I1269" s="104"/>
      <c r="J1269" s="104"/>
      <c r="K1269" s="104"/>
      <c r="L1269" s="104"/>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2"/>
      <c r="B1270" s="92"/>
      <c r="C1270" s="92"/>
      <c r="D1270" s="92"/>
      <c r="E1270" s="104"/>
      <c r="F1270" s="104"/>
      <c r="G1270" s="104"/>
      <c r="H1270" s="104"/>
      <c r="I1270" s="104"/>
      <c r="J1270" s="104"/>
      <c r="K1270" s="104"/>
      <c r="L1270" s="104"/>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2"/>
      <c r="B1271" s="92"/>
      <c r="C1271" s="92"/>
      <c r="D1271" s="92"/>
      <c r="E1271" s="104"/>
      <c r="F1271" s="104"/>
      <c r="G1271" s="104"/>
      <c r="H1271" s="104"/>
      <c r="I1271" s="104"/>
      <c r="J1271" s="104"/>
      <c r="K1271" s="104"/>
      <c r="L1271" s="104"/>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2"/>
      <c r="B1272" s="92"/>
      <c r="C1272" s="92"/>
      <c r="D1272" s="92"/>
      <c r="E1272" s="104"/>
      <c r="F1272" s="104"/>
      <c r="G1272" s="104"/>
      <c r="H1272" s="104"/>
      <c r="I1272" s="104"/>
      <c r="J1272" s="104"/>
      <c r="K1272" s="104"/>
      <c r="L1272" s="104"/>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2"/>
      <c r="B1273" s="92"/>
      <c r="C1273" s="92"/>
      <c r="D1273" s="92"/>
      <c r="E1273" s="104"/>
      <c r="F1273" s="104"/>
      <c r="G1273" s="104"/>
      <c r="H1273" s="104"/>
      <c r="I1273" s="104"/>
      <c r="J1273" s="104"/>
      <c r="K1273" s="104"/>
      <c r="L1273" s="104"/>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2"/>
      <c r="B1274" s="92"/>
      <c r="C1274" s="92"/>
      <c r="D1274" s="92"/>
      <c r="E1274" s="104"/>
      <c r="F1274" s="104"/>
      <c r="G1274" s="104"/>
      <c r="H1274" s="104"/>
      <c r="I1274" s="104"/>
      <c r="J1274" s="104"/>
      <c r="K1274" s="104"/>
      <c r="L1274" s="10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2"/>
      <c r="B1275" s="92"/>
      <c r="C1275" s="92"/>
      <c r="D1275" s="92"/>
      <c r="E1275" s="104"/>
      <c r="F1275" s="104"/>
      <c r="G1275" s="104"/>
      <c r="H1275" s="104"/>
      <c r="I1275" s="104"/>
      <c r="J1275" s="104"/>
      <c r="K1275" s="104"/>
      <c r="L1275" s="104"/>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2"/>
      <c r="B1276" s="92"/>
      <c r="C1276" s="92"/>
      <c r="D1276" s="92"/>
      <c r="E1276" s="104"/>
      <c r="F1276" s="104"/>
      <c r="G1276" s="104"/>
      <c r="H1276" s="104"/>
      <c r="I1276" s="104"/>
      <c r="J1276" s="104"/>
      <c r="K1276" s="104"/>
      <c r="L1276" s="104"/>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2"/>
      <c r="B1277" s="92"/>
      <c r="C1277" s="92"/>
      <c r="D1277" s="92"/>
      <c r="E1277" s="104"/>
      <c r="F1277" s="104"/>
      <c r="G1277" s="104"/>
      <c r="H1277" s="104"/>
      <c r="I1277" s="104"/>
      <c r="J1277" s="104"/>
      <c r="K1277" s="104"/>
      <c r="L1277" s="104"/>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2"/>
      <c r="B1278" s="92"/>
      <c r="C1278" s="92"/>
      <c r="D1278" s="92"/>
      <c r="E1278" s="104"/>
      <c r="F1278" s="104"/>
      <c r="G1278" s="104"/>
      <c r="H1278" s="104"/>
      <c r="I1278" s="104"/>
      <c r="J1278" s="104"/>
      <c r="K1278" s="104"/>
      <c r="L1278" s="104"/>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2"/>
      <c r="B1279" s="92"/>
      <c r="C1279" s="92"/>
      <c r="D1279" s="92"/>
      <c r="E1279" s="104"/>
      <c r="F1279" s="104"/>
      <c r="G1279" s="104"/>
      <c r="H1279" s="104"/>
      <c r="I1279" s="104"/>
      <c r="J1279" s="104"/>
      <c r="K1279" s="104"/>
      <c r="L1279" s="104"/>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2"/>
      <c r="B1280" s="92"/>
      <c r="C1280" s="92"/>
      <c r="D1280" s="92"/>
      <c r="E1280" s="104"/>
      <c r="F1280" s="104"/>
      <c r="G1280" s="104"/>
      <c r="H1280" s="104"/>
      <c r="I1280" s="104"/>
      <c r="J1280" s="104"/>
      <c r="K1280" s="104"/>
      <c r="L1280" s="104"/>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2"/>
      <c r="B1281" s="92"/>
      <c r="C1281" s="92"/>
      <c r="D1281" s="92"/>
      <c r="E1281" s="104"/>
      <c r="F1281" s="104"/>
      <c r="G1281" s="104"/>
      <c r="H1281" s="104"/>
      <c r="I1281" s="104"/>
      <c r="J1281" s="104"/>
      <c r="K1281" s="104"/>
      <c r="L1281" s="104"/>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2"/>
      <c r="B1282" s="92"/>
      <c r="C1282" s="92"/>
      <c r="D1282" s="92"/>
      <c r="E1282" s="104"/>
      <c r="F1282" s="104"/>
      <c r="G1282" s="104"/>
      <c r="H1282" s="104"/>
      <c r="I1282" s="104"/>
      <c r="J1282" s="104"/>
      <c r="K1282" s="104"/>
      <c r="L1282" s="104"/>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2"/>
      <c r="B1283" s="92"/>
      <c r="C1283" s="92"/>
      <c r="D1283" s="92"/>
      <c r="E1283" s="104"/>
      <c r="F1283" s="104"/>
      <c r="G1283" s="104"/>
      <c r="H1283" s="104"/>
      <c r="I1283" s="104"/>
      <c r="J1283" s="104"/>
      <c r="K1283" s="104"/>
      <c r="L1283" s="104"/>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2"/>
      <c r="B1284" s="92"/>
      <c r="C1284" s="92"/>
      <c r="D1284" s="92"/>
      <c r="E1284" s="104"/>
      <c r="F1284" s="104"/>
      <c r="G1284" s="104"/>
      <c r="H1284" s="104"/>
      <c r="I1284" s="104"/>
      <c r="J1284" s="104"/>
      <c r="K1284" s="104"/>
      <c r="L1284" s="10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2"/>
      <c r="B1285" s="92"/>
      <c r="C1285" s="92"/>
      <c r="D1285" s="92"/>
      <c r="E1285" s="104"/>
      <c r="F1285" s="104"/>
      <c r="G1285" s="104"/>
      <c r="H1285" s="104"/>
      <c r="I1285" s="104"/>
      <c r="J1285" s="104"/>
      <c r="K1285" s="104"/>
      <c r="L1285" s="104"/>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2"/>
      <c r="B1286" s="92"/>
      <c r="C1286" s="92"/>
      <c r="D1286" s="92"/>
      <c r="E1286" s="104"/>
      <c r="F1286" s="104"/>
      <c r="G1286" s="104"/>
      <c r="H1286" s="104"/>
      <c r="I1286" s="104"/>
      <c r="J1286" s="104"/>
      <c r="K1286" s="104"/>
      <c r="L1286" s="104"/>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2"/>
      <c r="B1287" s="92"/>
      <c r="C1287" s="92"/>
      <c r="D1287" s="92"/>
      <c r="E1287" s="104"/>
      <c r="F1287" s="104"/>
      <c r="G1287" s="104"/>
      <c r="H1287" s="104"/>
      <c r="I1287" s="104"/>
      <c r="J1287" s="104"/>
      <c r="K1287" s="104"/>
      <c r="L1287" s="104"/>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2"/>
      <c r="B1288" s="92"/>
      <c r="C1288" s="92"/>
      <c r="D1288" s="92"/>
      <c r="E1288" s="104"/>
      <c r="F1288" s="104"/>
      <c r="G1288" s="104"/>
      <c r="H1288" s="104"/>
      <c r="I1288" s="104"/>
      <c r="J1288" s="104"/>
      <c r="K1288" s="104"/>
      <c r="L1288" s="104"/>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2"/>
      <c r="B1289" s="92"/>
      <c r="C1289" s="92"/>
      <c r="D1289" s="92"/>
      <c r="E1289" s="104"/>
      <c r="F1289" s="104"/>
      <c r="G1289" s="104"/>
      <c r="H1289" s="104"/>
      <c r="I1289" s="104"/>
      <c r="J1289" s="104"/>
      <c r="K1289" s="104"/>
      <c r="L1289" s="104"/>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2"/>
      <c r="B1290" s="92"/>
      <c r="C1290" s="92"/>
      <c r="D1290" s="92"/>
      <c r="E1290" s="104"/>
      <c r="F1290" s="104"/>
      <c r="G1290" s="104"/>
      <c r="H1290" s="104"/>
      <c r="I1290" s="104"/>
      <c r="J1290" s="104"/>
      <c r="K1290" s="104"/>
      <c r="L1290" s="104"/>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2"/>
      <c r="B1291" s="92"/>
      <c r="C1291" s="92"/>
      <c r="D1291" s="92"/>
      <c r="E1291" s="104"/>
      <c r="F1291" s="104"/>
      <c r="G1291" s="104"/>
      <c r="H1291" s="104"/>
      <c r="I1291" s="104"/>
      <c r="J1291" s="104"/>
      <c r="K1291" s="104"/>
      <c r="L1291" s="104"/>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2"/>
      <c r="B1292" s="92"/>
      <c r="C1292" s="92"/>
      <c r="D1292" s="92"/>
      <c r="E1292" s="104"/>
      <c r="F1292" s="104"/>
      <c r="G1292" s="104"/>
      <c r="H1292" s="104"/>
      <c r="I1292" s="104"/>
      <c r="J1292" s="104"/>
      <c r="K1292" s="104"/>
      <c r="L1292" s="104"/>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2"/>
      <c r="B1293" s="92"/>
      <c r="C1293" s="92"/>
      <c r="D1293" s="92"/>
      <c r="E1293" s="104"/>
      <c r="F1293" s="104"/>
      <c r="G1293" s="104"/>
      <c r="H1293" s="104"/>
      <c r="I1293" s="104"/>
      <c r="J1293" s="104"/>
      <c r="K1293" s="104"/>
      <c r="L1293" s="104"/>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2"/>
      <c r="B1294" s="92"/>
      <c r="C1294" s="92"/>
      <c r="D1294" s="92"/>
      <c r="E1294" s="104"/>
      <c r="F1294" s="104"/>
      <c r="G1294" s="104"/>
      <c r="H1294" s="104"/>
      <c r="I1294" s="104"/>
      <c r="J1294" s="104"/>
      <c r="K1294" s="104"/>
      <c r="L1294" s="10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2"/>
      <c r="B1295" s="92"/>
      <c r="C1295" s="92"/>
      <c r="D1295" s="92"/>
      <c r="E1295" s="104"/>
      <c r="F1295" s="104"/>
      <c r="G1295" s="104"/>
      <c r="H1295" s="104"/>
      <c r="I1295" s="104"/>
      <c r="J1295" s="104"/>
      <c r="K1295" s="104"/>
      <c r="L1295" s="104"/>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2"/>
      <c r="B1296" s="92"/>
      <c r="C1296" s="92"/>
      <c r="D1296" s="92"/>
      <c r="E1296" s="104"/>
      <c r="F1296" s="104"/>
      <c r="G1296" s="104"/>
      <c r="H1296" s="104"/>
      <c r="I1296" s="104"/>
      <c r="J1296" s="104"/>
      <c r="K1296" s="104"/>
      <c r="L1296" s="104"/>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2"/>
      <c r="B1297" s="92"/>
      <c r="C1297" s="92"/>
      <c r="D1297" s="92"/>
      <c r="E1297" s="104"/>
      <c r="F1297" s="104"/>
      <c r="G1297" s="104"/>
      <c r="H1297" s="104"/>
      <c r="I1297" s="104"/>
      <c r="J1297" s="104"/>
      <c r="K1297" s="104"/>
      <c r="L1297" s="104"/>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2"/>
      <c r="B1298" s="92"/>
      <c r="C1298" s="92"/>
      <c r="D1298" s="92"/>
      <c r="E1298" s="104"/>
      <c r="F1298" s="104"/>
      <c r="G1298" s="104"/>
      <c r="H1298" s="104"/>
      <c r="I1298" s="104"/>
      <c r="J1298" s="104"/>
      <c r="K1298" s="104"/>
      <c r="L1298" s="104"/>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2"/>
      <c r="B1299" s="92"/>
      <c r="C1299" s="92"/>
      <c r="D1299" s="92"/>
      <c r="E1299" s="104"/>
      <c r="F1299" s="104"/>
      <c r="G1299" s="104"/>
      <c r="H1299" s="104"/>
      <c r="I1299" s="104"/>
      <c r="J1299" s="104"/>
      <c r="K1299" s="104"/>
      <c r="L1299" s="104"/>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2"/>
      <c r="B1300" s="92"/>
      <c r="C1300" s="92"/>
      <c r="D1300" s="92"/>
      <c r="E1300" s="104"/>
      <c r="F1300" s="104"/>
      <c r="G1300" s="104"/>
      <c r="H1300" s="104"/>
      <c r="I1300" s="104"/>
      <c r="J1300" s="104"/>
      <c r="K1300" s="104"/>
      <c r="L1300" s="104"/>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2"/>
      <c r="B1301" s="92"/>
      <c r="C1301" s="92"/>
      <c r="D1301" s="92"/>
      <c r="E1301" s="104"/>
      <c r="F1301" s="104"/>
      <c r="G1301" s="104"/>
      <c r="H1301" s="104"/>
      <c r="I1301" s="104"/>
      <c r="J1301" s="104"/>
      <c r="K1301" s="104"/>
      <c r="L1301" s="104"/>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2"/>
      <c r="B1302" s="92"/>
      <c r="C1302" s="92"/>
      <c r="D1302" s="92"/>
      <c r="E1302" s="104"/>
      <c r="F1302" s="104"/>
      <c r="G1302" s="104"/>
      <c r="H1302" s="104"/>
      <c r="I1302" s="104"/>
      <c r="J1302" s="104"/>
      <c r="K1302" s="104"/>
      <c r="L1302" s="104"/>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2"/>
      <c r="B1303" s="92"/>
      <c r="C1303" s="92"/>
      <c r="D1303" s="92"/>
      <c r="E1303" s="104"/>
      <c r="F1303" s="104"/>
      <c r="G1303" s="104"/>
      <c r="H1303" s="104"/>
      <c r="I1303" s="104"/>
      <c r="J1303" s="104"/>
      <c r="K1303" s="104"/>
      <c r="L1303" s="104"/>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2"/>
      <c r="B1304" s="92"/>
      <c r="C1304" s="92"/>
      <c r="D1304" s="92"/>
      <c r="E1304" s="104"/>
      <c r="F1304" s="104"/>
      <c r="G1304" s="104"/>
      <c r="H1304" s="104"/>
      <c r="I1304" s="104"/>
      <c r="J1304" s="104"/>
      <c r="K1304" s="104"/>
      <c r="L1304" s="1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2"/>
      <c r="B1305" s="92"/>
      <c r="C1305" s="92"/>
      <c r="D1305" s="92"/>
      <c r="E1305" s="104"/>
      <c r="F1305" s="104"/>
      <c r="G1305" s="104"/>
      <c r="H1305" s="104"/>
      <c r="I1305" s="104"/>
      <c r="J1305" s="104"/>
      <c r="K1305" s="104"/>
      <c r="L1305" s="104"/>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2"/>
      <c r="B1306" s="92"/>
      <c r="C1306" s="92"/>
      <c r="D1306" s="92"/>
      <c r="E1306" s="104"/>
      <c r="F1306" s="104"/>
      <c r="G1306" s="104"/>
      <c r="H1306" s="104"/>
      <c r="I1306" s="104"/>
      <c r="J1306" s="104"/>
      <c r="K1306" s="104"/>
      <c r="L1306" s="104"/>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2"/>
      <c r="B1307" s="92"/>
      <c r="C1307" s="92"/>
      <c r="D1307" s="92"/>
      <c r="E1307" s="104"/>
      <c r="F1307" s="104"/>
      <c r="G1307" s="104"/>
      <c r="H1307" s="104"/>
      <c r="I1307" s="104"/>
      <c r="J1307" s="104"/>
      <c r="K1307" s="104"/>
      <c r="L1307" s="104"/>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2"/>
      <c r="B1308" s="92"/>
      <c r="C1308" s="92"/>
      <c r="D1308" s="92"/>
      <c r="E1308" s="104"/>
      <c r="F1308" s="104"/>
      <c r="G1308" s="104"/>
      <c r="H1308" s="104"/>
      <c r="I1308" s="104"/>
      <c r="J1308" s="104"/>
      <c r="K1308" s="104"/>
      <c r="L1308" s="104"/>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2"/>
      <c r="B1309" s="92"/>
      <c r="C1309" s="92"/>
      <c r="D1309" s="92"/>
      <c r="E1309" s="104"/>
      <c r="F1309" s="104"/>
      <c r="G1309" s="104"/>
      <c r="H1309" s="104"/>
      <c r="I1309" s="104"/>
      <c r="J1309" s="104"/>
      <c r="K1309" s="104"/>
      <c r="L1309" s="104"/>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2"/>
      <c r="B1310" s="92"/>
      <c r="C1310" s="92"/>
      <c r="D1310" s="92"/>
      <c r="E1310" s="104"/>
      <c r="F1310" s="104"/>
      <c r="G1310" s="104"/>
      <c r="H1310" s="104"/>
      <c r="I1310" s="104"/>
      <c r="J1310" s="104"/>
      <c r="K1310" s="104"/>
      <c r="L1310" s="104"/>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2"/>
      <c r="B1311" s="92"/>
      <c r="C1311" s="92"/>
      <c r="D1311" s="92"/>
      <c r="E1311" s="104"/>
      <c r="F1311" s="104"/>
      <c r="G1311" s="104"/>
      <c r="H1311" s="104"/>
      <c r="I1311" s="104"/>
      <c r="J1311" s="104"/>
      <c r="K1311" s="104"/>
      <c r="L1311" s="104"/>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2"/>
      <c r="B1312" s="92"/>
      <c r="C1312" s="92"/>
      <c r="D1312" s="92"/>
      <c r="E1312" s="104"/>
      <c r="F1312" s="104"/>
      <c r="G1312" s="104"/>
      <c r="H1312" s="104"/>
      <c r="I1312" s="104"/>
      <c r="J1312" s="104"/>
      <c r="K1312" s="104"/>
      <c r="L1312" s="104"/>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2"/>
      <c r="B1313" s="92"/>
      <c r="C1313" s="92"/>
      <c r="D1313" s="92"/>
      <c r="E1313" s="104"/>
      <c r="F1313" s="104"/>
      <c r="G1313" s="104"/>
      <c r="H1313" s="104"/>
      <c r="I1313" s="104"/>
      <c r="J1313" s="104"/>
      <c r="K1313" s="104"/>
      <c r="L1313" s="104"/>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2"/>
      <c r="B1314" s="92"/>
      <c r="C1314" s="92"/>
      <c r="D1314" s="92"/>
      <c r="E1314" s="104"/>
      <c r="F1314" s="104"/>
      <c r="G1314" s="104"/>
      <c r="H1314" s="104"/>
      <c r="I1314" s="104"/>
      <c r="J1314" s="104"/>
      <c r="K1314" s="104"/>
      <c r="L1314" s="10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2"/>
      <c r="B1315" s="92"/>
      <c r="C1315" s="92"/>
      <c r="D1315" s="92"/>
      <c r="E1315" s="104"/>
      <c r="F1315" s="104"/>
      <c r="G1315" s="104"/>
      <c r="H1315" s="104"/>
      <c r="I1315" s="104"/>
      <c r="J1315" s="104"/>
      <c r="K1315" s="104"/>
      <c r="L1315" s="104"/>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2"/>
      <c r="B1316" s="92"/>
      <c r="C1316" s="92"/>
      <c r="D1316" s="92"/>
      <c r="E1316" s="104"/>
      <c r="F1316" s="104"/>
      <c r="G1316" s="104"/>
      <c r="H1316" s="104"/>
      <c r="I1316" s="104"/>
      <c r="J1316" s="104"/>
      <c r="K1316" s="104"/>
      <c r="L1316" s="104"/>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2"/>
      <c r="B1317" s="92"/>
      <c r="C1317" s="92"/>
      <c r="D1317" s="92"/>
      <c r="E1317" s="104"/>
      <c r="F1317" s="104"/>
      <c r="G1317" s="104"/>
      <c r="H1317" s="104"/>
      <c r="I1317" s="104"/>
      <c r="J1317" s="104"/>
      <c r="K1317" s="104"/>
      <c r="L1317" s="104"/>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2"/>
      <c r="B1318" s="92"/>
      <c r="C1318" s="92"/>
      <c r="D1318" s="92"/>
      <c r="E1318" s="104"/>
      <c r="F1318" s="104"/>
      <c r="G1318" s="104"/>
      <c r="H1318" s="104"/>
      <c r="I1318" s="104"/>
      <c r="J1318" s="104"/>
      <c r="K1318" s="104"/>
      <c r="L1318" s="104"/>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2"/>
      <c r="B1319" s="92"/>
      <c r="C1319" s="92"/>
      <c r="D1319" s="92"/>
      <c r="E1319" s="104"/>
      <c r="F1319" s="104"/>
      <c r="G1319" s="104"/>
      <c r="H1319" s="104"/>
      <c r="I1319" s="104"/>
      <c r="J1319" s="104"/>
      <c r="K1319" s="104"/>
      <c r="L1319" s="104"/>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2"/>
      <c r="B1320" s="92"/>
      <c r="C1320" s="92"/>
      <c r="D1320" s="92"/>
      <c r="E1320" s="104"/>
      <c r="F1320" s="104"/>
      <c r="G1320" s="104"/>
      <c r="H1320" s="104"/>
      <c r="I1320" s="104"/>
      <c r="J1320" s="104"/>
      <c r="K1320" s="104"/>
      <c r="L1320" s="104"/>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2"/>
      <c r="B1321" s="92"/>
      <c r="C1321" s="92"/>
      <c r="D1321" s="92"/>
      <c r="E1321" s="104"/>
      <c r="F1321" s="104"/>
      <c r="G1321" s="104"/>
      <c r="H1321" s="104"/>
      <c r="I1321" s="104"/>
      <c r="J1321" s="104"/>
      <c r="K1321" s="104"/>
      <c r="L1321" s="104"/>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2"/>
      <c r="B1322" s="92"/>
      <c r="C1322" s="92"/>
      <c r="D1322" s="92"/>
      <c r="E1322" s="104"/>
      <c r="F1322" s="104"/>
      <c r="G1322" s="104"/>
      <c r="H1322" s="104"/>
      <c r="I1322" s="104"/>
      <c r="J1322" s="104"/>
      <c r="K1322" s="104"/>
      <c r="L1322" s="104"/>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2"/>
      <c r="B1323" s="92"/>
      <c r="C1323" s="92"/>
      <c r="D1323" s="92"/>
      <c r="E1323" s="104"/>
      <c r="F1323" s="104"/>
      <c r="G1323" s="104"/>
      <c r="H1323" s="104"/>
      <c r="I1323" s="104"/>
      <c r="J1323" s="104"/>
      <c r="K1323" s="104"/>
      <c r="L1323" s="104"/>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2"/>
      <c r="B1324" s="92"/>
      <c r="C1324" s="92"/>
      <c r="D1324" s="92"/>
      <c r="E1324" s="104"/>
      <c r="F1324" s="104"/>
      <c r="G1324" s="104"/>
      <c r="H1324" s="104"/>
      <c r="I1324" s="104"/>
      <c r="J1324" s="104"/>
      <c r="K1324" s="104"/>
      <c r="L1324" s="10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2"/>
      <c r="B1325" s="92"/>
      <c r="C1325" s="92"/>
      <c r="D1325" s="92"/>
      <c r="E1325" s="104"/>
      <c r="F1325" s="104"/>
      <c r="G1325" s="104"/>
      <c r="H1325" s="104"/>
      <c r="I1325" s="104"/>
      <c r="J1325" s="104"/>
      <c r="K1325" s="104"/>
      <c r="L1325" s="104"/>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2"/>
      <c r="B1326" s="92"/>
      <c r="C1326" s="92"/>
      <c r="D1326" s="92"/>
      <c r="E1326" s="104"/>
      <c r="F1326" s="104"/>
      <c r="G1326" s="104"/>
      <c r="H1326" s="104"/>
      <c r="I1326" s="104"/>
      <c r="J1326" s="104"/>
      <c r="K1326" s="104"/>
      <c r="L1326" s="104"/>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2"/>
      <c r="B1327" s="92"/>
      <c r="C1327" s="92"/>
      <c r="D1327" s="92"/>
      <c r="E1327" s="104"/>
      <c r="F1327" s="104"/>
      <c r="G1327" s="104"/>
      <c r="H1327" s="104"/>
      <c r="I1327" s="104"/>
      <c r="J1327" s="104"/>
      <c r="K1327" s="104"/>
      <c r="L1327" s="104"/>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2"/>
      <c r="B1328" s="92"/>
      <c r="C1328" s="92"/>
      <c r="D1328" s="92"/>
      <c r="E1328" s="104"/>
      <c r="F1328" s="104"/>
      <c r="G1328" s="104"/>
      <c r="H1328" s="104"/>
      <c r="I1328" s="104"/>
      <c r="J1328" s="104"/>
      <c r="K1328" s="104"/>
      <c r="L1328" s="104"/>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2"/>
      <c r="B1329" s="92"/>
      <c r="C1329" s="92"/>
      <c r="D1329" s="92"/>
      <c r="E1329" s="104"/>
      <c r="F1329" s="104"/>
      <c r="G1329" s="104"/>
      <c r="H1329" s="104"/>
      <c r="I1329" s="104"/>
      <c r="J1329" s="104"/>
      <c r="K1329" s="104"/>
      <c r="L1329" s="104"/>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2"/>
      <c r="B1330" s="92"/>
      <c r="C1330" s="92"/>
      <c r="D1330" s="92"/>
      <c r="E1330" s="104"/>
      <c r="F1330" s="104"/>
      <c r="G1330" s="104"/>
      <c r="H1330" s="104"/>
      <c r="I1330" s="104"/>
      <c r="J1330" s="104"/>
      <c r="K1330" s="104"/>
      <c r="L1330" s="104"/>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2"/>
      <c r="B1331" s="92"/>
      <c r="C1331" s="92"/>
      <c r="D1331" s="92"/>
      <c r="E1331" s="104"/>
      <c r="F1331" s="104"/>
      <c r="G1331" s="104"/>
      <c r="H1331" s="104"/>
      <c r="I1331" s="104"/>
      <c r="J1331" s="104"/>
      <c r="K1331" s="104"/>
      <c r="L1331" s="104"/>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2"/>
      <c r="B1332" s="92"/>
      <c r="C1332" s="92"/>
      <c r="D1332" s="92"/>
      <c r="E1332" s="104"/>
      <c r="F1332" s="104"/>
      <c r="G1332" s="104"/>
      <c r="H1332" s="104"/>
      <c r="I1332" s="104"/>
      <c r="J1332" s="104"/>
      <c r="K1332" s="104"/>
      <c r="L1332" s="104"/>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2"/>
      <c r="B1333" s="92"/>
      <c r="C1333" s="92"/>
      <c r="D1333" s="92"/>
      <c r="E1333" s="104"/>
      <c r="F1333" s="104"/>
      <c r="G1333" s="104"/>
      <c r="H1333" s="104"/>
      <c r="I1333" s="104"/>
      <c r="J1333" s="104"/>
      <c r="K1333" s="104"/>
      <c r="L1333" s="104"/>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2"/>
      <c r="B1334" s="92"/>
      <c r="C1334" s="92"/>
      <c r="D1334" s="92"/>
      <c r="E1334" s="104"/>
      <c r="F1334" s="104"/>
      <c r="G1334" s="104"/>
      <c r="H1334" s="104"/>
      <c r="I1334" s="104"/>
      <c r="J1334" s="104"/>
      <c r="K1334" s="104"/>
      <c r="L1334" s="10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2"/>
      <c r="B1335" s="92"/>
      <c r="C1335" s="92"/>
      <c r="D1335" s="92"/>
      <c r="E1335" s="104"/>
      <c r="F1335" s="104"/>
      <c r="G1335" s="104"/>
      <c r="H1335" s="104"/>
      <c r="I1335" s="104"/>
      <c r="J1335" s="104"/>
      <c r="K1335" s="104"/>
      <c r="L1335" s="104"/>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2"/>
      <c r="B1336" s="92"/>
      <c r="C1336" s="92"/>
      <c r="D1336" s="92"/>
      <c r="E1336" s="104"/>
      <c r="F1336" s="104"/>
      <c r="G1336" s="104"/>
      <c r="H1336" s="104"/>
      <c r="I1336" s="104"/>
      <c r="J1336" s="104"/>
      <c r="K1336" s="104"/>
      <c r="L1336" s="104"/>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2"/>
      <c r="B1337" s="92"/>
      <c r="C1337" s="92"/>
      <c r="D1337" s="92"/>
      <c r="E1337" s="104"/>
      <c r="F1337" s="104"/>
      <c r="G1337" s="104"/>
      <c r="H1337" s="104"/>
      <c r="I1337" s="104"/>
      <c r="J1337" s="104"/>
      <c r="K1337" s="104"/>
      <c r="L1337" s="104"/>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2"/>
      <c r="B1338" s="92"/>
      <c r="C1338" s="92"/>
      <c r="D1338" s="92"/>
      <c r="E1338" s="104"/>
      <c r="F1338" s="104"/>
      <c r="G1338" s="104"/>
      <c r="H1338" s="104"/>
      <c r="I1338" s="104"/>
      <c r="J1338" s="104"/>
      <c r="K1338" s="104"/>
      <c r="L1338" s="104"/>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2"/>
      <c r="B1339" s="92"/>
      <c r="C1339" s="92"/>
      <c r="D1339" s="92"/>
      <c r="E1339" s="104"/>
      <c r="F1339" s="104"/>
      <c r="G1339" s="104"/>
      <c r="H1339" s="104"/>
      <c r="I1339" s="104"/>
      <c r="J1339" s="104"/>
      <c r="K1339" s="104"/>
      <c r="L1339" s="104"/>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2"/>
      <c r="B1340" s="92"/>
      <c r="C1340" s="92"/>
      <c r="D1340" s="92"/>
      <c r="E1340" s="104"/>
      <c r="F1340" s="104"/>
      <c r="G1340" s="104"/>
      <c r="H1340" s="104"/>
      <c r="I1340" s="104"/>
      <c r="J1340" s="104"/>
      <c r="K1340" s="104"/>
      <c r="L1340" s="104"/>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2"/>
      <c r="B1341" s="92"/>
      <c r="C1341" s="92"/>
      <c r="D1341" s="92"/>
      <c r="E1341" s="104"/>
      <c r="F1341" s="104"/>
      <c r="G1341" s="104"/>
      <c r="H1341" s="104"/>
      <c r="I1341" s="104"/>
      <c r="J1341" s="104"/>
      <c r="K1341" s="104"/>
      <c r="L1341" s="104"/>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2"/>
      <c r="B1342" s="92"/>
      <c r="C1342" s="92"/>
      <c r="D1342" s="92"/>
      <c r="E1342" s="104"/>
      <c r="F1342" s="104"/>
      <c r="G1342" s="104"/>
      <c r="H1342" s="104"/>
      <c r="I1342" s="104"/>
      <c r="J1342" s="104"/>
      <c r="K1342" s="104"/>
      <c r="L1342" s="104"/>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2"/>
      <c r="B1343" s="92"/>
      <c r="C1343" s="92"/>
      <c r="D1343" s="92"/>
      <c r="E1343" s="104"/>
      <c r="F1343" s="104"/>
      <c r="G1343" s="104"/>
      <c r="H1343" s="104"/>
      <c r="I1343" s="104"/>
      <c r="J1343" s="104"/>
      <c r="K1343" s="104"/>
      <c r="L1343" s="104"/>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2"/>
      <c r="B1344" s="92"/>
      <c r="C1344" s="92"/>
      <c r="D1344" s="92"/>
      <c r="E1344" s="104"/>
      <c r="F1344" s="104"/>
      <c r="G1344" s="104"/>
      <c r="H1344" s="104"/>
      <c r="I1344" s="104"/>
      <c r="J1344" s="104"/>
      <c r="K1344" s="104"/>
      <c r="L1344" s="10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2"/>
      <c r="B1345" s="92"/>
      <c r="C1345" s="92"/>
      <c r="D1345" s="92"/>
      <c r="E1345" s="104"/>
      <c r="F1345" s="104"/>
      <c r="G1345" s="104"/>
      <c r="H1345" s="104"/>
      <c r="I1345" s="104"/>
      <c r="J1345" s="104"/>
      <c r="K1345" s="104"/>
      <c r="L1345" s="104"/>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2"/>
      <c r="B1346" s="92"/>
      <c r="C1346" s="92"/>
      <c r="D1346" s="92"/>
      <c r="E1346" s="104"/>
      <c r="F1346" s="104"/>
      <c r="G1346" s="104"/>
      <c r="H1346" s="104"/>
      <c r="I1346" s="104"/>
      <c r="J1346" s="104"/>
      <c r="K1346" s="104"/>
      <c r="L1346" s="104"/>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2"/>
      <c r="B1347" s="92"/>
      <c r="C1347" s="92"/>
      <c r="D1347" s="92"/>
      <c r="E1347" s="104"/>
      <c r="F1347" s="104"/>
      <c r="G1347" s="104"/>
      <c r="H1347" s="104"/>
      <c r="I1347" s="104"/>
      <c r="J1347" s="104"/>
      <c r="K1347" s="104"/>
      <c r="L1347" s="104"/>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2"/>
      <c r="B1348" s="92"/>
      <c r="C1348" s="92"/>
      <c r="D1348" s="92"/>
      <c r="E1348" s="104"/>
      <c r="F1348" s="104"/>
      <c r="G1348" s="104"/>
      <c r="H1348" s="104"/>
      <c r="I1348" s="104"/>
      <c r="J1348" s="104"/>
      <c r="K1348" s="104"/>
      <c r="L1348" s="104"/>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2"/>
      <c r="B1349" s="92"/>
      <c r="C1349" s="92"/>
      <c r="D1349" s="92"/>
      <c r="E1349" s="104"/>
      <c r="F1349" s="104"/>
      <c r="G1349" s="104"/>
      <c r="H1349" s="104"/>
      <c r="I1349" s="104"/>
      <c r="J1349" s="104"/>
      <c r="K1349" s="104"/>
      <c r="L1349" s="104"/>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2"/>
      <c r="B1350" s="92"/>
      <c r="C1350" s="92"/>
      <c r="D1350" s="92"/>
      <c r="E1350" s="104"/>
      <c r="F1350" s="104"/>
      <c r="G1350" s="104"/>
      <c r="H1350" s="104"/>
      <c r="I1350" s="104"/>
      <c r="J1350" s="104"/>
      <c r="K1350" s="104"/>
      <c r="L1350" s="104"/>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2"/>
      <c r="B1351" s="92"/>
      <c r="C1351" s="92"/>
      <c r="D1351" s="92"/>
      <c r="E1351" s="104"/>
      <c r="F1351" s="104"/>
      <c r="G1351" s="104"/>
      <c r="H1351" s="104"/>
      <c r="I1351" s="104"/>
      <c r="J1351" s="104"/>
      <c r="K1351" s="104"/>
      <c r="L1351" s="104"/>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2"/>
      <c r="B1352" s="92"/>
      <c r="C1352" s="92"/>
      <c r="D1352" s="92"/>
      <c r="E1352" s="104"/>
      <c r="F1352" s="104"/>
      <c r="G1352" s="104"/>
      <c r="H1352" s="104"/>
      <c r="I1352" s="104"/>
      <c r="J1352" s="104"/>
      <c r="K1352" s="104"/>
      <c r="L1352" s="104"/>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2"/>
      <c r="B1353" s="92"/>
      <c r="C1353" s="92"/>
      <c r="D1353" s="92"/>
      <c r="E1353" s="104"/>
      <c r="F1353" s="104"/>
      <c r="G1353" s="104"/>
      <c r="H1353" s="104"/>
      <c r="I1353" s="104"/>
      <c r="J1353" s="104"/>
      <c r="K1353" s="104"/>
      <c r="L1353" s="104"/>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2"/>
      <c r="B1354" s="92"/>
      <c r="C1354" s="92"/>
      <c r="D1354" s="92"/>
      <c r="E1354" s="104"/>
      <c r="F1354" s="104"/>
      <c r="G1354" s="104"/>
      <c r="H1354" s="104"/>
      <c r="I1354" s="104"/>
      <c r="J1354" s="104"/>
      <c r="K1354" s="104"/>
      <c r="L1354" s="10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2"/>
      <c r="B1355" s="92"/>
      <c r="C1355" s="92"/>
      <c r="D1355" s="92"/>
      <c r="E1355" s="104"/>
      <c r="F1355" s="104"/>
      <c r="G1355" s="104"/>
      <c r="H1355" s="104"/>
      <c r="I1355" s="104"/>
      <c r="J1355" s="104"/>
      <c r="K1355" s="104"/>
      <c r="L1355" s="104"/>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2"/>
      <c r="B1356" s="92"/>
      <c r="C1356" s="92"/>
      <c r="D1356" s="92"/>
      <c r="E1356" s="104"/>
      <c r="F1356" s="104"/>
      <c r="G1356" s="104"/>
      <c r="H1356" s="104"/>
      <c r="I1356" s="104"/>
      <c r="J1356" s="104"/>
      <c r="K1356" s="104"/>
      <c r="L1356" s="104"/>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2"/>
      <c r="B1357" s="92"/>
      <c r="C1357" s="92"/>
      <c r="D1357" s="92"/>
      <c r="E1357" s="104"/>
      <c r="F1357" s="104"/>
      <c r="G1357" s="104"/>
      <c r="H1357" s="104"/>
      <c r="I1357" s="104"/>
      <c r="J1357" s="104"/>
      <c r="K1357" s="104"/>
      <c r="L1357" s="104"/>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2"/>
      <c r="B1358" s="92"/>
      <c r="C1358" s="92"/>
      <c r="D1358" s="92"/>
      <c r="E1358" s="104"/>
      <c r="F1358" s="104"/>
      <c r="G1358" s="104"/>
      <c r="H1358" s="104"/>
      <c r="I1358" s="104"/>
      <c r="J1358" s="104"/>
      <c r="K1358" s="104"/>
      <c r="L1358" s="104"/>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2"/>
      <c r="B1359" s="92"/>
      <c r="C1359" s="92"/>
      <c r="D1359" s="92"/>
      <c r="E1359" s="104"/>
      <c r="F1359" s="104"/>
      <c r="G1359" s="104"/>
      <c r="H1359" s="104"/>
      <c r="I1359" s="104"/>
      <c r="J1359" s="104"/>
      <c r="K1359" s="104"/>
      <c r="L1359" s="104"/>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2"/>
      <c r="B1360" s="92"/>
      <c r="C1360" s="92"/>
      <c r="D1360" s="92"/>
      <c r="E1360" s="104"/>
      <c r="F1360" s="104"/>
      <c r="G1360" s="104"/>
      <c r="H1360" s="104"/>
      <c r="I1360" s="104"/>
      <c r="J1360" s="104"/>
      <c r="K1360" s="104"/>
      <c r="L1360" s="104"/>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2"/>
      <c r="B1361" s="92"/>
      <c r="C1361" s="92"/>
      <c r="D1361" s="92"/>
      <c r="E1361" s="104"/>
      <c r="F1361" s="104"/>
      <c r="G1361" s="104"/>
      <c r="H1361" s="104"/>
      <c r="I1361" s="104"/>
      <c r="J1361" s="104"/>
      <c r="K1361" s="104"/>
      <c r="L1361" s="104"/>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2"/>
      <c r="B1362" s="92"/>
      <c r="C1362" s="92"/>
      <c r="D1362" s="92"/>
      <c r="E1362" s="104"/>
      <c r="F1362" s="104"/>
      <c r="G1362" s="104"/>
      <c r="H1362" s="104"/>
      <c r="I1362" s="104"/>
      <c r="J1362" s="104"/>
      <c r="K1362" s="104"/>
      <c r="L1362" s="104"/>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2"/>
      <c r="B1363" s="92"/>
      <c r="C1363" s="92"/>
      <c r="D1363" s="92"/>
      <c r="E1363" s="104"/>
      <c r="F1363" s="104"/>
      <c r="G1363" s="104"/>
      <c r="H1363" s="104"/>
      <c r="I1363" s="104"/>
      <c r="J1363" s="104"/>
      <c r="K1363" s="104"/>
      <c r="L1363" s="104"/>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2"/>
      <c r="B1364" s="92"/>
      <c r="C1364" s="92"/>
      <c r="D1364" s="92"/>
      <c r="E1364" s="104"/>
      <c r="F1364" s="104"/>
      <c r="G1364" s="104"/>
      <c r="H1364" s="104"/>
      <c r="I1364" s="104"/>
      <c r="J1364" s="104"/>
      <c r="K1364" s="104"/>
      <c r="L1364" s="10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2"/>
      <c r="B1365" s="92"/>
      <c r="C1365" s="92"/>
      <c r="D1365" s="92"/>
      <c r="E1365" s="104"/>
      <c r="F1365" s="104"/>
      <c r="G1365" s="104"/>
      <c r="H1365" s="104"/>
      <c r="I1365" s="104"/>
      <c r="J1365" s="104"/>
      <c r="K1365" s="104"/>
      <c r="L1365" s="104"/>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2"/>
      <c r="B1366" s="92"/>
      <c r="C1366" s="92"/>
      <c r="D1366" s="92"/>
      <c r="E1366" s="104"/>
      <c r="F1366" s="104"/>
      <c r="G1366" s="104"/>
      <c r="H1366" s="104"/>
      <c r="I1366" s="104"/>
      <c r="J1366" s="104"/>
      <c r="K1366" s="104"/>
      <c r="L1366" s="104"/>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2"/>
      <c r="B1367" s="92"/>
      <c r="C1367" s="92"/>
      <c r="D1367" s="92"/>
      <c r="E1367" s="104"/>
      <c r="F1367" s="104"/>
      <c r="G1367" s="104"/>
      <c r="H1367" s="104"/>
      <c r="I1367" s="104"/>
      <c r="J1367" s="104"/>
      <c r="K1367" s="104"/>
      <c r="L1367" s="104"/>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2"/>
      <c r="B1368" s="92"/>
      <c r="C1368" s="92"/>
      <c r="D1368" s="92"/>
      <c r="E1368" s="104"/>
      <c r="F1368" s="104"/>
      <c r="G1368" s="104"/>
      <c r="H1368" s="104"/>
      <c r="I1368" s="104"/>
      <c r="J1368" s="104"/>
      <c r="K1368" s="104"/>
      <c r="L1368" s="104"/>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2"/>
      <c r="B1369" s="92"/>
      <c r="C1369" s="92"/>
      <c r="D1369" s="92"/>
      <c r="E1369" s="104"/>
      <c r="F1369" s="104"/>
      <c r="G1369" s="104"/>
      <c r="H1369" s="104"/>
      <c r="I1369" s="104"/>
      <c r="J1369" s="104"/>
      <c r="K1369" s="104"/>
      <c r="L1369" s="104"/>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2"/>
      <c r="B1370" s="92"/>
      <c r="C1370" s="92"/>
      <c r="D1370" s="92"/>
      <c r="E1370" s="104"/>
      <c r="F1370" s="104"/>
      <c r="G1370" s="104"/>
      <c r="H1370" s="104"/>
      <c r="I1370" s="104"/>
      <c r="J1370" s="104"/>
      <c r="K1370" s="104"/>
      <c r="L1370" s="104"/>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2"/>
      <c r="B1371" s="92"/>
      <c r="C1371" s="92"/>
      <c r="D1371" s="92"/>
      <c r="E1371" s="104"/>
      <c r="F1371" s="104"/>
      <c r="G1371" s="104"/>
      <c r="H1371" s="104"/>
      <c r="I1371" s="104"/>
      <c r="J1371" s="104"/>
      <c r="K1371" s="104"/>
      <c r="L1371" s="104"/>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2"/>
      <c r="B1372" s="92"/>
      <c r="C1372" s="92"/>
      <c r="D1372" s="92"/>
      <c r="E1372" s="104"/>
      <c r="F1372" s="104"/>
      <c r="G1372" s="104"/>
      <c r="H1372" s="104"/>
      <c r="I1372" s="104"/>
      <c r="J1372" s="104"/>
      <c r="K1372" s="104"/>
      <c r="L1372" s="104"/>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2"/>
      <c r="B1373" s="92"/>
      <c r="C1373" s="92"/>
      <c r="D1373" s="92"/>
      <c r="E1373" s="104"/>
      <c r="F1373" s="104"/>
      <c r="G1373" s="104"/>
      <c r="H1373" s="104"/>
      <c r="I1373" s="104"/>
      <c r="J1373" s="104"/>
      <c r="K1373" s="104"/>
      <c r="L1373" s="104"/>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2"/>
      <c r="B1374" s="92"/>
      <c r="C1374" s="92"/>
      <c r="D1374" s="92"/>
      <c r="E1374" s="104"/>
      <c r="F1374" s="104"/>
      <c r="G1374" s="104"/>
      <c r="H1374" s="104"/>
      <c r="I1374" s="104"/>
      <c r="J1374" s="104"/>
      <c r="K1374" s="104"/>
      <c r="L1374" s="10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2"/>
      <c r="B1375" s="92"/>
      <c r="C1375" s="92"/>
      <c r="D1375" s="92"/>
      <c r="E1375" s="104"/>
      <c r="F1375" s="104"/>
      <c r="G1375" s="104"/>
      <c r="H1375" s="104"/>
      <c r="I1375" s="104"/>
      <c r="J1375" s="104"/>
      <c r="K1375" s="104"/>
      <c r="L1375" s="104"/>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2"/>
      <c r="B1376" s="92"/>
      <c r="C1376" s="92"/>
      <c r="D1376" s="92"/>
      <c r="E1376" s="104"/>
      <c r="F1376" s="104"/>
      <c r="G1376" s="104"/>
      <c r="H1376" s="104"/>
      <c r="I1376" s="104"/>
      <c r="J1376" s="104"/>
      <c r="K1376" s="104"/>
      <c r="L1376" s="104"/>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2"/>
      <c r="B1377" s="92"/>
      <c r="C1377" s="92"/>
      <c r="D1377" s="92"/>
      <c r="E1377" s="104"/>
      <c r="F1377" s="104"/>
      <c r="G1377" s="104"/>
      <c r="H1377" s="104"/>
      <c r="I1377" s="104"/>
      <c r="J1377" s="104"/>
      <c r="K1377" s="104"/>
      <c r="L1377" s="104"/>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2"/>
      <c r="B1378" s="92"/>
      <c r="C1378" s="92"/>
      <c r="D1378" s="92"/>
      <c r="E1378" s="104"/>
      <c r="F1378" s="104"/>
      <c r="G1378" s="104"/>
      <c r="H1378" s="104"/>
      <c r="I1378" s="104"/>
      <c r="J1378" s="104"/>
      <c r="K1378" s="104"/>
      <c r="L1378" s="104"/>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2"/>
      <c r="B1379" s="92"/>
      <c r="C1379" s="92"/>
      <c r="D1379" s="92"/>
      <c r="E1379" s="104"/>
      <c r="F1379" s="104"/>
      <c r="G1379" s="104"/>
      <c r="H1379" s="104"/>
      <c r="I1379" s="104"/>
      <c r="J1379" s="104"/>
      <c r="K1379" s="104"/>
      <c r="L1379" s="104"/>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2"/>
      <c r="B1380" s="92"/>
      <c r="C1380" s="92"/>
      <c r="D1380" s="92"/>
      <c r="E1380" s="104"/>
      <c r="F1380" s="104"/>
      <c r="G1380" s="104"/>
      <c r="H1380" s="104"/>
      <c r="I1380" s="104"/>
      <c r="J1380" s="104"/>
      <c r="K1380" s="104"/>
      <c r="L1380" s="104"/>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2"/>
      <c r="B1381" s="92"/>
      <c r="C1381" s="92"/>
      <c r="D1381" s="92"/>
      <c r="E1381" s="104"/>
      <c r="F1381" s="104"/>
      <c r="G1381" s="104"/>
      <c r="H1381" s="104"/>
      <c r="I1381" s="104"/>
      <c r="J1381" s="104"/>
      <c r="K1381" s="104"/>
      <c r="L1381" s="104"/>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2"/>
      <c r="B1382" s="92"/>
      <c r="C1382" s="92"/>
      <c r="D1382" s="92"/>
      <c r="E1382" s="104"/>
      <c r="F1382" s="104"/>
      <c r="G1382" s="104"/>
      <c r="H1382" s="104"/>
      <c r="I1382" s="104"/>
      <c r="J1382" s="104"/>
      <c r="K1382" s="104"/>
      <c r="L1382" s="104"/>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2"/>
      <c r="B1383" s="92"/>
      <c r="C1383" s="92"/>
      <c r="D1383" s="92"/>
      <c r="E1383" s="104"/>
      <c r="F1383" s="104"/>
      <c r="G1383" s="104"/>
      <c r="H1383" s="104"/>
      <c r="I1383" s="104"/>
      <c r="J1383" s="104"/>
      <c r="K1383" s="104"/>
      <c r="L1383" s="104"/>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2"/>
      <c r="B1384" s="92"/>
      <c r="C1384" s="92"/>
      <c r="D1384" s="92"/>
      <c r="E1384" s="104"/>
      <c r="F1384" s="104"/>
      <c r="G1384" s="104"/>
      <c r="H1384" s="104"/>
      <c r="I1384" s="104"/>
      <c r="J1384" s="104"/>
      <c r="K1384" s="104"/>
      <c r="L1384" s="10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2"/>
      <c r="B1385" s="92"/>
      <c r="C1385" s="92"/>
      <c r="D1385" s="92"/>
      <c r="E1385" s="104"/>
      <c r="F1385" s="104"/>
      <c r="G1385" s="104"/>
      <c r="H1385" s="104"/>
      <c r="I1385" s="104"/>
      <c r="J1385" s="104"/>
      <c r="K1385" s="104"/>
      <c r="L1385" s="104"/>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2"/>
      <c r="B1386" s="92"/>
      <c r="C1386" s="92"/>
      <c r="D1386" s="92"/>
      <c r="E1386" s="104"/>
      <c r="F1386" s="104"/>
      <c r="G1386" s="104"/>
      <c r="H1386" s="104"/>
      <c r="I1386" s="104"/>
      <c r="J1386" s="104"/>
      <c r="K1386" s="104"/>
      <c r="L1386" s="104"/>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2"/>
      <c r="B1387" s="92"/>
      <c r="C1387" s="92"/>
      <c r="D1387" s="92"/>
      <c r="E1387" s="104"/>
      <c r="F1387" s="104"/>
      <c r="G1387" s="104"/>
      <c r="H1387" s="104"/>
      <c r="I1387" s="104"/>
      <c r="J1387" s="104"/>
      <c r="K1387" s="104"/>
      <c r="L1387" s="104"/>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2"/>
      <c r="B1388" s="92"/>
      <c r="C1388" s="92"/>
      <c r="D1388" s="92"/>
      <c r="E1388" s="104"/>
      <c r="F1388" s="104"/>
      <c r="G1388" s="104"/>
      <c r="H1388" s="104"/>
      <c r="I1388" s="104"/>
      <c r="J1388" s="104"/>
      <c r="K1388" s="104"/>
      <c r="L1388" s="104"/>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2"/>
      <c r="B1389" s="92"/>
      <c r="C1389" s="92"/>
      <c r="D1389" s="92"/>
      <c r="E1389" s="104"/>
      <c r="F1389" s="104"/>
      <c r="G1389" s="104"/>
      <c r="H1389" s="104"/>
      <c r="I1389" s="104"/>
      <c r="J1389" s="104"/>
      <c r="K1389" s="104"/>
      <c r="L1389" s="104"/>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2"/>
      <c r="B1390" s="92"/>
      <c r="C1390" s="92"/>
      <c r="D1390" s="92"/>
      <c r="E1390" s="104"/>
      <c r="F1390" s="104"/>
      <c r="G1390" s="104"/>
      <c r="H1390" s="104"/>
      <c r="I1390" s="104"/>
      <c r="J1390" s="104"/>
      <c r="K1390" s="104"/>
      <c r="L1390" s="104"/>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2"/>
      <c r="B1391" s="92"/>
      <c r="C1391" s="92"/>
      <c r="D1391" s="92"/>
      <c r="E1391" s="104"/>
      <c r="F1391" s="104"/>
      <c r="G1391" s="104"/>
      <c r="H1391" s="104"/>
      <c r="I1391" s="104"/>
      <c r="J1391" s="104"/>
      <c r="K1391" s="104"/>
      <c r="L1391" s="104"/>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2"/>
      <c r="B1392" s="92"/>
      <c r="C1392" s="92"/>
      <c r="D1392" s="92"/>
      <c r="E1392" s="104"/>
      <c r="F1392" s="104"/>
      <c r="G1392" s="104"/>
      <c r="H1392" s="104"/>
      <c r="I1392" s="104"/>
      <c r="J1392" s="104"/>
      <c r="K1392" s="104"/>
      <c r="L1392" s="104"/>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2"/>
      <c r="B1393" s="92"/>
      <c r="C1393" s="92"/>
      <c r="D1393" s="92"/>
      <c r="E1393" s="104"/>
      <c r="F1393" s="104"/>
      <c r="G1393" s="104"/>
      <c r="H1393" s="104"/>
      <c r="I1393" s="104"/>
      <c r="J1393" s="104"/>
      <c r="K1393" s="104"/>
      <c r="L1393" s="104"/>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2"/>
      <c r="B1394" s="92"/>
      <c r="C1394" s="92"/>
      <c r="D1394" s="92"/>
      <c r="E1394" s="104"/>
      <c r="F1394" s="104"/>
      <c r="G1394" s="104"/>
      <c r="H1394" s="104"/>
      <c r="I1394" s="104"/>
      <c r="J1394" s="104"/>
      <c r="K1394" s="104"/>
      <c r="L1394" s="10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2"/>
      <c r="B1395" s="92"/>
      <c r="C1395" s="92"/>
      <c r="D1395" s="92"/>
      <c r="E1395" s="104"/>
      <c r="F1395" s="104"/>
      <c r="G1395" s="104"/>
      <c r="H1395" s="104"/>
      <c r="I1395" s="104"/>
      <c r="J1395" s="104"/>
      <c r="K1395" s="104"/>
      <c r="L1395" s="104"/>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2"/>
      <c r="B1396" s="92"/>
      <c r="C1396" s="92"/>
      <c r="D1396" s="92"/>
      <c r="E1396" s="104"/>
      <c r="F1396" s="104"/>
      <c r="G1396" s="104"/>
      <c r="H1396" s="104"/>
      <c r="I1396" s="104"/>
      <c r="J1396" s="104"/>
      <c r="K1396" s="104"/>
      <c r="L1396" s="104"/>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2"/>
      <c r="B1397" s="92"/>
      <c r="C1397" s="92"/>
      <c r="D1397" s="92"/>
      <c r="E1397" s="104"/>
      <c r="F1397" s="104"/>
      <c r="G1397" s="104"/>
      <c r="H1397" s="104"/>
      <c r="I1397" s="104"/>
      <c r="J1397" s="104"/>
      <c r="K1397" s="104"/>
      <c r="L1397" s="104"/>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2"/>
      <c r="B1398" s="92"/>
      <c r="C1398" s="92"/>
      <c r="D1398" s="92"/>
      <c r="E1398" s="104"/>
      <c r="F1398" s="104"/>
      <c r="G1398" s="104"/>
      <c r="H1398" s="104"/>
      <c r="I1398" s="104"/>
      <c r="J1398" s="104"/>
      <c r="K1398" s="104"/>
      <c r="L1398" s="104"/>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2"/>
      <c r="B1399" s="92"/>
      <c r="C1399" s="92"/>
      <c r="D1399" s="92"/>
      <c r="E1399" s="104"/>
      <c r="F1399" s="104"/>
      <c r="G1399" s="104"/>
      <c r="H1399" s="104"/>
      <c r="I1399" s="104"/>
      <c r="J1399" s="104"/>
      <c r="K1399" s="104"/>
      <c r="L1399" s="104"/>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2"/>
      <c r="B1400" s="92"/>
      <c r="C1400" s="92"/>
      <c r="D1400" s="92"/>
      <c r="E1400" s="104"/>
      <c r="F1400" s="104"/>
      <c r="G1400" s="104"/>
      <c r="H1400" s="104"/>
      <c r="I1400" s="104"/>
      <c r="J1400" s="104"/>
      <c r="K1400" s="104"/>
      <c r="L1400" s="104"/>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2"/>
      <c r="B1401" s="92"/>
      <c r="C1401" s="92"/>
      <c r="D1401" s="92"/>
      <c r="E1401" s="104"/>
      <c r="F1401" s="104"/>
      <c r="G1401" s="104"/>
      <c r="H1401" s="104"/>
      <c r="I1401" s="104"/>
      <c r="J1401" s="104"/>
      <c r="K1401" s="104"/>
      <c r="L1401" s="104"/>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2"/>
      <c r="B1402" s="92"/>
      <c r="C1402" s="92"/>
      <c r="D1402" s="92"/>
      <c r="E1402" s="104"/>
      <c r="F1402" s="104"/>
      <c r="G1402" s="104"/>
      <c r="H1402" s="104"/>
      <c r="I1402" s="104"/>
      <c r="J1402" s="104"/>
      <c r="K1402" s="104"/>
      <c r="L1402" s="104"/>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2"/>
      <c r="B1403" s="92"/>
      <c r="C1403" s="92"/>
      <c r="D1403" s="92"/>
      <c r="E1403" s="104"/>
      <c r="F1403" s="104"/>
      <c r="G1403" s="104"/>
      <c r="H1403" s="104"/>
      <c r="I1403" s="104"/>
      <c r="J1403" s="104"/>
      <c r="K1403" s="104"/>
      <c r="L1403" s="104"/>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2"/>
      <c r="B1404" s="92"/>
      <c r="C1404" s="92"/>
      <c r="D1404" s="92"/>
      <c r="E1404" s="104"/>
      <c r="F1404" s="104"/>
      <c r="G1404" s="104"/>
      <c r="H1404" s="104"/>
      <c r="I1404" s="104"/>
      <c r="J1404" s="104"/>
      <c r="K1404" s="104"/>
      <c r="L1404" s="1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2"/>
      <c r="B1405" s="92"/>
      <c r="C1405" s="92"/>
      <c r="D1405" s="92"/>
      <c r="E1405" s="104"/>
      <c r="F1405" s="104"/>
      <c r="G1405" s="104"/>
      <c r="H1405" s="104"/>
      <c r="I1405" s="104"/>
      <c r="J1405" s="104"/>
      <c r="K1405" s="104"/>
      <c r="L1405" s="104"/>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2"/>
      <c r="B1406" s="92"/>
      <c r="C1406" s="92"/>
      <c r="D1406" s="92"/>
      <c r="E1406" s="104"/>
      <c r="F1406" s="104"/>
      <c r="G1406" s="104"/>
      <c r="H1406" s="104"/>
      <c r="I1406" s="104"/>
      <c r="J1406" s="104"/>
      <c r="K1406" s="104"/>
      <c r="L1406" s="104"/>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2"/>
      <c r="B1407" s="92"/>
      <c r="C1407" s="92"/>
      <c r="D1407" s="92"/>
      <c r="E1407" s="104"/>
      <c r="F1407" s="104"/>
      <c r="G1407" s="104"/>
      <c r="H1407" s="104"/>
      <c r="I1407" s="104"/>
      <c r="J1407" s="104"/>
      <c r="K1407" s="104"/>
      <c r="L1407" s="104"/>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2"/>
      <c r="B1408" s="92"/>
      <c r="C1408" s="92"/>
      <c r="D1408" s="92"/>
      <c r="E1408" s="104"/>
      <c r="F1408" s="104"/>
      <c r="G1408" s="104"/>
      <c r="H1408" s="104"/>
      <c r="I1408" s="104"/>
      <c r="J1408" s="104"/>
      <c r="K1408" s="104"/>
      <c r="L1408" s="104"/>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2"/>
      <c r="B1409" s="92"/>
      <c r="C1409" s="92"/>
      <c r="D1409" s="92"/>
      <c r="E1409" s="104"/>
      <c r="F1409" s="104"/>
      <c r="G1409" s="104"/>
      <c r="H1409" s="104"/>
      <c r="I1409" s="104"/>
      <c r="J1409" s="104"/>
      <c r="K1409" s="104"/>
      <c r="L1409" s="104"/>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2"/>
      <c r="B1410" s="92"/>
      <c r="C1410" s="92"/>
      <c r="D1410" s="92"/>
      <c r="E1410" s="104"/>
      <c r="F1410" s="104"/>
      <c r="G1410" s="104"/>
      <c r="H1410" s="104"/>
      <c r="I1410" s="104"/>
      <c r="J1410" s="104"/>
      <c r="K1410" s="104"/>
      <c r="L1410" s="104"/>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2"/>
      <c r="B1411" s="92"/>
      <c r="C1411" s="92"/>
      <c r="D1411" s="92"/>
      <c r="E1411" s="104"/>
      <c r="F1411" s="104"/>
      <c r="G1411" s="104"/>
      <c r="H1411" s="104"/>
      <c r="I1411" s="104"/>
      <c r="J1411" s="104"/>
      <c r="K1411" s="104"/>
      <c r="L1411" s="104"/>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2"/>
      <c r="B1412" s="92"/>
      <c r="C1412" s="92"/>
      <c r="D1412" s="92"/>
      <c r="E1412" s="104"/>
      <c r="F1412" s="104"/>
      <c r="G1412" s="104"/>
      <c r="H1412" s="104"/>
      <c r="I1412" s="104"/>
      <c r="J1412" s="104"/>
      <c r="K1412" s="104"/>
      <c r="L1412" s="104"/>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2"/>
      <c r="B1413" s="92"/>
      <c r="C1413" s="92"/>
      <c r="D1413" s="92"/>
      <c r="E1413" s="104"/>
      <c r="F1413" s="104"/>
      <c r="G1413" s="104"/>
      <c r="H1413" s="104"/>
      <c r="I1413" s="104"/>
      <c r="J1413" s="104"/>
      <c r="K1413" s="104"/>
      <c r="L1413" s="104"/>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2"/>
      <c r="B1414" s="92"/>
      <c r="C1414" s="92"/>
      <c r="D1414" s="92"/>
      <c r="E1414" s="104"/>
      <c r="F1414" s="104"/>
      <c r="G1414" s="104"/>
      <c r="H1414" s="104"/>
      <c r="I1414" s="104"/>
      <c r="J1414" s="104"/>
      <c r="K1414" s="104"/>
      <c r="L1414" s="10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2"/>
      <c r="B1415" s="92"/>
      <c r="C1415" s="92"/>
      <c r="D1415" s="92"/>
      <c r="E1415" s="104"/>
      <c r="F1415" s="104"/>
      <c r="G1415" s="104"/>
      <c r="H1415" s="104"/>
      <c r="I1415" s="104"/>
      <c r="J1415" s="104"/>
      <c r="K1415" s="104"/>
      <c r="L1415" s="104"/>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2"/>
      <c r="B1416" s="92"/>
      <c r="C1416" s="92"/>
      <c r="D1416" s="92"/>
      <c r="E1416" s="104"/>
      <c r="F1416" s="104"/>
      <c r="G1416" s="104"/>
      <c r="H1416" s="104"/>
      <c r="I1416" s="104"/>
      <c r="J1416" s="104"/>
      <c r="K1416" s="104"/>
      <c r="L1416" s="104"/>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2"/>
      <c r="B1417" s="92"/>
      <c r="C1417" s="92"/>
      <c r="D1417" s="92"/>
      <c r="E1417" s="104"/>
      <c r="F1417" s="104"/>
      <c r="G1417" s="104"/>
      <c r="H1417" s="104"/>
      <c r="I1417" s="104"/>
      <c r="J1417" s="104"/>
      <c r="K1417" s="104"/>
      <c r="L1417" s="104"/>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2"/>
      <c r="B1418" s="92"/>
      <c r="C1418" s="92"/>
      <c r="D1418" s="92"/>
      <c r="E1418" s="104"/>
      <c r="F1418" s="104"/>
      <c r="G1418" s="104"/>
      <c r="H1418" s="104"/>
      <c r="I1418" s="104"/>
      <c r="J1418" s="104"/>
      <c r="K1418" s="104"/>
      <c r="L1418" s="104"/>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2"/>
      <c r="B1419" s="92"/>
      <c r="C1419" s="92"/>
      <c r="D1419" s="92"/>
      <c r="E1419" s="104"/>
      <c r="F1419" s="104"/>
      <c r="G1419" s="104"/>
      <c r="H1419" s="104"/>
      <c r="I1419" s="104"/>
      <c r="J1419" s="104"/>
      <c r="K1419" s="104"/>
      <c r="L1419" s="104"/>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2"/>
      <c r="B1420" s="92"/>
      <c r="C1420" s="92"/>
      <c r="D1420" s="92"/>
      <c r="E1420" s="104"/>
      <c r="F1420" s="104"/>
      <c r="G1420" s="104"/>
      <c r="H1420" s="104"/>
      <c r="I1420" s="104"/>
      <c r="J1420" s="104"/>
      <c r="K1420" s="104"/>
      <c r="L1420" s="104"/>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2"/>
      <c r="B1421" s="92"/>
      <c r="C1421" s="92"/>
      <c r="D1421" s="92"/>
      <c r="E1421" s="104"/>
      <c r="F1421" s="104"/>
      <c r="G1421" s="104"/>
      <c r="H1421" s="104"/>
      <c r="I1421" s="104"/>
      <c r="J1421" s="104"/>
      <c r="K1421" s="104"/>
      <c r="L1421" s="104"/>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2"/>
      <c r="B1422" s="92"/>
      <c r="C1422" s="92"/>
      <c r="D1422" s="92"/>
      <c r="E1422" s="104"/>
      <c r="F1422" s="104"/>
      <c r="G1422" s="104"/>
      <c r="H1422" s="104"/>
      <c r="I1422" s="104"/>
      <c r="J1422" s="104"/>
      <c r="K1422" s="104"/>
      <c r="L1422" s="104"/>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2"/>
      <c r="B1423" s="92"/>
      <c r="C1423" s="92"/>
      <c r="D1423" s="92"/>
      <c r="E1423" s="104"/>
      <c r="F1423" s="104"/>
      <c r="G1423" s="104"/>
      <c r="H1423" s="104"/>
      <c r="I1423" s="104"/>
      <c r="J1423" s="104"/>
      <c r="K1423" s="104"/>
      <c r="L1423" s="104"/>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2"/>
      <c r="B1424" s="92"/>
      <c r="C1424" s="92"/>
      <c r="D1424" s="92"/>
      <c r="E1424" s="104"/>
      <c r="F1424" s="104"/>
      <c r="G1424" s="104"/>
      <c r="H1424" s="104"/>
      <c r="I1424" s="104"/>
      <c r="J1424" s="104"/>
      <c r="K1424" s="104"/>
      <c r="L1424" s="10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2"/>
      <c r="B1425" s="92"/>
      <c r="C1425" s="92"/>
      <c r="D1425" s="92"/>
      <c r="E1425" s="104"/>
      <c r="F1425" s="104"/>
      <c r="G1425" s="104"/>
      <c r="H1425" s="104"/>
      <c r="I1425" s="104"/>
      <c r="J1425" s="104"/>
      <c r="K1425" s="104"/>
      <c r="L1425" s="104"/>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2"/>
      <c r="B1426" s="92"/>
      <c r="C1426" s="92"/>
      <c r="D1426" s="92"/>
      <c r="E1426" s="104"/>
      <c r="F1426" s="104"/>
      <c r="G1426" s="104"/>
      <c r="H1426" s="104"/>
      <c r="I1426" s="104"/>
      <c r="J1426" s="104"/>
      <c r="K1426" s="104"/>
      <c r="L1426" s="104"/>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2"/>
      <c r="B1427" s="92"/>
      <c r="C1427" s="92"/>
      <c r="D1427" s="92"/>
      <c r="E1427" s="104"/>
      <c r="F1427" s="104"/>
      <c r="G1427" s="104"/>
      <c r="H1427" s="104"/>
      <c r="I1427" s="104"/>
      <c r="J1427" s="104"/>
      <c r="K1427" s="104"/>
      <c r="L1427" s="104"/>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2"/>
      <c r="B1428" s="92"/>
      <c r="C1428" s="92"/>
      <c r="D1428" s="92"/>
      <c r="E1428" s="104"/>
      <c r="F1428" s="104"/>
      <c r="G1428" s="104"/>
      <c r="H1428" s="104"/>
      <c r="I1428" s="104"/>
      <c r="J1428" s="104"/>
      <c r="K1428" s="104"/>
      <c r="L1428" s="104"/>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2"/>
      <c r="B1429" s="92"/>
      <c r="C1429" s="92"/>
      <c r="D1429" s="92"/>
      <c r="E1429" s="104"/>
      <c r="F1429" s="104"/>
      <c r="G1429" s="104"/>
      <c r="H1429" s="104"/>
      <c r="I1429" s="104"/>
      <c r="J1429" s="104"/>
      <c r="K1429" s="104"/>
      <c r="L1429" s="104"/>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2"/>
      <c r="B1430" s="92"/>
      <c r="C1430" s="92"/>
      <c r="D1430" s="92"/>
      <c r="E1430" s="104"/>
      <c r="F1430" s="104"/>
      <c r="G1430" s="104"/>
      <c r="H1430" s="104"/>
      <c r="I1430" s="104"/>
      <c r="J1430" s="104"/>
      <c r="K1430" s="104"/>
      <c r="L1430" s="104"/>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2"/>
      <c r="B1431" s="92"/>
      <c r="C1431" s="92"/>
      <c r="D1431" s="92"/>
      <c r="E1431" s="104"/>
      <c r="F1431" s="104"/>
      <c r="G1431" s="104"/>
      <c r="H1431" s="104"/>
      <c r="I1431" s="104"/>
      <c r="J1431" s="104"/>
      <c r="K1431" s="104"/>
      <c r="L1431" s="104"/>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2"/>
      <c r="B1432" s="92"/>
      <c r="C1432" s="92"/>
      <c r="D1432" s="92"/>
      <c r="E1432" s="104"/>
      <c r="F1432" s="104"/>
      <c r="G1432" s="104"/>
      <c r="H1432" s="104"/>
      <c r="I1432" s="104"/>
      <c r="J1432" s="104"/>
      <c r="K1432" s="104"/>
      <c r="L1432" s="104"/>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2"/>
      <c r="B1433" s="92"/>
      <c r="C1433" s="92"/>
      <c r="D1433" s="92"/>
      <c r="E1433" s="104"/>
      <c r="F1433" s="104"/>
      <c r="G1433" s="104"/>
      <c r="H1433" s="104"/>
      <c r="I1433" s="104"/>
      <c r="J1433" s="104"/>
      <c r="K1433" s="104"/>
      <c r="L1433" s="104"/>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2"/>
      <c r="B1434" s="92"/>
      <c r="C1434" s="92"/>
      <c r="D1434" s="92"/>
      <c r="E1434" s="104"/>
      <c r="F1434" s="104"/>
      <c r="G1434" s="104"/>
      <c r="H1434" s="104"/>
      <c r="I1434" s="104"/>
      <c r="J1434" s="104"/>
      <c r="K1434" s="104"/>
      <c r="L1434" s="10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2"/>
      <c r="B1435" s="92"/>
      <c r="C1435" s="92"/>
      <c r="D1435" s="92"/>
      <c r="E1435" s="104"/>
      <c r="F1435" s="104"/>
      <c r="G1435" s="104"/>
      <c r="H1435" s="104"/>
      <c r="I1435" s="104"/>
      <c r="J1435" s="104"/>
      <c r="K1435" s="104"/>
      <c r="L1435" s="104"/>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2"/>
      <c r="B1436" s="92"/>
      <c r="C1436" s="92"/>
      <c r="D1436" s="92"/>
      <c r="E1436" s="104"/>
      <c r="F1436" s="104"/>
      <c r="G1436" s="104"/>
      <c r="H1436" s="104"/>
      <c r="I1436" s="104"/>
      <c r="J1436" s="104"/>
      <c r="K1436" s="104"/>
      <c r="L1436" s="104"/>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2"/>
      <c r="B1437" s="92"/>
      <c r="C1437" s="92"/>
      <c r="D1437" s="92"/>
      <c r="E1437" s="104"/>
      <c r="F1437" s="104"/>
      <c r="G1437" s="104"/>
      <c r="H1437" s="104"/>
      <c r="I1437" s="104"/>
      <c r="J1437" s="104"/>
      <c r="K1437" s="104"/>
      <c r="L1437" s="104"/>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2"/>
      <c r="B1438" s="92"/>
      <c r="C1438" s="92"/>
      <c r="D1438" s="92"/>
      <c r="E1438" s="104"/>
      <c r="F1438" s="104"/>
      <c r="G1438" s="104"/>
      <c r="H1438" s="104"/>
      <c r="I1438" s="104"/>
      <c r="J1438" s="104"/>
      <c r="K1438" s="104"/>
      <c r="L1438" s="104"/>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2"/>
      <c r="B1439" s="92"/>
      <c r="C1439" s="92"/>
      <c r="D1439" s="92"/>
      <c r="E1439" s="104"/>
      <c r="F1439" s="104"/>
      <c r="G1439" s="104"/>
      <c r="H1439" s="104"/>
      <c r="I1439" s="104"/>
      <c r="J1439" s="104"/>
      <c r="K1439" s="104"/>
      <c r="L1439" s="104"/>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2"/>
      <c r="B1440" s="92"/>
      <c r="C1440" s="92"/>
      <c r="D1440" s="92"/>
      <c r="E1440" s="104"/>
      <c r="F1440" s="104"/>
      <c r="G1440" s="104"/>
      <c r="H1440" s="104"/>
      <c r="I1440" s="104"/>
      <c r="J1440" s="104"/>
      <c r="K1440" s="104"/>
      <c r="L1440" s="104"/>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2"/>
      <c r="B1441" s="92"/>
      <c r="C1441" s="92"/>
      <c r="D1441" s="92"/>
      <c r="E1441" s="104"/>
      <c r="F1441" s="104"/>
      <c r="G1441" s="104"/>
      <c r="H1441" s="104"/>
      <c r="I1441" s="104"/>
      <c r="J1441" s="104"/>
      <c r="K1441" s="104"/>
      <c r="L1441" s="104"/>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2"/>
      <c r="B1442" s="92"/>
      <c r="C1442" s="92"/>
      <c r="D1442" s="92"/>
      <c r="E1442" s="104"/>
      <c r="F1442" s="104"/>
      <c r="G1442" s="104"/>
      <c r="H1442" s="104"/>
      <c r="I1442" s="104"/>
      <c r="J1442" s="104"/>
      <c r="K1442" s="104"/>
      <c r="L1442" s="104"/>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2"/>
      <c r="B1443" s="92"/>
      <c r="C1443" s="92"/>
      <c r="D1443" s="92"/>
      <c r="E1443" s="104"/>
      <c r="F1443" s="104"/>
      <c r="G1443" s="104"/>
      <c r="H1443" s="104"/>
      <c r="I1443" s="104"/>
      <c r="J1443" s="104"/>
      <c r="K1443" s="104"/>
      <c r="L1443" s="104"/>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2"/>
      <c r="B1444" s="92"/>
      <c r="C1444" s="92"/>
      <c r="D1444" s="92"/>
      <c r="E1444" s="104"/>
      <c r="F1444" s="104"/>
      <c r="G1444" s="104"/>
      <c r="H1444" s="104"/>
      <c r="I1444" s="104"/>
      <c r="J1444" s="104"/>
      <c r="K1444" s="104"/>
      <c r="L1444" s="10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2"/>
      <c r="B1445" s="92"/>
      <c r="C1445" s="92"/>
      <c r="D1445" s="92"/>
      <c r="E1445" s="104"/>
      <c r="F1445" s="104"/>
      <c r="G1445" s="104"/>
      <c r="H1445" s="104"/>
      <c r="I1445" s="104"/>
      <c r="J1445" s="104"/>
      <c r="K1445" s="104"/>
      <c r="L1445" s="104"/>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2"/>
      <c r="B1446" s="92"/>
      <c r="C1446" s="92"/>
      <c r="D1446" s="92"/>
      <c r="E1446" s="104"/>
      <c r="F1446" s="104"/>
      <c r="G1446" s="104"/>
      <c r="H1446" s="104"/>
      <c r="I1446" s="104"/>
      <c r="J1446" s="104"/>
      <c r="K1446" s="104"/>
      <c r="L1446" s="104"/>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2"/>
      <c r="B1447" s="92"/>
      <c r="C1447" s="92"/>
      <c r="D1447" s="92"/>
      <c r="E1447" s="104"/>
      <c r="F1447" s="104"/>
      <c r="G1447" s="104"/>
      <c r="H1447" s="104"/>
      <c r="I1447" s="104"/>
      <c r="J1447" s="104"/>
      <c r="K1447" s="104"/>
      <c r="L1447" s="104"/>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2"/>
      <c r="B1448" s="92"/>
      <c r="C1448" s="92"/>
      <c r="D1448" s="92"/>
      <c r="E1448" s="104"/>
      <c r="F1448" s="104"/>
      <c r="G1448" s="104"/>
      <c r="H1448" s="104"/>
      <c r="I1448" s="104"/>
      <c r="J1448" s="104"/>
      <c r="K1448" s="104"/>
      <c r="L1448" s="104"/>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2"/>
      <c r="B1449" s="92"/>
      <c r="C1449" s="92"/>
      <c r="D1449" s="92"/>
      <c r="E1449" s="104"/>
      <c r="F1449" s="104"/>
      <c r="G1449" s="104"/>
      <c r="H1449" s="104"/>
      <c r="I1449" s="104"/>
      <c r="J1449" s="104"/>
      <c r="K1449" s="104"/>
      <c r="L1449" s="104"/>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2"/>
      <c r="B1450" s="92"/>
      <c r="C1450" s="92"/>
      <c r="D1450" s="92"/>
      <c r="E1450" s="104"/>
      <c r="F1450" s="104"/>
      <c r="G1450" s="104"/>
      <c r="H1450" s="104"/>
      <c r="I1450" s="104"/>
      <c r="J1450" s="104"/>
      <c r="K1450" s="104"/>
      <c r="L1450" s="104"/>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2"/>
      <c r="B1451" s="92"/>
      <c r="C1451" s="92"/>
      <c r="D1451" s="92"/>
      <c r="E1451" s="104"/>
      <c r="F1451" s="104"/>
      <c r="G1451" s="104"/>
      <c r="H1451" s="104"/>
      <c r="I1451" s="104"/>
      <c r="J1451" s="104"/>
      <c r="K1451" s="104"/>
      <c r="L1451" s="104"/>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2"/>
      <c r="B1452" s="92"/>
      <c r="C1452" s="92"/>
      <c r="D1452" s="92"/>
      <c r="E1452" s="104"/>
      <c r="F1452" s="104"/>
      <c r="G1452" s="104"/>
      <c r="H1452" s="104"/>
      <c r="I1452" s="104"/>
      <c r="J1452" s="104"/>
      <c r="K1452" s="104"/>
      <c r="L1452" s="104"/>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2"/>
      <c r="B1453" s="92"/>
      <c r="C1453" s="92"/>
      <c r="D1453" s="92"/>
      <c r="E1453" s="104"/>
      <c r="F1453" s="104"/>
      <c r="G1453" s="104"/>
      <c r="H1453" s="104"/>
      <c r="I1453" s="104"/>
      <c r="J1453" s="104"/>
      <c r="K1453" s="104"/>
      <c r="L1453" s="104"/>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2"/>
      <c r="B1454" s="92"/>
      <c r="C1454" s="92"/>
      <c r="D1454" s="92"/>
      <c r="E1454" s="104"/>
      <c r="F1454" s="104"/>
      <c r="G1454" s="104"/>
      <c r="H1454" s="104"/>
      <c r="I1454" s="104"/>
      <c r="J1454" s="104"/>
      <c r="K1454" s="104"/>
      <c r="L1454" s="10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2"/>
      <c r="B1455" s="92"/>
      <c r="C1455" s="92"/>
      <c r="D1455" s="92"/>
      <c r="E1455" s="104"/>
      <c r="F1455" s="104"/>
      <c r="G1455" s="104"/>
      <c r="H1455" s="104"/>
      <c r="I1455" s="104"/>
      <c r="J1455" s="104"/>
      <c r="K1455" s="104"/>
      <c r="L1455" s="104"/>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2"/>
      <c r="B1456" s="92"/>
      <c r="C1456" s="92"/>
      <c r="D1456" s="92"/>
      <c r="E1456" s="104"/>
      <c r="F1456" s="104"/>
      <c r="G1456" s="104"/>
      <c r="H1456" s="104"/>
      <c r="I1456" s="104"/>
      <c r="J1456" s="104"/>
      <c r="K1456" s="104"/>
      <c r="L1456" s="104"/>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2"/>
      <c r="B1457" s="92"/>
      <c r="C1457" s="92"/>
      <c r="D1457" s="92"/>
      <c r="E1457" s="104"/>
      <c r="F1457" s="104"/>
      <c r="G1457" s="104"/>
      <c r="H1457" s="104"/>
      <c r="I1457" s="104"/>
      <c r="J1457" s="104"/>
      <c r="K1457" s="104"/>
      <c r="L1457" s="104"/>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2"/>
      <c r="B1458" s="92"/>
      <c r="C1458" s="92"/>
      <c r="D1458" s="92"/>
      <c r="E1458" s="104"/>
      <c r="F1458" s="104"/>
      <c r="G1458" s="104"/>
      <c r="H1458" s="104"/>
      <c r="I1458" s="104"/>
      <c r="J1458" s="104"/>
      <c r="K1458" s="104"/>
      <c r="L1458" s="104"/>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2"/>
      <c r="B1459" s="92"/>
      <c r="C1459" s="92"/>
      <c r="D1459" s="92"/>
      <c r="E1459" s="104"/>
      <c r="F1459" s="104"/>
      <c r="G1459" s="104"/>
      <c r="H1459" s="104"/>
      <c r="I1459" s="104"/>
      <c r="J1459" s="104"/>
      <c r="K1459" s="104"/>
      <c r="L1459" s="104"/>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2"/>
      <c r="B1460" s="92"/>
      <c r="C1460" s="92"/>
      <c r="D1460" s="92"/>
      <c r="E1460" s="104"/>
      <c r="F1460" s="104"/>
      <c r="G1460" s="104"/>
      <c r="H1460" s="104"/>
      <c r="I1460" s="104"/>
      <c r="J1460" s="104"/>
      <c r="K1460" s="104"/>
      <c r="L1460" s="104"/>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2"/>
      <c r="B1461" s="92"/>
      <c r="C1461" s="92"/>
      <c r="D1461" s="92"/>
      <c r="E1461" s="104"/>
      <c r="F1461" s="104"/>
      <c r="G1461" s="104"/>
      <c r="H1461" s="104"/>
      <c r="I1461" s="104"/>
      <c r="J1461" s="104"/>
      <c r="K1461" s="104"/>
      <c r="L1461" s="104"/>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2"/>
      <c r="B1462" s="92"/>
      <c r="C1462" s="92"/>
      <c r="D1462" s="92"/>
      <c r="E1462" s="104"/>
      <c r="F1462" s="104"/>
      <c r="G1462" s="104"/>
      <c r="H1462" s="104"/>
      <c r="I1462" s="104"/>
      <c r="J1462" s="104"/>
      <c r="K1462" s="104"/>
      <c r="L1462" s="104"/>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2"/>
      <c r="B1463" s="92"/>
      <c r="C1463" s="92"/>
      <c r="D1463" s="92"/>
      <c r="E1463" s="104"/>
      <c r="F1463" s="104"/>
      <c r="G1463" s="104"/>
      <c r="H1463" s="104"/>
      <c r="I1463" s="104"/>
      <c r="J1463" s="104"/>
      <c r="K1463" s="104"/>
      <c r="L1463" s="104"/>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2"/>
      <c r="B1464" s="92"/>
      <c r="C1464" s="92"/>
      <c r="D1464" s="92"/>
      <c r="E1464" s="104"/>
      <c r="F1464" s="104"/>
      <c r="G1464" s="104"/>
      <c r="H1464" s="104"/>
      <c r="I1464" s="104"/>
      <c r="J1464" s="104"/>
      <c r="K1464" s="104"/>
      <c r="L1464" s="10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2"/>
      <c r="B1465" s="92"/>
      <c r="C1465" s="92"/>
      <c r="D1465" s="92"/>
      <c r="E1465" s="104"/>
      <c r="F1465" s="104"/>
      <c r="G1465" s="104"/>
      <c r="H1465" s="104"/>
      <c r="I1465" s="104"/>
      <c r="J1465" s="104"/>
      <c r="K1465" s="104"/>
      <c r="L1465" s="104"/>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2"/>
      <c r="B1466" s="92"/>
      <c r="C1466" s="92"/>
      <c r="D1466" s="92"/>
      <c r="E1466" s="104"/>
      <c r="F1466" s="104"/>
      <c r="G1466" s="104"/>
      <c r="H1466" s="104"/>
      <c r="I1466" s="104"/>
      <c r="J1466" s="104"/>
      <c r="K1466" s="104"/>
      <c r="L1466" s="104"/>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2"/>
      <c r="B1467" s="92"/>
      <c r="C1467" s="92"/>
      <c r="D1467" s="92"/>
      <c r="E1467" s="104"/>
      <c r="F1467" s="104"/>
      <c r="G1467" s="104"/>
      <c r="H1467" s="104"/>
      <c r="I1467" s="104"/>
      <c r="J1467" s="104"/>
      <c r="K1467" s="104"/>
      <c r="L1467" s="104"/>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2"/>
      <c r="B1468" s="92"/>
      <c r="C1468" s="92"/>
      <c r="D1468" s="92"/>
      <c r="E1468" s="104"/>
      <c r="F1468" s="104"/>
      <c r="G1468" s="104"/>
      <c r="H1468" s="104"/>
      <c r="I1468" s="104"/>
      <c r="J1468" s="104"/>
      <c r="K1468" s="104"/>
      <c r="L1468" s="104"/>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2"/>
      <c r="B1469" s="92"/>
      <c r="C1469" s="92"/>
      <c r="D1469" s="92"/>
      <c r="E1469" s="104"/>
      <c r="F1469" s="104"/>
      <c r="G1469" s="104"/>
      <c r="H1469" s="104"/>
      <c r="I1469" s="104"/>
      <c r="J1469" s="104"/>
      <c r="K1469" s="104"/>
      <c r="L1469" s="104"/>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2"/>
      <c r="B1470" s="92"/>
      <c r="C1470" s="92"/>
      <c r="D1470" s="92"/>
      <c r="E1470" s="104"/>
      <c r="F1470" s="104"/>
      <c r="G1470" s="104"/>
      <c r="H1470" s="104"/>
      <c r="I1470" s="104"/>
      <c r="J1470" s="104"/>
      <c r="K1470" s="104"/>
      <c r="L1470" s="104"/>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2"/>
      <c r="B1471" s="92"/>
      <c r="C1471" s="92"/>
      <c r="D1471" s="92"/>
      <c r="E1471" s="104"/>
      <c r="F1471" s="104"/>
      <c r="G1471" s="104"/>
      <c r="H1471" s="104"/>
      <c r="I1471" s="104"/>
      <c r="J1471" s="104"/>
      <c r="K1471" s="104"/>
      <c r="L1471" s="104"/>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2"/>
      <c r="B1472" s="92"/>
      <c r="C1472" s="92"/>
      <c r="D1472" s="92"/>
      <c r="E1472" s="104"/>
      <c r="F1472" s="104"/>
      <c r="G1472" s="104"/>
      <c r="H1472" s="104"/>
      <c r="I1472" s="104"/>
      <c r="J1472" s="104"/>
      <c r="K1472" s="104"/>
      <c r="L1472" s="104"/>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2"/>
      <c r="B1473" s="92"/>
      <c r="C1473" s="92"/>
      <c r="D1473" s="92"/>
      <c r="E1473" s="104"/>
      <c r="F1473" s="104"/>
      <c r="G1473" s="104"/>
      <c r="H1473" s="104"/>
      <c r="I1473" s="104"/>
      <c r="J1473" s="104"/>
      <c r="K1473" s="104"/>
      <c r="L1473" s="104"/>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2"/>
      <c r="B1474" s="92"/>
      <c r="C1474" s="92"/>
      <c r="D1474" s="92"/>
      <c r="E1474" s="104"/>
      <c r="F1474" s="104"/>
      <c r="G1474" s="104"/>
      <c r="H1474" s="104"/>
      <c r="I1474" s="104"/>
      <c r="J1474" s="104"/>
      <c r="K1474" s="104"/>
      <c r="L1474" s="10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2"/>
      <c r="B1475" s="92"/>
      <c r="C1475" s="92"/>
      <c r="D1475" s="92"/>
      <c r="E1475" s="104"/>
      <c r="F1475" s="104"/>
      <c r="G1475" s="104"/>
      <c r="H1475" s="104"/>
      <c r="I1475" s="104"/>
      <c r="J1475" s="104"/>
      <c r="K1475" s="104"/>
      <c r="L1475" s="104"/>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2"/>
      <c r="B1476" s="92"/>
      <c r="C1476" s="92"/>
      <c r="D1476" s="92"/>
      <c r="E1476" s="104"/>
      <c r="F1476" s="104"/>
      <c r="G1476" s="104"/>
      <c r="H1476" s="104"/>
      <c r="I1476" s="104"/>
      <c r="J1476" s="104"/>
      <c r="K1476" s="104"/>
      <c r="L1476" s="104"/>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2"/>
      <c r="B1477" s="92"/>
      <c r="C1477" s="92"/>
      <c r="D1477" s="92"/>
      <c r="E1477" s="104"/>
      <c r="F1477" s="104"/>
      <c r="G1477" s="104"/>
      <c r="H1477" s="104"/>
      <c r="I1477" s="104"/>
      <c r="J1477" s="104"/>
      <c r="K1477" s="104"/>
      <c r="L1477" s="104"/>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2"/>
      <c r="B1478" s="92"/>
      <c r="C1478" s="92"/>
      <c r="D1478" s="92"/>
      <c r="E1478" s="104"/>
      <c r="F1478" s="104"/>
      <c r="G1478" s="104"/>
      <c r="H1478" s="104"/>
      <c r="I1478" s="104"/>
      <c r="J1478" s="104"/>
      <c r="K1478" s="104"/>
      <c r="L1478" s="104"/>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2"/>
      <c r="B1479" s="92"/>
      <c r="C1479" s="92"/>
      <c r="D1479" s="92"/>
      <c r="E1479" s="104"/>
      <c r="F1479" s="104"/>
      <c r="G1479" s="104"/>
      <c r="H1479" s="104"/>
      <c r="I1479" s="104"/>
      <c r="J1479" s="104"/>
      <c r="K1479" s="104"/>
      <c r="L1479" s="104"/>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2"/>
      <c r="B1480" s="92"/>
      <c r="C1480" s="92"/>
      <c r="D1480" s="92"/>
      <c r="E1480" s="104"/>
      <c r="F1480" s="104"/>
      <c r="G1480" s="104"/>
      <c r="H1480" s="104"/>
      <c r="I1480" s="104"/>
      <c r="J1480" s="104"/>
      <c r="K1480" s="104"/>
      <c r="L1480" s="104"/>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2"/>
      <c r="B1481" s="92"/>
      <c r="C1481" s="92"/>
      <c r="D1481" s="92"/>
      <c r="E1481" s="104"/>
      <c r="F1481" s="104"/>
      <c r="G1481" s="104"/>
      <c r="H1481" s="104"/>
      <c r="I1481" s="104"/>
      <c r="J1481" s="104"/>
      <c r="K1481" s="104"/>
      <c r="L1481" s="104"/>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2"/>
      <c r="B1482" s="92"/>
      <c r="C1482" s="92"/>
      <c r="D1482" s="92"/>
      <c r="E1482" s="104"/>
      <c r="F1482" s="104"/>
      <c r="G1482" s="104"/>
      <c r="H1482" s="104"/>
      <c r="I1482" s="104"/>
      <c r="J1482" s="104"/>
      <c r="K1482" s="104"/>
      <c r="L1482" s="104"/>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2"/>
      <c r="B1483" s="92"/>
      <c r="C1483" s="92"/>
      <c r="D1483" s="92"/>
      <c r="E1483" s="104"/>
      <c r="F1483" s="104"/>
      <c r="G1483" s="104"/>
      <c r="H1483" s="104"/>
      <c r="I1483" s="104"/>
      <c r="J1483" s="104"/>
      <c r="K1483" s="104"/>
      <c r="L1483" s="104"/>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2"/>
      <c r="B1484" s="92"/>
      <c r="C1484" s="92"/>
      <c r="D1484" s="92"/>
      <c r="E1484" s="104"/>
      <c r="F1484" s="104"/>
      <c r="G1484" s="104"/>
      <c r="H1484" s="104"/>
      <c r="I1484" s="104"/>
      <c r="J1484" s="104"/>
      <c r="K1484" s="104"/>
      <c r="L1484" s="10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2"/>
      <c r="B1485" s="92"/>
      <c r="C1485" s="92"/>
      <c r="D1485" s="92"/>
      <c r="E1485" s="104"/>
      <c r="F1485" s="104"/>
      <c r="G1485" s="104"/>
      <c r="H1485" s="104"/>
      <c r="I1485" s="104"/>
      <c r="J1485" s="104"/>
      <c r="K1485" s="104"/>
      <c r="L1485" s="104"/>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2"/>
      <c r="B1486" s="92"/>
      <c r="C1486" s="92"/>
      <c r="D1486" s="92"/>
      <c r="E1486" s="104"/>
      <c r="F1486" s="104"/>
      <c r="G1486" s="104"/>
      <c r="H1486" s="104"/>
      <c r="I1486" s="104"/>
      <c r="J1486" s="104"/>
      <c r="K1486" s="104"/>
      <c r="L1486" s="104"/>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2"/>
      <c r="B1487" s="92"/>
      <c r="C1487" s="92"/>
      <c r="D1487" s="92"/>
      <c r="E1487" s="104"/>
      <c r="F1487" s="104"/>
      <c r="G1487" s="104"/>
      <c r="H1487" s="104"/>
      <c r="I1487" s="104"/>
      <c r="J1487" s="104"/>
      <c r="K1487" s="104"/>
      <c r="L1487" s="104"/>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2"/>
      <c r="B1488" s="92"/>
      <c r="C1488" s="92"/>
      <c r="D1488" s="92"/>
      <c r="E1488" s="104"/>
      <c r="F1488" s="104"/>
      <c r="G1488" s="104"/>
      <c r="H1488" s="104"/>
      <c r="I1488" s="104"/>
      <c r="J1488" s="104"/>
      <c r="K1488" s="104"/>
      <c r="L1488" s="104"/>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2"/>
      <c r="B1489" s="92"/>
      <c r="C1489" s="92"/>
      <c r="D1489" s="92"/>
      <c r="E1489" s="104"/>
      <c r="F1489" s="104"/>
      <c r="G1489" s="104"/>
      <c r="H1489" s="104"/>
      <c r="I1489" s="104"/>
      <c r="J1489" s="104"/>
      <c r="K1489" s="104"/>
      <c r="L1489" s="104"/>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2"/>
      <c r="B1490" s="92"/>
      <c r="C1490" s="92"/>
      <c r="D1490" s="92"/>
      <c r="E1490" s="104"/>
      <c r="F1490" s="104"/>
      <c r="G1490" s="104"/>
      <c r="H1490" s="104"/>
      <c r="I1490" s="104"/>
      <c r="J1490" s="104"/>
      <c r="K1490" s="104"/>
      <c r="L1490" s="104"/>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2"/>
      <c r="B1491" s="92"/>
      <c r="C1491" s="92"/>
      <c r="D1491" s="92"/>
      <c r="E1491" s="104"/>
      <c r="F1491" s="104"/>
      <c r="G1491" s="104"/>
      <c r="H1491" s="104"/>
      <c r="I1491" s="104"/>
      <c r="J1491" s="104"/>
      <c r="K1491" s="104"/>
      <c r="L1491" s="104"/>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2"/>
      <c r="B1492" s="92"/>
      <c r="C1492" s="92"/>
      <c r="D1492" s="92"/>
      <c r="E1492" s="104"/>
      <c r="F1492" s="104"/>
      <c r="G1492" s="104"/>
      <c r="H1492" s="104"/>
      <c r="I1492" s="104"/>
      <c r="J1492" s="104"/>
      <c r="K1492" s="104"/>
      <c r="L1492" s="104"/>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2"/>
      <c r="B1493" s="92"/>
      <c r="C1493" s="92"/>
      <c r="D1493" s="92"/>
      <c r="E1493" s="104"/>
      <c r="F1493" s="104"/>
      <c r="G1493" s="104"/>
      <c r="H1493" s="104"/>
      <c r="I1493" s="104"/>
      <c r="J1493" s="104"/>
      <c r="K1493" s="104"/>
      <c r="L1493" s="104"/>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2"/>
      <c r="B1494" s="92"/>
      <c r="C1494" s="92"/>
      <c r="D1494" s="92"/>
      <c r="E1494" s="104"/>
      <c r="F1494" s="104"/>
      <c r="G1494" s="104"/>
      <c r="H1494" s="104"/>
      <c r="I1494" s="104"/>
      <c r="J1494" s="104"/>
      <c r="K1494" s="104"/>
      <c r="L1494" s="10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2"/>
      <c r="B1495" s="92"/>
      <c r="C1495" s="92"/>
      <c r="D1495" s="92"/>
      <c r="E1495" s="104"/>
      <c r="F1495" s="104"/>
      <c r="G1495" s="104"/>
      <c r="H1495" s="104"/>
      <c r="I1495" s="104"/>
      <c r="J1495" s="104"/>
      <c r="K1495" s="104"/>
      <c r="L1495" s="104"/>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2"/>
      <c r="B1496" s="92"/>
      <c r="C1496" s="92"/>
      <c r="D1496" s="92"/>
      <c r="E1496" s="104"/>
      <c r="F1496" s="104"/>
      <c r="G1496" s="104"/>
      <c r="H1496" s="104"/>
      <c r="I1496" s="104"/>
      <c r="J1496" s="104"/>
      <c r="K1496" s="104"/>
      <c r="L1496" s="104"/>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2"/>
      <c r="B1497" s="92"/>
      <c r="C1497" s="92"/>
      <c r="D1497" s="92"/>
      <c r="E1497" s="104"/>
      <c r="F1497" s="104"/>
      <c r="G1497" s="104"/>
      <c r="H1497" s="104"/>
      <c r="I1497" s="104"/>
      <c r="J1497" s="104"/>
      <c r="K1497" s="104"/>
      <c r="L1497" s="104"/>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2"/>
      <c r="B1498" s="92"/>
      <c r="C1498" s="92"/>
      <c r="D1498" s="92"/>
      <c r="E1498" s="104"/>
      <c r="F1498" s="104"/>
      <c r="G1498" s="104"/>
      <c r="H1498" s="104"/>
      <c r="I1498" s="104"/>
      <c r="J1498" s="104"/>
      <c r="K1498" s="104"/>
      <c r="L1498" s="104"/>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2"/>
      <c r="B1499" s="92"/>
      <c r="C1499" s="92"/>
      <c r="D1499" s="92"/>
      <c r="E1499" s="104"/>
      <c r="F1499" s="104"/>
      <c r="G1499" s="104"/>
      <c r="H1499" s="104"/>
      <c r="I1499" s="104"/>
      <c r="J1499" s="104"/>
      <c r="K1499" s="104"/>
      <c r="L1499" s="104"/>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2"/>
      <c r="B1500" s="92"/>
      <c r="C1500" s="92"/>
      <c r="D1500" s="92"/>
      <c r="E1500" s="104"/>
      <c r="F1500" s="104"/>
      <c r="G1500" s="104"/>
      <c r="H1500" s="104"/>
      <c r="I1500" s="104"/>
      <c r="J1500" s="104"/>
      <c r="K1500" s="104"/>
      <c r="L1500" s="104"/>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2"/>
      <c r="B1501" s="92"/>
      <c r="C1501" s="92"/>
      <c r="D1501" s="92"/>
      <c r="E1501" s="104"/>
      <c r="F1501" s="104"/>
      <c r="G1501" s="104"/>
      <c r="H1501" s="104"/>
      <c r="I1501" s="104"/>
      <c r="J1501" s="104"/>
      <c r="K1501" s="104"/>
      <c r="L1501" s="104"/>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2"/>
      <c r="B1502" s="92"/>
      <c r="C1502" s="92"/>
      <c r="D1502" s="92"/>
      <c r="E1502" s="104"/>
      <c r="F1502" s="104"/>
      <c r="G1502" s="104"/>
      <c r="H1502" s="104"/>
      <c r="I1502" s="104"/>
      <c r="J1502" s="104"/>
      <c r="K1502" s="104"/>
      <c r="L1502" s="104"/>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2"/>
      <c r="B1503" s="92"/>
      <c r="C1503" s="92"/>
      <c r="D1503" s="92"/>
      <c r="E1503" s="104"/>
      <c r="F1503" s="104"/>
      <c r="G1503" s="104"/>
      <c r="H1503" s="104"/>
      <c r="I1503" s="104"/>
      <c r="J1503" s="104"/>
      <c r="K1503" s="104"/>
      <c r="L1503" s="104"/>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2"/>
      <c r="B1504" s="92"/>
      <c r="C1504" s="92"/>
      <c r="D1504" s="92"/>
      <c r="E1504" s="104"/>
      <c r="F1504" s="104"/>
      <c r="G1504" s="104"/>
      <c r="H1504" s="104"/>
      <c r="I1504" s="104"/>
      <c r="J1504" s="104"/>
      <c r="K1504" s="104"/>
      <c r="L1504" s="1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2"/>
      <c r="B1505" s="92"/>
      <c r="C1505" s="92"/>
      <c r="D1505" s="92"/>
      <c r="E1505" s="104"/>
      <c r="F1505" s="104"/>
      <c r="G1505" s="104"/>
      <c r="H1505" s="104"/>
      <c r="I1505" s="104"/>
      <c r="J1505" s="104"/>
      <c r="K1505" s="104"/>
      <c r="L1505" s="104"/>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2"/>
      <c r="B1506" s="92"/>
      <c r="C1506" s="92"/>
      <c r="D1506" s="92"/>
      <c r="E1506" s="104"/>
      <c r="F1506" s="104"/>
      <c r="G1506" s="104"/>
      <c r="H1506" s="104"/>
      <c r="I1506" s="104"/>
      <c r="J1506" s="104"/>
      <c r="K1506" s="104"/>
      <c r="L1506" s="104"/>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2"/>
      <c r="B1507" s="92"/>
      <c r="C1507" s="92"/>
      <c r="D1507" s="92"/>
      <c r="E1507" s="104"/>
      <c r="F1507" s="104"/>
      <c r="G1507" s="104"/>
      <c r="H1507" s="104"/>
      <c r="I1507" s="104"/>
      <c r="J1507" s="104"/>
      <c r="K1507" s="104"/>
      <c r="L1507" s="104"/>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2"/>
      <c r="B1508" s="92"/>
      <c r="C1508" s="92"/>
      <c r="D1508" s="92"/>
      <c r="E1508" s="104"/>
      <c r="F1508" s="104"/>
      <c r="G1508" s="104"/>
      <c r="H1508" s="104"/>
      <c r="I1508" s="104"/>
      <c r="J1508" s="104"/>
      <c r="K1508" s="104"/>
      <c r="L1508" s="104"/>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2"/>
      <c r="B1509" s="92"/>
      <c r="C1509" s="92"/>
      <c r="D1509" s="92"/>
      <c r="E1509" s="104"/>
      <c r="F1509" s="104"/>
      <c r="G1509" s="104"/>
      <c r="H1509" s="104"/>
      <c r="I1509" s="104"/>
      <c r="J1509" s="104"/>
      <c r="K1509" s="104"/>
      <c r="L1509" s="104"/>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2"/>
      <c r="B1510" s="92"/>
      <c r="C1510" s="92"/>
      <c r="D1510" s="92"/>
      <c r="E1510" s="104"/>
      <c r="F1510" s="104"/>
      <c r="G1510" s="104"/>
      <c r="H1510" s="104"/>
      <c r="I1510" s="104"/>
      <c r="J1510" s="104"/>
      <c r="K1510" s="104"/>
      <c r="L1510" s="104"/>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2"/>
      <c r="B1511" s="92"/>
      <c r="C1511" s="92"/>
      <c r="D1511" s="92"/>
      <c r="E1511" s="104"/>
      <c r="F1511" s="104"/>
      <c r="G1511" s="104"/>
      <c r="H1511" s="104"/>
      <c r="I1511" s="104"/>
      <c r="J1511" s="104"/>
      <c r="K1511" s="104"/>
      <c r="L1511" s="104"/>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2"/>
      <c r="B1512" s="92"/>
      <c r="C1512" s="92"/>
      <c r="D1512" s="92"/>
      <c r="E1512" s="104"/>
      <c r="F1512" s="104"/>
      <c r="G1512" s="104"/>
      <c r="H1512" s="104"/>
      <c r="I1512" s="104"/>
      <c r="J1512" s="104"/>
      <c r="K1512" s="104"/>
      <c r="L1512" s="104"/>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2"/>
      <c r="B1513" s="92"/>
      <c r="C1513" s="92"/>
      <c r="D1513" s="92"/>
      <c r="E1513" s="104"/>
      <c r="F1513" s="104"/>
      <c r="G1513" s="104"/>
      <c r="H1513" s="104"/>
      <c r="I1513" s="104"/>
      <c r="J1513" s="104"/>
      <c r="K1513" s="104"/>
      <c r="L1513" s="104"/>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2"/>
      <c r="B1514" s="92"/>
      <c r="C1514" s="92"/>
      <c r="D1514" s="92"/>
      <c r="E1514" s="104"/>
      <c r="F1514" s="104"/>
      <c r="G1514" s="104"/>
      <c r="H1514" s="104"/>
      <c r="I1514" s="104"/>
      <c r="J1514" s="104"/>
      <c r="K1514" s="104"/>
      <c r="L1514" s="10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2"/>
      <c r="B1515" s="92"/>
      <c r="C1515" s="92"/>
      <c r="D1515" s="92"/>
      <c r="E1515" s="104"/>
      <c r="F1515" s="104"/>
      <c r="G1515" s="104"/>
      <c r="H1515" s="104"/>
      <c r="I1515" s="104"/>
      <c r="J1515" s="104"/>
      <c r="K1515" s="104"/>
      <c r="L1515" s="104"/>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2"/>
      <c r="B1516" s="92"/>
      <c r="C1516" s="92"/>
      <c r="D1516" s="92"/>
      <c r="E1516" s="104"/>
      <c r="F1516" s="104"/>
      <c r="G1516" s="104"/>
      <c r="H1516" s="104"/>
      <c r="I1516" s="104"/>
      <c r="J1516" s="104"/>
      <c r="K1516" s="104"/>
      <c r="L1516" s="104"/>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2"/>
      <c r="B1517" s="92"/>
      <c r="C1517" s="92"/>
      <c r="D1517" s="92"/>
      <c r="E1517" s="104"/>
      <c r="F1517" s="104"/>
      <c r="G1517" s="104"/>
      <c r="H1517" s="104"/>
      <c r="I1517" s="104"/>
      <c r="J1517" s="104"/>
      <c r="K1517" s="104"/>
      <c r="L1517" s="104"/>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2"/>
      <c r="B1518" s="92"/>
      <c r="C1518" s="92"/>
      <c r="D1518" s="92"/>
      <c r="E1518" s="104"/>
      <c r="F1518" s="104"/>
      <c r="G1518" s="104"/>
      <c r="H1518" s="104"/>
      <c r="I1518" s="104"/>
      <c r="J1518" s="104"/>
      <c r="K1518" s="104"/>
      <c r="L1518" s="104"/>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2"/>
      <c r="B1519" s="92"/>
      <c r="C1519" s="92"/>
      <c r="D1519" s="92"/>
      <c r="E1519" s="104"/>
      <c r="F1519" s="104"/>
      <c r="G1519" s="104"/>
      <c r="H1519" s="104"/>
      <c r="I1519" s="104"/>
      <c r="J1519" s="104"/>
      <c r="K1519" s="104"/>
      <c r="L1519" s="104"/>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2"/>
      <c r="B1520" s="92"/>
      <c r="C1520" s="92"/>
      <c r="D1520" s="92"/>
      <c r="E1520" s="104"/>
      <c r="F1520" s="104"/>
      <c r="G1520" s="104"/>
      <c r="H1520" s="104"/>
      <c r="I1520" s="104"/>
      <c r="J1520" s="104"/>
      <c r="K1520" s="104"/>
      <c r="L1520" s="104"/>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2"/>
      <c r="B1521" s="92"/>
      <c r="C1521" s="92"/>
      <c r="D1521" s="92"/>
      <c r="E1521" s="104"/>
      <c r="F1521" s="104"/>
      <c r="G1521" s="104"/>
      <c r="H1521" s="104"/>
      <c r="I1521" s="104"/>
      <c r="J1521" s="104"/>
      <c r="K1521" s="104"/>
      <c r="L1521" s="104"/>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2"/>
      <c r="B1522" s="92"/>
      <c r="C1522" s="92"/>
      <c r="D1522" s="92"/>
      <c r="E1522" s="104"/>
      <c r="F1522" s="104"/>
      <c r="G1522" s="104"/>
      <c r="H1522" s="104"/>
      <c r="I1522" s="104"/>
      <c r="J1522" s="104"/>
      <c r="K1522" s="104"/>
      <c r="L1522" s="104"/>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2"/>
      <c r="B1523" s="92"/>
      <c r="C1523" s="92"/>
      <c r="D1523" s="92"/>
      <c r="E1523" s="104"/>
      <c r="F1523" s="104"/>
      <c r="G1523" s="104"/>
      <c r="H1523" s="104"/>
      <c r="I1523" s="104"/>
      <c r="J1523" s="104"/>
      <c r="K1523" s="104"/>
      <c r="L1523" s="104"/>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2"/>
      <c r="B1524" s="92"/>
      <c r="C1524" s="92"/>
      <c r="D1524" s="92"/>
      <c r="E1524" s="104"/>
      <c r="F1524" s="104"/>
      <c r="G1524" s="104"/>
      <c r="H1524" s="104"/>
      <c r="I1524" s="104"/>
      <c r="J1524" s="104"/>
      <c r="K1524" s="104"/>
      <c r="L1524" s="10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2"/>
      <c r="B1525" s="92"/>
      <c r="C1525" s="92"/>
      <c r="D1525" s="92"/>
      <c r="E1525" s="104"/>
      <c r="F1525" s="104"/>
      <c r="G1525" s="104"/>
      <c r="H1525" s="104"/>
      <c r="I1525" s="104"/>
      <c r="J1525" s="104"/>
      <c r="K1525" s="104"/>
      <c r="L1525" s="104"/>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2"/>
      <c r="B1526" s="92"/>
      <c r="C1526" s="92"/>
      <c r="D1526" s="92"/>
      <c r="E1526" s="104"/>
      <c r="F1526" s="104"/>
      <c r="G1526" s="104"/>
      <c r="H1526" s="104"/>
      <c r="I1526" s="104"/>
      <c r="J1526" s="104"/>
      <c r="K1526" s="104"/>
      <c r="L1526" s="104"/>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2"/>
      <c r="B1527" s="92"/>
      <c r="C1527" s="92"/>
      <c r="D1527" s="92"/>
      <c r="E1527" s="104"/>
      <c r="F1527" s="104"/>
      <c r="G1527" s="104"/>
      <c r="H1527" s="104"/>
      <c r="I1527" s="104"/>
      <c r="J1527" s="104"/>
      <c r="K1527" s="104"/>
      <c r="L1527" s="104"/>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2"/>
      <c r="B1528" s="92"/>
      <c r="C1528" s="92"/>
      <c r="D1528" s="92"/>
      <c r="E1528" s="104"/>
      <c r="F1528" s="104"/>
      <c r="G1528" s="104"/>
      <c r="H1528" s="104"/>
      <c r="I1528" s="104"/>
      <c r="J1528" s="104"/>
      <c r="K1528" s="104"/>
      <c r="L1528" s="104"/>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2"/>
      <c r="B1529" s="92"/>
      <c r="C1529" s="92"/>
      <c r="D1529" s="92"/>
      <c r="E1529" s="104"/>
      <c r="F1529" s="104"/>
      <c r="G1529" s="104"/>
      <c r="H1529" s="104"/>
      <c r="I1529" s="104"/>
      <c r="J1529" s="104"/>
      <c r="K1529" s="104"/>
      <c r="L1529" s="104"/>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2"/>
      <c r="B1530" s="92"/>
      <c r="C1530" s="92"/>
      <c r="D1530" s="92"/>
      <c r="E1530" s="104"/>
      <c r="F1530" s="104"/>
      <c r="G1530" s="104"/>
      <c r="H1530" s="104"/>
      <c r="I1530" s="104"/>
      <c r="J1530" s="104"/>
      <c r="K1530" s="104"/>
      <c r="L1530" s="104"/>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2"/>
      <c r="B1531" s="92"/>
      <c r="C1531" s="92"/>
      <c r="D1531" s="92"/>
      <c r="E1531" s="104"/>
      <c r="F1531" s="104"/>
      <c r="G1531" s="104"/>
      <c r="H1531" s="104"/>
      <c r="I1531" s="104"/>
      <c r="J1531" s="104"/>
      <c r="K1531" s="104"/>
      <c r="L1531" s="104"/>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2"/>
      <c r="B1532" s="92"/>
      <c r="C1532" s="92"/>
      <c r="D1532" s="92"/>
      <c r="E1532" s="104"/>
      <c r="F1532" s="104"/>
      <c r="G1532" s="104"/>
      <c r="H1532" s="104"/>
      <c r="I1532" s="104"/>
      <c r="J1532" s="104"/>
      <c r="K1532" s="104"/>
      <c r="L1532" s="104"/>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2"/>
      <c r="B1533" s="92"/>
      <c r="C1533" s="92"/>
      <c r="D1533" s="92"/>
      <c r="E1533" s="104"/>
      <c r="F1533" s="104"/>
      <c r="G1533" s="104"/>
      <c r="H1533" s="104"/>
      <c r="I1533" s="104"/>
      <c r="J1533" s="104"/>
      <c r="K1533" s="104"/>
      <c r="L1533" s="104"/>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2"/>
      <c r="B1534" s="92"/>
      <c r="C1534" s="92"/>
      <c r="D1534" s="92"/>
      <c r="E1534" s="104"/>
      <c r="F1534" s="104"/>
      <c r="G1534" s="104"/>
      <c r="H1534" s="104"/>
      <c r="I1534" s="104"/>
      <c r="J1534" s="104"/>
      <c r="K1534" s="104"/>
      <c r="L1534" s="10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2"/>
      <c r="B1535" s="92"/>
      <c r="C1535" s="92"/>
      <c r="D1535" s="92"/>
      <c r="E1535" s="104"/>
      <c r="F1535" s="104"/>
      <c r="G1535" s="104"/>
      <c r="H1535" s="104"/>
      <c r="I1535" s="104"/>
      <c r="J1535" s="104"/>
      <c r="K1535" s="104"/>
      <c r="L1535" s="104"/>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2"/>
      <c r="B1536" s="92"/>
      <c r="C1536" s="92"/>
      <c r="D1536" s="92"/>
      <c r="E1536" s="104"/>
      <c r="F1536" s="104"/>
      <c r="G1536" s="104"/>
      <c r="H1536" s="104"/>
      <c r="I1536" s="104"/>
      <c r="J1536" s="104"/>
      <c r="K1536" s="104"/>
      <c r="L1536" s="104"/>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2"/>
      <c r="B1537" s="92"/>
      <c r="C1537" s="92"/>
      <c r="D1537" s="92"/>
      <c r="E1537" s="104"/>
      <c r="F1537" s="104"/>
      <c r="G1537" s="104"/>
      <c r="H1537" s="104"/>
      <c r="I1537" s="104"/>
      <c r="J1537" s="104"/>
      <c r="K1537" s="104"/>
      <c r="L1537" s="104"/>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2"/>
      <c r="B1538" s="92"/>
      <c r="C1538" s="92"/>
      <c r="D1538" s="92"/>
      <c r="E1538" s="104"/>
      <c r="F1538" s="104"/>
      <c r="G1538" s="104"/>
      <c r="H1538" s="104"/>
      <c r="I1538" s="104"/>
      <c r="J1538" s="104"/>
      <c r="K1538" s="104"/>
      <c r="L1538" s="104"/>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2"/>
      <c r="B1539" s="92"/>
      <c r="C1539" s="92"/>
      <c r="D1539" s="92"/>
      <c r="E1539" s="104"/>
      <c r="F1539" s="104"/>
      <c r="G1539" s="104"/>
      <c r="H1539" s="104"/>
      <c r="I1539" s="104"/>
      <c r="J1539" s="104"/>
      <c r="K1539" s="104"/>
      <c r="L1539" s="104"/>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2"/>
      <c r="B1540" s="92"/>
      <c r="C1540" s="92"/>
      <c r="D1540" s="92"/>
      <c r="E1540" s="104"/>
      <c r="F1540" s="104"/>
      <c r="G1540" s="104"/>
      <c r="H1540" s="104"/>
      <c r="I1540" s="104"/>
      <c r="J1540" s="104"/>
      <c r="K1540" s="104"/>
      <c r="L1540" s="104"/>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2"/>
      <c r="B1541" s="92"/>
      <c r="C1541" s="92"/>
      <c r="D1541" s="92"/>
      <c r="E1541" s="104"/>
      <c r="F1541" s="104"/>
      <c r="G1541" s="104"/>
      <c r="H1541" s="104"/>
      <c r="I1541" s="104"/>
      <c r="J1541" s="104"/>
      <c r="K1541" s="104"/>
      <c r="L1541" s="104"/>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2"/>
      <c r="B1542" s="92"/>
      <c r="C1542" s="92"/>
      <c r="D1542" s="92"/>
      <c r="E1542" s="104"/>
      <c r="F1542" s="104"/>
      <c r="G1542" s="104"/>
      <c r="H1542" s="104"/>
      <c r="I1542" s="104"/>
      <c r="J1542" s="104"/>
      <c r="K1542" s="104"/>
      <c r="L1542" s="104"/>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2"/>
      <c r="B1543" s="92"/>
      <c r="C1543" s="92"/>
      <c r="D1543" s="92"/>
      <c r="E1543" s="104"/>
      <c r="F1543" s="104"/>
      <c r="G1543" s="104"/>
      <c r="H1543" s="104"/>
      <c r="I1543" s="104"/>
      <c r="J1543" s="104"/>
      <c r="K1543" s="104"/>
      <c r="L1543" s="104"/>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2"/>
      <c r="B1544" s="92"/>
      <c r="C1544" s="92"/>
      <c r="D1544" s="92"/>
      <c r="E1544" s="104"/>
      <c r="F1544" s="104"/>
      <c r="G1544" s="104"/>
      <c r="H1544" s="104"/>
      <c r="I1544" s="104"/>
      <c r="J1544" s="104"/>
      <c r="K1544" s="104"/>
      <c r="L1544" s="10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2"/>
      <c r="B1545" s="92"/>
      <c r="C1545" s="92"/>
      <c r="D1545" s="92"/>
      <c r="E1545" s="104"/>
      <c r="F1545" s="104"/>
      <c r="G1545" s="104"/>
      <c r="H1545" s="104"/>
      <c r="I1545" s="104"/>
      <c r="J1545" s="104"/>
      <c r="K1545" s="104"/>
      <c r="L1545" s="104"/>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2"/>
      <c r="B1546" s="92"/>
      <c r="C1546" s="92"/>
      <c r="D1546" s="92"/>
      <c r="E1546" s="104"/>
      <c r="F1546" s="104"/>
      <c r="G1546" s="104"/>
      <c r="H1546" s="104"/>
      <c r="I1546" s="104"/>
      <c r="J1546" s="104"/>
      <c r="K1546" s="104"/>
      <c r="L1546" s="104"/>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2"/>
      <c r="B1547" s="92"/>
      <c r="C1547" s="92"/>
      <c r="D1547" s="92"/>
      <c r="E1547" s="104"/>
      <c r="F1547" s="104"/>
      <c r="G1547" s="104"/>
      <c r="H1547" s="104"/>
      <c r="I1547" s="104"/>
      <c r="J1547" s="104"/>
      <c r="K1547" s="104"/>
      <c r="L1547" s="104"/>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2"/>
      <c r="B1548" s="92"/>
      <c r="C1548" s="92"/>
      <c r="D1548" s="92"/>
      <c r="E1548" s="104"/>
      <c r="F1548" s="104"/>
      <c r="G1548" s="104"/>
      <c r="H1548" s="104"/>
      <c r="I1548" s="104"/>
      <c r="J1548" s="104"/>
      <c r="K1548" s="104"/>
      <c r="L1548" s="104"/>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2"/>
      <c r="B1549" s="92"/>
      <c r="C1549" s="92"/>
      <c r="D1549" s="92"/>
      <c r="E1549" s="104"/>
      <c r="F1549" s="104"/>
      <c r="G1549" s="104"/>
      <c r="H1549" s="104"/>
      <c r="I1549" s="104"/>
      <c r="J1549" s="104"/>
      <c r="K1549" s="104"/>
      <c r="L1549" s="104"/>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2"/>
      <c r="B1550" s="92"/>
      <c r="C1550" s="92"/>
      <c r="D1550" s="92"/>
      <c r="E1550" s="104"/>
      <c r="F1550" s="104"/>
      <c r="G1550" s="104"/>
      <c r="H1550" s="104"/>
      <c r="I1550" s="104"/>
      <c r="J1550" s="104"/>
      <c r="K1550" s="104"/>
      <c r="L1550" s="104"/>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2"/>
      <c r="B1551" s="92"/>
      <c r="C1551" s="92"/>
      <c r="D1551" s="92"/>
      <c r="E1551" s="104"/>
      <c r="F1551" s="104"/>
      <c r="G1551" s="104"/>
      <c r="H1551" s="104"/>
      <c r="I1551" s="104"/>
      <c r="J1551" s="104"/>
      <c r="K1551" s="104"/>
      <c r="L1551" s="104"/>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2"/>
      <c r="B1552" s="92"/>
      <c r="C1552" s="92"/>
      <c r="D1552" s="92"/>
      <c r="E1552" s="104"/>
      <c r="F1552" s="104"/>
      <c r="G1552" s="104"/>
      <c r="H1552" s="104"/>
      <c r="I1552" s="104"/>
      <c r="J1552" s="104"/>
      <c r="K1552" s="104"/>
      <c r="L1552" s="104"/>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2"/>
      <c r="B1553" s="92"/>
      <c r="C1553" s="92"/>
      <c r="D1553" s="92"/>
      <c r="E1553" s="104"/>
      <c r="F1553" s="104"/>
      <c r="G1553" s="104"/>
      <c r="H1553" s="104"/>
      <c r="I1553" s="104"/>
      <c r="J1553" s="104"/>
      <c r="K1553" s="104"/>
      <c r="L1553" s="104"/>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2"/>
      <c r="B1554" s="92"/>
      <c r="C1554" s="92"/>
      <c r="D1554" s="92"/>
      <c r="E1554" s="104"/>
      <c r="F1554" s="104"/>
      <c r="G1554" s="104"/>
      <c r="H1554" s="104"/>
      <c r="I1554" s="104"/>
      <c r="J1554" s="104"/>
      <c r="K1554" s="104"/>
      <c r="L1554" s="10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2"/>
      <c r="B1555" s="92"/>
      <c r="C1555" s="92"/>
      <c r="D1555" s="92"/>
      <c r="E1555" s="104"/>
      <c r="F1555" s="104"/>
      <c r="G1555" s="104"/>
      <c r="H1555" s="104"/>
      <c r="I1555" s="104"/>
      <c r="J1555" s="104"/>
      <c r="K1555" s="104"/>
      <c r="L1555" s="104"/>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2"/>
      <c r="B1556" s="92"/>
      <c r="C1556" s="92"/>
      <c r="D1556" s="92"/>
      <c r="E1556" s="104"/>
      <c r="F1556" s="104"/>
      <c r="G1556" s="104"/>
      <c r="H1556" s="104"/>
      <c r="I1556" s="104"/>
      <c r="J1556" s="104"/>
      <c r="K1556" s="104"/>
      <c r="L1556" s="104"/>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2"/>
      <c r="B1557" s="92"/>
      <c r="C1557" s="92"/>
      <c r="D1557" s="92"/>
      <c r="E1557" s="104"/>
      <c r="F1557" s="104"/>
      <c r="G1557" s="104"/>
      <c r="H1557" s="104"/>
      <c r="I1557" s="104"/>
      <c r="J1557" s="104"/>
      <c r="K1557" s="104"/>
      <c r="L1557" s="104"/>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2"/>
      <c r="B1558" s="92"/>
      <c r="C1558" s="92"/>
      <c r="D1558" s="92"/>
      <c r="E1558" s="104"/>
      <c r="F1558" s="104"/>
      <c r="G1558" s="104"/>
      <c r="H1558" s="104"/>
      <c r="I1558" s="104"/>
      <c r="J1558" s="104"/>
      <c r="K1558" s="104"/>
      <c r="L1558" s="104"/>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2"/>
      <c r="B1559" s="92"/>
      <c r="C1559" s="92"/>
      <c r="D1559" s="92"/>
      <c r="E1559" s="104"/>
      <c r="F1559" s="104"/>
      <c r="G1559" s="104"/>
      <c r="H1559" s="104"/>
      <c r="I1559" s="104"/>
      <c r="J1559" s="104"/>
      <c r="K1559" s="104"/>
      <c r="L1559" s="104"/>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2"/>
      <c r="B1560" s="92"/>
      <c r="C1560" s="92"/>
      <c r="D1560" s="92"/>
      <c r="E1560" s="104"/>
      <c r="F1560" s="104"/>
      <c r="G1560" s="104"/>
      <c r="H1560" s="104"/>
      <c r="I1560" s="104"/>
      <c r="J1560" s="104"/>
      <c r="K1560" s="104"/>
      <c r="L1560" s="104"/>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2"/>
      <c r="B1561" s="92"/>
      <c r="C1561" s="92"/>
      <c r="D1561" s="92"/>
      <c r="E1561" s="104"/>
      <c r="F1561" s="104"/>
      <c r="G1561" s="104"/>
      <c r="H1561" s="104"/>
      <c r="I1561" s="104"/>
      <c r="J1561" s="104"/>
      <c r="K1561" s="104"/>
      <c r="L1561" s="104"/>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2"/>
      <c r="B1562" s="92"/>
      <c r="C1562" s="92"/>
      <c r="D1562" s="92"/>
      <c r="E1562" s="104"/>
      <c r="F1562" s="104"/>
      <c r="G1562" s="104"/>
      <c r="H1562" s="104"/>
      <c r="I1562" s="104"/>
      <c r="J1562" s="104"/>
      <c r="K1562" s="104"/>
      <c r="L1562" s="104"/>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2"/>
      <c r="B1563" s="92"/>
      <c r="C1563" s="92"/>
      <c r="D1563" s="92"/>
      <c r="E1563" s="104"/>
      <c r="F1563" s="104"/>
      <c r="G1563" s="104"/>
      <c r="H1563" s="104"/>
      <c r="I1563" s="104"/>
      <c r="J1563" s="104"/>
      <c r="K1563" s="104"/>
      <c r="L1563" s="104"/>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2"/>
      <c r="B1564" s="92"/>
      <c r="C1564" s="92"/>
      <c r="D1564" s="92"/>
      <c r="E1564" s="104"/>
      <c r="F1564" s="104"/>
      <c r="G1564" s="104"/>
      <c r="H1564" s="104"/>
      <c r="I1564" s="104"/>
      <c r="J1564" s="104"/>
      <c r="K1564" s="104"/>
      <c r="L1564" s="10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2"/>
      <c r="B1565" s="92"/>
      <c r="C1565" s="92"/>
      <c r="D1565" s="92"/>
      <c r="E1565" s="104"/>
      <c r="F1565" s="104"/>
      <c r="G1565" s="104"/>
      <c r="H1565" s="104"/>
      <c r="I1565" s="104"/>
      <c r="J1565" s="104"/>
      <c r="K1565" s="104"/>
      <c r="L1565" s="104"/>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2"/>
      <c r="B1566" s="92"/>
      <c r="C1566" s="92"/>
      <c r="D1566" s="92"/>
      <c r="E1566" s="104"/>
      <c r="F1566" s="104"/>
      <c r="G1566" s="104"/>
      <c r="H1566" s="104"/>
      <c r="I1566" s="104"/>
      <c r="J1566" s="104"/>
      <c r="K1566" s="104"/>
      <c r="L1566" s="104"/>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2"/>
      <c r="B1567" s="92"/>
      <c r="C1567" s="92"/>
      <c r="D1567" s="92"/>
      <c r="E1567" s="104"/>
      <c r="F1567" s="104"/>
      <c r="G1567" s="104"/>
      <c r="H1567" s="104"/>
      <c r="I1567" s="104"/>
      <c r="J1567" s="104"/>
      <c r="K1567" s="104"/>
      <c r="L1567" s="104"/>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2"/>
      <c r="B1568" s="92"/>
      <c r="C1568" s="92"/>
      <c r="D1568" s="92"/>
      <c r="E1568" s="104"/>
      <c r="F1568" s="104"/>
      <c r="G1568" s="104"/>
      <c r="H1568" s="104"/>
      <c r="I1568" s="104"/>
      <c r="J1568" s="104"/>
      <c r="K1568" s="104"/>
      <c r="L1568" s="104"/>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2"/>
      <c r="B1569" s="92"/>
      <c r="C1569" s="92"/>
      <c r="D1569" s="92"/>
      <c r="E1569" s="104"/>
      <c r="F1569" s="104"/>
      <c r="G1569" s="104"/>
      <c r="H1569" s="104"/>
      <c r="I1569" s="104"/>
      <c r="J1569" s="104"/>
      <c r="K1569" s="104"/>
      <c r="L1569" s="104"/>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2"/>
      <c r="B1570" s="92"/>
      <c r="C1570" s="92"/>
      <c r="D1570" s="92"/>
      <c r="E1570" s="104"/>
      <c r="F1570" s="104"/>
      <c r="G1570" s="104"/>
      <c r="H1570" s="104"/>
      <c r="I1570" s="104"/>
      <c r="J1570" s="104"/>
      <c r="K1570" s="104"/>
      <c r="L1570" s="104"/>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2"/>
      <c r="B1571" s="92"/>
      <c r="C1571" s="92"/>
      <c r="D1571" s="92"/>
      <c r="E1571" s="104"/>
      <c r="F1571" s="104"/>
      <c r="G1571" s="104"/>
      <c r="H1571" s="104"/>
      <c r="I1571" s="104"/>
      <c r="J1571" s="104"/>
      <c r="K1571" s="104"/>
      <c r="L1571" s="104"/>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2"/>
      <c r="B1572" s="92"/>
      <c r="C1572" s="92"/>
      <c r="D1572" s="92"/>
      <c r="E1572" s="104"/>
      <c r="F1572" s="104"/>
      <c r="G1572" s="104"/>
      <c r="H1572" s="104"/>
      <c r="I1572" s="104"/>
      <c r="J1572" s="104"/>
      <c r="K1572" s="104"/>
      <c r="L1572" s="104"/>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2"/>
      <c r="B1573" s="92"/>
      <c r="C1573" s="92"/>
      <c r="D1573" s="92"/>
      <c r="E1573" s="104"/>
      <c r="F1573" s="104"/>
      <c r="G1573" s="104"/>
      <c r="H1573" s="104"/>
      <c r="I1573" s="104"/>
      <c r="J1573" s="104"/>
      <c r="K1573" s="104"/>
      <c r="L1573" s="104"/>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2"/>
      <c r="B1574" s="92"/>
      <c r="C1574" s="92"/>
      <c r="D1574" s="92"/>
      <c r="E1574" s="104"/>
      <c r="F1574" s="104"/>
      <c r="G1574" s="104"/>
      <c r="H1574" s="104"/>
      <c r="I1574" s="104"/>
      <c r="J1574" s="104"/>
      <c r="K1574" s="104"/>
      <c r="L1574" s="10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2"/>
      <c r="B1575" s="92"/>
      <c r="C1575" s="92"/>
      <c r="D1575" s="92"/>
      <c r="E1575" s="104"/>
      <c r="F1575" s="104"/>
      <c r="G1575" s="104"/>
      <c r="H1575" s="104"/>
      <c r="I1575" s="104"/>
      <c r="J1575" s="104"/>
      <c r="K1575" s="104"/>
      <c r="L1575" s="104"/>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2"/>
      <c r="B1576" s="92"/>
      <c r="C1576" s="92"/>
      <c r="D1576" s="92"/>
      <c r="E1576" s="104"/>
      <c r="F1576" s="104"/>
      <c r="G1576" s="104"/>
      <c r="H1576" s="104"/>
      <c r="I1576" s="104"/>
      <c r="J1576" s="104"/>
      <c r="K1576" s="104"/>
      <c r="L1576" s="104"/>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2"/>
      <c r="B1577" s="92"/>
      <c r="C1577" s="92"/>
      <c r="D1577" s="92"/>
      <c r="E1577" s="104"/>
      <c r="F1577" s="104"/>
      <c r="G1577" s="104"/>
      <c r="H1577" s="104"/>
      <c r="I1577" s="104"/>
      <c r="J1577" s="104"/>
      <c r="K1577" s="104"/>
      <c r="L1577" s="104"/>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2"/>
      <c r="B1578" s="92"/>
      <c r="C1578" s="92"/>
      <c r="D1578" s="92"/>
      <c r="E1578" s="104"/>
      <c r="F1578" s="104"/>
      <c r="G1578" s="104"/>
      <c r="H1578" s="104"/>
      <c r="I1578" s="104"/>
      <c r="J1578" s="104"/>
      <c r="K1578" s="104"/>
      <c r="L1578" s="104"/>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2"/>
      <c r="B1579" s="92"/>
      <c r="C1579" s="92"/>
      <c r="D1579" s="92"/>
      <c r="E1579" s="104"/>
      <c r="F1579" s="104"/>
      <c r="G1579" s="104"/>
      <c r="H1579" s="104"/>
      <c r="I1579" s="104"/>
      <c r="J1579" s="104"/>
      <c r="K1579" s="104"/>
      <c r="L1579" s="104"/>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2"/>
      <c r="B1580" s="92"/>
      <c r="C1580" s="92"/>
      <c r="D1580" s="92"/>
      <c r="E1580" s="104"/>
      <c r="F1580" s="104"/>
      <c r="G1580" s="104"/>
      <c r="H1580" s="104"/>
      <c r="I1580" s="104"/>
      <c r="J1580" s="104"/>
      <c r="K1580" s="104"/>
      <c r="L1580" s="104"/>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2"/>
      <c r="B1581" s="92"/>
      <c r="C1581" s="92"/>
      <c r="D1581" s="92"/>
      <c r="E1581" s="104"/>
      <c r="F1581" s="104"/>
      <c r="G1581" s="104"/>
      <c r="H1581" s="104"/>
      <c r="I1581" s="104"/>
      <c r="J1581" s="104"/>
      <c r="K1581" s="104"/>
      <c r="L1581" s="104"/>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2"/>
      <c r="B1582" s="92"/>
      <c r="C1582" s="92"/>
      <c r="D1582" s="92"/>
      <c r="E1582" s="104"/>
      <c r="F1582" s="104"/>
      <c r="G1582" s="104"/>
      <c r="H1582" s="104"/>
      <c r="I1582" s="104"/>
      <c r="J1582" s="104"/>
      <c r="K1582" s="104"/>
      <c r="L1582" s="104"/>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2"/>
      <c r="B1583" s="92"/>
      <c r="C1583" s="92"/>
      <c r="D1583" s="92"/>
      <c r="E1583" s="104"/>
      <c r="F1583" s="104"/>
      <c r="G1583" s="104"/>
      <c r="H1583" s="104"/>
      <c r="I1583" s="104"/>
      <c r="J1583" s="104"/>
      <c r="K1583" s="104"/>
      <c r="L1583" s="104"/>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2"/>
      <c r="B1584" s="92"/>
      <c r="C1584" s="92"/>
      <c r="D1584" s="92"/>
      <c r="E1584" s="104"/>
      <c r="F1584" s="104"/>
      <c r="G1584" s="104"/>
      <c r="H1584" s="104"/>
      <c r="I1584" s="104"/>
      <c r="J1584" s="104"/>
      <c r="K1584" s="104"/>
      <c r="L1584" s="10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2"/>
      <c r="B1585" s="92"/>
      <c r="C1585" s="92"/>
      <c r="D1585" s="92"/>
      <c r="E1585" s="104"/>
      <c r="F1585" s="104"/>
      <c r="G1585" s="104"/>
      <c r="H1585" s="104"/>
      <c r="I1585" s="104"/>
      <c r="J1585" s="104"/>
      <c r="K1585" s="104"/>
      <c r="L1585" s="104"/>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2"/>
      <c r="B1586" s="92"/>
      <c r="C1586" s="92"/>
      <c r="D1586" s="92"/>
      <c r="E1586" s="104"/>
      <c r="F1586" s="104"/>
      <c r="G1586" s="104"/>
      <c r="H1586" s="104"/>
      <c r="I1586" s="104"/>
      <c r="J1586" s="104"/>
      <c r="K1586" s="104"/>
      <c r="L1586" s="104"/>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2"/>
      <c r="B1587" s="92"/>
      <c r="C1587" s="92"/>
      <c r="D1587" s="92"/>
      <c r="E1587" s="104"/>
      <c r="F1587" s="104"/>
      <c r="G1587" s="104"/>
      <c r="H1587" s="104"/>
      <c r="I1587" s="104"/>
      <c r="J1587" s="104"/>
      <c r="K1587" s="104"/>
      <c r="L1587" s="104"/>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2"/>
      <c r="B1588" s="92"/>
      <c r="C1588" s="92"/>
      <c r="D1588" s="92"/>
      <c r="E1588" s="104"/>
      <c r="F1588" s="104"/>
      <c r="G1588" s="104"/>
      <c r="H1588" s="104"/>
      <c r="I1588" s="104"/>
      <c r="J1588" s="104"/>
      <c r="K1588" s="104"/>
      <c r="L1588" s="104"/>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2"/>
      <c r="B1589" s="92"/>
      <c r="C1589" s="92"/>
      <c r="D1589" s="92"/>
      <c r="E1589" s="104"/>
      <c r="F1589" s="104"/>
      <c r="G1589" s="104"/>
      <c r="H1589" s="104"/>
      <c r="I1589" s="104"/>
      <c r="J1589" s="104"/>
      <c r="K1589" s="104"/>
      <c r="L1589" s="104"/>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2"/>
      <c r="B1590" s="92"/>
      <c r="C1590" s="92"/>
      <c r="D1590" s="92"/>
      <c r="E1590" s="104"/>
      <c r="F1590" s="104"/>
      <c r="G1590" s="104"/>
      <c r="H1590" s="104"/>
      <c r="I1590" s="104"/>
      <c r="J1590" s="104"/>
      <c r="K1590" s="104"/>
      <c r="L1590" s="104"/>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2"/>
      <c r="B1591" s="92"/>
      <c r="C1591" s="92"/>
      <c r="D1591" s="92"/>
      <c r="E1591" s="104"/>
      <c r="F1591" s="104"/>
      <c r="G1591" s="104"/>
      <c r="H1591" s="104"/>
      <c r="I1591" s="104"/>
      <c r="J1591" s="104"/>
      <c r="K1591" s="104"/>
      <c r="L1591" s="104"/>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2"/>
      <c r="B1592" s="92"/>
      <c r="C1592" s="92"/>
      <c r="D1592" s="92"/>
      <c r="E1592" s="104"/>
      <c r="F1592" s="104"/>
      <c r="G1592" s="104"/>
      <c r="H1592" s="104"/>
      <c r="I1592" s="104"/>
      <c r="J1592" s="104"/>
      <c r="K1592" s="104"/>
      <c r="L1592" s="104"/>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2"/>
      <c r="B1593" s="92"/>
      <c r="C1593" s="92"/>
      <c r="D1593" s="92"/>
      <c r="E1593" s="104"/>
      <c r="F1593" s="104"/>
      <c r="G1593" s="104"/>
      <c r="H1593" s="104"/>
      <c r="I1593" s="104"/>
      <c r="J1593" s="104"/>
      <c r="K1593" s="104"/>
      <c r="L1593" s="104"/>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2"/>
      <c r="B1594" s="92"/>
      <c r="C1594" s="92"/>
      <c r="D1594" s="92"/>
      <c r="E1594" s="104"/>
      <c r="F1594" s="104"/>
      <c r="G1594" s="104"/>
      <c r="H1594" s="104"/>
      <c r="I1594" s="104"/>
      <c r="J1594" s="104"/>
      <c r="K1594" s="104"/>
      <c r="L1594" s="10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2"/>
      <c r="B1595" s="92"/>
      <c r="C1595" s="92"/>
      <c r="D1595" s="92"/>
      <c r="E1595" s="104"/>
      <c r="F1595" s="104"/>
      <c r="G1595" s="104"/>
      <c r="H1595" s="104"/>
      <c r="I1595" s="104"/>
      <c r="J1595" s="104"/>
      <c r="K1595" s="104"/>
      <c r="L1595" s="104"/>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2"/>
      <c r="B1596" s="92"/>
      <c r="C1596" s="92"/>
      <c r="D1596" s="92"/>
      <c r="E1596" s="104"/>
      <c r="F1596" s="104"/>
      <c r="G1596" s="104"/>
      <c r="H1596" s="104"/>
      <c r="I1596" s="104"/>
      <c r="J1596" s="104"/>
      <c r="K1596" s="104"/>
      <c r="L1596" s="104"/>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2"/>
      <c r="B1597" s="92"/>
      <c r="C1597" s="92"/>
      <c r="D1597" s="92"/>
      <c r="E1597" s="104"/>
      <c r="F1597" s="104"/>
      <c r="G1597" s="104"/>
      <c r="H1597" s="104"/>
      <c r="I1597" s="104"/>
      <c r="J1597" s="104"/>
      <c r="K1597" s="104"/>
      <c r="L1597" s="104"/>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2"/>
      <c r="B1598" s="92"/>
      <c r="C1598" s="92"/>
      <c r="D1598" s="92"/>
      <c r="E1598" s="104"/>
      <c r="F1598" s="104"/>
      <c r="G1598" s="104"/>
      <c r="H1598" s="104"/>
      <c r="I1598" s="104"/>
      <c r="J1598" s="104"/>
      <c r="K1598" s="104"/>
      <c r="L1598" s="104"/>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2"/>
      <c r="B1599" s="92"/>
      <c r="C1599" s="92"/>
      <c r="D1599" s="92"/>
      <c r="E1599" s="104"/>
      <c r="F1599" s="104"/>
      <c r="G1599" s="104"/>
      <c r="H1599" s="104"/>
      <c r="I1599" s="104"/>
      <c r="J1599" s="104"/>
      <c r="K1599" s="104"/>
      <c r="L1599" s="104"/>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2"/>
      <c r="B1600" s="92"/>
      <c r="C1600" s="92"/>
      <c r="D1600" s="92"/>
      <c r="E1600" s="104"/>
      <c r="F1600" s="104"/>
      <c r="G1600" s="104"/>
      <c r="H1600" s="104"/>
      <c r="I1600" s="104"/>
      <c r="J1600" s="104"/>
      <c r="K1600" s="104"/>
      <c r="L1600" s="104"/>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2"/>
      <c r="B1601" s="92"/>
      <c r="C1601" s="92"/>
      <c r="D1601" s="92"/>
      <c r="E1601" s="104"/>
      <c r="F1601" s="104"/>
      <c r="G1601" s="104"/>
      <c r="H1601" s="104"/>
      <c r="I1601" s="104"/>
      <c r="J1601" s="104"/>
      <c r="K1601" s="104"/>
      <c r="L1601" s="104"/>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2"/>
      <c r="B1602" s="92"/>
      <c r="C1602" s="92"/>
      <c r="D1602" s="92"/>
      <c r="E1602" s="104"/>
      <c r="F1602" s="104"/>
      <c r="G1602" s="104"/>
      <c r="H1602" s="104"/>
      <c r="I1602" s="104"/>
      <c r="J1602" s="104"/>
      <c r="K1602" s="104"/>
      <c r="L1602" s="104"/>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2"/>
      <c r="B1603" s="92"/>
      <c r="C1603" s="92"/>
      <c r="D1603" s="92"/>
      <c r="E1603" s="104"/>
      <c r="F1603" s="104"/>
      <c r="G1603" s="104"/>
      <c r="H1603" s="104"/>
      <c r="I1603" s="104"/>
      <c r="J1603" s="104"/>
      <c r="K1603" s="104"/>
      <c r="L1603" s="104"/>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2"/>
      <c r="B1604" s="92"/>
      <c r="C1604" s="92"/>
      <c r="D1604" s="92"/>
      <c r="E1604" s="104"/>
      <c r="F1604" s="104"/>
      <c r="G1604" s="104"/>
      <c r="H1604" s="104"/>
      <c r="I1604" s="104"/>
      <c r="J1604" s="104"/>
      <c r="K1604" s="104"/>
      <c r="L1604" s="1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2"/>
      <c r="B1605" s="92"/>
      <c r="C1605" s="92"/>
      <c r="D1605" s="92"/>
      <c r="E1605" s="104"/>
      <c r="F1605" s="104"/>
      <c r="G1605" s="104"/>
      <c r="H1605" s="104"/>
      <c r="I1605" s="104"/>
      <c r="J1605" s="104"/>
      <c r="K1605" s="104"/>
      <c r="L1605" s="104"/>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2"/>
      <c r="B1606" s="92"/>
      <c r="C1606" s="92"/>
      <c r="D1606" s="92"/>
      <c r="E1606" s="104"/>
      <c r="F1606" s="104"/>
      <c r="G1606" s="104"/>
      <c r="H1606" s="104"/>
      <c r="I1606" s="104"/>
      <c r="J1606" s="104"/>
      <c r="K1606" s="104"/>
      <c r="L1606" s="104"/>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2"/>
      <c r="B1607" s="92"/>
      <c r="C1607" s="92"/>
      <c r="D1607" s="92"/>
      <c r="E1607" s="104"/>
      <c r="F1607" s="104"/>
      <c r="G1607" s="104"/>
      <c r="H1607" s="104"/>
      <c r="I1607" s="104"/>
      <c r="J1607" s="104"/>
      <c r="K1607" s="104"/>
      <c r="L1607" s="104"/>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2"/>
      <c r="B1608" s="92"/>
      <c r="C1608" s="92"/>
      <c r="D1608" s="92"/>
      <c r="E1608" s="104"/>
      <c r="F1608" s="104"/>
      <c r="G1608" s="104"/>
      <c r="H1608" s="104"/>
      <c r="I1608" s="104"/>
      <c r="J1608" s="104"/>
      <c r="K1608" s="104"/>
      <c r="L1608" s="104"/>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2"/>
      <c r="B1609" s="92"/>
      <c r="C1609" s="92"/>
      <c r="D1609" s="92"/>
      <c r="E1609" s="104"/>
      <c r="F1609" s="104"/>
      <c r="G1609" s="104"/>
      <c r="H1609" s="104"/>
      <c r="I1609" s="104"/>
      <c r="J1609" s="104"/>
      <c r="K1609" s="104"/>
      <c r="L1609" s="104"/>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2"/>
      <c r="B1610" s="92"/>
      <c r="C1610" s="92"/>
      <c r="D1610" s="92"/>
      <c r="E1610" s="104"/>
      <c r="F1610" s="104"/>
      <c r="G1610" s="104"/>
      <c r="H1610" s="104"/>
      <c r="I1610" s="104"/>
      <c r="J1610" s="104"/>
      <c r="K1610" s="104"/>
      <c r="L1610" s="104"/>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2"/>
      <c r="B1611" s="92"/>
      <c r="C1611" s="92"/>
      <c r="D1611" s="92"/>
      <c r="E1611" s="104"/>
      <c r="F1611" s="104"/>
      <c r="G1611" s="104"/>
      <c r="H1611" s="104"/>
      <c r="I1611" s="104"/>
      <c r="J1611" s="104"/>
      <c r="K1611" s="104"/>
      <c r="L1611" s="104"/>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2"/>
      <c r="B1612" s="92"/>
      <c r="C1612" s="92"/>
      <c r="D1612" s="92"/>
      <c r="E1612" s="104"/>
      <c r="F1612" s="104"/>
      <c r="G1612" s="104"/>
      <c r="H1612" s="104"/>
      <c r="I1612" s="104"/>
      <c r="J1612" s="104"/>
      <c r="K1612" s="104"/>
      <c r="L1612" s="104"/>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2"/>
      <c r="B1613" s="92"/>
      <c r="C1613" s="92"/>
      <c r="D1613" s="92"/>
      <c r="E1613" s="104"/>
      <c r="F1613" s="104"/>
      <c r="G1613" s="104"/>
      <c r="H1613" s="104"/>
      <c r="I1613" s="104"/>
      <c r="J1613" s="104"/>
      <c r="K1613" s="104"/>
      <c r="L1613" s="104"/>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2"/>
      <c r="B1614" s="92"/>
      <c r="C1614" s="92"/>
      <c r="D1614" s="92"/>
      <c r="E1614" s="104"/>
      <c r="F1614" s="104"/>
      <c r="G1614" s="104"/>
      <c r="H1614" s="104"/>
      <c r="I1614" s="104"/>
      <c r="J1614" s="104"/>
      <c r="K1614" s="104"/>
      <c r="L1614" s="10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2"/>
      <c r="B1615" s="92"/>
      <c r="C1615" s="92"/>
      <c r="D1615" s="92"/>
      <c r="E1615" s="104"/>
      <c r="F1615" s="104"/>
      <c r="G1615" s="104"/>
      <c r="H1615" s="104"/>
      <c r="I1615" s="104"/>
      <c r="J1615" s="104"/>
      <c r="K1615" s="104"/>
      <c r="L1615" s="104"/>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2"/>
      <c r="B1616" s="92"/>
      <c r="C1616" s="92"/>
      <c r="D1616" s="92"/>
      <c r="E1616" s="104"/>
      <c r="F1616" s="104"/>
      <c r="G1616" s="104"/>
      <c r="H1616" s="104"/>
      <c r="I1616" s="104"/>
      <c r="J1616" s="104"/>
      <c r="K1616" s="104"/>
      <c r="L1616" s="104"/>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2"/>
      <c r="B1617" s="92"/>
      <c r="C1617" s="92"/>
      <c r="D1617" s="92"/>
      <c r="E1617" s="104"/>
      <c r="F1617" s="104"/>
      <c r="G1617" s="104"/>
      <c r="H1617" s="104"/>
      <c r="I1617" s="104"/>
      <c r="J1617" s="104"/>
      <c r="K1617" s="104"/>
      <c r="L1617" s="104"/>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2"/>
      <c r="B1618" s="92"/>
      <c r="C1618" s="92"/>
      <c r="D1618" s="92"/>
      <c r="E1618" s="104"/>
      <c r="F1618" s="104"/>
      <c r="G1618" s="104"/>
      <c r="H1618" s="104"/>
      <c r="I1618" s="104"/>
      <c r="J1618" s="104"/>
      <c r="K1618" s="104"/>
      <c r="L1618" s="104"/>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2"/>
      <c r="B1619" s="92"/>
      <c r="C1619" s="92"/>
      <c r="D1619" s="92"/>
      <c r="E1619" s="104"/>
      <c r="F1619" s="104"/>
      <c r="G1619" s="104"/>
      <c r="H1619" s="104"/>
      <c r="I1619" s="104"/>
      <c r="J1619" s="104"/>
      <c r="K1619" s="104"/>
      <c r="L1619" s="104"/>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2"/>
      <c r="B1620" s="92"/>
      <c r="C1620" s="92"/>
      <c r="D1620" s="92"/>
      <c r="E1620" s="104"/>
      <c r="F1620" s="104"/>
      <c r="G1620" s="104"/>
      <c r="H1620" s="104"/>
      <c r="I1620" s="104"/>
      <c r="J1620" s="104"/>
      <c r="K1620" s="104"/>
      <c r="L1620" s="104"/>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2"/>
      <c r="B1621" s="92"/>
      <c r="C1621" s="92"/>
      <c r="D1621" s="92"/>
      <c r="E1621" s="104"/>
      <c r="F1621" s="104"/>
      <c r="G1621" s="104"/>
      <c r="H1621" s="104"/>
      <c r="I1621" s="104"/>
      <c r="J1621" s="104"/>
      <c r="K1621" s="104"/>
      <c r="L1621" s="104"/>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2"/>
      <c r="B1622" s="92"/>
      <c r="C1622" s="92"/>
      <c r="D1622" s="92"/>
      <c r="E1622" s="104"/>
      <c r="F1622" s="104"/>
      <c r="G1622" s="104"/>
      <c r="H1622" s="104"/>
      <c r="I1622" s="104"/>
      <c r="J1622" s="104"/>
      <c r="K1622" s="104"/>
      <c r="L1622" s="104"/>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2"/>
      <c r="B1623" s="92"/>
      <c r="C1623" s="92"/>
      <c r="D1623" s="92"/>
      <c r="E1623" s="104"/>
      <c r="F1623" s="104"/>
      <c r="G1623" s="104"/>
      <c r="H1623" s="104"/>
      <c r="I1623" s="104"/>
      <c r="J1623" s="104"/>
      <c r="K1623" s="104"/>
      <c r="L1623" s="104"/>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2"/>
      <c r="B1624" s="92"/>
      <c r="C1624" s="92"/>
      <c r="D1624" s="92"/>
      <c r="E1624" s="104"/>
      <c r="F1624" s="104"/>
      <c r="G1624" s="104"/>
      <c r="H1624" s="104"/>
      <c r="I1624" s="104"/>
      <c r="J1624" s="104"/>
      <c r="K1624" s="104"/>
      <c r="L1624" s="10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2"/>
      <c r="B1625" s="92"/>
      <c r="C1625" s="92"/>
      <c r="D1625" s="92"/>
      <c r="E1625" s="104"/>
      <c r="F1625" s="104"/>
      <c r="G1625" s="104"/>
      <c r="H1625" s="104"/>
      <c r="I1625" s="104"/>
      <c r="J1625" s="104"/>
      <c r="K1625" s="104"/>
      <c r="L1625" s="104"/>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2"/>
      <c r="B1626" s="92"/>
      <c r="C1626" s="92"/>
      <c r="D1626" s="92"/>
      <c r="E1626" s="104"/>
      <c r="F1626" s="104"/>
      <c r="G1626" s="104"/>
      <c r="H1626" s="104"/>
      <c r="I1626" s="104"/>
      <c r="J1626" s="104"/>
      <c r="K1626" s="104"/>
      <c r="L1626" s="104"/>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2"/>
      <c r="B1627" s="92"/>
      <c r="C1627" s="92"/>
      <c r="D1627" s="92"/>
      <c r="E1627" s="104"/>
      <c r="F1627" s="104"/>
      <c r="G1627" s="104"/>
      <c r="H1627" s="104"/>
      <c r="I1627" s="104"/>
      <c r="J1627" s="104"/>
      <c r="K1627" s="104"/>
      <c r="L1627" s="104"/>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2"/>
      <c r="B1628" s="92"/>
      <c r="C1628" s="92"/>
      <c r="D1628" s="92"/>
      <c r="E1628" s="104"/>
      <c r="F1628" s="104"/>
      <c r="G1628" s="104"/>
      <c r="H1628" s="104"/>
      <c r="I1628" s="104"/>
      <c r="J1628" s="104"/>
      <c r="K1628" s="104"/>
      <c r="L1628" s="104"/>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2"/>
      <c r="B1629" s="92"/>
      <c r="C1629" s="92"/>
      <c r="D1629" s="92"/>
      <c r="E1629" s="104"/>
      <c r="F1629" s="104"/>
      <c r="G1629" s="104"/>
      <c r="H1629" s="104"/>
      <c r="I1629" s="104"/>
      <c r="J1629" s="104"/>
      <c r="K1629" s="104"/>
      <c r="L1629" s="104"/>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2"/>
      <c r="B1630" s="92"/>
      <c r="C1630" s="92"/>
      <c r="D1630" s="92"/>
      <c r="E1630" s="104"/>
      <c r="F1630" s="104"/>
      <c r="G1630" s="104"/>
      <c r="H1630" s="104"/>
      <c r="I1630" s="104"/>
      <c r="J1630" s="104"/>
      <c r="K1630" s="104"/>
      <c r="L1630" s="104"/>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2"/>
      <c r="B1631" s="92"/>
      <c r="C1631" s="92"/>
      <c r="D1631" s="92"/>
      <c r="E1631" s="104"/>
      <c r="F1631" s="104"/>
      <c r="G1631" s="104"/>
      <c r="H1631" s="104"/>
      <c r="I1631" s="104"/>
      <c r="J1631" s="104"/>
      <c r="K1631" s="104"/>
      <c r="L1631" s="104"/>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2"/>
      <c r="B1632" s="92"/>
      <c r="C1632" s="92"/>
      <c r="D1632" s="92"/>
      <c r="E1632" s="104"/>
      <c r="F1632" s="104"/>
      <c r="G1632" s="104"/>
      <c r="H1632" s="104"/>
      <c r="I1632" s="104"/>
      <c r="J1632" s="104"/>
      <c r="K1632" s="104"/>
      <c r="L1632" s="104"/>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2"/>
      <c r="B1633" s="92"/>
      <c r="C1633" s="92"/>
      <c r="D1633" s="92"/>
      <c r="E1633" s="104"/>
      <c r="F1633" s="104"/>
      <c r="G1633" s="104"/>
      <c r="H1633" s="104"/>
      <c r="I1633" s="104"/>
      <c r="J1633" s="104"/>
      <c r="K1633" s="104"/>
      <c r="L1633" s="104"/>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2"/>
      <c r="B1634" s="92"/>
      <c r="C1634" s="92"/>
      <c r="D1634" s="92"/>
      <c r="E1634" s="104"/>
      <c r="F1634" s="104"/>
      <c r="G1634" s="104"/>
      <c r="H1634" s="104"/>
      <c r="I1634" s="104"/>
      <c r="J1634" s="104"/>
      <c r="K1634" s="104"/>
      <c r="L1634" s="10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2"/>
      <c r="B1635" s="92"/>
      <c r="C1635" s="92"/>
      <c r="D1635" s="92"/>
      <c r="E1635" s="104"/>
      <c r="F1635" s="104"/>
      <c r="G1635" s="104"/>
      <c r="H1635" s="104"/>
      <c r="I1635" s="104"/>
      <c r="J1635" s="104"/>
      <c r="K1635" s="104"/>
      <c r="L1635" s="104"/>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2"/>
      <c r="B1636" s="92"/>
      <c r="C1636" s="92"/>
      <c r="D1636" s="92"/>
      <c r="E1636" s="104"/>
      <c r="F1636" s="104"/>
      <c r="G1636" s="104"/>
      <c r="H1636" s="104"/>
      <c r="I1636" s="104"/>
      <c r="J1636" s="104"/>
      <c r="K1636" s="104"/>
      <c r="L1636" s="104"/>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2"/>
      <c r="B1637" s="92"/>
      <c r="C1637" s="92"/>
      <c r="D1637" s="92"/>
      <c r="E1637" s="104"/>
      <c r="F1637" s="104"/>
      <c r="G1637" s="104"/>
      <c r="H1637" s="104"/>
      <c r="I1637" s="104"/>
      <c r="J1637" s="104"/>
      <c r="K1637" s="104"/>
      <c r="L1637" s="104"/>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2"/>
      <c r="B1638" s="92"/>
      <c r="C1638" s="92"/>
      <c r="D1638" s="92"/>
      <c r="E1638" s="104"/>
      <c r="F1638" s="104"/>
      <c r="G1638" s="104"/>
      <c r="H1638" s="104"/>
      <c r="I1638" s="104"/>
      <c r="J1638" s="104"/>
      <c r="K1638" s="104"/>
      <c r="L1638" s="104"/>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2"/>
      <c r="B1639" s="92"/>
      <c r="C1639" s="92"/>
      <c r="D1639" s="92"/>
      <c r="E1639" s="104"/>
      <c r="F1639" s="104"/>
      <c r="G1639" s="104"/>
      <c r="H1639" s="104"/>
      <c r="I1639" s="104"/>
      <c r="J1639" s="104"/>
      <c r="K1639" s="104"/>
      <c r="L1639" s="104"/>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2"/>
      <c r="B1640" s="92"/>
      <c r="C1640" s="92"/>
      <c r="D1640" s="92"/>
      <c r="E1640" s="104"/>
      <c r="F1640" s="104"/>
      <c r="G1640" s="104"/>
      <c r="H1640" s="104"/>
      <c r="I1640" s="104"/>
      <c r="J1640" s="104"/>
      <c r="K1640" s="104"/>
      <c r="L1640" s="104"/>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2"/>
      <c r="B1641" s="92"/>
      <c r="C1641" s="92"/>
      <c r="D1641" s="92"/>
      <c r="E1641" s="104"/>
      <c r="F1641" s="104"/>
      <c r="G1641" s="104"/>
      <c r="H1641" s="104"/>
      <c r="I1641" s="104"/>
      <c r="J1641" s="104"/>
      <c r="K1641" s="104"/>
      <c r="L1641" s="104"/>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2"/>
      <c r="B1642" s="92"/>
      <c r="C1642" s="92"/>
      <c r="D1642" s="92"/>
      <c r="E1642" s="104"/>
      <c r="F1642" s="104"/>
      <c r="G1642" s="104"/>
      <c r="H1642" s="104"/>
      <c r="I1642" s="104"/>
      <c r="J1642" s="104"/>
      <c r="K1642" s="104"/>
      <c r="L1642" s="104"/>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2"/>
      <c r="B1643" s="92"/>
      <c r="C1643" s="92"/>
      <c r="D1643" s="92"/>
      <c r="E1643" s="104"/>
      <c r="F1643" s="104"/>
      <c r="G1643" s="104"/>
      <c r="H1643" s="104"/>
      <c r="I1643" s="104"/>
      <c r="J1643" s="104"/>
      <c r="K1643" s="104"/>
      <c r="L1643" s="104"/>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2"/>
      <c r="B1644" s="92"/>
      <c r="C1644" s="92"/>
      <c r="D1644" s="92"/>
      <c r="E1644" s="104"/>
      <c r="F1644" s="104"/>
      <c r="G1644" s="104"/>
      <c r="H1644" s="104"/>
      <c r="I1644" s="104"/>
      <c r="J1644" s="104"/>
      <c r="K1644" s="104"/>
      <c r="L1644" s="10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2"/>
      <c r="B1645" s="92"/>
      <c r="C1645" s="92"/>
      <c r="D1645" s="92"/>
      <c r="E1645" s="104"/>
      <c r="F1645" s="104"/>
      <c r="G1645" s="104"/>
      <c r="H1645" s="104"/>
      <c r="I1645" s="104"/>
      <c r="J1645" s="104"/>
      <c r="K1645" s="104"/>
      <c r="L1645" s="104"/>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2"/>
      <c r="B1646" s="92"/>
      <c r="C1646" s="92"/>
      <c r="D1646" s="92"/>
      <c r="E1646" s="104"/>
      <c r="F1646" s="104"/>
      <c r="G1646" s="104"/>
      <c r="H1646" s="104"/>
      <c r="I1646" s="104"/>
      <c r="J1646" s="104"/>
      <c r="K1646" s="104"/>
      <c r="L1646" s="104"/>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2"/>
      <c r="B1647" s="92"/>
      <c r="C1647" s="92"/>
      <c r="D1647" s="92"/>
      <c r="E1647" s="104"/>
      <c r="F1647" s="104"/>
      <c r="G1647" s="104"/>
      <c r="H1647" s="104"/>
      <c r="I1647" s="104"/>
      <c r="J1647" s="104"/>
      <c r="K1647" s="104"/>
      <c r="L1647" s="104"/>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2"/>
      <c r="B1648" s="92"/>
      <c r="C1648" s="92"/>
      <c r="D1648" s="92"/>
      <c r="E1648" s="104"/>
      <c r="F1648" s="104"/>
      <c r="G1648" s="104"/>
      <c r="H1648" s="104"/>
      <c r="I1648" s="104"/>
      <c r="J1648" s="104"/>
      <c r="K1648" s="104"/>
      <c r="L1648" s="104"/>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2"/>
      <c r="B1649" s="92"/>
      <c r="C1649" s="92"/>
      <c r="D1649" s="92"/>
      <c r="E1649" s="104"/>
      <c r="F1649" s="104"/>
      <c r="G1649" s="104"/>
      <c r="H1649" s="104"/>
      <c r="I1649" s="104"/>
      <c r="J1649" s="104"/>
      <c r="K1649" s="104"/>
      <c r="L1649" s="104"/>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2"/>
      <c r="B1650" s="92"/>
      <c r="C1650" s="92"/>
      <c r="D1650" s="92"/>
      <c r="E1650" s="104"/>
      <c r="F1650" s="104"/>
      <c r="G1650" s="104"/>
      <c r="H1650" s="104"/>
      <c r="I1650" s="104"/>
      <c r="J1650" s="104"/>
      <c r="K1650" s="104"/>
      <c r="L1650" s="104"/>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2"/>
      <c r="B1651" s="92"/>
      <c r="C1651" s="92"/>
      <c r="D1651" s="92"/>
      <c r="E1651" s="104"/>
      <c r="F1651" s="104"/>
      <c r="G1651" s="104"/>
      <c r="H1651" s="104"/>
      <c r="I1651" s="104"/>
      <c r="J1651" s="104"/>
      <c r="K1651" s="104"/>
      <c r="L1651" s="104"/>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2"/>
      <c r="B1652" s="92"/>
      <c r="C1652" s="92"/>
      <c r="D1652" s="92"/>
      <c r="E1652" s="104"/>
      <c r="F1652" s="104"/>
      <c r="G1652" s="104"/>
      <c r="H1652" s="104"/>
      <c r="I1652" s="104"/>
      <c r="J1652" s="104"/>
      <c r="K1652" s="104"/>
      <c r="L1652" s="104"/>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2"/>
      <c r="B1653" s="92"/>
      <c r="C1653" s="92"/>
      <c r="D1653" s="92"/>
      <c r="E1653" s="104"/>
      <c r="F1653" s="104"/>
      <c r="G1653" s="104"/>
      <c r="H1653" s="104"/>
      <c r="I1653" s="104"/>
      <c r="J1653" s="104"/>
      <c r="K1653" s="104"/>
      <c r="L1653" s="104"/>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2"/>
      <c r="B1654" s="92"/>
      <c r="C1654" s="92"/>
      <c r="D1654" s="92"/>
      <c r="E1654" s="104"/>
      <c r="F1654" s="104"/>
      <c r="G1654" s="104"/>
      <c r="H1654" s="104"/>
      <c r="I1654" s="104"/>
      <c r="J1654" s="104"/>
      <c r="K1654" s="104"/>
      <c r="L1654" s="10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2"/>
      <c r="B1655" s="92"/>
      <c r="C1655" s="92"/>
      <c r="D1655" s="92"/>
      <c r="E1655" s="104"/>
      <c r="F1655" s="104"/>
      <c r="G1655" s="104"/>
      <c r="H1655" s="104"/>
      <c r="I1655" s="104"/>
      <c r="J1655" s="104"/>
      <c r="K1655" s="104"/>
      <c r="L1655" s="104"/>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2"/>
      <c r="B1656" s="92"/>
      <c r="C1656" s="92"/>
      <c r="D1656" s="92"/>
      <c r="E1656" s="104"/>
      <c r="F1656" s="104"/>
      <c r="G1656" s="104"/>
      <c r="H1656" s="104"/>
      <c r="I1656" s="104"/>
      <c r="J1656" s="104"/>
      <c r="K1656" s="104"/>
      <c r="L1656" s="104"/>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2"/>
      <c r="B1657" s="92"/>
      <c r="C1657" s="92"/>
      <c r="D1657" s="92"/>
      <c r="E1657" s="104"/>
      <c r="F1657" s="104"/>
      <c r="G1657" s="104"/>
      <c r="H1657" s="104"/>
      <c r="I1657" s="104"/>
      <c r="J1657" s="104"/>
      <c r="K1657" s="104"/>
      <c r="L1657" s="104"/>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2"/>
      <c r="B1658" s="92"/>
      <c r="C1658" s="92"/>
      <c r="D1658" s="92"/>
      <c r="E1658" s="104"/>
      <c r="F1658" s="104"/>
      <c r="G1658" s="104"/>
      <c r="H1658" s="104"/>
      <c r="I1658" s="104"/>
      <c r="J1658" s="104"/>
      <c r="K1658" s="104"/>
      <c r="L1658" s="104"/>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2"/>
      <c r="B1659" s="92"/>
      <c r="C1659" s="92"/>
      <c r="D1659" s="92"/>
      <c r="E1659" s="104"/>
      <c r="F1659" s="104"/>
      <c r="G1659" s="104"/>
      <c r="H1659" s="104"/>
      <c r="I1659" s="104"/>
      <c r="J1659" s="104"/>
      <c r="K1659" s="104"/>
      <c r="L1659" s="104"/>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2"/>
      <c r="B1660" s="92"/>
      <c r="C1660" s="92"/>
      <c r="D1660" s="92"/>
      <c r="E1660" s="104"/>
      <c r="F1660" s="104"/>
      <c r="G1660" s="104"/>
      <c r="H1660" s="104"/>
      <c r="I1660" s="104"/>
      <c r="J1660" s="104"/>
      <c r="K1660" s="104"/>
      <c r="L1660" s="104"/>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2"/>
      <c r="B1661" s="92"/>
      <c r="C1661" s="92"/>
      <c r="D1661" s="92"/>
      <c r="E1661" s="104"/>
      <c r="F1661" s="104"/>
      <c r="G1661" s="104"/>
      <c r="H1661" s="104"/>
      <c r="I1661" s="104"/>
      <c r="J1661" s="104"/>
      <c r="K1661" s="104"/>
      <c r="L1661" s="104"/>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2"/>
      <c r="B1662" s="92"/>
      <c r="C1662" s="92"/>
      <c r="D1662" s="92"/>
      <c r="E1662" s="104"/>
      <c r="F1662" s="104"/>
      <c r="G1662" s="104"/>
      <c r="H1662" s="104"/>
      <c r="I1662" s="104"/>
      <c r="J1662" s="104"/>
      <c r="K1662" s="104"/>
      <c r="L1662" s="104"/>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2"/>
      <c r="B1663" s="92"/>
      <c r="C1663" s="92"/>
      <c r="D1663" s="92"/>
      <c r="E1663" s="104"/>
      <c r="F1663" s="104"/>
      <c r="G1663" s="104"/>
      <c r="H1663" s="104"/>
      <c r="I1663" s="104"/>
      <c r="J1663" s="104"/>
      <c r="K1663" s="104"/>
      <c r="L1663" s="104"/>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2"/>
      <c r="B1664" s="92"/>
      <c r="C1664" s="92"/>
      <c r="D1664" s="92"/>
      <c r="E1664" s="104"/>
      <c r="F1664" s="104"/>
      <c r="G1664" s="104"/>
      <c r="H1664" s="104"/>
      <c r="I1664" s="104"/>
      <c r="J1664" s="104"/>
      <c r="K1664" s="104"/>
      <c r="L1664" s="10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2"/>
      <c r="B1665" s="92"/>
      <c r="C1665" s="92"/>
      <c r="D1665" s="92"/>
      <c r="E1665" s="104"/>
      <c r="F1665" s="104"/>
      <c r="G1665" s="104"/>
      <c r="H1665" s="104"/>
      <c r="I1665" s="104"/>
      <c r="J1665" s="104"/>
      <c r="K1665" s="104"/>
      <c r="L1665" s="104"/>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2"/>
      <c r="B1666" s="92"/>
      <c r="C1666" s="92"/>
      <c r="D1666" s="92"/>
      <c r="E1666" s="104"/>
      <c r="F1666" s="104"/>
      <c r="G1666" s="104"/>
      <c r="H1666" s="104"/>
      <c r="I1666" s="104"/>
      <c r="J1666" s="104"/>
      <c r="K1666" s="104"/>
      <c r="L1666" s="104"/>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2"/>
      <c r="B1667" s="92"/>
      <c r="C1667" s="92"/>
      <c r="D1667" s="92"/>
      <c r="E1667" s="104"/>
      <c r="F1667" s="104"/>
      <c r="G1667" s="104"/>
      <c r="H1667" s="104"/>
      <c r="I1667" s="104"/>
      <c r="J1667" s="104"/>
      <c r="K1667" s="104"/>
      <c r="L1667" s="104"/>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2"/>
      <c r="B1668" s="92"/>
      <c r="C1668" s="92"/>
      <c r="D1668" s="92"/>
      <c r="E1668" s="104"/>
      <c r="F1668" s="104"/>
      <c r="G1668" s="104"/>
      <c r="H1668" s="104"/>
      <c r="I1668" s="104"/>
      <c r="J1668" s="104"/>
      <c r="K1668" s="104"/>
      <c r="L1668" s="104"/>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2"/>
      <c r="B1669" s="92"/>
      <c r="C1669" s="92"/>
      <c r="D1669" s="92"/>
      <c r="E1669" s="104"/>
      <c r="F1669" s="104"/>
      <c r="G1669" s="104"/>
      <c r="H1669" s="104"/>
      <c r="I1669" s="104"/>
      <c r="J1669" s="104"/>
      <c r="K1669" s="104"/>
      <c r="L1669" s="104"/>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2"/>
      <c r="B1670" s="92"/>
      <c r="C1670" s="92"/>
      <c r="D1670" s="92"/>
      <c r="E1670" s="104"/>
      <c r="F1670" s="104"/>
      <c r="G1670" s="104"/>
      <c r="H1670" s="104"/>
      <c r="I1670" s="104"/>
      <c r="J1670" s="104"/>
      <c r="K1670" s="104"/>
      <c r="L1670" s="104"/>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2"/>
      <c r="B1671" s="92"/>
      <c r="C1671" s="92"/>
      <c r="D1671" s="92"/>
      <c r="E1671" s="104"/>
      <c r="F1671" s="104"/>
      <c r="G1671" s="104"/>
      <c r="H1671" s="104"/>
      <c r="I1671" s="104"/>
      <c r="J1671" s="104"/>
      <c r="K1671" s="104"/>
      <c r="L1671" s="104"/>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2"/>
      <c r="B1672" s="92"/>
      <c r="C1672" s="92"/>
      <c r="D1672" s="92"/>
      <c r="E1672" s="104"/>
      <c r="F1672" s="104"/>
      <c r="G1672" s="104"/>
      <c r="H1672" s="104"/>
      <c r="I1672" s="104"/>
      <c r="J1672" s="104"/>
      <c r="K1672" s="104"/>
      <c r="L1672" s="104"/>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2"/>
      <c r="B1673" s="92"/>
      <c r="C1673" s="92"/>
      <c r="D1673" s="92"/>
      <c r="E1673" s="104"/>
      <c r="F1673" s="104"/>
      <c r="G1673" s="104"/>
      <c r="H1673" s="104"/>
      <c r="I1673" s="104"/>
      <c r="J1673" s="104"/>
      <c r="K1673" s="104"/>
      <c r="L1673" s="104"/>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2"/>
      <c r="B1674" s="92"/>
      <c r="C1674" s="92"/>
      <c r="D1674" s="92"/>
      <c r="E1674" s="104"/>
      <c r="F1674" s="104"/>
      <c r="G1674" s="104"/>
      <c r="H1674" s="104"/>
      <c r="I1674" s="104"/>
      <c r="J1674" s="104"/>
      <c r="K1674" s="104"/>
      <c r="L1674" s="10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2"/>
      <c r="B1675" s="92"/>
      <c r="C1675" s="92"/>
      <c r="D1675" s="92"/>
      <c r="E1675" s="104"/>
      <c r="F1675" s="104"/>
      <c r="G1675" s="104"/>
      <c r="H1675" s="104"/>
      <c r="I1675" s="104"/>
      <c r="J1675" s="104"/>
      <c r="K1675" s="104"/>
      <c r="L1675" s="104"/>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2"/>
      <c r="B1676" s="92"/>
      <c r="C1676" s="92"/>
      <c r="D1676" s="92"/>
      <c r="E1676" s="104"/>
      <c r="F1676" s="104"/>
      <c r="G1676" s="104"/>
      <c r="H1676" s="104"/>
      <c r="I1676" s="104"/>
      <c r="J1676" s="104"/>
      <c r="K1676" s="104"/>
      <c r="L1676" s="104"/>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2"/>
      <c r="B1677" s="92"/>
      <c r="C1677" s="92"/>
      <c r="D1677" s="92"/>
      <c r="E1677" s="104"/>
      <c r="F1677" s="104"/>
      <c r="G1677" s="104"/>
      <c r="H1677" s="104"/>
      <c r="I1677" s="104"/>
      <c r="J1677" s="104"/>
      <c r="K1677" s="104"/>
      <c r="L1677" s="104"/>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2"/>
      <c r="B1678" s="92"/>
      <c r="C1678" s="92"/>
      <c r="D1678" s="92"/>
      <c r="E1678" s="104"/>
      <c r="F1678" s="104"/>
      <c r="G1678" s="104"/>
      <c r="H1678" s="104"/>
      <c r="I1678" s="104"/>
      <c r="J1678" s="104"/>
      <c r="K1678" s="104"/>
      <c r="L1678" s="104"/>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2"/>
      <c r="B1679" s="92"/>
      <c r="C1679" s="92"/>
      <c r="D1679" s="92"/>
      <c r="E1679" s="104"/>
      <c r="F1679" s="104"/>
      <c r="G1679" s="104"/>
      <c r="H1679" s="104"/>
      <c r="I1679" s="104"/>
      <c r="J1679" s="104"/>
      <c r="K1679" s="104"/>
      <c r="L1679" s="104"/>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2"/>
      <c r="B1680" s="92"/>
      <c r="C1680" s="92"/>
      <c r="D1680" s="92"/>
      <c r="E1680" s="104"/>
      <c r="F1680" s="104"/>
      <c r="G1680" s="104"/>
      <c r="H1680" s="104"/>
      <c r="I1680" s="104"/>
      <c r="J1680" s="104"/>
      <c r="K1680" s="104"/>
      <c r="L1680" s="104"/>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2"/>
      <c r="B1681" s="92"/>
      <c r="C1681" s="92"/>
      <c r="D1681" s="92"/>
      <c r="E1681" s="104"/>
      <c r="F1681" s="104"/>
      <c r="G1681" s="104"/>
      <c r="H1681" s="104"/>
      <c r="I1681" s="104"/>
      <c r="J1681" s="104"/>
      <c r="K1681" s="104"/>
      <c r="L1681" s="104"/>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2"/>
      <c r="B1682" s="92"/>
      <c r="C1682" s="92"/>
      <c r="D1682" s="92"/>
      <c r="E1682" s="104"/>
      <c r="F1682" s="104"/>
      <c r="G1682" s="104"/>
      <c r="H1682" s="104"/>
      <c r="I1682" s="104"/>
      <c r="J1682" s="104"/>
      <c r="K1682" s="104"/>
      <c r="L1682" s="104"/>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2"/>
      <c r="B1683" s="92"/>
      <c r="C1683" s="92"/>
      <c r="D1683" s="92"/>
      <c r="E1683" s="104"/>
      <c r="F1683" s="104"/>
      <c r="G1683" s="104"/>
      <c r="H1683" s="104"/>
      <c r="I1683" s="104"/>
      <c r="J1683" s="104"/>
      <c r="K1683" s="104"/>
      <c r="L1683" s="104"/>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2"/>
      <c r="B1684" s="92"/>
      <c r="C1684" s="92"/>
      <c r="D1684" s="92"/>
      <c r="E1684" s="104"/>
      <c r="F1684" s="104"/>
      <c r="G1684" s="104"/>
      <c r="H1684" s="104"/>
      <c r="I1684" s="104"/>
      <c r="J1684" s="104"/>
      <c r="K1684" s="104"/>
      <c r="L1684" s="10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2"/>
      <c r="B1685" s="92"/>
      <c r="C1685" s="92"/>
      <c r="D1685" s="92"/>
      <c r="E1685" s="104"/>
      <c r="F1685" s="104"/>
      <c r="G1685" s="104"/>
      <c r="H1685" s="104"/>
      <c r="I1685" s="104"/>
      <c r="J1685" s="104"/>
      <c r="K1685" s="104"/>
      <c r="L1685" s="104"/>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2"/>
      <c r="B1686" s="92"/>
      <c r="C1686" s="92"/>
      <c r="D1686" s="92"/>
      <c r="E1686" s="104"/>
      <c r="F1686" s="104"/>
      <c r="G1686" s="104"/>
      <c r="H1686" s="104"/>
      <c r="I1686" s="104"/>
      <c r="J1686" s="104"/>
      <c r="K1686" s="104"/>
      <c r="L1686" s="104"/>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2"/>
      <c r="B1687" s="92"/>
      <c r="C1687" s="92"/>
      <c r="D1687" s="92"/>
      <c r="E1687" s="104"/>
      <c r="F1687" s="104"/>
      <c r="G1687" s="104"/>
      <c r="H1687" s="104"/>
      <c r="I1687" s="104"/>
      <c r="J1687" s="104"/>
      <c r="K1687" s="104"/>
      <c r="L1687" s="104"/>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2"/>
      <c r="B1688" s="92"/>
      <c r="C1688" s="92"/>
      <c r="D1688" s="92"/>
      <c r="E1688" s="104"/>
      <c r="F1688" s="104"/>
      <c r="G1688" s="104"/>
      <c r="H1688" s="104"/>
      <c r="I1688" s="104"/>
      <c r="J1688" s="104"/>
      <c r="K1688" s="104"/>
      <c r="L1688" s="104"/>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2"/>
      <c r="B1689" s="92"/>
      <c r="C1689" s="92"/>
      <c r="D1689" s="92"/>
      <c r="E1689" s="104"/>
      <c r="F1689" s="104"/>
      <c r="G1689" s="104"/>
      <c r="H1689" s="104"/>
      <c r="I1689" s="104"/>
      <c r="J1689" s="104"/>
      <c r="K1689" s="104"/>
      <c r="L1689" s="104"/>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2"/>
      <c r="B1690" s="92"/>
      <c r="C1690" s="92"/>
      <c r="D1690" s="92"/>
      <c r="E1690" s="104"/>
      <c r="F1690" s="104"/>
      <c r="G1690" s="104"/>
      <c r="H1690" s="104"/>
      <c r="I1690" s="104"/>
      <c r="J1690" s="104"/>
      <c r="K1690" s="104"/>
      <c r="L1690" s="104"/>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2"/>
      <c r="B1691" s="92"/>
      <c r="C1691" s="92"/>
      <c r="D1691" s="92"/>
      <c r="E1691" s="104"/>
      <c r="F1691" s="104"/>
      <c r="G1691" s="104"/>
      <c r="H1691" s="104"/>
      <c r="I1691" s="104"/>
      <c r="J1691" s="104"/>
      <c r="K1691" s="104"/>
      <c r="L1691" s="104"/>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2"/>
      <c r="B1692" s="92"/>
      <c r="C1692" s="92"/>
      <c r="D1692" s="92"/>
      <c r="E1692" s="104"/>
      <c r="F1692" s="104"/>
      <c r="G1692" s="104"/>
      <c r="H1692" s="104"/>
      <c r="I1692" s="104"/>
      <c r="J1692" s="104"/>
      <c r="K1692" s="104"/>
      <c r="L1692" s="104"/>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2"/>
      <c r="B1693" s="92"/>
      <c r="C1693" s="92"/>
      <c r="D1693" s="92"/>
      <c r="E1693" s="104"/>
      <c r="F1693" s="104"/>
      <c r="G1693" s="104"/>
      <c r="H1693" s="104"/>
      <c r="I1693" s="104"/>
      <c r="J1693" s="104"/>
      <c r="K1693" s="104"/>
      <c r="L1693" s="104"/>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2"/>
      <c r="B1694" s="92"/>
      <c r="C1694" s="92"/>
      <c r="D1694" s="92"/>
      <c r="E1694" s="104"/>
      <c r="F1694" s="104"/>
      <c r="G1694" s="104"/>
      <c r="H1694" s="104"/>
      <c r="I1694" s="104"/>
      <c r="J1694" s="104"/>
      <c r="K1694" s="104"/>
      <c r="L1694" s="10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2"/>
      <c r="B1695" s="92"/>
      <c r="C1695" s="92"/>
      <c r="D1695" s="92"/>
      <c r="E1695" s="104"/>
      <c r="F1695" s="104"/>
      <c r="G1695" s="104"/>
      <c r="H1695" s="104"/>
      <c r="I1695" s="104"/>
      <c r="J1695" s="104"/>
      <c r="K1695" s="104"/>
      <c r="L1695" s="104"/>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2"/>
      <c r="B1696" s="92"/>
      <c r="C1696" s="92"/>
      <c r="D1696" s="92"/>
      <c r="E1696" s="104"/>
      <c r="F1696" s="104"/>
      <c r="G1696" s="104"/>
      <c r="H1696" s="104"/>
      <c r="I1696" s="104"/>
      <c r="J1696" s="104"/>
      <c r="K1696" s="104"/>
      <c r="L1696" s="104"/>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2"/>
      <c r="B1697" s="92"/>
      <c r="C1697" s="92"/>
      <c r="D1697" s="92"/>
      <c r="E1697" s="104"/>
      <c r="F1697" s="104"/>
      <c r="G1697" s="104"/>
      <c r="H1697" s="104"/>
      <c r="I1697" s="104"/>
      <c r="J1697" s="104"/>
      <c r="K1697" s="104"/>
      <c r="L1697" s="104"/>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2"/>
      <c r="B1698" s="92"/>
      <c r="C1698" s="92"/>
      <c r="D1698" s="92"/>
      <c r="E1698" s="104"/>
      <c r="F1698" s="104"/>
      <c r="G1698" s="104"/>
      <c r="H1698" s="104"/>
      <c r="I1698" s="104"/>
      <c r="J1698" s="104"/>
      <c r="K1698" s="104"/>
      <c r="L1698" s="104"/>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2"/>
      <c r="B1699" s="92"/>
      <c r="C1699" s="92"/>
      <c r="D1699" s="92"/>
      <c r="E1699" s="104"/>
      <c r="F1699" s="104"/>
      <c r="G1699" s="104"/>
      <c r="H1699" s="104"/>
      <c r="I1699" s="104"/>
      <c r="J1699" s="104"/>
      <c r="K1699" s="104"/>
      <c r="L1699" s="104"/>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2"/>
      <c r="B1700" s="92"/>
      <c r="C1700" s="92"/>
      <c r="D1700" s="92"/>
      <c r="E1700" s="104"/>
      <c r="F1700" s="104"/>
      <c r="G1700" s="104"/>
      <c r="H1700" s="104"/>
      <c r="I1700" s="104"/>
      <c r="J1700" s="104"/>
      <c r="K1700" s="104"/>
      <c r="L1700" s="104"/>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2"/>
      <c r="B1701" s="92"/>
      <c r="C1701" s="92"/>
      <c r="D1701" s="92"/>
      <c r="E1701" s="104"/>
      <c r="F1701" s="104"/>
      <c r="G1701" s="104"/>
      <c r="H1701" s="104"/>
      <c r="I1701" s="104"/>
      <c r="J1701" s="104"/>
      <c r="K1701" s="104"/>
      <c r="L1701" s="104"/>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2"/>
      <c r="B1702" s="92"/>
      <c r="C1702" s="92"/>
      <c r="D1702" s="92"/>
      <c r="E1702" s="104"/>
      <c r="F1702" s="104"/>
      <c r="G1702" s="104"/>
      <c r="H1702" s="104"/>
      <c r="I1702" s="104"/>
      <c r="J1702" s="104"/>
      <c r="K1702" s="104"/>
      <c r="L1702" s="104"/>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2"/>
      <c r="B1703" s="92"/>
      <c r="C1703" s="92"/>
      <c r="D1703" s="92"/>
      <c r="E1703" s="104"/>
      <c r="F1703" s="104"/>
      <c r="G1703" s="104"/>
      <c r="H1703" s="104"/>
      <c r="I1703" s="104"/>
      <c r="J1703" s="104"/>
      <c r="K1703" s="104"/>
      <c r="L1703" s="104"/>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2"/>
      <c r="B1704" s="92"/>
      <c r="C1704" s="92"/>
      <c r="D1704" s="92"/>
      <c r="E1704" s="104"/>
      <c r="F1704" s="104"/>
      <c r="G1704" s="104"/>
      <c r="H1704" s="104"/>
      <c r="I1704" s="104"/>
      <c r="J1704" s="104"/>
      <c r="K1704" s="104"/>
      <c r="L1704" s="1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2"/>
      <c r="B1705" s="92"/>
      <c r="C1705" s="92"/>
      <c r="D1705" s="92"/>
      <c r="E1705" s="104"/>
      <c r="F1705" s="104"/>
      <c r="G1705" s="104"/>
      <c r="H1705" s="104"/>
      <c r="I1705" s="104"/>
      <c r="J1705" s="104"/>
      <c r="K1705" s="104"/>
      <c r="L1705" s="104"/>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2"/>
      <c r="B1706" s="92"/>
      <c r="C1706" s="92"/>
      <c r="D1706" s="92"/>
      <c r="E1706" s="104"/>
      <c r="F1706" s="104"/>
      <c r="G1706" s="104"/>
      <c r="H1706" s="104"/>
      <c r="I1706" s="104"/>
      <c r="J1706" s="104"/>
      <c r="K1706" s="104"/>
      <c r="L1706" s="104"/>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2"/>
      <c r="B1707" s="92"/>
      <c r="C1707" s="92"/>
      <c r="D1707" s="92"/>
      <c r="E1707" s="104"/>
      <c r="F1707" s="104"/>
      <c r="G1707" s="104"/>
      <c r="H1707" s="104"/>
      <c r="I1707" s="104"/>
      <c r="J1707" s="104"/>
      <c r="K1707" s="104"/>
      <c r="L1707" s="104"/>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2"/>
      <c r="B1708" s="92"/>
      <c r="C1708" s="92"/>
      <c r="D1708" s="92"/>
      <c r="E1708" s="104"/>
      <c r="F1708" s="104"/>
      <c r="G1708" s="104"/>
      <c r="H1708" s="104"/>
      <c r="I1708" s="104"/>
      <c r="J1708" s="104"/>
      <c r="K1708" s="104"/>
      <c r="L1708" s="104"/>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2"/>
      <c r="B1709" s="92"/>
      <c r="C1709" s="92"/>
      <c r="D1709" s="92"/>
      <c r="E1709" s="104"/>
      <c r="F1709" s="104"/>
      <c r="G1709" s="104"/>
      <c r="H1709" s="104"/>
      <c r="I1709" s="104"/>
      <c r="J1709" s="104"/>
      <c r="K1709" s="104"/>
      <c r="L1709" s="104"/>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2"/>
      <c r="B1710" s="92"/>
      <c r="C1710" s="92"/>
      <c r="D1710" s="92"/>
      <c r="E1710" s="104"/>
      <c r="F1710" s="104"/>
      <c r="G1710" s="104"/>
      <c r="H1710" s="104"/>
      <c r="I1710" s="104"/>
      <c r="J1710" s="104"/>
      <c r="K1710" s="104"/>
      <c r="L1710" s="104"/>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2"/>
      <c r="B1711" s="92"/>
      <c r="C1711" s="92"/>
      <c r="D1711" s="92"/>
      <c r="E1711" s="104"/>
      <c r="F1711" s="104"/>
      <c r="G1711" s="104"/>
      <c r="H1711" s="104"/>
      <c r="I1711" s="104"/>
      <c r="J1711" s="104"/>
      <c r="K1711" s="104"/>
      <c r="L1711" s="104"/>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2"/>
      <c r="B1712" s="92"/>
      <c r="C1712" s="92"/>
      <c r="D1712" s="92"/>
      <c r="E1712" s="104"/>
      <c r="F1712" s="104"/>
      <c r="G1712" s="104"/>
      <c r="H1712" s="104"/>
      <c r="I1712" s="104"/>
      <c r="J1712" s="104"/>
      <c r="K1712" s="104"/>
      <c r="L1712" s="104"/>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2"/>
      <c r="B1713" s="92"/>
      <c r="C1713" s="92"/>
      <c r="D1713" s="92"/>
      <c r="E1713" s="104"/>
      <c r="F1713" s="104"/>
      <c r="G1713" s="104"/>
      <c r="H1713" s="104"/>
      <c r="I1713" s="104"/>
      <c r="J1713" s="104"/>
      <c r="K1713" s="104"/>
      <c r="L1713" s="104"/>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2"/>
      <c r="B1714" s="92"/>
      <c r="C1714" s="92"/>
      <c r="D1714" s="92"/>
      <c r="E1714" s="104"/>
      <c r="F1714" s="104"/>
      <c r="G1714" s="104"/>
      <c r="H1714" s="104"/>
      <c r="I1714" s="104"/>
      <c r="J1714" s="104"/>
      <c r="K1714" s="104"/>
      <c r="L1714" s="10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2"/>
      <c r="B1715" s="92"/>
      <c r="C1715" s="92"/>
      <c r="D1715" s="92"/>
      <c r="E1715" s="104"/>
      <c r="F1715" s="104"/>
      <c r="G1715" s="104"/>
      <c r="H1715" s="104"/>
      <c r="I1715" s="104"/>
      <c r="J1715" s="104"/>
      <c r="K1715" s="104"/>
      <c r="L1715" s="104"/>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2"/>
      <c r="B1716" s="92"/>
      <c r="C1716" s="92"/>
      <c r="D1716" s="92"/>
      <c r="E1716" s="104"/>
      <c r="F1716" s="104"/>
      <c r="G1716" s="104"/>
      <c r="H1716" s="104"/>
      <c r="I1716" s="104"/>
      <c r="J1716" s="104"/>
      <c r="K1716" s="104"/>
      <c r="L1716" s="104"/>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2"/>
      <c r="B1717" s="92"/>
      <c r="C1717" s="92"/>
      <c r="D1717" s="92"/>
      <c r="E1717" s="104"/>
      <c r="F1717" s="104"/>
      <c r="G1717" s="104"/>
      <c r="H1717" s="104"/>
      <c r="I1717" s="104"/>
      <c r="J1717" s="104"/>
      <c r="K1717" s="104"/>
      <c r="L1717" s="104"/>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2"/>
      <c r="B1718" s="92"/>
      <c r="C1718" s="92"/>
      <c r="D1718" s="92"/>
      <c r="E1718" s="104"/>
      <c r="F1718" s="104"/>
      <c r="G1718" s="104"/>
      <c r="H1718" s="104"/>
      <c r="I1718" s="104"/>
      <c r="J1718" s="104"/>
      <c r="K1718" s="104"/>
      <c r="L1718" s="104"/>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2"/>
      <c r="B1719" s="92"/>
      <c r="C1719" s="92"/>
      <c r="D1719" s="92"/>
      <c r="E1719" s="104"/>
      <c r="F1719" s="104"/>
      <c r="G1719" s="104"/>
      <c r="H1719" s="104"/>
      <c r="I1719" s="104"/>
      <c r="J1719" s="104"/>
      <c r="K1719" s="104"/>
      <c r="L1719" s="104"/>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2"/>
      <c r="B1720" s="92"/>
      <c r="C1720" s="92"/>
      <c r="D1720" s="92"/>
      <c r="E1720" s="104"/>
      <c r="F1720" s="104"/>
      <c r="G1720" s="104"/>
      <c r="H1720" s="104"/>
      <c r="I1720" s="104"/>
      <c r="J1720" s="104"/>
      <c r="K1720" s="104"/>
      <c r="L1720" s="104"/>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2"/>
      <c r="B1721" s="92"/>
      <c r="C1721" s="92"/>
      <c r="D1721" s="92"/>
      <c r="E1721" s="104"/>
      <c r="F1721" s="104"/>
      <c r="G1721" s="104"/>
      <c r="H1721" s="104"/>
      <c r="I1721" s="104"/>
      <c r="J1721" s="104"/>
      <c r="K1721" s="104"/>
      <c r="L1721" s="104"/>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2"/>
      <c r="B1722" s="92"/>
      <c r="C1722" s="92"/>
      <c r="D1722" s="92"/>
      <c r="E1722" s="104"/>
      <c r="F1722" s="104"/>
      <c r="G1722" s="104"/>
      <c r="H1722" s="104"/>
      <c r="I1722" s="104"/>
      <c r="J1722" s="104"/>
      <c r="K1722" s="104"/>
      <c r="L1722" s="104"/>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2"/>
      <c r="B1723" s="92"/>
      <c r="C1723" s="92"/>
      <c r="D1723" s="92"/>
      <c r="E1723" s="104"/>
      <c r="F1723" s="104"/>
      <c r="G1723" s="104"/>
      <c r="H1723" s="104"/>
      <c r="I1723" s="104"/>
      <c r="J1723" s="104"/>
      <c r="K1723" s="104"/>
      <c r="L1723" s="104"/>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2"/>
      <c r="B1724" s="92"/>
      <c r="C1724" s="92"/>
      <c r="D1724" s="92"/>
      <c r="E1724" s="104"/>
      <c r="F1724" s="104"/>
      <c r="G1724" s="104"/>
      <c r="H1724" s="104"/>
      <c r="I1724" s="104"/>
      <c r="J1724" s="104"/>
      <c r="K1724" s="104"/>
      <c r="L1724" s="10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2"/>
      <c r="B1725" s="92"/>
      <c r="C1725" s="92"/>
      <c r="D1725" s="92"/>
      <c r="E1725" s="104"/>
      <c r="F1725" s="104"/>
      <c r="G1725" s="104"/>
      <c r="H1725" s="104"/>
      <c r="I1725" s="104"/>
      <c r="J1725" s="104"/>
      <c r="K1725" s="104"/>
      <c r="L1725" s="104"/>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2"/>
      <c r="B1726" s="92"/>
      <c r="C1726" s="92"/>
      <c r="D1726" s="92"/>
      <c r="E1726" s="104"/>
      <c r="F1726" s="104"/>
      <c r="G1726" s="104"/>
      <c r="H1726" s="104"/>
      <c r="I1726" s="104"/>
      <c r="J1726" s="104"/>
      <c r="K1726" s="104"/>
      <c r="L1726" s="104"/>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2"/>
      <c r="B1727" s="92"/>
      <c r="C1727" s="92"/>
      <c r="D1727" s="92"/>
      <c r="E1727" s="104"/>
      <c r="F1727" s="104"/>
      <c r="G1727" s="104"/>
      <c r="H1727" s="104"/>
      <c r="I1727" s="104"/>
      <c r="J1727" s="104"/>
      <c r="K1727" s="104"/>
      <c r="L1727" s="104"/>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2"/>
      <c r="B1728" s="92"/>
      <c r="C1728" s="92"/>
      <c r="D1728" s="92"/>
      <c r="E1728" s="104"/>
      <c r="F1728" s="104"/>
      <c r="G1728" s="104"/>
      <c r="H1728" s="104"/>
      <c r="I1728" s="104"/>
      <c r="J1728" s="104"/>
      <c r="K1728" s="104"/>
      <c r="L1728" s="104"/>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2"/>
      <c r="B1729" s="92"/>
      <c r="C1729" s="92"/>
      <c r="D1729" s="92"/>
      <c r="E1729" s="104"/>
      <c r="F1729" s="104"/>
      <c r="G1729" s="104"/>
      <c r="H1729" s="104"/>
      <c r="I1729" s="104"/>
      <c r="J1729" s="104"/>
      <c r="K1729" s="104"/>
      <c r="L1729" s="104"/>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2"/>
      <c r="B1730" s="92"/>
      <c r="C1730" s="92"/>
      <c r="D1730" s="92"/>
      <c r="E1730" s="104"/>
      <c r="F1730" s="104"/>
      <c r="G1730" s="104"/>
      <c r="H1730" s="104"/>
      <c r="I1730" s="104"/>
      <c r="J1730" s="104"/>
      <c r="K1730" s="104"/>
      <c r="L1730" s="104"/>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2"/>
      <c r="B1731" s="92"/>
      <c r="C1731" s="92"/>
      <c r="D1731" s="92"/>
      <c r="E1731" s="104"/>
      <c r="F1731" s="104"/>
      <c r="G1731" s="104"/>
      <c r="H1731" s="104"/>
      <c r="I1731" s="104"/>
      <c r="J1731" s="104"/>
      <c r="K1731" s="104"/>
      <c r="L1731" s="104"/>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2"/>
      <c r="B1732" s="92"/>
      <c r="C1732" s="92"/>
      <c r="D1732" s="92"/>
      <c r="E1732" s="104"/>
      <c r="F1732" s="104"/>
      <c r="G1732" s="104"/>
      <c r="H1732" s="104"/>
      <c r="I1732" s="104"/>
      <c r="J1732" s="104"/>
      <c r="K1732" s="104"/>
      <c r="L1732" s="104"/>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2"/>
      <c r="B1733" s="92"/>
      <c r="C1733" s="92"/>
      <c r="D1733" s="92"/>
      <c r="E1733" s="104"/>
      <c r="F1733" s="104"/>
      <c r="G1733" s="104"/>
      <c r="H1733" s="104"/>
      <c r="I1733" s="104"/>
      <c r="J1733" s="104"/>
      <c r="K1733" s="104"/>
      <c r="L1733" s="104"/>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2"/>
      <c r="B1734" s="92"/>
      <c r="C1734" s="92"/>
      <c r="D1734" s="92"/>
      <c r="E1734" s="104"/>
      <c r="F1734" s="104"/>
      <c r="G1734" s="104"/>
      <c r="H1734" s="104"/>
      <c r="I1734" s="104"/>
      <c r="J1734" s="104"/>
      <c r="K1734" s="104"/>
      <c r="L1734" s="10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2"/>
      <c r="B1735" s="92"/>
      <c r="C1735" s="92"/>
      <c r="D1735" s="92"/>
      <c r="E1735" s="104"/>
      <c r="F1735" s="104"/>
      <c r="G1735" s="104"/>
      <c r="H1735" s="104"/>
      <c r="I1735" s="104"/>
      <c r="J1735" s="104"/>
      <c r="K1735" s="104"/>
      <c r="L1735" s="104"/>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2"/>
      <c r="B1736" s="92"/>
      <c r="C1736" s="92"/>
      <c r="D1736" s="92"/>
      <c r="E1736" s="104"/>
      <c r="F1736" s="104"/>
      <c r="G1736" s="104"/>
      <c r="H1736" s="104"/>
      <c r="I1736" s="104"/>
      <c r="J1736" s="104"/>
      <c r="K1736" s="104"/>
      <c r="L1736" s="104"/>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2"/>
      <c r="B1737" s="92"/>
      <c r="C1737" s="92"/>
      <c r="D1737" s="92"/>
      <c r="E1737" s="104"/>
      <c r="F1737" s="104"/>
      <c r="G1737" s="104"/>
      <c r="H1737" s="104"/>
      <c r="I1737" s="104"/>
      <c r="J1737" s="104"/>
      <c r="K1737" s="104"/>
      <c r="L1737" s="104"/>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2"/>
      <c r="B1738" s="92"/>
      <c r="C1738" s="92"/>
      <c r="D1738" s="92"/>
      <c r="E1738" s="104"/>
      <c r="F1738" s="104"/>
      <c r="G1738" s="104"/>
      <c r="H1738" s="104"/>
      <c r="I1738" s="104"/>
      <c r="J1738" s="104"/>
      <c r="K1738" s="104"/>
      <c r="L1738" s="104"/>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2"/>
      <c r="B1739" s="92"/>
      <c r="C1739" s="92"/>
      <c r="D1739" s="92"/>
      <c r="E1739" s="104"/>
      <c r="F1739" s="104"/>
      <c r="G1739" s="104"/>
      <c r="H1739" s="104"/>
      <c r="I1739" s="104"/>
      <c r="J1739" s="104"/>
      <c r="K1739" s="104"/>
      <c r="L1739" s="104"/>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2"/>
      <c r="B1740" s="92"/>
      <c r="C1740" s="92"/>
      <c r="D1740" s="92"/>
      <c r="E1740" s="104"/>
      <c r="F1740" s="104"/>
      <c r="G1740" s="104"/>
      <c r="H1740" s="104"/>
      <c r="I1740" s="104"/>
      <c r="J1740" s="104"/>
      <c r="K1740" s="104"/>
      <c r="L1740" s="104"/>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2"/>
      <c r="B1741" s="92"/>
      <c r="C1741" s="92"/>
      <c r="D1741" s="92"/>
      <c r="E1741" s="104"/>
      <c r="F1741" s="104"/>
      <c r="G1741" s="104"/>
      <c r="H1741" s="104"/>
      <c r="I1741" s="104"/>
      <c r="J1741" s="104"/>
      <c r="K1741" s="104"/>
      <c r="L1741" s="104"/>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2"/>
      <c r="B1742" s="92"/>
      <c r="C1742" s="92"/>
      <c r="D1742" s="92"/>
      <c r="E1742" s="104"/>
      <c r="F1742" s="104"/>
      <c r="G1742" s="104"/>
      <c r="H1742" s="104"/>
      <c r="I1742" s="104"/>
      <c r="J1742" s="104"/>
      <c r="K1742" s="104"/>
      <c r="L1742" s="104"/>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2"/>
      <c r="B1743" s="92"/>
      <c r="C1743" s="92"/>
      <c r="D1743" s="92"/>
      <c r="E1743" s="104"/>
      <c r="F1743" s="104"/>
      <c r="G1743" s="104"/>
      <c r="H1743" s="104"/>
      <c r="I1743" s="104"/>
      <c r="J1743" s="104"/>
      <c r="K1743" s="104"/>
      <c r="L1743" s="104"/>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2"/>
      <c r="B1744" s="92"/>
      <c r="C1744" s="92"/>
      <c r="D1744" s="92"/>
      <c r="E1744" s="104"/>
      <c r="F1744" s="104"/>
      <c r="G1744" s="104"/>
      <c r="H1744" s="104"/>
      <c r="I1744" s="104"/>
      <c r="J1744" s="104"/>
      <c r="K1744" s="104"/>
      <c r="L1744" s="10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2"/>
      <c r="B1745" s="92"/>
      <c r="C1745" s="92"/>
      <c r="D1745" s="92"/>
      <c r="E1745" s="104"/>
      <c r="F1745" s="104"/>
      <c r="G1745" s="104"/>
      <c r="H1745" s="104"/>
      <c r="I1745" s="104"/>
      <c r="J1745" s="104"/>
      <c r="K1745" s="104"/>
      <c r="L1745" s="104"/>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2"/>
      <c r="B1746" s="92"/>
      <c r="C1746" s="92"/>
      <c r="D1746" s="92"/>
      <c r="E1746" s="104"/>
      <c r="F1746" s="104"/>
      <c r="G1746" s="104"/>
      <c r="H1746" s="104"/>
      <c r="I1746" s="104"/>
      <c r="J1746" s="104"/>
      <c r="K1746" s="104"/>
      <c r="L1746" s="104"/>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2"/>
      <c r="B1747" s="92"/>
      <c r="C1747" s="92"/>
      <c r="D1747" s="92"/>
      <c r="E1747" s="104"/>
      <c r="F1747" s="104"/>
      <c r="G1747" s="104"/>
      <c r="H1747" s="104"/>
      <c r="I1747" s="104"/>
      <c r="J1747" s="104"/>
      <c r="K1747" s="104"/>
      <c r="L1747" s="104"/>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2"/>
      <c r="B1748" s="92"/>
      <c r="C1748" s="92"/>
      <c r="D1748" s="92"/>
      <c r="E1748" s="104"/>
      <c r="F1748" s="104"/>
      <c r="G1748" s="104"/>
      <c r="H1748" s="104"/>
      <c r="I1748" s="104"/>
      <c r="J1748" s="104"/>
      <c r="K1748" s="104"/>
      <c r="L1748" s="104"/>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2"/>
      <c r="B1749" s="92"/>
      <c r="C1749" s="92"/>
      <c r="D1749" s="92"/>
      <c r="E1749" s="104"/>
      <c r="F1749" s="104"/>
      <c r="G1749" s="104"/>
      <c r="H1749" s="104"/>
      <c r="I1749" s="104"/>
      <c r="J1749" s="104"/>
      <c r="K1749" s="104"/>
      <c r="L1749" s="104"/>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2"/>
      <c r="B1750" s="92"/>
      <c r="C1750" s="92"/>
      <c r="D1750" s="92"/>
      <c r="E1750" s="104"/>
      <c r="F1750" s="104"/>
      <c r="G1750" s="104"/>
      <c r="H1750" s="104"/>
      <c r="I1750" s="104"/>
      <c r="J1750" s="104"/>
      <c r="K1750" s="104"/>
      <c r="L1750" s="104"/>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2"/>
      <c r="B1751" s="92"/>
      <c r="C1751" s="92"/>
      <c r="D1751" s="92"/>
      <c r="E1751" s="104"/>
      <c r="F1751" s="104"/>
      <c r="G1751" s="104"/>
      <c r="H1751" s="104"/>
      <c r="I1751" s="104"/>
      <c r="J1751" s="104"/>
      <c r="K1751" s="104"/>
      <c r="L1751" s="104"/>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2"/>
      <c r="B1752" s="92"/>
      <c r="C1752" s="92"/>
      <c r="D1752" s="92"/>
      <c r="E1752" s="104"/>
      <c r="F1752" s="104"/>
      <c r="G1752" s="104"/>
      <c r="H1752" s="104"/>
      <c r="I1752" s="104"/>
      <c r="J1752" s="104"/>
      <c r="K1752" s="104"/>
      <c r="L1752" s="104"/>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2"/>
      <c r="B1753" s="92"/>
      <c r="C1753" s="92"/>
      <c r="D1753" s="92"/>
      <c r="E1753" s="104"/>
      <c r="F1753" s="104"/>
      <c r="G1753" s="104"/>
      <c r="H1753" s="104"/>
      <c r="I1753" s="104"/>
      <c r="J1753" s="104"/>
      <c r="K1753" s="104"/>
      <c r="L1753" s="104"/>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2"/>
      <c r="B1754" s="92"/>
      <c r="C1754" s="92"/>
      <c r="D1754" s="92"/>
      <c r="E1754" s="104"/>
      <c r="F1754" s="104"/>
      <c r="G1754" s="104"/>
      <c r="H1754" s="104"/>
      <c r="I1754" s="104"/>
      <c r="J1754" s="104"/>
      <c r="K1754" s="104"/>
      <c r="L1754" s="10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2"/>
      <c r="B1755" s="92"/>
      <c r="C1755" s="92"/>
      <c r="D1755" s="92"/>
      <c r="E1755" s="104"/>
      <c r="F1755" s="104"/>
      <c r="G1755" s="104"/>
      <c r="H1755" s="104"/>
      <c r="I1755" s="104"/>
      <c r="J1755" s="104"/>
      <c r="K1755" s="104"/>
      <c r="L1755" s="104"/>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2"/>
      <c r="B1756" s="92"/>
      <c r="C1756" s="92"/>
      <c r="D1756" s="92"/>
      <c r="E1756" s="104"/>
      <c r="F1756" s="104"/>
      <c r="G1756" s="104"/>
      <c r="H1756" s="104"/>
      <c r="I1756" s="104"/>
      <c r="J1756" s="104"/>
      <c r="K1756" s="104"/>
      <c r="L1756" s="104"/>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2"/>
      <c r="B1757" s="92"/>
      <c r="C1757" s="92"/>
      <c r="D1757" s="92"/>
      <c r="E1757" s="104"/>
      <c r="F1757" s="104"/>
      <c r="G1757" s="104"/>
      <c r="H1757" s="104"/>
      <c r="I1757" s="104"/>
      <c r="J1757" s="104"/>
      <c r="K1757" s="104"/>
      <c r="L1757" s="104"/>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2"/>
      <c r="B1758" s="92"/>
      <c r="C1758" s="92"/>
      <c r="D1758" s="92"/>
      <c r="E1758" s="104"/>
      <c r="F1758" s="104"/>
      <c r="G1758" s="104"/>
      <c r="H1758" s="104"/>
      <c r="I1758" s="104"/>
      <c r="J1758" s="104"/>
      <c r="K1758" s="104"/>
      <c r="L1758" s="104"/>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2"/>
      <c r="B1759" s="92"/>
      <c r="C1759" s="92"/>
      <c r="D1759" s="92"/>
      <c r="E1759" s="104"/>
      <c r="F1759" s="104"/>
      <c r="G1759" s="104"/>
      <c r="H1759" s="104"/>
      <c r="I1759" s="104"/>
      <c r="J1759" s="104"/>
      <c r="K1759" s="104"/>
      <c r="L1759" s="104"/>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2"/>
      <c r="B1760" s="92"/>
      <c r="C1760" s="92"/>
      <c r="D1760" s="92"/>
      <c r="E1760" s="104"/>
      <c r="F1760" s="104"/>
      <c r="G1760" s="104"/>
      <c r="H1760" s="104"/>
      <c r="I1760" s="104"/>
      <c r="J1760" s="104"/>
      <c r="K1760" s="104"/>
      <c r="L1760" s="104"/>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2"/>
      <c r="B1761" s="92"/>
      <c r="C1761" s="92"/>
      <c r="D1761" s="92"/>
      <c r="E1761" s="104"/>
      <c r="F1761" s="104"/>
      <c r="G1761" s="104"/>
      <c r="H1761" s="104"/>
      <c r="I1761" s="104"/>
      <c r="J1761" s="104"/>
      <c r="K1761" s="104"/>
      <c r="L1761" s="104"/>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2"/>
      <c r="B1762" s="92"/>
      <c r="C1762" s="92"/>
      <c r="D1762" s="92"/>
      <c r="E1762" s="104"/>
      <c r="F1762" s="104"/>
      <c r="G1762" s="104"/>
      <c r="H1762" s="104"/>
      <c r="I1762" s="104"/>
      <c r="J1762" s="104"/>
      <c r="K1762" s="104"/>
      <c r="L1762" s="104"/>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2"/>
      <c r="B1763" s="92"/>
      <c r="C1763" s="92"/>
      <c r="D1763" s="92"/>
      <c r="E1763" s="104"/>
      <c r="F1763" s="104"/>
      <c r="G1763" s="104"/>
      <c r="H1763" s="104"/>
      <c r="I1763" s="104"/>
      <c r="J1763" s="104"/>
      <c r="K1763" s="104"/>
      <c r="L1763" s="104"/>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2"/>
      <c r="B1764" s="92"/>
      <c r="C1764" s="92"/>
      <c r="D1764" s="92"/>
      <c r="E1764" s="104"/>
      <c r="F1764" s="104"/>
      <c r="G1764" s="104"/>
      <c r="H1764" s="104"/>
      <c r="I1764" s="104"/>
      <c r="J1764" s="104"/>
      <c r="K1764" s="104"/>
      <c r="L1764" s="10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2"/>
      <c r="B1765" s="92"/>
      <c r="C1765" s="92"/>
      <c r="D1765" s="92"/>
      <c r="E1765" s="104"/>
      <c r="F1765" s="104"/>
      <c r="G1765" s="104"/>
      <c r="H1765" s="104"/>
      <c r="I1765" s="104"/>
      <c r="J1765" s="104"/>
      <c r="K1765" s="104"/>
      <c r="L1765" s="104"/>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2"/>
      <c r="B1766" s="92"/>
      <c r="C1766" s="92"/>
      <c r="D1766" s="92"/>
      <c r="E1766" s="104"/>
      <c r="F1766" s="104"/>
      <c r="G1766" s="104"/>
      <c r="H1766" s="104"/>
      <c r="I1766" s="104"/>
      <c r="J1766" s="104"/>
      <c r="K1766" s="104"/>
      <c r="L1766" s="104"/>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2"/>
      <c r="B1767" s="92"/>
      <c r="C1767" s="92"/>
      <c r="D1767" s="92"/>
      <c r="E1767" s="104"/>
      <c r="F1767" s="104"/>
      <c r="G1767" s="104"/>
      <c r="H1767" s="104"/>
      <c r="I1767" s="104"/>
      <c r="J1767" s="104"/>
      <c r="K1767" s="104"/>
      <c r="L1767" s="104"/>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2"/>
      <c r="B1768" s="92"/>
      <c r="C1768" s="92"/>
      <c r="D1768" s="92"/>
      <c r="E1768" s="104"/>
      <c r="F1768" s="104"/>
      <c r="G1768" s="104"/>
      <c r="H1768" s="104"/>
      <c r="I1768" s="104"/>
      <c r="J1768" s="104"/>
      <c r="K1768" s="104"/>
      <c r="L1768" s="104"/>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2"/>
      <c r="B1769" s="92"/>
      <c r="C1769" s="92"/>
      <c r="D1769" s="92"/>
      <c r="E1769" s="104"/>
      <c r="F1769" s="104"/>
      <c r="G1769" s="104"/>
      <c r="H1769" s="104"/>
      <c r="I1769" s="104"/>
      <c r="J1769" s="104"/>
      <c r="K1769" s="104"/>
      <c r="L1769" s="104"/>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2"/>
      <c r="B1770" s="92"/>
      <c r="C1770" s="92"/>
      <c r="D1770" s="92"/>
      <c r="E1770" s="104"/>
      <c r="F1770" s="104"/>
      <c r="G1770" s="104"/>
      <c r="H1770" s="104"/>
      <c r="I1770" s="104"/>
      <c r="J1770" s="104"/>
      <c r="K1770" s="104"/>
      <c r="L1770" s="104"/>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2"/>
      <c r="B1771" s="92"/>
      <c r="C1771" s="92"/>
      <c r="D1771" s="92"/>
      <c r="E1771" s="104"/>
      <c r="F1771" s="104"/>
      <c r="G1771" s="104"/>
      <c r="H1771" s="104"/>
      <c r="I1771" s="104"/>
      <c r="J1771" s="104"/>
      <c r="K1771" s="104"/>
      <c r="L1771" s="104"/>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2"/>
      <c r="B1772" s="92"/>
      <c r="C1772" s="92"/>
      <c r="D1772" s="92"/>
      <c r="E1772" s="104"/>
      <c r="F1772" s="104"/>
      <c r="G1772" s="104"/>
      <c r="H1772" s="104"/>
      <c r="I1772" s="104"/>
      <c r="J1772" s="104"/>
      <c r="K1772" s="104"/>
      <c r="L1772" s="104"/>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2"/>
      <c r="B1773" s="92"/>
      <c r="C1773" s="92"/>
      <c r="D1773" s="92"/>
      <c r="E1773" s="104"/>
      <c r="F1773" s="104"/>
      <c r="G1773" s="104"/>
      <c r="H1773" s="104"/>
      <c r="I1773" s="104"/>
      <c r="J1773" s="104"/>
      <c r="K1773" s="104"/>
      <c r="L1773" s="104"/>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2"/>
      <c r="B1774" s="92"/>
      <c r="C1774" s="92"/>
      <c r="D1774" s="92"/>
      <c r="E1774" s="104"/>
      <c r="F1774" s="104"/>
      <c r="G1774" s="104"/>
      <c r="H1774" s="104"/>
      <c r="I1774" s="104"/>
      <c r="J1774" s="104"/>
      <c r="K1774" s="104"/>
      <c r="L1774" s="10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2"/>
      <c r="B1775" s="92"/>
      <c r="C1775" s="92"/>
      <c r="D1775" s="92"/>
      <c r="E1775" s="104"/>
      <c r="F1775" s="104"/>
      <c r="G1775" s="104"/>
      <c r="H1775" s="104"/>
      <c r="I1775" s="104"/>
      <c r="J1775" s="104"/>
      <c r="K1775" s="104"/>
      <c r="L1775" s="104"/>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2"/>
      <c r="B1776" s="92"/>
      <c r="C1776" s="92"/>
      <c r="D1776" s="92"/>
      <c r="E1776" s="104"/>
      <c r="F1776" s="104"/>
      <c r="G1776" s="104"/>
      <c r="H1776" s="104"/>
      <c r="I1776" s="104"/>
      <c r="J1776" s="104"/>
      <c r="K1776" s="104"/>
      <c r="L1776" s="104"/>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2"/>
      <c r="B1777" s="92"/>
      <c r="C1777" s="92"/>
      <c r="D1777" s="92"/>
      <c r="E1777" s="104"/>
      <c r="F1777" s="104"/>
      <c r="G1777" s="104"/>
      <c r="H1777" s="104"/>
      <c r="I1777" s="104"/>
      <c r="J1777" s="104"/>
      <c r="K1777" s="104"/>
      <c r="L1777" s="104"/>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2"/>
      <c r="B1778" s="92"/>
      <c r="C1778" s="92"/>
      <c r="D1778" s="92"/>
      <c r="E1778" s="104"/>
      <c r="F1778" s="104"/>
      <c r="G1778" s="104"/>
      <c r="H1778" s="104"/>
      <c r="I1778" s="104"/>
      <c r="J1778" s="104"/>
      <c r="K1778" s="104"/>
      <c r="L1778" s="104"/>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2"/>
      <c r="B1779" s="92"/>
      <c r="C1779" s="92"/>
      <c r="D1779" s="92"/>
      <c r="E1779" s="104"/>
      <c r="F1779" s="104"/>
      <c r="G1779" s="104"/>
      <c r="H1779" s="104"/>
      <c r="I1779" s="104"/>
      <c r="J1779" s="104"/>
      <c r="K1779" s="104"/>
      <c r="L1779" s="104"/>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2"/>
      <c r="B1780" s="92"/>
      <c r="C1780" s="92"/>
      <c r="D1780" s="92"/>
      <c r="E1780" s="104"/>
      <c r="F1780" s="104"/>
      <c r="G1780" s="104"/>
      <c r="H1780" s="104"/>
      <c r="I1780" s="104"/>
      <c r="J1780" s="104"/>
      <c r="K1780" s="104"/>
      <c r="L1780" s="104"/>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2"/>
      <c r="B1781" s="92"/>
      <c r="C1781" s="92"/>
      <c r="D1781" s="92"/>
      <c r="E1781" s="104"/>
      <c r="F1781" s="104"/>
      <c r="G1781" s="104"/>
      <c r="H1781" s="104"/>
      <c r="I1781" s="104"/>
      <c r="J1781" s="104"/>
      <c r="K1781" s="104"/>
      <c r="L1781" s="104"/>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2"/>
      <c r="B1782" s="92"/>
      <c r="C1782" s="92"/>
      <c r="D1782" s="92"/>
      <c r="E1782" s="104"/>
      <c r="F1782" s="104"/>
      <c r="G1782" s="104"/>
      <c r="H1782" s="104"/>
      <c r="I1782" s="104"/>
      <c r="J1782" s="104"/>
      <c r="K1782" s="104"/>
      <c r="L1782" s="104"/>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2"/>
      <c r="B1783" s="92"/>
      <c r="C1783" s="92"/>
      <c r="D1783" s="92"/>
      <c r="E1783" s="104"/>
      <c r="F1783" s="104"/>
      <c r="G1783" s="104"/>
      <c r="H1783" s="104"/>
      <c r="I1783" s="104"/>
      <c r="J1783" s="104"/>
      <c r="K1783" s="104"/>
      <c r="L1783" s="104"/>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2"/>
      <c r="B1784" s="92"/>
      <c r="C1784" s="92"/>
      <c r="D1784" s="92"/>
      <c r="E1784" s="104"/>
      <c r="F1784" s="104"/>
      <c r="G1784" s="104"/>
      <c r="H1784" s="104"/>
      <c r="I1784" s="104"/>
      <c r="J1784" s="104"/>
      <c r="K1784" s="104"/>
      <c r="L1784" s="10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2"/>
      <c r="B1785" s="92"/>
      <c r="C1785" s="92"/>
      <c r="D1785" s="92"/>
      <c r="E1785" s="104"/>
      <c r="F1785" s="104"/>
      <c r="G1785" s="104"/>
      <c r="H1785" s="104"/>
      <c r="I1785" s="104"/>
      <c r="J1785" s="104"/>
      <c r="K1785" s="104"/>
      <c r="L1785" s="104"/>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2"/>
      <c r="B1786" s="92"/>
      <c r="C1786" s="92"/>
      <c r="D1786" s="92"/>
      <c r="E1786" s="104"/>
      <c r="F1786" s="104"/>
      <c r="G1786" s="104"/>
      <c r="H1786" s="104"/>
      <c r="I1786" s="104"/>
      <c r="J1786" s="104"/>
      <c r="K1786" s="104"/>
      <c r="L1786" s="104"/>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2"/>
      <c r="B1787" s="92"/>
      <c r="C1787" s="92"/>
      <c r="D1787" s="92"/>
      <c r="E1787" s="104"/>
      <c r="F1787" s="104"/>
      <c r="G1787" s="104"/>
      <c r="H1787" s="104"/>
      <c r="I1787" s="104"/>
      <c r="J1787" s="104"/>
      <c r="K1787" s="104"/>
      <c r="L1787" s="104"/>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2"/>
      <c r="B1788" s="92"/>
      <c r="C1788" s="92"/>
      <c r="D1788" s="92"/>
      <c r="E1788" s="104"/>
      <c r="F1788" s="104"/>
      <c r="G1788" s="104"/>
      <c r="H1788" s="104"/>
      <c r="I1788" s="104"/>
      <c r="J1788" s="104"/>
      <c r="K1788" s="104"/>
      <c r="L1788" s="104"/>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2"/>
      <c r="B1789" s="92"/>
      <c r="C1789" s="92"/>
      <c r="D1789" s="92"/>
      <c r="E1789" s="104"/>
      <c r="F1789" s="104"/>
      <c r="G1789" s="104"/>
      <c r="H1789" s="104"/>
      <c r="I1789" s="104"/>
      <c r="J1789" s="104"/>
      <c r="K1789" s="104"/>
      <c r="L1789" s="104"/>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2"/>
      <c r="B1790" s="92"/>
      <c r="C1790" s="92"/>
      <c r="D1790" s="92"/>
      <c r="E1790" s="104"/>
      <c r="F1790" s="104"/>
      <c r="G1790" s="104"/>
      <c r="H1790" s="104"/>
      <c r="I1790" s="104"/>
      <c r="J1790" s="104"/>
      <c r="K1790" s="104"/>
      <c r="L1790" s="104"/>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2"/>
      <c r="B1791" s="92"/>
      <c r="C1791" s="92"/>
      <c r="D1791" s="92"/>
      <c r="E1791" s="104"/>
      <c r="F1791" s="104"/>
      <c r="G1791" s="104"/>
      <c r="H1791" s="104"/>
      <c r="I1791" s="104"/>
      <c r="J1791" s="104"/>
      <c r="K1791" s="104"/>
      <c r="L1791" s="104"/>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2"/>
      <c r="B1792" s="92"/>
      <c r="C1792" s="92"/>
      <c r="D1792" s="92"/>
      <c r="E1792" s="104"/>
      <c r="F1792" s="104"/>
      <c r="G1792" s="104"/>
      <c r="H1792" s="104"/>
      <c r="I1792" s="104"/>
      <c r="J1792" s="104"/>
      <c r="K1792" s="104"/>
      <c r="L1792" s="104"/>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2"/>
      <c r="B1793" s="92"/>
      <c r="C1793" s="92"/>
      <c r="D1793" s="92"/>
      <c r="E1793" s="104"/>
      <c r="F1793" s="104"/>
      <c r="G1793" s="104"/>
      <c r="H1793" s="104"/>
      <c r="I1793" s="104"/>
      <c r="J1793" s="104"/>
      <c r="K1793" s="104"/>
      <c r="L1793" s="104"/>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2"/>
      <c r="B1794" s="92"/>
      <c r="C1794" s="92"/>
      <c r="D1794" s="92"/>
      <c r="E1794" s="104"/>
      <c r="F1794" s="104"/>
      <c r="G1794" s="104"/>
      <c r="H1794" s="104"/>
      <c r="I1794" s="104"/>
      <c r="J1794" s="104"/>
      <c r="K1794" s="104"/>
      <c r="L1794" s="10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2"/>
      <c r="B1795" s="92"/>
      <c r="C1795" s="92"/>
      <c r="D1795" s="92"/>
      <c r="E1795" s="104"/>
      <c r="F1795" s="104"/>
      <c r="G1795" s="104"/>
      <c r="H1795" s="104"/>
      <c r="I1795" s="104"/>
      <c r="J1795" s="104"/>
      <c r="K1795" s="104"/>
      <c r="L1795" s="104"/>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2"/>
      <c r="B1796" s="92"/>
      <c r="C1796" s="92"/>
      <c r="D1796" s="92"/>
      <c r="E1796" s="104"/>
      <c r="F1796" s="104"/>
      <c r="G1796" s="104"/>
      <c r="H1796" s="104"/>
      <c r="I1796" s="104"/>
      <c r="J1796" s="104"/>
      <c r="K1796" s="104"/>
      <c r="L1796" s="104"/>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2"/>
      <c r="B1797" s="92"/>
      <c r="C1797" s="92"/>
      <c r="D1797" s="92"/>
      <c r="E1797" s="104"/>
      <c r="F1797" s="104"/>
      <c r="G1797" s="104"/>
      <c r="H1797" s="104"/>
      <c r="I1797" s="104"/>
      <c r="J1797" s="104"/>
      <c r="K1797" s="104"/>
      <c r="L1797" s="104"/>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2"/>
      <c r="B1798" s="92"/>
      <c r="C1798" s="92"/>
      <c r="D1798" s="92"/>
      <c r="E1798" s="104"/>
      <c r="F1798" s="104"/>
      <c r="G1798" s="104"/>
      <c r="H1798" s="104"/>
      <c r="I1798" s="104"/>
      <c r="J1798" s="104"/>
      <c r="K1798" s="104"/>
      <c r="L1798" s="104"/>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2"/>
      <c r="B1799" s="92"/>
      <c r="C1799" s="92"/>
      <c r="D1799" s="92"/>
      <c r="E1799" s="104"/>
      <c r="F1799" s="104"/>
      <c r="G1799" s="104"/>
      <c r="H1799" s="104"/>
      <c r="I1799" s="104"/>
      <c r="J1799" s="104"/>
      <c r="K1799" s="104"/>
      <c r="L1799" s="104"/>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2"/>
      <c r="B1800" s="92"/>
      <c r="C1800" s="92"/>
      <c r="D1800" s="92"/>
      <c r="E1800" s="104"/>
      <c r="F1800" s="104"/>
      <c r="G1800" s="104"/>
      <c r="H1800" s="104"/>
      <c r="I1800" s="104"/>
      <c r="J1800" s="104"/>
      <c r="K1800" s="104"/>
      <c r="L1800" s="104"/>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2"/>
      <c r="B1801" s="92"/>
      <c r="C1801" s="92"/>
      <c r="D1801" s="92"/>
      <c r="E1801" s="104"/>
      <c r="F1801" s="104"/>
      <c r="G1801" s="104"/>
      <c r="H1801" s="104"/>
      <c r="I1801" s="104"/>
      <c r="J1801" s="104"/>
      <c r="K1801" s="104"/>
      <c r="L1801" s="104"/>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2"/>
      <c r="B1802" s="92"/>
      <c r="C1802" s="92"/>
      <c r="D1802" s="92"/>
      <c r="E1802" s="104"/>
      <c r="F1802" s="104"/>
      <c r="G1802" s="104"/>
      <c r="H1802" s="104"/>
      <c r="I1802" s="104"/>
      <c r="J1802" s="104"/>
      <c r="K1802" s="104"/>
      <c r="L1802" s="104"/>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2"/>
      <c r="B1803" s="92"/>
      <c r="C1803" s="92"/>
      <c r="D1803" s="92"/>
      <c r="E1803" s="104"/>
      <c r="F1803" s="104"/>
      <c r="G1803" s="104"/>
      <c r="H1803" s="104"/>
      <c r="I1803" s="104"/>
      <c r="J1803" s="104"/>
      <c r="K1803" s="104"/>
      <c r="L1803" s="104"/>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2"/>
      <c r="B1804" s="92"/>
      <c r="C1804" s="92"/>
      <c r="D1804" s="92"/>
      <c r="E1804" s="104"/>
      <c r="F1804" s="104"/>
      <c r="G1804" s="104"/>
      <c r="H1804" s="104"/>
      <c r="I1804" s="104"/>
      <c r="J1804" s="104"/>
      <c r="K1804" s="104"/>
      <c r="L1804" s="1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2"/>
      <c r="B1805" s="92"/>
      <c r="C1805" s="92"/>
      <c r="D1805" s="92"/>
      <c r="E1805" s="104"/>
      <c r="F1805" s="104"/>
      <c r="G1805" s="104"/>
      <c r="H1805" s="104"/>
      <c r="I1805" s="104"/>
      <c r="J1805" s="104"/>
      <c r="K1805" s="104"/>
      <c r="L1805" s="104"/>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2"/>
      <c r="B1806" s="92"/>
      <c r="C1806" s="92"/>
      <c r="D1806" s="92"/>
      <c r="E1806" s="104"/>
      <c r="F1806" s="104"/>
      <c r="G1806" s="104"/>
      <c r="H1806" s="104"/>
      <c r="I1806" s="104"/>
      <c r="J1806" s="104"/>
      <c r="K1806" s="104"/>
      <c r="L1806" s="104"/>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2"/>
      <c r="B1807" s="92"/>
      <c r="C1807" s="92"/>
      <c r="D1807" s="92"/>
      <c r="E1807" s="104"/>
      <c r="F1807" s="104"/>
      <c r="G1807" s="104"/>
      <c r="H1807" s="104"/>
      <c r="I1807" s="104"/>
      <c r="J1807" s="104"/>
      <c r="K1807" s="104"/>
      <c r="L1807" s="104"/>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2"/>
      <c r="B1808" s="92"/>
      <c r="C1808" s="92"/>
      <c r="D1808" s="92"/>
      <c r="E1808" s="104"/>
      <c r="F1808" s="104"/>
      <c r="G1808" s="104"/>
      <c r="H1808" s="104"/>
      <c r="I1808" s="104"/>
      <c r="J1808" s="104"/>
      <c r="K1808" s="104"/>
      <c r="L1808" s="104"/>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2"/>
      <c r="B1809" s="92"/>
      <c r="C1809" s="92"/>
      <c r="D1809" s="92"/>
      <c r="E1809" s="104"/>
      <c r="F1809" s="104"/>
      <c r="G1809" s="104"/>
      <c r="H1809" s="104"/>
      <c r="I1809" s="104"/>
      <c r="J1809" s="104"/>
      <c r="K1809" s="104"/>
      <c r="L1809" s="104"/>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2"/>
      <c r="B1810" s="92"/>
      <c r="C1810" s="92"/>
      <c r="D1810" s="92"/>
      <c r="E1810" s="104"/>
      <c r="F1810" s="104"/>
      <c r="G1810" s="104"/>
      <c r="H1810" s="104"/>
      <c r="I1810" s="104"/>
      <c r="J1810" s="104"/>
      <c r="K1810" s="104"/>
      <c r="L1810" s="104"/>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2"/>
      <c r="B1811" s="92"/>
      <c r="C1811" s="92"/>
      <c r="D1811" s="92"/>
      <c r="E1811" s="104"/>
      <c r="F1811" s="104"/>
      <c r="G1811" s="104"/>
      <c r="H1811" s="104"/>
      <c r="I1811" s="104"/>
      <c r="J1811" s="104"/>
      <c r="K1811" s="104"/>
      <c r="L1811" s="104"/>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2"/>
      <c r="B1812" s="92"/>
      <c r="C1812" s="92"/>
      <c r="D1812" s="92"/>
      <c r="E1812" s="104"/>
      <c r="F1812" s="104"/>
      <c r="G1812" s="104"/>
      <c r="H1812" s="104"/>
      <c r="I1812" s="104"/>
      <c r="J1812" s="104"/>
      <c r="K1812" s="104"/>
      <c r="L1812" s="104"/>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2"/>
      <c r="B1813" s="92"/>
      <c r="C1813" s="92"/>
      <c r="D1813" s="92"/>
      <c r="E1813" s="104"/>
      <c r="F1813" s="104"/>
      <c r="G1813" s="104"/>
      <c r="H1813" s="104"/>
      <c r="I1813" s="104"/>
      <c r="J1813" s="104"/>
      <c r="K1813" s="104"/>
      <c r="L1813" s="104"/>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2"/>
      <c r="B1814" s="92"/>
      <c r="C1814" s="92"/>
      <c r="D1814" s="92"/>
      <c r="E1814" s="104"/>
      <c r="F1814" s="104"/>
      <c r="G1814" s="104"/>
      <c r="H1814" s="104"/>
      <c r="I1814" s="104"/>
      <c r="J1814" s="104"/>
      <c r="K1814" s="104"/>
      <c r="L1814" s="10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2"/>
      <c r="B1815" s="92"/>
      <c r="C1815" s="92"/>
      <c r="D1815" s="92"/>
      <c r="E1815" s="104"/>
      <c r="F1815" s="104"/>
      <c r="G1815" s="104"/>
      <c r="H1815" s="104"/>
      <c r="I1815" s="104"/>
      <c r="J1815" s="104"/>
      <c r="K1815" s="104"/>
      <c r="L1815" s="104"/>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2"/>
      <c r="B1816" s="92"/>
      <c r="C1816" s="92"/>
      <c r="D1816" s="92"/>
      <c r="E1816" s="104"/>
      <c r="F1816" s="104"/>
      <c r="G1816" s="104"/>
      <c r="H1816" s="104"/>
      <c r="I1816" s="104"/>
      <c r="J1816" s="104"/>
      <c r="K1816" s="104"/>
      <c r="L1816" s="104"/>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2"/>
      <c r="B1817" s="92"/>
      <c r="C1817" s="92"/>
      <c r="D1817" s="92"/>
      <c r="E1817" s="104"/>
      <c r="F1817" s="104"/>
      <c r="G1817" s="104"/>
      <c r="H1817" s="104"/>
      <c r="I1817" s="104"/>
      <c r="J1817" s="104"/>
      <c r="K1817" s="104"/>
      <c r="L1817" s="104"/>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2"/>
      <c r="B1818" s="92"/>
      <c r="C1818" s="92"/>
      <c r="D1818" s="92"/>
      <c r="E1818" s="104"/>
      <c r="F1818" s="104"/>
      <c r="G1818" s="104"/>
      <c r="H1818" s="104"/>
      <c r="I1818" s="104"/>
      <c r="J1818" s="104"/>
      <c r="K1818" s="104"/>
      <c r="L1818" s="104"/>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2"/>
      <c r="B1819" s="92"/>
      <c r="C1819" s="92"/>
      <c r="D1819" s="92"/>
      <c r="E1819" s="104"/>
      <c r="F1819" s="104"/>
      <c r="G1819" s="104"/>
      <c r="H1819" s="104"/>
      <c r="I1819" s="104"/>
      <c r="J1819" s="104"/>
      <c r="K1819" s="104"/>
      <c r="L1819" s="104"/>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2"/>
      <c r="B1820" s="92"/>
      <c r="C1820" s="92"/>
      <c r="D1820" s="92"/>
      <c r="E1820" s="104"/>
      <c r="F1820" s="104"/>
      <c r="G1820" s="104"/>
      <c r="H1820" s="104"/>
      <c r="I1820" s="104"/>
      <c r="J1820" s="104"/>
      <c r="K1820" s="104"/>
      <c r="L1820" s="104"/>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2"/>
      <c r="B1821" s="92"/>
      <c r="C1821" s="92"/>
      <c r="D1821" s="92"/>
      <c r="E1821" s="104"/>
      <c r="F1821" s="104"/>
      <c r="G1821" s="104"/>
      <c r="H1821" s="104"/>
      <c r="I1821" s="104"/>
      <c r="J1821" s="104"/>
      <c r="K1821" s="104"/>
      <c r="L1821" s="104"/>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2"/>
      <c r="B1822" s="92"/>
      <c r="C1822" s="92"/>
      <c r="D1822" s="92"/>
      <c r="E1822" s="104"/>
      <c r="F1822" s="104"/>
      <c r="G1822" s="104"/>
      <c r="H1822" s="104"/>
      <c r="I1822" s="104"/>
      <c r="J1822" s="104"/>
      <c r="K1822" s="104"/>
      <c r="L1822" s="104"/>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2"/>
      <c r="B1823" s="92"/>
      <c r="C1823" s="92"/>
      <c r="D1823" s="92"/>
      <c r="E1823" s="104"/>
      <c r="F1823" s="104"/>
      <c r="G1823" s="104"/>
      <c r="H1823" s="104"/>
      <c r="I1823" s="104"/>
      <c r="J1823" s="104"/>
      <c r="K1823" s="104"/>
      <c r="L1823" s="104"/>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2"/>
      <c r="B1824" s="92"/>
      <c r="C1824" s="92"/>
      <c r="D1824" s="92"/>
      <c r="E1824" s="104"/>
      <c r="F1824" s="104"/>
      <c r="G1824" s="104"/>
      <c r="H1824" s="104"/>
      <c r="I1824" s="104"/>
      <c r="J1824" s="104"/>
      <c r="K1824" s="104"/>
      <c r="L1824" s="10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2"/>
      <c r="B1825" s="92"/>
      <c r="C1825" s="92"/>
      <c r="D1825" s="92"/>
      <c r="E1825" s="104"/>
      <c r="F1825" s="104"/>
      <c r="G1825" s="104"/>
      <c r="H1825" s="104"/>
      <c r="I1825" s="104"/>
      <c r="J1825" s="104"/>
      <c r="K1825" s="104"/>
      <c r="L1825" s="104"/>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2"/>
      <c r="B1826" s="92"/>
      <c r="C1826" s="92"/>
      <c r="D1826" s="92"/>
      <c r="E1826" s="104"/>
      <c r="F1826" s="104"/>
      <c r="G1826" s="104"/>
      <c r="H1826" s="104"/>
      <c r="I1826" s="104"/>
      <c r="J1826" s="104"/>
      <c r="K1826" s="104"/>
      <c r="L1826" s="104"/>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2"/>
      <c r="B1827" s="92"/>
      <c r="C1827" s="92"/>
      <c r="D1827" s="92"/>
      <c r="E1827" s="104"/>
      <c r="F1827" s="104"/>
      <c r="G1827" s="104"/>
      <c r="H1827" s="104"/>
      <c r="I1827" s="104"/>
      <c r="J1827" s="104"/>
      <c r="K1827" s="104"/>
      <c r="L1827" s="104"/>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2"/>
      <c r="B1828" s="92"/>
      <c r="C1828" s="92"/>
      <c r="D1828" s="92"/>
      <c r="E1828" s="104"/>
      <c r="F1828" s="104"/>
      <c r="G1828" s="104"/>
      <c r="H1828" s="104"/>
      <c r="I1828" s="104"/>
      <c r="J1828" s="104"/>
      <c r="K1828" s="104"/>
      <c r="L1828" s="104"/>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2"/>
      <c r="B1829" s="92"/>
      <c r="C1829" s="92"/>
      <c r="D1829" s="92"/>
      <c r="E1829" s="104"/>
      <c r="F1829" s="104"/>
      <c r="G1829" s="104"/>
      <c r="H1829" s="104"/>
      <c r="I1829" s="104"/>
      <c r="J1829" s="104"/>
      <c r="K1829" s="104"/>
      <c r="L1829" s="104"/>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2"/>
      <c r="B1830" s="92"/>
      <c r="C1830" s="92"/>
      <c r="D1830" s="92"/>
      <c r="E1830" s="104"/>
      <c r="F1830" s="104"/>
      <c r="G1830" s="104"/>
      <c r="H1830" s="104"/>
      <c r="I1830" s="104"/>
      <c r="J1830" s="104"/>
      <c r="K1830" s="104"/>
      <c r="L1830" s="104"/>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2"/>
      <c r="B1831" s="92"/>
      <c r="C1831" s="92"/>
      <c r="D1831" s="92"/>
      <c r="E1831" s="104"/>
      <c r="F1831" s="104"/>
      <c r="G1831" s="104"/>
      <c r="H1831" s="104"/>
      <c r="I1831" s="104"/>
      <c r="J1831" s="104"/>
      <c r="K1831" s="104"/>
      <c r="L1831" s="104"/>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2"/>
      <c r="B1832" s="92"/>
      <c r="C1832" s="92"/>
      <c r="D1832" s="92"/>
      <c r="E1832" s="104"/>
      <c r="F1832" s="104"/>
      <c r="G1832" s="104"/>
      <c r="H1832" s="104"/>
      <c r="I1832" s="104"/>
      <c r="J1832" s="104"/>
      <c r="K1832" s="104"/>
      <c r="L1832" s="104"/>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2"/>
      <c r="B1833" s="92"/>
      <c r="C1833" s="92"/>
      <c r="D1833" s="92"/>
      <c r="E1833" s="104"/>
      <c r="F1833" s="104"/>
      <c r="G1833" s="104"/>
      <c r="H1833" s="104"/>
      <c r="I1833" s="104"/>
      <c r="J1833" s="104"/>
      <c r="K1833" s="104"/>
      <c r="L1833" s="104"/>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2"/>
      <c r="B1834" s="92"/>
      <c r="C1834" s="92"/>
      <c r="D1834" s="92"/>
      <c r="E1834" s="104"/>
      <c r="F1834" s="104"/>
      <c r="G1834" s="104"/>
      <c r="H1834" s="104"/>
      <c r="I1834" s="104"/>
      <c r="J1834" s="104"/>
      <c r="K1834" s="104"/>
      <c r="L1834" s="10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2"/>
      <c r="B1835" s="92"/>
      <c r="C1835" s="92"/>
      <c r="D1835" s="92"/>
      <c r="E1835" s="104"/>
      <c r="F1835" s="104"/>
      <c r="G1835" s="104"/>
      <c r="H1835" s="104"/>
      <c r="I1835" s="104"/>
      <c r="J1835" s="104"/>
      <c r="K1835" s="104"/>
      <c r="L1835" s="104"/>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2"/>
      <c r="B1836" s="92"/>
      <c r="C1836" s="92"/>
      <c r="D1836" s="92"/>
      <c r="E1836" s="104"/>
      <c r="F1836" s="104"/>
      <c r="G1836" s="104"/>
      <c r="H1836" s="104"/>
      <c r="I1836" s="104"/>
      <c r="J1836" s="104"/>
      <c r="K1836" s="104"/>
      <c r="L1836" s="104"/>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2"/>
      <c r="B1837" s="92"/>
      <c r="C1837" s="92"/>
      <c r="D1837" s="92"/>
      <c r="E1837" s="104"/>
      <c r="F1837" s="104"/>
      <c r="G1837" s="104"/>
      <c r="H1837" s="104"/>
      <c r="I1837" s="104"/>
      <c r="J1837" s="104"/>
      <c r="K1837" s="104"/>
      <c r="L1837" s="104"/>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2"/>
      <c r="B1838" s="92"/>
      <c r="C1838" s="92"/>
      <c r="D1838" s="92"/>
      <c r="E1838" s="104"/>
      <c r="F1838" s="104"/>
      <c r="G1838" s="104"/>
      <c r="H1838" s="104"/>
      <c r="I1838" s="104"/>
      <c r="J1838" s="104"/>
      <c r="K1838" s="104"/>
      <c r="L1838" s="104"/>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2"/>
      <c r="B1839" s="92"/>
      <c r="C1839" s="92"/>
      <c r="D1839" s="92"/>
      <c r="E1839" s="104"/>
      <c r="F1839" s="104"/>
      <c r="G1839" s="104"/>
      <c r="H1839" s="104"/>
      <c r="I1839" s="104"/>
      <c r="J1839" s="104"/>
      <c r="K1839" s="104"/>
      <c r="L1839" s="104"/>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2"/>
      <c r="B1840" s="92"/>
      <c r="C1840" s="92"/>
      <c r="D1840" s="92"/>
      <c r="E1840" s="104"/>
      <c r="F1840" s="104"/>
      <c r="G1840" s="104"/>
      <c r="H1840" s="104"/>
      <c r="I1840" s="104"/>
      <c r="J1840" s="104"/>
      <c r="K1840" s="104"/>
      <c r="L1840" s="104"/>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2"/>
      <c r="B1841" s="92"/>
      <c r="C1841" s="92"/>
      <c r="D1841" s="92"/>
      <c r="E1841" s="104"/>
      <c r="F1841" s="104"/>
      <c r="G1841" s="104"/>
      <c r="H1841" s="104"/>
      <c r="I1841" s="104"/>
      <c r="J1841" s="104"/>
      <c r="K1841" s="104"/>
      <c r="L1841" s="104"/>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2"/>
      <c r="B1842" s="92"/>
      <c r="C1842" s="92"/>
      <c r="D1842" s="92"/>
      <c r="E1842" s="104"/>
      <c r="F1842" s="104"/>
      <c r="G1842" s="104"/>
      <c r="H1842" s="104"/>
      <c r="I1842" s="104"/>
      <c r="J1842" s="104"/>
      <c r="K1842" s="104"/>
      <c r="L1842" s="104"/>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2"/>
      <c r="B1843" s="92"/>
      <c r="C1843" s="92"/>
      <c r="D1843" s="92"/>
      <c r="E1843" s="104"/>
      <c r="F1843" s="104"/>
      <c r="G1843" s="104"/>
      <c r="H1843" s="104"/>
      <c r="I1843" s="104"/>
      <c r="J1843" s="104"/>
      <c r="K1843" s="104"/>
      <c r="L1843" s="104"/>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2"/>
      <c r="B1844" s="92"/>
      <c r="C1844" s="92"/>
      <c r="D1844" s="92"/>
      <c r="E1844" s="104"/>
      <c r="F1844" s="104"/>
      <c r="G1844" s="104"/>
      <c r="H1844" s="104"/>
      <c r="I1844" s="104"/>
      <c r="J1844" s="104"/>
      <c r="K1844" s="104"/>
      <c r="L1844" s="10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2"/>
      <c r="B1845" s="92"/>
      <c r="C1845" s="92"/>
      <c r="D1845" s="92"/>
      <c r="E1845" s="104"/>
      <c r="F1845" s="104"/>
      <c r="G1845" s="104"/>
      <c r="H1845" s="104"/>
      <c r="I1845" s="104"/>
      <c r="J1845" s="104"/>
      <c r="K1845" s="104"/>
      <c r="L1845" s="104"/>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2"/>
      <c r="B1846" s="92"/>
      <c r="C1846" s="92"/>
      <c r="D1846" s="92"/>
      <c r="E1846" s="104"/>
      <c r="F1846" s="104"/>
      <c r="G1846" s="104"/>
      <c r="H1846" s="104"/>
      <c r="I1846" s="104"/>
      <c r="J1846" s="104"/>
      <c r="K1846" s="104"/>
      <c r="L1846" s="104"/>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2"/>
      <c r="B1847" s="92"/>
      <c r="C1847" s="92"/>
      <c r="D1847" s="92"/>
      <c r="E1847" s="104"/>
      <c r="F1847" s="104"/>
      <c r="G1847" s="104"/>
      <c r="H1847" s="104"/>
      <c r="I1847" s="104"/>
      <c r="J1847" s="104"/>
      <c r="K1847" s="104"/>
      <c r="L1847" s="104"/>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2"/>
      <c r="B1848" s="92"/>
      <c r="C1848" s="92"/>
      <c r="D1848" s="92"/>
      <c r="E1848" s="104"/>
      <c r="F1848" s="104"/>
      <c r="G1848" s="104"/>
      <c r="H1848" s="104"/>
      <c r="I1848" s="104"/>
      <c r="J1848" s="104"/>
      <c r="K1848" s="104"/>
      <c r="L1848" s="104"/>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2"/>
      <c r="B1849" s="92"/>
      <c r="C1849" s="92"/>
      <c r="D1849" s="92"/>
      <c r="E1849" s="104"/>
      <c r="F1849" s="104"/>
      <c r="G1849" s="104"/>
      <c r="H1849" s="104"/>
      <c r="I1849" s="104"/>
      <c r="J1849" s="104"/>
      <c r="K1849" s="104"/>
      <c r="L1849" s="104"/>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2"/>
      <c r="B1850" s="92"/>
      <c r="C1850" s="92"/>
      <c r="D1850" s="92"/>
      <c r="E1850" s="104"/>
      <c r="F1850" s="104"/>
      <c r="G1850" s="104"/>
      <c r="H1850" s="104"/>
      <c r="I1850" s="104"/>
      <c r="J1850" s="104"/>
      <c r="K1850" s="104"/>
      <c r="L1850" s="104"/>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2"/>
      <c r="B1851" s="92"/>
      <c r="C1851" s="92"/>
      <c r="D1851" s="92"/>
      <c r="E1851" s="104"/>
      <c r="F1851" s="104"/>
      <c r="G1851" s="104"/>
      <c r="H1851" s="104"/>
      <c r="I1851" s="104"/>
      <c r="J1851" s="104"/>
      <c r="K1851" s="104"/>
      <c r="L1851" s="104"/>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2"/>
      <c r="B1852" s="92"/>
      <c r="C1852" s="92"/>
      <c r="D1852" s="92"/>
      <c r="E1852" s="104"/>
      <c r="F1852" s="104"/>
      <c r="G1852" s="104"/>
      <c r="H1852" s="104"/>
      <c r="I1852" s="104"/>
      <c r="J1852" s="104"/>
      <c r="K1852" s="104"/>
      <c r="L1852" s="104"/>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2"/>
      <c r="B1853" s="92"/>
      <c r="C1853" s="92"/>
      <c r="D1853" s="92"/>
      <c r="E1853" s="104"/>
      <c r="F1853" s="104"/>
      <c r="G1853" s="104"/>
      <c r="H1853" s="104"/>
      <c r="I1853" s="104"/>
      <c r="J1853" s="104"/>
      <c r="K1853" s="104"/>
      <c r="L1853" s="104"/>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2"/>
      <c r="B1854" s="92"/>
      <c r="C1854" s="92"/>
      <c r="D1854" s="92"/>
      <c r="E1854" s="104"/>
      <c r="F1854" s="104"/>
      <c r="G1854" s="104"/>
      <c r="H1854" s="104"/>
      <c r="I1854" s="104"/>
      <c r="J1854" s="104"/>
      <c r="K1854" s="104"/>
      <c r="L1854" s="10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2"/>
      <c r="B1855" s="92"/>
      <c r="C1855" s="92"/>
      <c r="D1855" s="92"/>
      <c r="E1855" s="104"/>
      <c r="F1855" s="104"/>
      <c r="G1855" s="104"/>
      <c r="H1855" s="104"/>
      <c r="I1855" s="104"/>
      <c r="J1855" s="104"/>
      <c r="K1855" s="104"/>
      <c r="L1855" s="104"/>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2"/>
      <c r="B1856" s="92"/>
      <c r="C1856" s="92"/>
      <c r="D1856" s="92"/>
      <c r="E1856" s="104"/>
      <c r="F1856" s="104"/>
      <c r="G1856" s="104"/>
      <c r="H1856" s="104"/>
      <c r="I1856" s="104"/>
      <c r="J1856" s="104"/>
      <c r="K1856" s="104"/>
      <c r="L1856" s="104"/>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2"/>
      <c r="B1857" s="92"/>
      <c r="C1857" s="92"/>
      <c r="D1857" s="92"/>
      <c r="E1857" s="104"/>
      <c r="F1857" s="104"/>
      <c r="G1857" s="104"/>
      <c r="H1857" s="104"/>
      <c r="I1857" s="104"/>
      <c r="J1857" s="104"/>
      <c r="K1857" s="104"/>
      <c r="L1857" s="104"/>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2"/>
      <c r="B1858" s="92"/>
      <c r="C1858" s="92"/>
      <c r="D1858" s="92"/>
      <c r="E1858" s="104"/>
      <c r="F1858" s="104"/>
      <c r="G1858" s="104"/>
      <c r="H1858" s="104"/>
      <c r="I1858" s="104"/>
      <c r="J1858" s="104"/>
      <c r="K1858" s="104"/>
      <c r="L1858" s="104"/>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2"/>
      <c r="B1859" s="92"/>
      <c r="C1859" s="92"/>
      <c r="D1859" s="92"/>
      <c r="E1859" s="104"/>
      <c r="F1859" s="104"/>
      <c r="G1859" s="104"/>
      <c r="H1859" s="104"/>
      <c r="I1859" s="104"/>
      <c r="J1859" s="104"/>
      <c r="K1859" s="104"/>
      <c r="L1859" s="104"/>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2"/>
      <c r="B1860" s="92"/>
      <c r="C1860" s="92"/>
      <c r="D1860" s="92"/>
      <c r="E1860" s="104"/>
      <c r="F1860" s="104"/>
      <c r="G1860" s="104"/>
      <c r="H1860" s="104"/>
      <c r="I1860" s="104"/>
      <c r="J1860" s="104"/>
      <c r="K1860" s="104"/>
      <c r="L1860" s="104"/>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2"/>
      <c r="B1861" s="92"/>
      <c r="C1861" s="92"/>
      <c r="D1861" s="92"/>
      <c r="E1861" s="104"/>
      <c r="F1861" s="104"/>
      <c r="G1861" s="104"/>
      <c r="H1861" s="104"/>
      <c r="I1861" s="104"/>
      <c r="J1861" s="104"/>
      <c r="K1861" s="104"/>
      <c r="L1861" s="104"/>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2"/>
      <c r="B1862" s="92"/>
      <c r="C1862" s="92"/>
      <c r="D1862" s="92"/>
      <c r="E1862" s="104"/>
      <c r="F1862" s="104"/>
      <c r="G1862" s="104"/>
      <c r="H1862" s="104"/>
      <c r="I1862" s="104"/>
      <c r="J1862" s="104"/>
      <c r="K1862" s="104"/>
      <c r="L1862" s="104"/>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2"/>
      <c r="B1863" s="92"/>
      <c r="C1863" s="92"/>
      <c r="D1863" s="92"/>
      <c r="E1863" s="104"/>
      <c r="F1863" s="104"/>
      <c r="G1863" s="104"/>
      <c r="H1863" s="104"/>
      <c r="I1863" s="104"/>
      <c r="J1863" s="104"/>
      <c r="K1863" s="104"/>
      <c r="L1863" s="104"/>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2"/>
      <c r="B1864" s="92"/>
      <c r="C1864" s="92"/>
      <c r="D1864" s="92"/>
      <c r="E1864" s="104"/>
      <c r="F1864" s="104"/>
      <c r="G1864" s="104"/>
      <c r="H1864" s="104"/>
      <c r="I1864" s="104"/>
      <c r="J1864" s="104"/>
      <c r="K1864" s="104"/>
      <c r="L1864" s="10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2"/>
      <c r="B1865" s="92"/>
      <c r="C1865" s="92"/>
      <c r="D1865" s="92"/>
      <c r="E1865" s="104"/>
      <c r="F1865" s="104"/>
      <c r="G1865" s="104"/>
      <c r="H1865" s="104"/>
      <c r="I1865" s="104"/>
      <c r="J1865" s="104"/>
      <c r="K1865" s="104"/>
      <c r="L1865" s="104"/>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2"/>
      <c r="B1866" s="92"/>
      <c r="C1866" s="92"/>
      <c r="D1866" s="92"/>
      <c r="E1866" s="104"/>
      <c r="F1866" s="104"/>
      <c r="G1866" s="104"/>
      <c r="H1866" s="104"/>
      <c r="I1866" s="104"/>
      <c r="J1866" s="104"/>
      <c r="K1866" s="104"/>
      <c r="L1866" s="104"/>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2"/>
      <c r="B1867" s="92"/>
      <c r="C1867" s="92"/>
      <c r="D1867" s="92"/>
      <c r="E1867" s="104"/>
      <c r="F1867" s="104"/>
      <c r="G1867" s="104"/>
      <c r="H1867" s="104"/>
      <c r="I1867" s="104"/>
      <c r="J1867" s="104"/>
      <c r="K1867" s="104"/>
      <c r="L1867" s="104"/>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2"/>
      <c r="B1868" s="92"/>
      <c r="C1868" s="92"/>
      <c r="D1868" s="92"/>
      <c r="E1868" s="104"/>
      <c r="F1868" s="104"/>
      <c r="G1868" s="104"/>
      <c r="H1868" s="104"/>
      <c r="I1868" s="104"/>
      <c r="J1868" s="104"/>
      <c r="K1868" s="104"/>
      <c r="L1868" s="104"/>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2"/>
      <c r="B1869" s="92"/>
      <c r="C1869" s="92"/>
      <c r="D1869" s="92"/>
      <c r="E1869" s="104"/>
      <c r="F1869" s="104"/>
      <c r="G1869" s="104"/>
      <c r="H1869" s="104"/>
      <c r="I1869" s="104"/>
      <c r="J1869" s="104"/>
      <c r="K1869" s="104"/>
      <c r="L1869" s="104"/>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2"/>
      <c r="B1870" s="92"/>
      <c r="C1870" s="92"/>
      <c r="D1870" s="92"/>
      <c r="E1870" s="104"/>
      <c r="F1870" s="104"/>
      <c r="G1870" s="104"/>
      <c r="H1870" s="104"/>
      <c r="I1870" s="104"/>
      <c r="J1870" s="104"/>
      <c r="K1870" s="104"/>
      <c r="L1870" s="104"/>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2"/>
      <c r="B1871" s="92"/>
      <c r="C1871" s="92"/>
      <c r="D1871" s="92"/>
      <c r="E1871" s="104"/>
      <c r="F1871" s="104"/>
      <c r="G1871" s="104"/>
      <c r="H1871" s="104"/>
      <c r="I1871" s="104"/>
      <c r="J1871" s="104"/>
      <c r="K1871" s="104"/>
      <c r="L1871" s="104"/>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2"/>
      <c r="B1872" s="92"/>
      <c r="C1872" s="92"/>
      <c r="D1872" s="92"/>
      <c r="E1872" s="104"/>
      <c r="F1872" s="104"/>
      <c r="G1872" s="104"/>
      <c r="H1872" s="104"/>
      <c r="I1872" s="104"/>
      <c r="J1872" s="104"/>
      <c r="K1872" s="104"/>
      <c r="L1872" s="104"/>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2"/>
      <c r="B1873" s="92"/>
      <c r="C1873" s="92"/>
      <c r="D1873" s="92"/>
      <c r="E1873" s="104"/>
      <c r="F1873" s="104"/>
      <c r="G1873" s="104"/>
      <c r="H1873" s="104"/>
      <c r="I1873" s="104"/>
      <c r="J1873" s="104"/>
      <c r="K1873" s="104"/>
      <c r="L1873" s="104"/>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2"/>
      <c r="B1874" s="92"/>
      <c r="C1874" s="92"/>
      <c r="D1874" s="92"/>
      <c r="E1874" s="104"/>
      <c r="F1874" s="104"/>
      <c r="G1874" s="104"/>
      <c r="H1874" s="104"/>
      <c r="I1874" s="104"/>
      <c r="J1874" s="104"/>
      <c r="K1874" s="104"/>
      <c r="L1874" s="10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2"/>
      <c r="B1875" s="92"/>
      <c r="C1875" s="92"/>
      <c r="D1875" s="92"/>
      <c r="E1875" s="104"/>
      <c r="F1875" s="104"/>
      <c r="G1875" s="104"/>
      <c r="H1875" s="104"/>
      <c r="I1875" s="104"/>
      <c r="J1875" s="104"/>
      <c r="K1875" s="104"/>
      <c r="L1875" s="104"/>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2"/>
      <c r="B1876" s="92"/>
      <c r="C1876" s="92"/>
      <c r="D1876" s="92"/>
      <c r="E1876" s="104"/>
      <c r="F1876" s="104"/>
      <c r="G1876" s="104"/>
      <c r="H1876" s="104"/>
      <c r="I1876" s="104"/>
      <c r="J1876" s="104"/>
      <c r="K1876" s="104"/>
      <c r="L1876" s="104"/>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2"/>
      <c r="B1877" s="92"/>
      <c r="C1877" s="92"/>
      <c r="D1877" s="92"/>
      <c r="E1877" s="104"/>
      <c r="F1877" s="104"/>
      <c r="G1877" s="104"/>
      <c r="H1877" s="104"/>
      <c r="I1877" s="104"/>
      <c r="J1877" s="104"/>
      <c r="K1877" s="104"/>
      <c r="L1877" s="104"/>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2"/>
      <c r="B1878" s="92"/>
      <c r="C1878" s="92"/>
      <c r="D1878" s="92"/>
      <c r="E1878" s="104"/>
      <c r="F1878" s="104"/>
      <c r="G1878" s="104"/>
      <c r="H1878" s="104"/>
      <c r="I1878" s="104"/>
      <c r="J1878" s="104"/>
      <c r="K1878" s="104"/>
      <c r="L1878" s="104"/>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2"/>
      <c r="B1879" s="92"/>
      <c r="C1879" s="92"/>
      <c r="D1879" s="92"/>
      <c r="E1879" s="104"/>
      <c r="F1879" s="104"/>
      <c r="G1879" s="104"/>
      <c r="H1879" s="104"/>
      <c r="I1879" s="104"/>
      <c r="J1879" s="104"/>
      <c r="K1879" s="104"/>
      <c r="L1879" s="104"/>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2"/>
      <c r="B1880" s="92"/>
      <c r="C1880" s="92"/>
      <c r="D1880" s="92"/>
      <c r="E1880" s="104"/>
      <c r="F1880" s="104"/>
      <c r="G1880" s="104"/>
      <c r="H1880" s="104"/>
      <c r="I1880" s="104"/>
      <c r="J1880" s="104"/>
      <c r="K1880" s="104"/>
      <c r="L1880" s="104"/>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2"/>
      <c r="B1881" s="92"/>
      <c r="C1881" s="92"/>
      <c r="D1881" s="92"/>
      <c r="E1881" s="104"/>
      <c r="F1881" s="104"/>
      <c r="G1881" s="104"/>
      <c r="H1881" s="104"/>
      <c r="I1881" s="104"/>
      <c r="J1881" s="104"/>
      <c r="K1881" s="104"/>
      <c r="L1881" s="104"/>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2"/>
      <c r="B1882" s="92"/>
      <c r="C1882" s="92"/>
      <c r="D1882" s="92"/>
      <c r="E1882" s="104"/>
      <c r="F1882" s="104"/>
      <c r="G1882" s="104"/>
      <c r="H1882" s="104"/>
      <c r="I1882" s="104"/>
      <c r="J1882" s="104"/>
      <c r="K1882" s="104"/>
      <c r="L1882" s="104"/>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2"/>
      <c r="B1883" s="92"/>
      <c r="C1883" s="92"/>
      <c r="D1883" s="92"/>
      <c r="E1883" s="104"/>
      <c r="F1883" s="104"/>
      <c r="G1883" s="104"/>
      <c r="H1883" s="104"/>
      <c r="I1883" s="104"/>
      <c r="J1883" s="104"/>
      <c r="K1883" s="104"/>
      <c r="L1883" s="104"/>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2"/>
      <c r="B1884" s="92"/>
      <c r="C1884" s="92"/>
      <c r="D1884" s="92"/>
      <c r="E1884" s="104"/>
      <c r="F1884" s="104"/>
      <c r="G1884" s="104"/>
      <c r="H1884" s="104"/>
      <c r="I1884" s="104"/>
      <c r="J1884" s="104"/>
      <c r="K1884" s="104"/>
      <c r="L1884" s="10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2"/>
      <c r="B1885" s="92"/>
      <c r="C1885" s="92"/>
      <c r="D1885" s="92"/>
      <c r="E1885" s="104"/>
      <c r="F1885" s="104"/>
      <c r="G1885" s="104"/>
      <c r="H1885" s="104"/>
      <c r="I1885" s="104"/>
      <c r="J1885" s="104"/>
      <c r="K1885" s="104"/>
      <c r="L1885" s="104"/>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2"/>
      <c r="B1886" s="92"/>
      <c r="C1886" s="92"/>
      <c r="D1886" s="92"/>
      <c r="E1886" s="104"/>
      <c r="F1886" s="104"/>
      <c r="G1886" s="104"/>
      <c r="H1886" s="104"/>
      <c r="I1886" s="104"/>
      <c r="J1886" s="104"/>
      <c r="K1886" s="104"/>
      <c r="L1886" s="104"/>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2"/>
      <c r="B1887" s="92"/>
      <c r="C1887" s="92"/>
      <c r="D1887" s="92"/>
      <c r="E1887" s="104"/>
      <c r="F1887" s="104"/>
      <c r="G1887" s="104"/>
      <c r="H1887" s="104"/>
      <c r="I1887" s="104"/>
      <c r="J1887" s="104"/>
      <c r="K1887" s="104"/>
      <c r="L1887" s="104"/>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2"/>
      <c r="B1888" s="92"/>
      <c r="C1888" s="92"/>
      <c r="D1888" s="92"/>
      <c r="E1888" s="104"/>
      <c r="F1888" s="104"/>
      <c r="G1888" s="104"/>
      <c r="H1888" s="104"/>
      <c r="I1888" s="104"/>
      <c r="J1888" s="104"/>
      <c r="K1888" s="104"/>
      <c r="L1888" s="104"/>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2"/>
      <c r="B1889" s="92"/>
      <c r="C1889" s="92"/>
      <c r="D1889" s="92"/>
      <c r="E1889" s="104"/>
      <c r="F1889" s="104"/>
      <c r="G1889" s="104"/>
      <c r="H1889" s="104"/>
      <c r="I1889" s="104"/>
      <c r="J1889" s="104"/>
      <c r="K1889" s="104"/>
      <c r="L1889" s="104"/>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2"/>
      <c r="B1890" s="92"/>
      <c r="C1890" s="92"/>
      <c r="D1890" s="92"/>
      <c r="E1890" s="104"/>
      <c r="F1890" s="104"/>
      <c r="G1890" s="104"/>
      <c r="H1890" s="104"/>
      <c r="I1890" s="104"/>
      <c r="J1890" s="104"/>
      <c r="K1890" s="104"/>
      <c r="L1890" s="104"/>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2"/>
      <c r="B1891" s="92"/>
      <c r="C1891" s="92"/>
      <c r="D1891" s="92"/>
      <c r="E1891" s="104"/>
      <c r="F1891" s="104"/>
      <c r="G1891" s="104"/>
      <c r="H1891" s="104"/>
      <c r="I1891" s="104"/>
      <c r="J1891" s="104"/>
      <c r="K1891" s="104"/>
      <c r="L1891" s="104"/>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2"/>
      <c r="B1892" s="92"/>
      <c r="C1892" s="92"/>
      <c r="D1892" s="92"/>
      <c r="E1892" s="104"/>
      <c r="F1892" s="104"/>
      <c r="G1892" s="104"/>
      <c r="H1892" s="104"/>
      <c r="I1892" s="104"/>
      <c r="J1892" s="104"/>
      <c r="K1892" s="104"/>
      <c r="L1892" s="104"/>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2"/>
      <c r="B1893" s="92"/>
      <c r="C1893" s="92"/>
      <c r="D1893" s="92"/>
      <c r="E1893" s="104"/>
      <c r="F1893" s="104"/>
      <c r="G1893" s="104"/>
      <c r="H1893" s="104"/>
      <c r="I1893" s="104"/>
      <c r="J1893" s="104"/>
      <c r="K1893" s="104"/>
      <c r="L1893" s="104"/>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2"/>
      <c r="B1894" s="92"/>
      <c r="C1894" s="92"/>
      <c r="D1894" s="92"/>
      <c r="E1894" s="104"/>
      <c r="F1894" s="104"/>
      <c r="G1894" s="104"/>
      <c r="H1894" s="104"/>
      <c r="I1894" s="104"/>
      <c r="J1894" s="104"/>
      <c r="K1894" s="104"/>
      <c r="L1894" s="10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2"/>
      <c r="B1895" s="92"/>
      <c r="C1895" s="92"/>
      <c r="D1895" s="92"/>
      <c r="E1895" s="104"/>
      <c r="F1895" s="104"/>
      <c r="G1895" s="104"/>
      <c r="H1895" s="104"/>
      <c r="I1895" s="104"/>
      <c r="J1895" s="104"/>
      <c r="K1895" s="104"/>
      <c r="L1895" s="104"/>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2"/>
      <c r="B1896" s="92"/>
      <c r="C1896" s="92"/>
      <c r="D1896" s="92"/>
      <c r="E1896" s="104"/>
      <c r="F1896" s="104"/>
      <c r="G1896" s="104"/>
      <c r="H1896" s="104"/>
      <c r="I1896" s="104"/>
      <c r="J1896" s="104"/>
      <c r="K1896" s="104"/>
      <c r="L1896" s="104"/>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2"/>
      <c r="B1897" s="92"/>
      <c r="C1897" s="92"/>
      <c r="D1897" s="92"/>
      <c r="E1897" s="104"/>
      <c r="F1897" s="104"/>
      <c r="G1897" s="104"/>
      <c r="H1897" s="104"/>
      <c r="I1897" s="104"/>
      <c r="J1897" s="104"/>
      <c r="K1897" s="104"/>
      <c r="L1897" s="104"/>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2"/>
      <c r="B1898" s="92"/>
      <c r="C1898" s="92"/>
      <c r="D1898" s="92"/>
      <c r="E1898" s="104"/>
      <c r="F1898" s="104"/>
      <c r="G1898" s="104"/>
      <c r="H1898" s="104"/>
      <c r="I1898" s="104"/>
      <c r="J1898" s="104"/>
      <c r="K1898" s="104"/>
      <c r="L1898" s="104"/>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2"/>
      <c r="B1899" s="92"/>
      <c r="C1899" s="92"/>
      <c r="D1899" s="92"/>
      <c r="E1899" s="104"/>
      <c r="F1899" s="104"/>
      <c r="G1899" s="104"/>
      <c r="H1899" s="104"/>
      <c r="I1899" s="104"/>
      <c r="J1899" s="104"/>
      <c r="K1899" s="104"/>
      <c r="L1899" s="104"/>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2"/>
      <c r="B1900" s="92"/>
      <c r="C1900" s="92"/>
      <c r="D1900" s="92"/>
      <c r="E1900" s="104"/>
      <c r="F1900" s="104"/>
      <c r="G1900" s="104"/>
      <c r="H1900" s="104"/>
      <c r="I1900" s="104"/>
      <c r="J1900" s="104"/>
      <c r="K1900" s="104"/>
      <c r="L1900" s="104"/>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2"/>
      <c r="B1901" s="92"/>
      <c r="C1901" s="92"/>
      <c r="D1901" s="92"/>
      <c r="E1901" s="104"/>
      <c r="F1901" s="104"/>
      <c r="G1901" s="104"/>
      <c r="H1901" s="104"/>
      <c r="I1901" s="104"/>
      <c r="J1901" s="104"/>
      <c r="K1901" s="104"/>
      <c r="L1901" s="104"/>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2"/>
      <c r="B1902" s="92"/>
      <c r="C1902" s="92"/>
      <c r="D1902" s="92"/>
      <c r="E1902" s="104"/>
      <c r="F1902" s="104"/>
      <c r="G1902" s="104"/>
      <c r="H1902" s="104"/>
      <c r="I1902" s="104"/>
      <c r="J1902" s="104"/>
      <c r="K1902" s="104"/>
      <c r="L1902" s="104"/>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2"/>
      <c r="B1903" s="92"/>
      <c r="C1903" s="92"/>
      <c r="D1903" s="92"/>
      <c r="E1903" s="104"/>
      <c r="F1903" s="104"/>
      <c r="G1903" s="104"/>
      <c r="H1903" s="104"/>
      <c r="I1903" s="104"/>
      <c r="J1903" s="104"/>
      <c r="K1903" s="104"/>
      <c r="L1903" s="104"/>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2"/>
      <c r="B1904" s="92"/>
      <c r="C1904" s="92"/>
      <c r="D1904" s="92"/>
      <c r="E1904" s="104"/>
      <c r="F1904" s="104"/>
      <c r="G1904" s="104"/>
      <c r="H1904" s="104"/>
      <c r="I1904" s="104"/>
      <c r="J1904" s="104"/>
      <c r="K1904" s="104"/>
      <c r="L1904" s="1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2"/>
      <c r="B1905" s="92"/>
      <c r="C1905" s="92"/>
      <c r="D1905" s="92"/>
      <c r="E1905" s="104"/>
      <c r="F1905" s="104"/>
      <c r="G1905" s="104"/>
      <c r="H1905" s="104"/>
      <c r="I1905" s="104"/>
      <c r="J1905" s="104"/>
      <c r="K1905" s="104"/>
      <c r="L1905" s="104"/>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2"/>
      <c r="B1906" s="92"/>
      <c r="C1906" s="92"/>
      <c r="D1906" s="92"/>
      <c r="E1906" s="104"/>
      <c r="F1906" s="104"/>
      <c r="G1906" s="104"/>
      <c r="H1906" s="104"/>
      <c r="I1906" s="104"/>
      <c r="J1906" s="104"/>
      <c r="K1906" s="104"/>
      <c r="L1906" s="104"/>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2"/>
      <c r="B1907" s="92"/>
      <c r="C1907" s="92"/>
      <c r="D1907" s="92"/>
      <c r="E1907" s="104"/>
      <c r="F1907" s="104"/>
      <c r="G1907" s="104"/>
      <c r="H1907" s="104"/>
      <c r="I1907" s="104"/>
      <c r="J1907" s="104"/>
      <c r="K1907" s="104"/>
      <c r="L1907" s="104"/>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2"/>
      <c r="B1908" s="92"/>
      <c r="C1908" s="92"/>
      <c r="D1908" s="92"/>
      <c r="E1908" s="104"/>
      <c r="F1908" s="104"/>
      <c r="G1908" s="104"/>
      <c r="H1908" s="104"/>
      <c r="I1908" s="104"/>
      <c r="J1908" s="104"/>
      <c r="K1908" s="104"/>
      <c r="L1908" s="104"/>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2"/>
      <c r="B1909" s="92"/>
      <c r="C1909" s="92"/>
      <c r="D1909" s="92"/>
      <c r="E1909" s="104"/>
      <c r="F1909" s="104"/>
      <c r="G1909" s="104"/>
      <c r="H1909" s="104"/>
      <c r="I1909" s="104"/>
      <c r="J1909" s="104"/>
      <c r="K1909" s="104"/>
      <c r="L1909" s="104"/>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2"/>
      <c r="B1910" s="92"/>
      <c r="C1910" s="92"/>
      <c r="D1910" s="92"/>
      <c r="E1910" s="104"/>
      <c r="F1910" s="104"/>
      <c r="G1910" s="104"/>
      <c r="H1910" s="104"/>
      <c r="I1910" s="104"/>
      <c r="J1910" s="104"/>
      <c r="K1910" s="104"/>
      <c r="L1910" s="104"/>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2"/>
      <c r="B1911" s="92"/>
      <c r="C1911" s="92"/>
      <c r="D1911" s="92"/>
      <c r="E1911" s="104"/>
      <c r="F1911" s="104"/>
      <c r="G1911" s="104"/>
      <c r="H1911" s="104"/>
      <c r="I1911" s="104"/>
      <c r="J1911" s="104"/>
      <c r="K1911" s="104"/>
      <c r="L1911" s="104"/>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2"/>
      <c r="B1912" s="92"/>
      <c r="C1912" s="92"/>
      <c r="D1912" s="92"/>
      <c r="E1912" s="104"/>
      <c r="F1912" s="104"/>
      <c r="G1912" s="104"/>
      <c r="H1912" s="104"/>
      <c r="I1912" s="104"/>
      <c r="J1912" s="104"/>
      <c r="K1912" s="104"/>
      <c r="L1912" s="104"/>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2"/>
      <c r="B1913" s="92"/>
      <c r="C1913" s="92"/>
      <c r="D1913" s="92"/>
      <c r="E1913" s="104"/>
      <c r="F1913" s="104"/>
      <c r="G1913" s="104"/>
      <c r="H1913" s="104"/>
      <c r="I1913" s="104"/>
      <c r="J1913" s="104"/>
      <c r="K1913" s="104"/>
      <c r="L1913" s="104"/>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2"/>
      <c r="B1914" s="92"/>
      <c r="C1914" s="92"/>
      <c r="D1914" s="92"/>
      <c r="E1914" s="104"/>
      <c r="F1914" s="104"/>
      <c r="G1914" s="104"/>
      <c r="H1914" s="104"/>
      <c r="I1914" s="104"/>
      <c r="J1914" s="104"/>
      <c r="K1914" s="104"/>
      <c r="L1914" s="10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2"/>
      <c r="B1915" s="92"/>
      <c r="C1915" s="92"/>
      <c r="D1915" s="92"/>
      <c r="E1915" s="104"/>
      <c r="F1915" s="104"/>
      <c r="G1915" s="104"/>
      <c r="H1915" s="104"/>
      <c r="I1915" s="104"/>
      <c r="J1915" s="104"/>
      <c r="K1915" s="104"/>
      <c r="L1915" s="104"/>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2"/>
      <c r="B1916" s="92"/>
      <c r="C1916" s="92"/>
      <c r="D1916" s="92"/>
      <c r="E1916" s="104"/>
      <c r="F1916" s="104"/>
      <c r="G1916" s="104"/>
      <c r="H1916" s="104"/>
      <c r="I1916" s="104"/>
      <c r="J1916" s="104"/>
      <c r="K1916" s="104"/>
      <c r="L1916" s="104"/>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2"/>
      <c r="B1917" s="92"/>
      <c r="C1917" s="92"/>
      <c r="D1917" s="92"/>
      <c r="E1917" s="104"/>
      <c r="F1917" s="104"/>
      <c r="G1917" s="104"/>
      <c r="H1917" s="104"/>
      <c r="I1917" s="104"/>
      <c r="J1917" s="104"/>
      <c r="K1917" s="104"/>
      <c r="L1917" s="104"/>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2"/>
      <c r="B1918" s="92"/>
      <c r="C1918" s="92"/>
      <c r="D1918" s="92"/>
      <c r="E1918" s="104"/>
      <c r="F1918" s="104"/>
      <c r="G1918" s="104"/>
      <c r="H1918" s="104"/>
      <c r="I1918" s="104"/>
      <c r="J1918" s="104"/>
      <c r="K1918" s="104"/>
      <c r="L1918" s="104"/>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2"/>
      <c r="B1919" s="92"/>
      <c r="C1919" s="92"/>
      <c r="D1919" s="92"/>
      <c r="E1919" s="104"/>
      <c r="F1919" s="104"/>
      <c r="G1919" s="104"/>
      <c r="H1919" s="104"/>
      <c r="I1919" s="104"/>
      <c r="J1919" s="104"/>
      <c r="K1919" s="104"/>
      <c r="L1919" s="104"/>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2"/>
      <c r="B1920" s="92"/>
      <c r="C1920" s="92"/>
      <c r="D1920" s="92"/>
      <c r="E1920" s="104"/>
      <c r="F1920" s="104"/>
      <c r="G1920" s="104"/>
      <c r="H1920" s="104"/>
      <c r="I1920" s="104"/>
      <c r="J1920" s="104"/>
      <c r="K1920" s="104"/>
      <c r="L1920" s="104"/>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2"/>
      <c r="B1921" s="92"/>
      <c r="C1921" s="92"/>
      <c r="D1921" s="92"/>
      <c r="E1921" s="104"/>
      <c r="F1921" s="104"/>
      <c r="G1921" s="104"/>
      <c r="H1921" s="104"/>
      <c r="I1921" s="104"/>
      <c r="J1921" s="104"/>
      <c r="K1921" s="104"/>
      <c r="L1921" s="104"/>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2"/>
      <c r="B1922" s="92"/>
      <c r="C1922" s="92"/>
      <c r="D1922" s="92"/>
      <c r="E1922" s="104"/>
      <c r="F1922" s="104"/>
      <c r="G1922" s="104"/>
      <c r="H1922" s="104"/>
      <c r="I1922" s="104"/>
      <c r="J1922" s="104"/>
      <c r="K1922" s="104"/>
      <c r="L1922" s="104"/>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2"/>
      <c r="B1923" s="92"/>
      <c r="C1923" s="92"/>
      <c r="D1923" s="92"/>
      <c r="E1923" s="104"/>
      <c r="F1923" s="104"/>
      <c r="G1923" s="104"/>
      <c r="H1923" s="104"/>
      <c r="I1923" s="104"/>
      <c r="J1923" s="104"/>
      <c r="K1923" s="104"/>
      <c r="L1923" s="104"/>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2"/>
      <c r="B1924" s="92"/>
      <c r="C1924" s="92"/>
      <c r="D1924" s="92"/>
      <c r="E1924" s="104"/>
      <c r="F1924" s="104"/>
      <c r="G1924" s="104"/>
      <c r="H1924" s="104"/>
      <c r="I1924" s="104"/>
      <c r="J1924" s="104"/>
      <c r="K1924" s="104"/>
      <c r="L1924" s="10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2"/>
      <c r="B1925" s="92"/>
      <c r="C1925" s="92"/>
      <c r="D1925" s="92"/>
      <c r="E1925" s="104"/>
      <c r="F1925" s="104"/>
      <c r="G1925" s="104"/>
      <c r="H1925" s="104"/>
      <c r="I1925" s="104"/>
      <c r="J1925" s="104"/>
      <c r="K1925" s="104"/>
      <c r="L1925" s="104"/>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2"/>
      <c r="B1926" s="92"/>
      <c r="C1926" s="92"/>
      <c r="D1926" s="92"/>
      <c r="E1926" s="104"/>
      <c r="F1926" s="104"/>
      <c r="G1926" s="104"/>
      <c r="H1926" s="104"/>
      <c r="I1926" s="104"/>
      <c r="J1926" s="104"/>
      <c r="K1926" s="104"/>
      <c r="L1926" s="104"/>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2"/>
      <c r="B1927" s="92"/>
      <c r="C1927" s="92"/>
      <c r="D1927" s="92"/>
      <c r="E1927" s="104"/>
      <c r="F1927" s="104"/>
      <c r="G1927" s="104"/>
      <c r="H1927" s="104"/>
      <c r="I1927" s="104"/>
      <c r="J1927" s="104"/>
      <c r="K1927" s="104"/>
      <c r="L1927" s="104"/>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2"/>
      <c r="B1928" s="92"/>
      <c r="C1928" s="92"/>
      <c r="D1928" s="92"/>
      <c r="E1928" s="104"/>
      <c r="F1928" s="104"/>
      <c r="G1928" s="104"/>
      <c r="H1928" s="104"/>
      <c r="I1928" s="104"/>
      <c r="J1928" s="104"/>
      <c r="K1928" s="104"/>
      <c r="L1928" s="104"/>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2"/>
      <c r="B1929" s="92"/>
      <c r="C1929" s="92"/>
      <c r="D1929" s="92"/>
      <c r="E1929" s="104"/>
      <c r="F1929" s="104"/>
      <c r="G1929" s="104"/>
      <c r="H1929" s="104"/>
      <c r="I1929" s="104"/>
      <c r="J1929" s="104"/>
      <c r="K1929" s="104"/>
      <c r="L1929" s="104"/>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2"/>
      <c r="B1930" s="92"/>
      <c r="C1930" s="92"/>
      <c r="D1930" s="92"/>
      <c r="E1930" s="104"/>
      <c r="F1930" s="104"/>
      <c r="G1930" s="104"/>
      <c r="H1930" s="104"/>
      <c r="I1930" s="104"/>
      <c r="J1930" s="104"/>
      <c r="K1930" s="104"/>
      <c r="L1930" s="104"/>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2"/>
      <c r="B1931" s="92"/>
      <c r="C1931" s="92"/>
      <c r="D1931" s="92"/>
      <c r="E1931" s="104"/>
      <c r="F1931" s="104"/>
      <c r="G1931" s="104"/>
      <c r="H1931" s="104"/>
      <c r="I1931" s="104"/>
      <c r="J1931" s="104"/>
      <c r="K1931" s="104"/>
      <c r="L1931" s="104"/>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2"/>
      <c r="B1932" s="92"/>
      <c r="C1932" s="92"/>
      <c r="D1932" s="92"/>
      <c r="E1932" s="104"/>
      <c r="F1932" s="104"/>
      <c r="G1932" s="104"/>
      <c r="H1932" s="104"/>
      <c r="I1932" s="104"/>
      <c r="J1932" s="104"/>
      <c r="K1932" s="104"/>
      <c r="L1932" s="104"/>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2"/>
      <c r="B1933" s="92"/>
      <c r="C1933" s="92"/>
      <c r="D1933" s="92"/>
      <c r="E1933" s="104"/>
      <c r="F1933" s="104"/>
      <c r="G1933" s="104"/>
      <c r="H1933" s="104"/>
      <c r="I1933" s="104"/>
      <c r="J1933" s="104"/>
      <c r="K1933" s="104"/>
      <c r="L1933" s="104"/>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2"/>
      <c r="B1934" s="92"/>
      <c r="C1934" s="92"/>
      <c r="D1934" s="92"/>
      <c r="E1934" s="104"/>
      <c r="F1934" s="104"/>
      <c r="G1934" s="104"/>
      <c r="H1934" s="104"/>
      <c r="I1934" s="104"/>
      <c r="J1934" s="104"/>
      <c r="K1934" s="104"/>
      <c r="L1934" s="10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2"/>
      <c r="B1935" s="92"/>
      <c r="C1935" s="92"/>
      <c r="D1935" s="92"/>
      <c r="E1935" s="104"/>
      <c r="F1935" s="104"/>
      <c r="G1935" s="104"/>
      <c r="H1935" s="104"/>
      <c r="I1935" s="104"/>
      <c r="J1935" s="104"/>
      <c r="K1935" s="104"/>
      <c r="L1935" s="104"/>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2"/>
      <c r="B1936" s="92"/>
      <c r="C1936" s="92"/>
      <c r="D1936" s="92"/>
      <c r="E1936" s="104"/>
      <c r="F1936" s="104"/>
      <c r="G1936" s="104"/>
      <c r="H1936" s="104"/>
      <c r="I1936" s="104"/>
      <c r="J1936" s="104"/>
      <c r="K1936" s="104"/>
      <c r="L1936" s="104"/>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2"/>
      <c r="B1937" s="92"/>
      <c r="C1937" s="92"/>
      <c r="D1937" s="92"/>
      <c r="E1937" s="104"/>
      <c r="F1937" s="104"/>
      <c r="G1937" s="104"/>
      <c r="H1937" s="104"/>
      <c r="I1937" s="104"/>
      <c r="J1937" s="104"/>
      <c r="K1937" s="104"/>
      <c r="L1937" s="104"/>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2"/>
      <c r="B1938" s="92"/>
      <c r="C1938" s="92"/>
      <c r="D1938" s="92"/>
      <c r="E1938" s="104"/>
      <c r="F1938" s="104"/>
      <c r="G1938" s="104"/>
      <c r="H1938" s="104"/>
      <c r="I1938" s="104"/>
      <c r="J1938" s="104"/>
      <c r="K1938" s="104"/>
      <c r="L1938" s="104"/>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2"/>
      <c r="B1939" s="92"/>
      <c r="C1939" s="92"/>
      <c r="D1939" s="92"/>
      <c r="E1939" s="104"/>
      <c r="F1939" s="104"/>
      <c r="G1939" s="104"/>
      <c r="H1939" s="104"/>
      <c r="I1939" s="104"/>
      <c r="J1939" s="104"/>
      <c r="K1939" s="104"/>
      <c r="L1939" s="104"/>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2"/>
      <c r="B1940" s="92"/>
      <c r="C1940" s="92"/>
      <c r="D1940" s="92"/>
      <c r="E1940" s="104"/>
      <c r="F1940" s="104"/>
      <c r="G1940" s="104"/>
      <c r="H1940" s="104"/>
      <c r="I1940" s="104"/>
      <c r="J1940" s="104"/>
      <c r="K1940" s="104"/>
      <c r="L1940" s="104"/>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2"/>
      <c r="B1941" s="92"/>
      <c r="C1941" s="92"/>
      <c r="D1941" s="92"/>
      <c r="E1941" s="104"/>
      <c r="F1941" s="104"/>
      <c r="G1941" s="104"/>
      <c r="H1941" s="104"/>
      <c r="I1941" s="104"/>
      <c r="J1941" s="104"/>
      <c r="K1941" s="104"/>
      <c r="L1941" s="104"/>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2"/>
      <c r="B1942" s="92"/>
      <c r="C1942" s="92"/>
      <c r="D1942" s="92"/>
      <c r="E1942" s="104"/>
      <c r="F1942" s="104"/>
      <c r="G1942" s="104"/>
      <c r="H1942" s="104"/>
      <c r="I1942" s="104"/>
      <c r="J1942" s="104"/>
      <c r="K1942" s="104"/>
      <c r="L1942" s="104"/>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2"/>
      <c r="B1943" s="92"/>
      <c r="C1943" s="92"/>
      <c r="D1943" s="92"/>
      <c r="E1943" s="104"/>
      <c r="F1943" s="104"/>
      <c r="G1943" s="104"/>
      <c r="H1943" s="104"/>
      <c r="I1943" s="104"/>
      <c r="J1943" s="104"/>
      <c r="K1943" s="104"/>
      <c r="L1943" s="104"/>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2"/>
      <c r="B1944" s="92"/>
      <c r="C1944" s="92"/>
      <c r="D1944" s="92"/>
      <c r="E1944" s="104"/>
      <c r="F1944" s="104"/>
      <c r="G1944" s="104"/>
      <c r="H1944" s="104"/>
      <c r="I1944" s="104"/>
      <c r="J1944" s="104"/>
      <c r="K1944" s="104"/>
      <c r="L1944" s="10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2"/>
      <c r="B1945" s="92"/>
      <c r="C1945" s="92"/>
      <c r="D1945" s="92"/>
      <c r="E1945" s="104"/>
      <c r="F1945" s="104"/>
      <c r="G1945" s="104"/>
      <c r="H1945" s="104"/>
      <c r="I1945" s="104"/>
      <c r="J1945" s="104"/>
      <c r="K1945" s="104"/>
      <c r="L1945" s="104"/>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2"/>
      <c r="B1946" s="92"/>
      <c r="C1946" s="92"/>
      <c r="D1946" s="92"/>
      <c r="E1946" s="104"/>
      <c r="F1946" s="104"/>
      <c r="G1946" s="104"/>
      <c r="H1946" s="104"/>
      <c r="I1946" s="104"/>
      <c r="J1946" s="104"/>
      <c r="K1946" s="104"/>
      <c r="L1946" s="104"/>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2"/>
      <c r="B1947" s="92"/>
      <c r="C1947" s="92"/>
      <c r="D1947" s="92"/>
      <c r="E1947" s="104"/>
      <c r="F1947" s="104"/>
      <c r="G1947" s="104"/>
      <c r="H1947" s="104"/>
      <c r="I1947" s="104"/>
      <c r="J1947" s="104"/>
      <c r="K1947" s="104"/>
      <c r="L1947" s="104"/>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2"/>
      <c r="B1948" s="92"/>
      <c r="C1948" s="92"/>
      <c r="D1948" s="92"/>
      <c r="E1948" s="104"/>
      <c r="F1948" s="104"/>
      <c r="G1948" s="104"/>
      <c r="H1948" s="104"/>
      <c r="I1948" s="104"/>
      <c r="J1948" s="104"/>
      <c r="K1948" s="104"/>
      <c r="L1948" s="104"/>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2"/>
      <c r="B1949" s="92"/>
      <c r="C1949" s="92"/>
      <c r="D1949" s="92"/>
      <c r="E1949" s="104"/>
      <c r="F1949" s="104"/>
      <c r="G1949" s="104"/>
      <c r="H1949" s="104"/>
      <c r="I1949" s="104"/>
      <c r="J1949" s="104"/>
      <c r="K1949" s="104"/>
      <c r="L1949" s="104"/>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2"/>
      <c r="B1950" s="92"/>
      <c r="C1950" s="92"/>
      <c r="D1950" s="92"/>
      <c r="E1950" s="104"/>
      <c r="F1950" s="104"/>
      <c r="G1950" s="104"/>
      <c r="H1950" s="104"/>
      <c r="I1950" s="104"/>
      <c r="J1950" s="104"/>
      <c r="K1950" s="104"/>
      <c r="L1950" s="104"/>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2"/>
      <c r="B1951" s="92"/>
      <c r="C1951" s="92"/>
      <c r="D1951" s="92"/>
      <c r="E1951" s="104"/>
      <c r="F1951" s="104"/>
      <c r="G1951" s="104"/>
      <c r="H1951" s="104"/>
      <c r="I1951" s="104"/>
      <c r="J1951" s="104"/>
      <c r="K1951" s="104"/>
      <c r="L1951" s="104"/>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2"/>
      <c r="B1952" s="92"/>
      <c r="C1952" s="92"/>
      <c r="D1952" s="92"/>
      <c r="E1952" s="104"/>
      <c r="F1952" s="104"/>
      <c r="G1952" s="104"/>
      <c r="H1952" s="104"/>
      <c r="I1952" s="104"/>
      <c r="J1952" s="104"/>
      <c r="K1952" s="104"/>
      <c r="L1952" s="104"/>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2"/>
      <c r="B1953" s="92"/>
      <c r="C1953" s="92"/>
      <c r="D1953" s="92"/>
      <c r="E1953" s="104"/>
      <c r="F1953" s="104"/>
      <c r="G1953" s="104"/>
      <c r="H1953" s="104"/>
      <c r="I1953" s="104"/>
      <c r="J1953" s="104"/>
      <c r="K1953" s="104"/>
      <c r="L1953" s="104"/>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2"/>
      <c r="B1954" s="92"/>
      <c r="C1954" s="92"/>
      <c r="D1954" s="92"/>
      <c r="E1954" s="104"/>
      <c r="F1954" s="104"/>
      <c r="G1954" s="104"/>
      <c r="H1954" s="104"/>
      <c r="I1954" s="104"/>
      <c r="J1954" s="104"/>
      <c r="K1954" s="104"/>
      <c r="L1954" s="10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2"/>
      <c r="B1955" s="92"/>
      <c r="C1955" s="92"/>
      <c r="D1955" s="92"/>
      <c r="E1955" s="104"/>
      <c r="F1955" s="104"/>
      <c r="G1955" s="104"/>
      <c r="H1955" s="104"/>
      <c r="I1955" s="104"/>
      <c r="J1955" s="104"/>
      <c r="K1955" s="104"/>
      <c r="L1955" s="104"/>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2"/>
      <c r="B1956" s="92"/>
      <c r="C1956" s="92"/>
      <c r="D1956" s="92"/>
      <c r="E1956" s="104"/>
      <c r="F1956" s="104"/>
      <c r="G1956" s="104"/>
      <c r="H1956" s="104"/>
      <c r="I1956" s="104"/>
      <c r="J1956" s="104"/>
      <c r="K1956" s="104"/>
      <c r="L1956" s="104"/>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2"/>
      <c r="B1957" s="92"/>
      <c r="C1957" s="92"/>
      <c r="D1957" s="92"/>
      <c r="E1957" s="104"/>
      <c r="F1957" s="104"/>
      <c r="G1957" s="104"/>
      <c r="H1957" s="104"/>
      <c r="I1957" s="104"/>
      <c r="J1957" s="104"/>
      <c r="K1957" s="104"/>
      <c r="L1957" s="104"/>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2"/>
      <c r="B1958" s="92"/>
      <c r="C1958" s="92"/>
      <c r="D1958" s="92"/>
      <c r="E1958" s="104"/>
      <c r="F1958" s="104"/>
      <c r="G1958" s="104"/>
      <c r="H1958" s="104"/>
      <c r="I1958" s="104"/>
      <c r="J1958" s="104"/>
      <c r="K1958" s="104"/>
      <c r="L1958" s="104"/>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2"/>
      <c r="B1959" s="92"/>
      <c r="C1959" s="92"/>
      <c r="D1959" s="92"/>
      <c r="E1959" s="104"/>
      <c r="F1959" s="104"/>
      <c r="G1959" s="104"/>
      <c r="H1959" s="104"/>
      <c r="I1959" s="104"/>
      <c r="J1959" s="104"/>
      <c r="K1959" s="104"/>
      <c r="L1959" s="104"/>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2"/>
      <c r="B1960" s="92"/>
      <c r="C1960" s="92"/>
      <c r="D1960" s="92"/>
      <c r="E1960" s="104"/>
      <c r="F1960" s="104"/>
      <c r="G1960" s="104"/>
      <c r="H1960" s="104"/>
      <c r="I1960" s="104"/>
      <c r="J1960" s="104"/>
      <c r="K1960" s="104"/>
      <c r="L1960" s="104"/>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2"/>
      <c r="B1961" s="92"/>
      <c r="C1961" s="92"/>
      <c r="D1961" s="92"/>
      <c r="E1961" s="104"/>
      <c r="F1961" s="104"/>
      <c r="G1961" s="104"/>
      <c r="H1961" s="104"/>
      <c r="I1961" s="104"/>
      <c r="J1961" s="104"/>
      <c r="K1961" s="104"/>
      <c r="L1961" s="104"/>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2"/>
      <c r="B1962" s="92"/>
      <c r="C1962" s="92"/>
      <c r="D1962" s="92"/>
      <c r="E1962" s="104"/>
      <c r="F1962" s="104"/>
      <c r="G1962" s="104"/>
      <c r="H1962" s="104"/>
      <c r="I1962" s="104"/>
      <c r="J1962" s="104"/>
      <c r="K1962" s="104"/>
      <c r="L1962" s="104"/>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2"/>
      <c r="B1963" s="92"/>
      <c r="C1963" s="92"/>
      <c r="D1963" s="92"/>
      <c r="E1963" s="104"/>
      <c r="F1963" s="104"/>
      <c r="G1963" s="104"/>
      <c r="H1963" s="104"/>
      <c r="I1963" s="104"/>
      <c r="J1963" s="104"/>
      <c r="K1963" s="104"/>
      <c r="L1963" s="104"/>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2"/>
      <c r="B1964" s="92"/>
      <c r="C1964" s="92"/>
      <c r="D1964" s="92"/>
      <c r="E1964" s="104"/>
      <c r="F1964" s="104"/>
      <c r="G1964" s="104"/>
      <c r="H1964" s="104"/>
      <c r="I1964" s="104"/>
      <c r="J1964" s="104"/>
      <c r="K1964" s="104"/>
      <c r="L1964" s="10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2"/>
      <c r="B1965" s="92"/>
      <c r="C1965" s="92"/>
      <c r="D1965" s="92"/>
      <c r="E1965" s="104"/>
      <c r="F1965" s="104"/>
      <c r="G1965" s="104"/>
      <c r="H1965" s="104"/>
      <c r="I1965" s="104"/>
      <c r="J1965" s="104"/>
      <c r="K1965" s="104"/>
      <c r="L1965" s="104"/>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2"/>
      <c r="B1966" s="92"/>
      <c r="C1966" s="92"/>
      <c r="D1966" s="92"/>
      <c r="E1966" s="104"/>
      <c r="F1966" s="104"/>
      <c r="G1966" s="104"/>
      <c r="H1966" s="104"/>
      <c r="I1966" s="104"/>
      <c r="J1966" s="104"/>
      <c r="K1966" s="104"/>
      <c r="L1966" s="104"/>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2"/>
      <c r="B1967" s="92"/>
      <c r="C1967" s="92"/>
      <c r="D1967" s="92"/>
      <c r="E1967" s="104"/>
      <c r="F1967" s="104"/>
      <c r="G1967" s="104"/>
      <c r="H1967" s="104"/>
      <c r="I1967" s="104"/>
      <c r="J1967" s="104"/>
      <c r="K1967" s="104"/>
      <c r="L1967" s="104"/>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2"/>
      <c r="B1968" s="92"/>
      <c r="C1968" s="92"/>
      <c r="D1968" s="92"/>
      <c r="E1968" s="104"/>
      <c r="F1968" s="104"/>
      <c r="G1968" s="104"/>
      <c r="H1968" s="104"/>
      <c r="I1968" s="104"/>
      <c r="J1968" s="104"/>
      <c r="K1968" s="104"/>
      <c r="L1968" s="104"/>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2"/>
      <c r="B1969" s="92"/>
      <c r="C1969" s="92"/>
      <c r="D1969" s="92"/>
      <c r="E1969" s="104"/>
      <c r="F1969" s="104"/>
      <c r="G1969" s="104"/>
      <c r="H1969" s="104"/>
      <c r="I1969" s="104"/>
      <c r="J1969" s="104"/>
      <c r="K1969" s="104"/>
      <c r="L1969" s="104"/>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2"/>
      <c r="B1970" s="92"/>
      <c r="C1970" s="92"/>
      <c r="D1970" s="92"/>
      <c r="E1970" s="104"/>
      <c r="F1970" s="104"/>
      <c r="G1970" s="104"/>
      <c r="H1970" s="104"/>
      <c r="I1970" s="104"/>
      <c r="J1970" s="104"/>
      <c r="K1970" s="104"/>
      <c r="L1970" s="104"/>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2"/>
      <c r="B1971" s="92"/>
      <c r="C1971" s="92"/>
      <c r="D1971" s="92"/>
      <c r="E1971" s="104"/>
      <c r="F1971" s="104"/>
      <c r="G1971" s="104"/>
      <c r="H1971" s="104"/>
      <c r="I1971" s="104"/>
      <c r="J1971" s="104"/>
      <c r="K1971" s="104"/>
      <c r="L1971" s="104"/>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2"/>
      <c r="B1972" s="92"/>
      <c r="C1972" s="92"/>
      <c r="D1972" s="92"/>
      <c r="E1972" s="104"/>
      <c r="F1972" s="104"/>
      <c r="G1972" s="104"/>
      <c r="H1972" s="104"/>
      <c r="I1972" s="104"/>
      <c r="J1972" s="104"/>
      <c r="K1972" s="104"/>
      <c r="L1972" s="104"/>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2"/>
      <c r="B1973" s="92"/>
      <c r="C1973" s="92"/>
      <c r="D1973" s="92"/>
      <c r="E1973" s="104"/>
      <c r="F1973" s="104"/>
      <c r="G1973" s="104"/>
      <c r="H1973" s="104"/>
      <c r="I1973" s="104"/>
      <c r="J1973" s="104"/>
      <c r="K1973" s="104"/>
      <c r="L1973" s="104"/>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2"/>
      <c r="B1974" s="92"/>
      <c r="C1974" s="92"/>
      <c r="D1974" s="92"/>
      <c r="E1974" s="104"/>
      <c r="F1974" s="104"/>
      <c r="G1974" s="104"/>
      <c r="H1974" s="104"/>
      <c r="I1974" s="104"/>
      <c r="J1974" s="104"/>
      <c r="K1974" s="104"/>
      <c r="L1974" s="10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2"/>
      <c r="B1975" s="92"/>
      <c r="C1975" s="92"/>
      <c r="D1975" s="92"/>
      <c r="E1975" s="104"/>
      <c r="F1975" s="104"/>
      <c r="G1975" s="104"/>
      <c r="H1975" s="104"/>
      <c r="I1975" s="104"/>
      <c r="J1975" s="104"/>
      <c r="K1975" s="104"/>
      <c r="L1975" s="104"/>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2"/>
      <c r="B1976" s="92"/>
      <c r="C1976" s="92"/>
      <c r="D1976" s="92"/>
      <c r="E1976" s="104"/>
      <c r="F1976" s="104"/>
      <c r="G1976" s="104"/>
      <c r="H1976" s="104"/>
      <c r="I1976" s="104"/>
      <c r="J1976" s="104"/>
      <c r="K1976" s="104"/>
      <c r="L1976" s="104"/>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2"/>
      <c r="B1977" s="92"/>
      <c r="C1977" s="92"/>
      <c r="D1977" s="92"/>
      <c r="E1977" s="104"/>
      <c r="F1977" s="104"/>
      <c r="G1977" s="104"/>
      <c r="H1977" s="104"/>
      <c r="I1977" s="104"/>
      <c r="J1977" s="104"/>
      <c r="K1977" s="104"/>
      <c r="L1977" s="104"/>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2"/>
      <c r="B1978" s="92"/>
      <c r="C1978" s="92"/>
      <c r="D1978" s="92"/>
      <c r="E1978" s="104"/>
      <c r="F1978" s="104"/>
      <c r="G1978" s="104"/>
      <c r="H1978" s="104"/>
      <c r="I1978" s="104"/>
      <c r="J1978" s="104"/>
      <c r="K1978" s="104"/>
      <c r="L1978" s="104"/>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2"/>
      <c r="B1979" s="92"/>
      <c r="C1979" s="92"/>
      <c r="D1979" s="92"/>
      <c r="E1979" s="104"/>
      <c r="F1979" s="104"/>
      <c r="G1979" s="104"/>
      <c r="H1979" s="104"/>
      <c r="I1979" s="104"/>
      <c r="J1979" s="104"/>
      <c r="K1979" s="104"/>
      <c r="L1979" s="104"/>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2"/>
      <c r="B1980" s="92"/>
      <c r="C1980" s="92"/>
      <c r="D1980" s="92"/>
      <c r="E1980" s="104"/>
      <c r="F1980" s="104"/>
      <c r="G1980" s="104"/>
      <c r="H1980" s="104"/>
      <c r="I1980" s="104"/>
      <c r="J1980" s="104"/>
      <c r="K1980" s="104"/>
      <c r="L1980" s="104"/>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2"/>
      <c r="B1981" s="92"/>
      <c r="C1981" s="92"/>
      <c r="D1981" s="92"/>
      <c r="E1981" s="104"/>
      <c r="F1981" s="104"/>
      <c r="G1981" s="104"/>
      <c r="H1981" s="104"/>
      <c r="I1981" s="104"/>
      <c r="J1981" s="104"/>
      <c r="K1981" s="104"/>
      <c r="L1981" s="104"/>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2"/>
      <c r="B1982" s="92"/>
      <c r="C1982" s="92"/>
      <c r="D1982" s="92"/>
      <c r="E1982" s="104"/>
      <c r="F1982" s="104"/>
      <c r="G1982" s="104"/>
      <c r="H1982" s="104"/>
      <c r="I1982" s="104"/>
      <c r="J1982" s="104"/>
      <c r="K1982" s="104"/>
      <c r="L1982" s="104"/>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2"/>
      <c r="B1983" s="92"/>
      <c r="C1983" s="92"/>
      <c r="D1983" s="92"/>
      <c r="E1983" s="104"/>
      <c r="F1983" s="104"/>
      <c r="G1983" s="104"/>
      <c r="H1983" s="104"/>
      <c r="I1983" s="104"/>
      <c r="J1983" s="104"/>
      <c r="K1983" s="104"/>
      <c r="L1983" s="104"/>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2"/>
      <c r="B1984" s="92"/>
      <c r="C1984" s="92"/>
      <c r="D1984" s="92"/>
      <c r="E1984" s="104"/>
      <c r="F1984" s="104"/>
      <c r="G1984" s="104"/>
      <c r="H1984" s="104"/>
      <c r="I1984" s="104"/>
      <c r="J1984" s="104"/>
      <c r="K1984" s="104"/>
      <c r="L1984" s="10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2"/>
      <c r="B1985" s="92"/>
      <c r="C1985" s="92"/>
      <c r="D1985" s="92"/>
      <c r="E1985" s="104"/>
      <c r="F1985" s="104"/>
      <c r="G1985" s="104"/>
      <c r="H1985" s="104"/>
      <c r="I1985" s="104"/>
      <c r="J1985" s="104"/>
      <c r="K1985" s="104"/>
      <c r="L1985" s="104"/>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2"/>
      <c r="B1986" s="92"/>
      <c r="C1986" s="92"/>
      <c r="D1986" s="92"/>
      <c r="E1986" s="104"/>
      <c r="F1986" s="104"/>
      <c r="G1986" s="104"/>
      <c r="H1986" s="104"/>
      <c r="I1986" s="104"/>
      <c r="J1986" s="104"/>
      <c r="K1986" s="104"/>
      <c r="L1986" s="104"/>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2"/>
      <c r="B1987" s="92"/>
      <c r="C1987" s="92"/>
      <c r="D1987" s="92"/>
      <c r="E1987" s="104"/>
      <c r="F1987" s="104"/>
      <c r="G1987" s="104"/>
      <c r="H1987" s="104"/>
      <c r="I1987" s="104"/>
      <c r="J1987" s="104"/>
      <c r="K1987" s="104"/>
      <c r="L1987" s="104"/>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2"/>
      <c r="B1988" s="92"/>
      <c r="C1988" s="92"/>
      <c r="D1988" s="92"/>
      <c r="E1988" s="104"/>
      <c r="F1988" s="104"/>
      <c r="G1988" s="104"/>
      <c r="H1988" s="104"/>
      <c r="I1988" s="104"/>
      <c r="J1988" s="104"/>
      <c r="K1988" s="104"/>
      <c r="L1988" s="104"/>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2"/>
      <c r="B1989" s="92"/>
      <c r="C1989" s="92"/>
      <c r="D1989" s="92"/>
      <c r="E1989" s="104"/>
      <c r="F1989" s="104"/>
      <c r="G1989" s="104"/>
      <c r="H1989" s="104"/>
      <c r="I1989" s="104"/>
      <c r="J1989" s="104"/>
      <c r="K1989" s="104"/>
      <c r="L1989" s="104"/>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2"/>
      <c r="B1990" s="92"/>
      <c r="C1990" s="92"/>
      <c r="D1990" s="92"/>
      <c r="E1990" s="104"/>
      <c r="F1990" s="104"/>
      <c r="G1990" s="104"/>
      <c r="H1990" s="104"/>
      <c r="I1990" s="104"/>
      <c r="J1990" s="104"/>
      <c r="K1990" s="104"/>
      <c r="L1990" s="104"/>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2"/>
      <c r="B1991" s="92"/>
      <c r="C1991" s="92"/>
      <c r="D1991" s="92"/>
      <c r="E1991" s="104"/>
      <c r="F1991" s="104"/>
      <c r="G1991" s="104"/>
      <c r="H1991" s="104"/>
      <c r="I1991" s="104"/>
      <c r="J1991" s="104"/>
      <c r="K1991" s="104"/>
      <c r="L1991" s="104"/>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2"/>
      <c r="B1992" s="92"/>
      <c r="C1992" s="92"/>
      <c r="D1992" s="92"/>
      <c r="E1992" s="104"/>
      <c r="F1992" s="104"/>
      <c r="G1992" s="104"/>
      <c r="H1992" s="104"/>
      <c r="I1992" s="104"/>
      <c r="J1992" s="104"/>
      <c r="K1992" s="104"/>
      <c r="L1992" s="104"/>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2"/>
      <c r="B1993" s="92"/>
      <c r="C1993" s="92"/>
      <c r="D1993" s="92"/>
      <c r="E1993" s="104"/>
      <c r="F1993" s="104"/>
      <c r="G1993" s="104"/>
      <c r="H1993" s="104"/>
      <c r="I1993" s="104"/>
      <c r="J1993" s="104"/>
      <c r="K1993" s="104"/>
      <c r="L1993" s="104"/>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2"/>
      <c r="B1994" s="92"/>
      <c r="C1994" s="92"/>
      <c r="D1994" s="92"/>
      <c r="E1994" s="104"/>
      <c r="F1994" s="104"/>
      <c r="G1994" s="104"/>
      <c r="H1994" s="104"/>
      <c r="I1994" s="104"/>
      <c r="J1994" s="104"/>
      <c r="K1994" s="104"/>
      <c r="L1994" s="10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2"/>
      <c r="B1995" s="92"/>
      <c r="C1995" s="92"/>
      <c r="D1995" s="92"/>
      <c r="E1995" s="104"/>
      <c r="F1995" s="104"/>
      <c r="G1995" s="104"/>
      <c r="H1995" s="104"/>
      <c r="I1995" s="104"/>
      <c r="J1995" s="104"/>
      <c r="K1995" s="104"/>
      <c r="L1995" s="104"/>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2"/>
      <c r="B1996" s="92"/>
      <c r="C1996" s="92"/>
      <c r="D1996" s="92"/>
      <c r="E1996" s="104"/>
      <c r="F1996" s="104"/>
      <c r="G1996" s="104"/>
      <c r="H1996" s="104"/>
      <c r="I1996" s="104"/>
      <c r="J1996" s="104"/>
      <c r="K1996" s="104"/>
      <c r="L1996" s="104"/>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2"/>
      <c r="B1997" s="92"/>
      <c r="C1997" s="92"/>
      <c r="D1997" s="92"/>
      <c r="E1997" s="104"/>
      <c r="F1997" s="104"/>
      <c r="G1997" s="104"/>
      <c r="H1997" s="104"/>
      <c r="I1997" s="104"/>
      <c r="J1997" s="104"/>
      <c r="K1997" s="104"/>
      <c r="L1997" s="104"/>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2"/>
      <c r="B1998" s="92"/>
      <c r="C1998" s="92"/>
      <c r="D1998" s="92"/>
      <c r="E1998" s="104"/>
      <c r="F1998" s="104"/>
      <c r="G1998" s="104"/>
      <c r="H1998" s="104"/>
      <c r="I1998" s="104"/>
      <c r="J1998" s="104"/>
      <c r="K1998" s="104"/>
      <c r="L1998" s="104"/>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2"/>
      <c r="B1999" s="92"/>
      <c r="C1999" s="92"/>
      <c r="D1999" s="92"/>
      <c r="E1999" s="104"/>
      <c r="F1999" s="104"/>
      <c r="G1999" s="104"/>
      <c r="H1999" s="104"/>
      <c r="I1999" s="104"/>
      <c r="J1999" s="104"/>
      <c r="K1999" s="104"/>
      <c r="L1999" s="104"/>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2"/>
      <c r="B2000" s="92"/>
      <c r="C2000" s="92"/>
      <c r="D2000" s="92"/>
      <c r="E2000" s="104"/>
      <c r="F2000" s="104"/>
      <c r="G2000" s="104"/>
      <c r="H2000" s="104"/>
      <c r="I2000" s="104"/>
      <c r="J2000" s="104"/>
      <c r="K2000" s="104"/>
      <c r="L2000" s="104"/>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2"/>
      <c r="B2001" s="92"/>
      <c r="C2001" s="92"/>
      <c r="D2001" s="92"/>
      <c r="E2001" s="104"/>
      <c r="F2001" s="104"/>
      <c r="G2001" s="104"/>
      <c r="H2001" s="104"/>
      <c r="I2001" s="104"/>
      <c r="J2001" s="104"/>
      <c r="K2001" s="104"/>
      <c r="L2001" s="104"/>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2"/>
      <c r="B2002" s="92"/>
      <c r="C2002" s="92"/>
      <c r="D2002" s="92"/>
      <c r="E2002" s="104"/>
      <c r="F2002" s="104"/>
      <c r="G2002" s="104"/>
      <c r="H2002" s="104"/>
      <c r="I2002" s="104"/>
      <c r="J2002" s="104"/>
      <c r="K2002" s="104"/>
      <c r="L2002" s="104"/>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2"/>
      <c r="B2003" s="92"/>
      <c r="C2003" s="92"/>
      <c r="D2003" s="92"/>
      <c r="E2003" s="104"/>
      <c r="F2003" s="104"/>
      <c r="G2003" s="104"/>
      <c r="H2003" s="104"/>
      <c r="I2003" s="104"/>
      <c r="J2003" s="104"/>
      <c r="K2003" s="104"/>
      <c r="L2003" s="104"/>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2"/>
      <c r="B2004" s="92"/>
      <c r="C2004" s="92"/>
      <c r="D2004" s="92"/>
      <c r="E2004" s="104"/>
      <c r="F2004" s="104"/>
      <c r="G2004" s="104"/>
      <c r="H2004" s="104"/>
      <c r="I2004" s="104"/>
      <c r="J2004" s="104"/>
      <c r="K2004" s="104"/>
      <c r="L2004" s="1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2"/>
      <c r="B2005" s="92"/>
      <c r="C2005" s="92"/>
      <c r="D2005" s="92"/>
      <c r="E2005" s="104"/>
      <c r="F2005" s="104"/>
      <c r="G2005" s="104"/>
      <c r="H2005" s="104"/>
      <c r="I2005" s="104"/>
      <c r="J2005" s="104"/>
      <c r="K2005" s="104"/>
      <c r="L2005" s="104"/>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2"/>
      <c r="B2006" s="92"/>
      <c r="C2006" s="92"/>
      <c r="D2006" s="92"/>
      <c r="E2006" s="104"/>
      <c r="F2006" s="104"/>
      <c r="G2006" s="104"/>
      <c r="H2006" s="104"/>
      <c r="I2006" s="104"/>
      <c r="J2006" s="104"/>
      <c r="K2006" s="104"/>
      <c r="L2006" s="104"/>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2"/>
      <c r="B2007" s="92"/>
      <c r="C2007" s="92"/>
      <c r="D2007" s="92"/>
      <c r="E2007" s="104"/>
      <c r="F2007" s="104"/>
      <c r="G2007" s="104"/>
      <c r="H2007" s="104"/>
      <c r="I2007" s="104"/>
      <c r="J2007" s="104"/>
      <c r="K2007" s="104"/>
      <c r="L2007" s="104"/>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2"/>
      <c r="B2008" s="92"/>
      <c r="C2008" s="92"/>
      <c r="D2008" s="92"/>
      <c r="E2008" s="104"/>
      <c r="F2008" s="104"/>
      <c r="G2008" s="104"/>
      <c r="H2008" s="104"/>
      <c r="I2008" s="104"/>
      <c r="J2008" s="104"/>
      <c r="K2008" s="104"/>
      <c r="L2008" s="104"/>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2"/>
      <c r="B2009" s="92"/>
      <c r="C2009" s="92"/>
      <c r="D2009" s="92"/>
      <c r="E2009" s="104"/>
      <c r="F2009" s="104"/>
      <c r="G2009" s="104"/>
      <c r="H2009" s="104"/>
      <c r="I2009" s="104"/>
      <c r="J2009" s="104"/>
      <c r="K2009" s="104"/>
      <c r="L2009" s="104"/>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2"/>
      <c r="B2010" s="92"/>
      <c r="C2010" s="92"/>
      <c r="D2010" s="92"/>
      <c r="E2010" s="104"/>
      <c r="F2010" s="104"/>
      <c r="G2010" s="104"/>
      <c r="H2010" s="104"/>
      <c r="I2010" s="104"/>
      <c r="J2010" s="104"/>
      <c r="K2010" s="104"/>
      <c r="L2010" s="104"/>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2"/>
      <c r="B2011" s="92"/>
      <c r="C2011" s="92"/>
      <c r="D2011" s="92"/>
      <c r="E2011" s="104"/>
      <c r="F2011" s="104"/>
      <c r="G2011" s="104"/>
      <c r="H2011" s="104"/>
      <c r="I2011" s="104"/>
      <c r="J2011" s="104"/>
      <c r="K2011" s="104"/>
      <c r="L2011" s="104"/>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2"/>
      <c r="B2012" s="92"/>
      <c r="C2012" s="92"/>
      <c r="D2012" s="92"/>
      <c r="E2012" s="104"/>
      <c r="F2012" s="104"/>
      <c r="G2012" s="104"/>
      <c r="H2012" s="104"/>
      <c r="I2012" s="104"/>
      <c r="J2012" s="104"/>
      <c r="K2012" s="104"/>
      <c r="L2012" s="104"/>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2"/>
      <c r="B2013" s="92"/>
      <c r="C2013" s="92"/>
      <c r="D2013" s="92"/>
      <c r="E2013" s="104"/>
      <c r="F2013" s="104"/>
      <c r="G2013" s="104"/>
      <c r="H2013" s="104"/>
      <c r="I2013" s="104"/>
      <c r="J2013" s="104"/>
      <c r="K2013" s="104"/>
      <c r="L2013" s="104"/>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2"/>
      <c r="B2014" s="92"/>
      <c r="C2014" s="92"/>
      <c r="D2014" s="92"/>
      <c r="E2014" s="104"/>
      <c r="F2014" s="104"/>
      <c r="G2014" s="104"/>
      <c r="H2014" s="104"/>
      <c r="I2014" s="104"/>
      <c r="J2014" s="104"/>
      <c r="K2014" s="104"/>
      <c r="L2014" s="10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2"/>
      <c r="B2015" s="92"/>
      <c r="C2015" s="92"/>
      <c r="D2015" s="92"/>
      <c r="E2015" s="104"/>
      <c r="F2015" s="104"/>
      <c r="G2015" s="104"/>
      <c r="H2015" s="104"/>
      <c r="I2015" s="104"/>
      <c r="J2015" s="104"/>
      <c r="K2015" s="104"/>
      <c r="L2015" s="104"/>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2"/>
      <c r="B2016" s="92"/>
      <c r="C2016" s="92"/>
      <c r="D2016" s="92"/>
      <c r="E2016" s="104"/>
      <c r="F2016" s="104"/>
      <c r="G2016" s="104"/>
      <c r="H2016" s="104"/>
      <c r="I2016" s="104"/>
      <c r="J2016" s="104"/>
      <c r="K2016" s="104"/>
      <c r="L2016" s="104"/>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2"/>
      <c r="B2017" s="92"/>
      <c r="C2017" s="92"/>
      <c r="D2017" s="92"/>
      <c r="E2017" s="104"/>
      <c r="F2017" s="104"/>
      <c r="G2017" s="104"/>
      <c r="H2017" s="104"/>
      <c r="I2017" s="104"/>
      <c r="J2017" s="104"/>
      <c r="K2017" s="104"/>
      <c r="L2017" s="104"/>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2"/>
      <c r="B2018" s="92"/>
      <c r="C2018" s="92"/>
      <c r="D2018" s="92"/>
      <c r="E2018" s="104"/>
      <c r="F2018" s="104"/>
      <c r="G2018" s="104"/>
      <c r="H2018" s="104"/>
      <c r="I2018" s="104"/>
      <c r="J2018" s="104"/>
      <c r="K2018" s="104"/>
      <c r="L2018" s="104"/>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2"/>
      <c r="B2019" s="92"/>
      <c r="C2019" s="92"/>
      <c r="D2019" s="92"/>
      <c r="E2019" s="104"/>
      <c r="F2019" s="104"/>
      <c r="G2019" s="104"/>
      <c r="H2019" s="104"/>
      <c r="I2019" s="104"/>
      <c r="J2019" s="104"/>
      <c r="K2019" s="104"/>
      <c r="L2019" s="104"/>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2"/>
      <c r="B2020" s="92"/>
      <c r="C2020" s="92"/>
      <c r="D2020" s="92"/>
      <c r="E2020" s="104"/>
      <c r="F2020" s="104"/>
      <c r="G2020" s="104"/>
      <c r="H2020" s="104"/>
      <c r="I2020" s="104"/>
      <c r="J2020" s="104"/>
      <c r="K2020" s="104"/>
      <c r="L2020" s="104"/>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2"/>
      <c r="B2021" s="92"/>
      <c r="C2021" s="92"/>
      <c r="D2021" s="92"/>
      <c r="E2021" s="104"/>
      <c r="F2021" s="104"/>
      <c r="G2021" s="104"/>
      <c r="H2021" s="104"/>
      <c r="I2021" s="104"/>
      <c r="J2021" s="104"/>
      <c r="K2021" s="104"/>
      <c r="L2021" s="104"/>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2"/>
      <c r="B2022" s="92"/>
      <c r="C2022" s="92"/>
      <c r="D2022" s="92"/>
      <c r="E2022" s="104"/>
      <c r="F2022" s="104"/>
      <c r="G2022" s="104"/>
      <c r="H2022" s="104"/>
      <c r="I2022" s="104"/>
      <c r="J2022" s="104"/>
      <c r="K2022" s="104"/>
      <c r="L2022" s="104"/>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2"/>
      <c r="B2023" s="92"/>
      <c r="C2023" s="92"/>
      <c r="D2023" s="92"/>
      <c r="E2023" s="104"/>
      <c r="F2023" s="104"/>
      <c r="G2023" s="104"/>
      <c r="H2023" s="104"/>
      <c r="I2023" s="104"/>
      <c r="J2023" s="104"/>
      <c r="K2023" s="104"/>
      <c r="L2023" s="104"/>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2"/>
      <c r="B2024" s="92"/>
      <c r="C2024" s="92"/>
      <c r="D2024" s="92"/>
      <c r="E2024" s="104"/>
      <c r="F2024" s="104"/>
      <c r="G2024" s="104"/>
      <c r="H2024" s="104"/>
      <c r="I2024" s="104"/>
      <c r="J2024" s="104"/>
      <c r="K2024" s="104"/>
      <c r="L2024" s="10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2"/>
      <c r="B2025" s="92"/>
      <c r="C2025" s="92"/>
      <c r="D2025" s="92"/>
      <c r="E2025" s="104"/>
      <c r="F2025" s="104"/>
      <c r="G2025" s="104"/>
      <c r="H2025" s="104"/>
      <c r="I2025" s="104"/>
      <c r="J2025" s="104"/>
      <c r="K2025" s="104"/>
      <c r="L2025" s="104"/>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2"/>
      <c r="B2026" s="92"/>
      <c r="C2026" s="92"/>
      <c r="D2026" s="92"/>
      <c r="E2026" s="104"/>
      <c r="F2026" s="104"/>
      <c r="G2026" s="104"/>
      <c r="H2026" s="104"/>
      <c r="I2026" s="104"/>
      <c r="J2026" s="104"/>
      <c r="K2026" s="104"/>
      <c r="L2026" s="104"/>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2"/>
      <c r="B2027" s="92"/>
      <c r="C2027" s="92"/>
      <c r="D2027" s="92"/>
      <c r="E2027" s="104"/>
      <c r="F2027" s="104"/>
      <c r="G2027" s="104"/>
      <c r="H2027" s="104"/>
      <c r="I2027" s="104"/>
      <c r="J2027" s="104"/>
      <c r="K2027" s="104"/>
      <c r="L2027" s="104"/>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2"/>
      <c r="B2028" s="92"/>
      <c r="C2028" s="92"/>
      <c r="D2028" s="92"/>
      <c r="E2028" s="104"/>
      <c r="F2028" s="104"/>
      <c r="G2028" s="104"/>
      <c r="H2028" s="104"/>
      <c r="I2028" s="104"/>
      <c r="J2028" s="104"/>
      <c r="K2028" s="104"/>
      <c r="L2028" s="104"/>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2"/>
      <c r="B2029" s="92"/>
      <c r="C2029" s="92"/>
      <c r="D2029" s="92"/>
      <c r="E2029" s="104"/>
      <c r="F2029" s="104"/>
      <c r="G2029" s="104"/>
      <c r="H2029" s="104"/>
      <c r="I2029" s="104"/>
      <c r="J2029" s="104"/>
      <c r="K2029" s="104"/>
      <c r="L2029" s="104"/>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2"/>
      <c r="B2030" s="92"/>
      <c r="C2030" s="92"/>
      <c r="D2030" s="92"/>
      <c r="E2030" s="104"/>
      <c r="F2030" s="104"/>
      <c r="G2030" s="104"/>
      <c r="H2030" s="104"/>
      <c r="I2030" s="104"/>
      <c r="J2030" s="104"/>
      <c r="K2030" s="104"/>
      <c r="L2030" s="104"/>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2"/>
      <c r="B2031" s="92"/>
      <c r="C2031" s="92"/>
      <c r="D2031" s="92"/>
      <c r="E2031" s="104"/>
      <c r="F2031" s="104"/>
      <c r="G2031" s="104"/>
      <c r="H2031" s="104"/>
      <c r="I2031" s="104"/>
      <c r="J2031" s="104"/>
      <c r="K2031" s="104"/>
      <c r="L2031" s="104"/>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2"/>
      <c r="B2032" s="92"/>
      <c r="C2032" s="92"/>
      <c r="D2032" s="92"/>
      <c r="E2032" s="104"/>
      <c r="F2032" s="104"/>
      <c r="G2032" s="104"/>
      <c r="H2032" s="104"/>
      <c r="I2032" s="104"/>
      <c r="J2032" s="104"/>
      <c r="K2032" s="104"/>
      <c r="L2032" s="104"/>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2"/>
      <c r="B2033" s="92"/>
      <c r="C2033" s="92"/>
      <c r="D2033" s="92"/>
      <c r="E2033" s="104"/>
      <c r="F2033" s="104"/>
      <c r="G2033" s="104"/>
      <c r="H2033" s="104"/>
      <c r="I2033" s="104"/>
      <c r="J2033" s="104"/>
      <c r="K2033" s="104"/>
      <c r="L2033" s="104"/>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2"/>
      <c r="B2034" s="92"/>
      <c r="C2034" s="92"/>
      <c r="D2034" s="92"/>
      <c r="E2034" s="104"/>
      <c r="F2034" s="104"/>
      <c r="G2034" s="104"/>
      <c r="H2034" s="104"/>
      <c r="I2034" s="104"/>
      <c r="J2034" s="104"/>
      <c r="K2034" s="104"/>
      <c r="L2034" s="10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2"/>
      <c r="B2035" s="92"/>
      <c r="C2035" s="92"/>
      <c r="D2035" s="92"/>
      <c r="E2035" s="104"/>
      <c r="F2035" s="104"/>
      <c r="G2035" s="104"/>
      <c r="H2035" s="104"/>
      <c r="I2035" s="104"/>
      <c r="J2035" s="104"/>
      <c r="K2035" s="104"/>
      <c r="L2035" s="104"/>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2"/>
      <c r="B2036" s="92"/>
      <c r="C2036" s="92"/>
      <c r="D2036" s="92"/>
      <c r="E2036" s="104"/>
      <c r="F2036" s="104"/>
      <c r="G2036" s="104"/>
      <c r="H2036" s="104"/>
      <c r="I2036" s="104"/>
      <c r="J2036" s="104"/>
      <c r="K2036" s="104"/>
      <c r="L2036" s="104"/>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2"/>
      <c r="B2037" s="92"/>
      <c r="C2037" s="92"/>
      <c r="D2037" s="92"/>
      <c r="E2037" s="104"/>
      <c r="F2037" s="104"/>
      <c r="G2037" s="104"/>
      <c r="H2037" s="104"/>
      <c r="I2037" s="104"/>
      <c r="J2037" s="104"/>
      <c r="K2037" s="104"/>
      <c r="L2037" s="104"/>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2"/>
      <c r="B2038" s="92"/>
      <c r="C2038" s="92"/>
      <c r="D2038" s="92"/>
      <c r="E2038" s="104"/>
      <c r="F2038" s="104"/>
      <c r="G2038" s="104"/>
      <c r="H2038" s="104"/>
      <c r="I2038" s="104"/>
      <c r="J2038" s="104"/>
      <c r="K2038" s="104"/>
      <c r="L2038" s="104"/>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2"/>
      <c r="B2039" s="92"/>
      <c r="C2039" s="92"/>
      <c r="D2039" s="92"/>
      <c r="E2039" s="104"/>
      <c r="F2039" s="104"/>
      <c r="G2039" s="104"/>
      <c r="H2039" s="104"/>
      <c r="I2039" s="104"/>
      <c r="J2039" s="104"/>
      <c r="K2039" s="104"/>
      <c r="L2039" s="104"/>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2"/>
      <c r="B2040" s="92"/>
      <c r="C2040" s="92"/>
      <c r="D2040" s="92"/>
      <c r="E2040" s="104"/>
      <c r="F2040" s="104"/>
      <c r="G2040" s="104"/>
      <c r="H2040" s="104"/>
      <c r="I2040" s="104"/>
      <c r="J2040" s="104"/>
      <c r="K2040" s="104"/>
      <c r="L2040" s="104"/>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2"/>
      <c r="B2041" s="92"/>
      <c r="C2041" s="92"/>
      <c r="D2041" s="92"/>
      <c r="E2041" s="104"/>
      <c r="F2041" s="104"/>
      <c r="G2041" s="104"/>
      <c r="H2041" s="104"/>
      <c r="I2041" s="104"/>
      <c r="J2041" s="104"/>
      <c r="K2041" s="104"/>
      <c r="L2041" s="104"/>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2"/>
      <c r="B2042" s="92"/>
      <c r="C2042" s="92"/>
      <c r="D2042" s="92"/>
      <c r="E2042" s="104"/>
      <c r="F2042" s="104"/>
      <c r="G2042" s="104"/>
      <c r="H2042" s="104"/>
      <c r="I2042" s="104"/>
      <c r="J2042" s="104"/>
      <c r="K2042" s="104"/>
      <c r="L2042" s="104"/>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2"/>
      <c r="B2043" s="92"/>
      <c r="C2043" s="92"/>
      <c r="D2043" s="92"/>
      <c r="E2043" s="104"/>
      <c r="F2043" s="104"/>
      <c r="G2043" s="104"/>
      <c r="H2043" s="104"/>
      <c r="I2043" s="104"/>
      <c r="J2043" s="104"/>
      <c r="K2043" s="104"/>
      <c r="L2043" s="104"/>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2"/>
      <c r="B2044" s="92"/>
      <c r="C2044" s="92"/>
      <c r="D2044" s="92"/>
      <c r="E2044" s="104"/>
      <c r="F2044" s="104"/>
      <c r="G2044" s="104"/>
      <c r="H2044" s="104"/>
      <c r="I2044" s="104"/>
      <c r="J2044" s="104"/>
      <c r="K2044" s="104"/>
      <c r="L2044" s="10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2"/>
      <c r="B2045" s="92"/>
      <c r="C2045" s="92"/>
      <c r="D2045" s="92"/>
      <c r="E2045" s="104"/>
      <c r="F2045" s="104"/>
      <c r="G2045" s="104"/>
      <c r="H2045" s="104"/>
      <c r="I2045" s="104"/>
      <c r="J2045" s="104"/>
      <c r="K2045" s="104"/>
      <c r="L2045" s="104"/>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2"/>
      <c r="B2046" s="92"/>
      <c r="C2046" s="92"/>
      <c r="D2046" s="92"/>
      <c r="E2046" s="104"/>
      <c r="F2046" s="104"/>
      <c r="G2046" s="104"/>
      <c r="H2046" s="104"/>
      <c r="I2046" s="104"/>
      <c r="J2046" s="104"/>
      <c r="K2046" s="104"/>
      <c r="L2046" s="104"/>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2"/>
      <c r="B2047" s="92"/>
      <c r="C2047" s="92"/>
      <c r="D2047" s="92"/>
      <c r="E2047" s="104"/>
      <c r="F2047" s="104"/>
      <c r="G2047" s="104"/>
      <c r="H2047" s="104"/>
      <c r="I2047" s="104"/>
      <c r="J2047" s="104"/>
      <c r="K2047" s="104"/>
      <c r="L2047" s="104"/>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2"/>
      <c r="B2048" s="92"/>
      <c r="C2048" s="92"/>
      <c r="D2048" s="92"/>
      <c r="E2048" s="104"/>
      <c r="F2048" s="104"/>
      <c r="G2048" s="104"/>
      <c r="H2048" s="104"/>
      <c r="I2048" s="104"/>
      <c r="J2048" s="104"/>
      <c r="K2048" s="104"/>
      <c r="L2048" s="104"/>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2"/>
      <c r="B2049" s="92"/>
      <c r="C2049" s="92"/>
      <c r="D2049" s="92"/>
      <c r="E2049" s="104"/>
      <c r="F2049" s="104"/>
      <c r="G2049" s="104"/>
      <c r="H2049" s="104"/>
      <c r="I2049" s="104"/>
      <c r="J2049" s="104"/>
      <c r="K2049" s="104"/>
      <c r="L2049" s="104"/>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2"/>
      <c r="B2050" s="92"/>
      <c r="C2050" s="92"/>
      <c r="D2050" s="92"/>
      <c r="E2050" s="104"/>
      <c r="F2050" s="104"/>
      <c r="G2050" s="104"/>
      <c r="H2050" s="104"/>
      <c r="I2050" s="104"/>
      <c r="J2050" s="104"/>
      <c r="K2050" s="104"/>
      <c r="L2050" s="104"/>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2"/>
      <c r="B2051" s="92"/>
      <c r="C2051" s="92"/>
      <c r="D2051" s="92"/>
      <c r="E2051" s="104"/>
      <c r="F2051" s="104"/>
      <c r="G2051" s="104"/>
      <c r="H2051" s="104"/>
      <c r="I2051" s="104"/>
      <c r="J2051" s="104"/>
      <c r="K2051" s="104"/>
      <c r="L2051" s="104"/>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2"/>
      <c r="B2052" s="92"/>
      <c r="C2052" s="92"/>
      <c r="D2052" s="92"/>
      <c r="E2052" s="104"/>
      <c r="F2052" s="104"/>
      <c r="G2052" s="104"/>
      <c r="H2052" s="104"/>
      <c r="I2052" s="104"/>
      <c r="J2052" s="104"/>
      <c r="K2052" s="104"/>
      <c r="L2052" s="104"/>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2"/>
      <c r="B2053" s="92"/>
      <c r="C2053" s="92"/>
      <c r="D2053" s="92"/>
      <c r="E2053" s="104"/>
      <c r="F2053" s="104"/>
      <c r="G2053" s="104"/>
      <c r="H2053" s="104"/>
      <c r="I2053" s="104"/>
      <c r="J2053" s="104"/>
      <c r="K2053" s="104"/>
      <c r="L2053" s="104"/>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2"/>
      <c r="B2054" s="92"/>
      <c r="C2054" s="92"/>
      <c r="D2054" s="92"/>
      <c r="E2054" s="104"/>
      <c r="F2054" s="104"/>
      <c r="G2054" s="104"/>
      <c r="H2054" s="104"/>
      <c r="I2054" s="104"/>
      <c r="J2054" s="104"/>
      <c r="K2054" s="104"/>
      <c r="L2054" s="10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2"/>
      <c r="B2055" s="92"/>
      <c r="C2055" s="92"/>
      <c r="D2055" s="92"/>
      <c r="E2055" s="104"/>
      <c r="F2055" s="104"/>
      <c r="G2055" s="104"/>
      <c r="H2055" s="104"/>
      <c r="I2055" s="104"/>
      <c r="J2055" s="104"/>
      <c r="K2055" s="104"/>
      <c r="L2055" s="104"/>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2"/>
      <c r="B2056" s="92"/>
      <c r="C2056" s="92"/>
      <c r="D2056" s="92"/>
      <c r="E2056" s="104"/>
      <c r="F2056" s="104"/>
      <c r="G2056" s="104"/>
      <c r="H2056" s="104"/>
      <c r="I2056" s="104"/>
      <c r="J2056" s="104"/>
      <c r="K2056" s="104"/>
      <c r="L2056" s="104"/>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2"/>
      <c r="B2057" s="92"/>
      <c r="C2057" s="92"/>
      <c r="D2057" s="92"/>
      <c r="E2057" s="104"/>
      <c r="F2057" s="104"/>
      <c r="G2057" s="104"/>
      <c r="H2057" s="104"/>
      <c r="I2057" s="104"/>
      <c r="J2057" s="104"/>
      <c r="K2057" s="104"/>
      <c r="L2057" s="104"/>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2"/>
      <c r="B2058" s="92"/>
      <c r="C2058" s="92"/>
      <c r="D2058" s="92"/>
      <c r="E2058" s="104"/>
      <c r="F2058" s="104"/>
      <c r="G2058" s="104"/>
      <c r="H2058" s="104"/>
      <c r="I2058" s="104"/>
      <c r="J2058" s="104"/>
      <c r="K2058" s="104"/>
      <c r="L2058" s="104"/>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2"/>
      <c r="B2059" s="92"/>
      <c r="C2059" s="92"/>
      <c r="D2059" s="92"/>
      <c r="E2059" s="104"/>
      <c r="F2059" s="104"/>
      <c r="G2059" s="104"/>
      <c r="H2059" s="104"/>
      <c r="I2059" s="104"/>
      <c r="J2059" s="104"/>
      <c r="K2059" s="104"/>
      <c r="L2059" s="104"/>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2"/>
      <c r="B2060" s="92"/>
      <c r="C2060" s="92"/>
      <c r="D2060" s="92"/>
      <c r="E2060" s="104"/>
      <c r="F2060" s="104"/>
      <c r="G2060" s="104"/>
      <c r="H2060" s="104"/>
      <c r="I2060" s="104"/>
      <c r="J2060" s="104"/>
      <c r="K2060" s="104"/>
      <c r="L2060" s="104"/>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2"/>
      <c r="B2061" s="92"/>
      <c r="C2061" s="92"/>
      <c r="D2061" s="92"/>
      <c r="E2061" s="104"/>
      <c r="F2061" s="104"/>
      <c r="G2061" s="104"/>
      <c r="H2061" s="104"/>
      <c r="I2061" s="104"/>
      <c r="J2061" s="104"/>
      <c r="K2061" s="104"/>
      <c r="L2061" s="104"/>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2"/>
      <c r="B2062" s="92"/>
      <c r="C2062" s="92"/>
      <c r="D2062" s="92"/>
      <c r="E2062" s="104"/>
      <c r="F2062" s="104"/>
      <c r="G2062" s="104"/>
      <c r="H2062" s="104"/>
      <c r="I2062" s="104"/>
      <c r="J2062" s="104"/>
      <c r="K2062" s="104"/>
      <c r="L2062" s="104"/>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2"/>
      <c r="B2063" s="92"/>
      <c r="C2063" s="92"/>
      <c r="D2063" s="92"/>
      <c r="E2063" s="104"/>
      <c r="F2063" s="104"/>
      <c r="G2063" s="104"/>
      <c r="H2063" s="104"/>
      <c r="I2063" s="104"/>
      <c r="J2063" s="104"/>
      <c r="K2063" s="104"/>
      <c r="L2063" s="104"/>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2"/>
      <c r="B2064" s="92"/>
      <c r="C2064" s="92"/>
      <c r="D2064" s="92"/>
      <c r="E2064" s="104"/>
      <c r="F2064" s="104"/>
      <c r="G2064" s="104"/>
      <c r="H2064" s="104"/>
      <c r="I2064" s="104"/>
      <c r="J2064" s="104"/>
      <c r="K2064" s="104"/>
      <c r="L2064" s="10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2"/>
      <c r="B2065" s="92"/>
      <c r="C2065" s="92"/>
      <c r="D2065" s="92"/>
      <c r="E2065" s="104"/>
      <c r="F2065" s="104"/>
      <c r="G2065" s="104"/>
      <c r="H2065" s="104"/>
      <c r="I2065" s="104"/>
      <c r="J2065" s="104"/>
      <c r="K2065" s="104"/>
      <c r="L2065" s="104"/>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2"/>
      <c r="B2066" s="92"/>
      <c r="C2066" s="92"/>
      <c r="D2066" s="92"/>
      <c r="E2066" s="104"/>
      <c r="F2066" s="104"/>
      <c r="G2066" s="104"/>
      <c r="H2066" s="104"/>
      <c r="I2066" s="104"/>
      <c r="J2066" s="104"/>
      <c r="K2066" s="104"/>
      <c r="L2066" s="104"/>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2"/>
      <c r="B2067" s="92"/>
      <c r="C2067" s="92"/>
      <c r="D2067" s="92"/>
      <c r="E2067" s="104"/>
      <c r="F2067" s="104"/>
      <c r="G2067" s="104"/>
      <c r="H2067" s="104"/>
      <c r="I2067" s="104"/>
      <c r="J2067" s="104"/>
      <c r="K2067" s="104"/>
      <c r="L2067" s="104"/>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2"/>
      <c r="B2068" s="92"/>
      <c r="C2068" s="92"/>
      <c r="D2068" s="92"/>
      <c r="E2068" s="104"/>
      <c r="F2068" s="104"/>
      <c r="G2068" s="104"/>
      <c r="H2068" s="104"/>
      <c r="I2068" s="104"/>
      <c r="J2068" s="104"/>
      <c r="K2068" s="104"/>
      <c r="L2068" s="104"/>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2"/>
      <c r="B2069" s="92"/>
      <c r="C2069" s="92"/>
      <c r="D2069" s="92"/>
      <c r="E2069" s="104"/>
      <c r="F2069" s="104"/>
      <c r="G2069" s="104"/>
      <c r="H2069" s="104"/>
      <c r="I2069" s="104"/>
      <c r="J2069" s="104"/>
      <c r="K2069" s="104"/>
      <c r="L2069" s="104"/>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2"/>
      <c r="B2070" s="92"/>
      <c r="C2070" s="92"/>
      <c r="D2070" s="92"/>
      <c r="E2070" s="104"/>
      <c r="F2070" s="104"/>
      <c r="G2070" s="104"/>
      <c r="H2070" s="104"/>
      <c r="I2070" s="104"/>
      <c r="J2070" s="104"/>
      <c r="K2070" s="104"/>
      <c r="L2070" s="104"/>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2"/>
      <c r="B2071" s="92"/>
      <c r="C2071" s="92"/>
      <c r="D2071" s="92"/>
      <c r="E2071" s="104"/>
      <c r="F2071" s="104"/>
      <c r="G2071" s="104"/>
      <c r="H2071" s="104"/>
      <c r="I2071" s="104"/>
      <c r="J2071" s="104"/>
      <c r="K2071" s="104"/>
      <c r="L2071" s="104"/>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2"/>
      <c r="B2072" s="92"/>
      <c r="C2072" s="92"/>
      <c r="D2072" s="92"/>
      <c r="E2072" s="104"/>
      <c r="F2072" s="104"/>
      <c r="G2072" s="104"/>
      <c r="H2072" s="104"/>
      <c r="I2072" s="104"/>
      <c r="J2072" s="104"/>
      <c r="K2072" s="104"/>
      <c r="L2072" s="104"/>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2"/>
      <c r="B2073" s="92"/>
      <c r="C2073" s="92"/>
      <c r="D2073" s="92"/>
      <c r="E2073" s="104"/>
      <c r="F2073" s="104"/>
      <c r="G2073" s="104"/>
      <c r="H2073" s="104"/>
      <c r="I2073" s="104"/>
      <c r="J2073" s="104"/>
      <c r="K2073" s="104"/>
      <c r="L2073" s="104"/>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2"/>
      <c r="B2074" s="92"/>
      <c r="C2074" s="92"/>
      <c r="D2074" s="92"/>
      <c r="E2074" s="104"/>
      <c r="F2074" s="104"/>
      <c r="G2074" s="104"/>
      <c r="H2074" s="104"/>
      <c r="I2074" s="104"/>
      <c r="J2074" s="104"/>
      <c r="K2074" s="104"/>
      <c r="L2074" s="10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2"/>
      <c r="B2075" s="92"/>
      <c r="C2075" s="92"/>
      <c r="D2075" s="92"/>
      <c r="E2075" s="104"/>
      <c r="F2075" s="104"/>
      <c r="G2075" s="104"/>
      <c r="H2075" s="104"/>
      <c r="I2075" s="104"/>
      <c r="J2075" s="104"/>
      <c r="K2075" s="104"/>
      <c r="L2075" s="104"/>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2"/>
      <c r="B2076" s="92"/>
      <c r="C2076" s="92"/>
      <c r="D2076" s="92"/>
      <c r="E2076" s="104"/>
      <c r="F2076" s="104"/>
      <c r="G2076" s="104"/>
      <c r="H2076" s="104"/>
      <c r="I2076" s="104"/>
      <c r="J2076" s="104"/>
      <c r="K2076" s="104"/>
      <c r="L2076" s="104"/>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2"/>
      <c r="B2077" s="92"/>
      <c r="C2077" s="92"/>
      <c r="D2077" s="92"/>
      <c r="E2077" s="104"/>
      <c r="F2077" s="104"/>
      <c r="G2077" s="104"/>
      <c r="H2077" s="104"/>
      <c r="I2077" s="104"/>
      <c r="J2077" s="104"/>
      <c r="K2077" s="104"/>
      <c r="L2077" s="104"/>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2"/>
      <c r="B2078" s="92"/>
      <c r="C2078" s="92"/>
      <c r="D2078" s="92"/>
      <c r="E2078" s="104"/>
      <c r="F2078" s="104"/>
      <c r="G2078" s="104"/>
      <c r="H2078" s="104"/>
      <c r="I2078" s="104"/>
      <c r="J2078" s="104"/>
      <c r="K2078" s="104"/>
      <c r="L2078" s="104"/>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2"/>
      <c r="B2079" s="92"/>
      <c r="C2079" s="92"/>
      <c r="D2079" s="92"/>
      <c r="E2079" s="104"/>
      <c r="F2079" s="104"/>
      <c r="G2079" s="104"/>
      <c r="H2079" s="104"/>
      <c r="I2079" s="104"/>
      <c r="J2079" s="104"/>
      <c r="K2079" s="104"/>
      <c r="L2079" s="104"/>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2"/>
      <c r="B2080" s="92"/>
      <c r="C2080" s="92"/>
      <c r="D2080" s="92"/>
      <c r="E2080" s="104"/>
      <c r="F2080" s="104"/>
      <c r="G2080" s="104"/>
      <c r="H2080" s="104"/>
      <c r="I2080" s="104"/>
      <c r="J2080" s="104"/>
      <c r="K2080" s="104"/>
      <c r="L2080" s="104"/>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2"/>
      <c r="B2081" s="92"/>
      <c r="C2081" s="92"/>
      <c r="D2081" s="92"/>
      <c r="E2081" s="104"/>
      <c r="F2081" s="104"/>
      <c r="G2081" s="104"/>
      <c r="H2081" s="104"/>
      <c r="I2081" s="104"/>
      <c r="J2081" s="104"/>
      <c r="K2081" s="104"/>
      <c r="L2081" s="104"/>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2"/>
      <c r="B2082" s="92"/>
      <c r="C2082" s="92"/>
      <c r="D2082" s="92"/>
      <c r="E2082" s="104"/>
      <c r="F2082" s="104"/>
      <c r="G2082" s="104"/>
      <c r="H2082" s="104"/>
      <c r="I2082" s="104"/>
      <c r="J2082" s="104"/>
      <c r="K2082" s="104"/>
      <c r="L2082" s="104"/>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2"/>
      <c r="B2083" s="92"/>
      <c r="C2083" s="92"/>
      <c r="D2083" s="92"/>
      <c r="E2083" s="104"/>
      <c r="F2083" s="104"/>
      <c r="G2083" s="104"/>
      <c r="H2083" s="104"/>
      <c r="I2083" s="104"/>
      <c r="J2083" s="104"/>
      <c r="K2083" s="104"/>
      <c r="L2083" s="104"/>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2"/>
      <c r="B2084" s="92"/>
      <c r="C2084" s="92"/>
      <c r="D2084" s="92"/>
      <c r="E2084" s="104"/>
      <c r="F2084" s="104"/>
      <c r="G2084" s="104"/>
      <c r="H2084" s="104"/>
      <c r="I2084" s="104"/>
      <c r="J2084" s="104"/>
      <c r="K2084" s="104"/>
      <c r="L2084" s="10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2"/>
      <c r="B2085" s="92"/>
      <c r="C2085" s="92"/>
      <c r="D2085" s="92"/>
      <c r="E2085" s="104"/>
      <c r="F2085" s="104"/>
      <c r="G2085" s="104"/>
      <c r="H2085" s="104"/>
      <c r="I2085" s="104"/>
      <c r="J2085" s="104"/>
      <c r="K2085" s="104"/>
      <c r="L2085" s="104"/>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2"/>
      <c r="B2086" s="92"/>
      <c r="C2086" s="92"/>
      <c r="D2086" s="92"/>
      <c r="E2086" s="104"/>
      <c r="F2086" s="104"/>
      <c r="G2086" s="104"/>
      <c r="H2086" s="104"/>
      <c r="I2086" s="104"/>
      <c r="J2086" s="104"/>
      <c r="K2086" s="104"/>
      <c r="L2086" s="104"/>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2"/>
      <c r="B2087" s="92"/>
      <c r="C2087" s="92"/>
      <c r="D2087" s="92"/>
      <c r="E2087" s="104"/>
      <c r="F2087" s="104"/>
      <c r="G2087" s="104"/>
      <c r="H2087" s="104"/>
      <c r="I2087" s="104"/>
      <c r="J2087" s="104"/>
      <c r="K2087" s="104"/>
      <c r="L2087" s="104"/>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2"/>
      <c r="B2088" s="92"/>
      <c r="C2088" s="92"/>
      <c r="D2088" s="92"/>
      <c r="E2088" s="104"/>
      <c r="F2088" s="104"/>
      <c r="G2088" s="104"/>
      <c r="H2088" s="104"/>
      <c r="I2088" s="104"/>
      <c r="J2088" s="104"/>
      <c r="K2088" s="104"/>
      <c r="L2088" s="104"/>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2"/>
      <c r="B2089" s="92"/>
      <c r="C2089" s="92"/>
      <c r="D2089" s="92"/>
      <c r="E2089" s="104"/>
      <c r="F2089" s="104"/>
      <c r="G2089" s="104"/>
      <c r="H2089" s="104"/>
      <c r="I2089" s="104"/>
      <c r="J2089" s="104"/>
      <c r="K2089" s="104"/>
      <c r="L2089" s="104"/>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2"/>
      <c r="B2090" s="92"/>
      <c r="C2090" s="92"/>
      <c r="D2090" s="92"/>
      <c r="E2090" s="104"/>
      <c r="F2090" s="104"/>
      <c r="G2090" s="104"/>
      <c r="H2090" s="104"/>
      <c r="I2090" s="104"/>
      <c r="J2090" s="104"/>
      <c r="K2090" s="104"/>
      <c r="L2090" s="104"/>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2"/>
      <c r="B2091" s="92"/>
      <c r="C2091" s="92"/>
      <c r="D2091" s="92"/>
      <c r="E2091" s="104"/>
      <c r="F2091" s="104"/>
      <c r="G2091" s="104"/>
      <c r="H2091" s="104"/>
      <c r="I2091" s="104"/>
      <c r="J2091" s="104"/>
      <c r="K2091" s="104"/>
      <c r="L2091" s="104"/>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2"/>
      <c r="B2092" s="92"/>
      <c r="C2092" s="92"/>
      <c r="D2092" s="92"/>
      <c r="E2092" s="104"/>
      <c r="F2092" s="104"/>
      <c r="G2092" s="104"/>
      <c r="H2092" s="104"/>
      <c r="I2092" s="104"/>
      <c r="J2092" s="104"/>
      <c r="K2092" s="104"/>
      <c r="L2092" s="104"/>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2"/>
      <c r="B2093" s="92"/>
      <c r="C2093" s="92"/>
      <c r="D2093" s="92"/>
      <c r="E2093" s="104"/>
      <c r="F2093" s="104"/>
      <c r="G2093" s="104"/>
      <c r="H2093" s="104"/>
      <c r="I2093" s="104"/>
      <c r="J2093" s="104"/>
      <c r="K2093" s="104"/>
      <c r="L2093" s="104"/>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2"/>
      <c r="B2094" s="92"/>
      <c r="C2094" s="92"/>
      <c r="D2094" s="92"/>
      <c r="E2094" s="104"/>
      <c r="F2094" s="104"/>
      <c r="G2094" s="104"/>
      <c r="H2094" s="104"/>
      <c r="I2094" s="104"/>
      <c r="J2094" s="104"/>
      <c r="K2094" s="104"/>
      <c r="L2094" s="10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2"/>
      <c r="B2095" s="92"/>
      <c r="C2095" s="92"/>
      <c r="D2095" s="92"/>
      <c r="E2095" s="104"/>
      <c r="F2095" s="104"/>
      <c r="G2095" s="104"/>
      <c r="H2095" s="104"/>
      <c r="I2095" s="104"/>
      <c r="J2095" s="104"/>
      <c r="K2095" s="104"/>
      <c r="L2095" s="104"/>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2"/>
      <c r="B2096" s="92"/>
      <c r="C2096" s="92"/>
      <c r="D2096" s="92"/>
      <c r="E2096" s="104"/>
      <c r="F2096" s="104"/>
      <c r="G2096" s="104"/>
      <c r="H2096" s="104"/>
      <c r="I2096" s="104"/>
      <c r="J2096" s="104"/>
      <c r="K2096" s="104"/>
      <c r="L2096" s="104"/>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2"/>
      <c r="B2097" s="92"/>
      <c r="C2097" s="92"/>
      <c r="D2097" s="92"/>
      <c r="E2097" s="104"/>
      <c r="F2097" s="104"/>
      <c r="G2097" s="104"/>
      <c r="H2097" s="104"/>
      <c r="I2097" s="104"/>
      <c r="J2097" s="104"/>
      <c r="K2097" s="104"/>
      <c r="L2097" s="104"/>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2"/>
      <c r="B2098" s="92"/>
      <c r="C2098" s="92"/>
      <c r="D2098" s="92"/>
      <c r="E2098" s="104"/>
      <c r="F2098" s="104"/>
      <c r="G2098" s="104"/>
      <c r="H2098" s="104"/>
      <c r="I2098" s="104"/>
      <c r="J2098" s="104"/>
      <c r="K2098" s="104"/>
      <c r="L2098" s="104"/>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2"/>
      <c r="B2099" s="92"/>
      <c r="C2099" s="92"/>
      <c r="D2099" s="92"/>
      <c r="E2099" s="104"/>
      <c r="F2099" s="104"/>
      <c r="G2099" s="104"/>
      <c r="H2099" s="104"/>
      <c r="I2099" s="104"/>
      <c r="J2099" s="104"/>
      <c r="K2099" s="104"/>
      <c r="L2099" s="104"/>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2"/>
      <c r="B2100" s="92"/>
      <c r="C2100" s="92"/>
      <c r="D2100" s="92"/>
      <c r="E2100" s="104"/>
      <c r="F2100" s="104"/>
      <c r="G2100" s="104"/>
      <c r="H2100" s="104"/>
      <c r="I2100" s="104"/>
      <c r="J2100" s="104"/>
      <c r="K2100" s="104"/>
      <c r="L2100" s="104"/>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2"/>
      <c r="B2101" s="92"/>
      <c r="C2101" s="92"/>
      <c r="D2101" s="92"/>
      <c r="E2101" s="104"/>
      <c r="F2101" s="104"/>
      <c r="G2101" s="104"/>
      <c r="H2101" s="104"/>
      <c r="I2101" s="104"/>
      <c r="J2101" s="104"/>
      <c r="K2101" s="104"/>
      <c r="L2101" s="104"/>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2"/>
      <c r="B2102" s="92"/>
      <c r="C2102" s="92"/>
      <c r="D2102" s="92"/>
      <c r="E2102" s="104"/>
      <c r="F2102" s="104"/>
      <c r="G2102" s="104"/>
      <c r="H2102" s="104"/>
      <c r="I2102" s="104"/>
      <c r="J2102" s="104"/>
      <c r="K2102" s="104"/>
      <c r="L2102" s="104"/>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2"/>
      <c r="B2103" s="92"/>
      <c r="C2103" s="92"/>
      <c r="D2103" s="92"/>
      <c r="E2103" s="104"/>
      <c r="F2103" s="104"/>
      <c r="G2103" s="104"/>
      <c r="H2103" s="104"/>
      <c r="I2103" s="104"/>
      <c r="J2103" s="104"/>
      <c r="K2103" s="104"/>
      <c r="L2103" s="104"/>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2"/>
      <c r="B2104" s="92"/>
      <c r="C2104" s="92"/>
      <c r="D2104" s="92"/>
      <c r="E2104" s="104"/>
      <c r="F2104" s="104"/>
      <c r="G2104" s="104"/>
      <c r="H2104" s="104"/>
      <c r="I2104" s="104"/>
      <c r="J2104" s="104"/>
      <c r="K2104" s="104"/>
      <c r="L2104" s="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2"/>
      <c r="B2105" s="92"/>
      <c r="C2105" s="92"/>
      <c r="D2105" s="92"/>
      <c r="E2105" s="104"/>
      <c r="F2105" s="104"/>
      <c r="G2105" s="104"/>
      <c r="H2105" s="104"/>
      <c r="I2105" s="104"/>
      <c r="J2105" s="104"/>
      <c r="K2105" s="104"/>
      <c r="L2105" s="104"/>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2"/>
      <c r="B2106" s="92"/>
      <c r="C2106" s="92"/>
      <c r="D2106" s="92"/>
      <c r="E2106" s="104"/>
      <c r="F2106" s="104"/>
      <c r="G2106" s="104"/>
      <c r="H2106" s="104"/>
      <c r="I2106" s="104"/>
      <c r="J2106" s="104"/>
      <c r="K2106" s="104"/>
      <c r="L2106" s="104"/>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2"/>
      <c r="B2107" s="92"/>
      <c r="C2107" s="92"/>
      <c r="D2107" s="92"/>
      <c r="E2107" s="104"/>
      <c r="F2107" s="104"/>
      <c r="G2107" s="104"/>
      <c r="H2107" s="104"/>
      <c r="I2107" s="104"/>
      <c r="J2107" s="104"/>
      <c r="K2107" s="104"/>
      <c r="L2107" s="104"/>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2"/>
      <c r="B2108" s="92"/>
      <c r="C2108" s="92"/>
      <c r="D2108" s="92"/>
      <c r="E2108" s="104"/>
      <c r="F2108" s="104"/>
      <c r="G2108" s="104"/>
      <c r="H2108" s="104"/>
      <c r="I2108" s="104"/>
      <c r="J2108" s="104"/>
      <c r="K2108" s="104"/>
      <c r="L2108" s="104"/>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2"/>
      <c r="B2109" s="92"/>
      <c r="C2109" s="92"/>
      <c r="D2109" s="92"/>
      <c r="E2109" s="104"/>
      <c r="F2109" s="104"/>
      <c r="G2109" s="104"/>
      <c r="H2109" s="104"/>
      <c r="I2109" s="104"/>
      <c r="J2109" s="104"/>
      <c r="K2109" s="104"/>
      <c r="L2109" s="104"/>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2"/>
      <c r="B2110" s="92"/>
      <c r="C2110" s="92"/>
      <c r="D2110" s="92"/>
      <c r="E2110" s="104"/>
      <c r="F2110" s="104"/>
      <c r="G2110" s="104"/>
      <c r="H2110" s="104"/>
      <c r="I2110" s="104"/>
      <c r="J2110" s="104"/>
      <c r="K2110" s="104"/>
      <c r="L2110" s="104"/>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2"/>
      <c r="B2111" s="92"/>
      <c r="C2111" s="92"/>
      <c r="D2111" s="92"/>
      <c r="E2111" s="104"/>
      <c r="F2111" s="104"/>
      <c r="G2111" s="104"/>
      <c r="H2111" s="104"/>
      <c r="I2111" s="104"/>
      <c r="J2111" s="104"/>
      <c r="K2111" s="104"/>
      <c r="L2111" s="104"/>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2"/>
      <c r="B2112" s="92"/>
      <c r="C2112" s="92"/>
      <c r="D2112" s="92"/>
      <c r="E2112" s="104"/>
      <c r="F2112" s="104"/>
      <c r="G2112" s="104"/>
      <c r="H2112" s="104"/>
      <c r="I2112" s="104"/>
      <c r="J2112" s="104"/>
      <c r="K2112" s="104"/>
      <c r="L2112" s="104"/>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2"/>
      <c r="B2113" s="92"/>
      <c r="C2113" s="92"/>
      <c r="D2113" s="92"/>
      <c r="E2113" s="104"/>
      <c r="F2113" s="104"/>
      <c r="G2113" s="104"/>
      <c r="H2113" s="104"/>
      <c r="I2113" s="104"/>
      <c r="J2113" s="104"/>
      <c r="K2113" s="104"/>
      <c r="L2113" s="104"/>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2"/>
      <c r="B2114" s="92"/>
      <c r="C2114" s="92"/>
      <c r="D2114" s="92"/>
      <c r="E2114" s="104"/>
      <c r="F2114" s="104"/>
      <c r="G2114" s="104"/>
      <c r="H2114" s="104"/>
      <c r="I2114" s="104"/>
      <c r="J2114" s="104"/>
      <c r="K2114" s="104"/>
      <c r="L2114" s="10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2"/>
      <c r="B2115" s="92"/>
      <c r="C2115" s="92"/>
      <c r="D2115" s="92"/>
      <c r="E2115" s="104"/>
      <c r="F2115" s="104"/>
      <c r="G2115" s="104"/>
      <c r="H2115" s="104"/>
      <c r="I2115" s="104"/>
      <c r="J2115" s="104"/>
      <c r="K2115" s="104"/>
      <c r="L2115" s="104"/>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2"/>
      <c r="B2116" s="92"/>
      <c r="C2116" s="92"/>
      <c r="D2116" s="92"/>
      <c r="E2116" s="104"/>
      <c r="F2116" s="104"/>
      <c r="G2116" s="104"/>
      <c r="H2116" s="104"/>
      <c r="I2116" s="104"/>
      <c r="J2116" s="104"/>
      <c r="K2116" s="104"/>
      <c r="L2116" s="104"/>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2"/>
      <c r="B2117" s="92"/>
      <c r="C2117" s="92"/>
      <c r="D2117" s="92"/>
      <c r="E2117" s="104"/>
      <c r="F2117" s="104"/>
      <c r="G2117" s="104"/>
      <c r="H2117" s="104"/>
      <c r="I2117" s="104"/>
      <c r="J2117" s="104"/>
      <c r="K2117" s="104"/>
      <c r="L2117" s="104"/>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2"/>
      <c r="B2118" s="92"/>
      <c r="C2118" s="92"/>
      <c r="D2118" s="92"/>
      <c r="E2118" s="104"/>
      <c r="F2118" s="104"/>
      <c r="G2118" s="104"/>
      <c r="H2118" s="104"/>
      <c r="I2118" s="104"/>
      <c r="J2118" s="104"/>
      <c r="K2118" s="104"/>
      <c r="L2118" s="104"/>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2"/>
      <c r="B2119" s="92"/>
      <c r="C2119" s="92"/>
      <c r="D2119" s="92"/>
      <c r="E2119" s="104"/>
      <c r="F2119" s="104"/>
      <c r="G2119" s="104"/>
      <c r="H2119" s="104"/>
      <c r="I2119" s="104"/>
      <c r="J2119" s="104"/>
      <c r="K2119" s="104"/>
      <c r="L2119" s="104"/>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2"/>
      <c r="B2120" s="92"/>
      <c r="C2120" s="92"/>
      <c r="D2120" s="92"/>
      <c r="E2120" s="104"/>
      <c r="F2120" s="104"/>
      <c r="G2120" s="104"/>
      <c r="H2120" s="104"/>
      <c r="I2120" s="104"/>
      <c r="J2120" s="104"/>
      <c r="K2120" s="104"/>
      <c r="L2120" s="104"/>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2"/>
      <c r="B2121" s="92"/>
      <c r="C2121" s="92"/>
      <c r="D2121" s="92"/>
      <c r="E2121" s="104"/>
      <c r="F2121" s="104"/>
      <c r="G2121" s="104"/>
      <c r="H2121" s="104"/>
      <c r="I2121" s="104"/>
      <c r="J2121" s="104"/>
      <c r="K2121" s="104"/>
      <c r="L2121" s="104"/>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2"/>
      <c r="B2122" s="92"/>
      <c r="C2122" s="92"/>
      <c r="D2122" s="92"/>
      <c r="E2122" s="104"/>
      <c r="F2122" s="104"/>
      <c r="G2122" s="104"/>
      <c r="H2122" s="104"/>
      <c r="I2122" s="104"/>
      <c r="J2122" s="104"/>
      <c r="K2122" s="104"/>
      <c r="L2122" s="104"/>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2"/>
      <c r="B2123" s="92"/>
      <c r="C2123" s="92"/>
      <c r="D2123" s="92"/>
      <c r="E2123" s="104"/>
      <c r="F2123" s="104"/>
      <c r="G2123" s="104"/>
      <c r="H2123" s="104"/>
      <c r="I2123" s="104"/>
      <c r="J2123" s="104"/>
      <c r="K2123" s="104"/>
      <c r="L2123" s="104"/>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2"/>
      <c r="B2124" s="92"/>
      <c r="C2124" s="92"/>
      <c r="D2124" s="92"/>
      <c r="E2124" s="104"/>
      <c r="F2124" s="104"/>
      <c r="G2124" s="104"/>
      <c r="H2124" s="104"/>
      <c r="I2124" s="104"/>
      <c r="J2124" s="104"/>
      <c r="K2124" s="104"/>
      <c r="L2124" s="10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2"/>
      <c r="B2125" s="92"/>
      <c r="C2125" s="92"/>
      <c r="D2125" s="92"/>
      <c r="E2125" s="104"/>
      <c r="F2125" s="104"/>
      <c r="G2125" s="104"/>
      <c r="H2125" s="104"/>
      <c r="I2125" s="104"/>
      <c r="J2125" s="104"/>
      <c r="K2125" s="104"/>
      <c r="L2125" s="104"/>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2"/>
      <c r="B2126" s="92"/>
      <c r="C2126" s="92"/>
      <c r="D2126" s="92"/>
      <c r="E2126" s="104"/>
      <c r="F2126" s="104"/>
      <c r="G2126" s="104"/>
      <c r="H2126" s="104"/>
      <c r="I2126" s="104"/>
      <c r="J2126" s="104"/>
      <c r="K2126" s="104"/>
      <c r="L2126" s="104"/>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2"/>
      <c r="B2127" s="92"/>
      <c r="C2127" s="92"/>
      <c r="D2127" s="92"/>
      <c r="E2127" s="104"/>
      <c r="F2127" s="104"/>
      <c r="G2127" s="104"/>
      <c r="H2127" s="104"/>
      <c r="I2127" s="104"/>
      <c r="J2127" s="104"/>
      <c r="K2127" s="104"/>
      <c r="L2127" s="104"/>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2"/>
      <c r="B2128" s="92"/>
      <c r="C2128" s="92"/>
      <c r="D2128" s="92"/>
      <c r="E2128" s="104"/>
      <c r="F2128" s="104"/>
      <c r="G2128" s="104"/>
      <c r="H2128" s="104"/>
      <c r="I2128" s="104"/>
      <c r="J2128" s="104"/>
      <c r="K2128" s="104"/>
      <c r="L2128" s="104"/>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2"/>
      <c r="B2129" s="92"/>
      <c r="C2129" s="92"/>
      <c r="D2129" s="92"/>
      <c r="E2129" s="104"/>
      <c r="F2129" s="104"/>
      <c r="G2129" s="104"/>
      <c r="H2129" s="104"/>
      <c r="I2129" s="104"/>
      <c r="J2129" s="104"/>
      <c r="K2129" s="104"/>
      <c r="L2129" s="104"/>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2"/>
      <c r="B2130" s="92"/>
      <c r="C2130" s="92"/>
      <c r="D2130" s="92"/>
      <c r="E2130" s="104"/>
      <c r="F2130" s="104"/>
      <c r="G2130" s="104"/>
      <c r="H2130" s="104"/>
      <c r="I2130" s="104"/>
      <c r="J2130" s="104"/>
      <c r="K2130" s="104"/>
      <c r="L2130" s="104"/>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2"/>
      <c r="B2131" s="92"/>
      <c r="C2131" s="92"/>
      <c r="D2131" s="92"/>
      <c r="E2131" s="104"/>
      <c r="F2131" s="104"/>
      <c r="G2131" s="104"/>
      <c r="H2131" s="104"/>
      <c r="I2131" s="104"/>
      <c r="J2131" s="104"/>
      <c r="K2131" s="104"/>
      <c r="L2131" s="104"/>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2"/>
      <c r="B2132" s="92"/>
      <c r="C2132" s="92"/>
      <c r="D2132" s="92"/>
      <c r="E2132" s="104"/>
      <c r="F2132" s="104"/>
      <c r="G2132" s="104"/>
      <c r="H2132" s="104"/>
      <c r="I2132" s="104"/>
      <c r="J2132" s="104"/>
      <c r="K2132" s="104"/>
      <c r="L2132" s="104"/>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2"/>
      <c r="B2133" s="92"/>
      <c r="C2133" s="92"/>
      <c r="D2133" s="92"/>
      <c r="E2133" s="104"/>
      <c r="F2133" s="104"/>
      <c r="G2133" s="104"/>
      <c r="H2133" s="104"/>
      <c r="I2133" s="104"/>
      <c r="J2133" s="104"/>
      <c r="K2133" s="104"/>
      <c r="L2133" s="104"/>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2"/>
      <c r="B2134" s="92"/>
      <c r="C2134" s="92"/>
      <c r="D2134" s="92"/>
      <c r="E2134" s="104"/>
      <c r="F2134" s="104"/>
      <c r="G2134" s="104"/>
      <c r="H2134" s="104"/>
      <c r="I2134" s="104"/>
      <c r="J2134" s="104"/>
      <c r="K2134" s="104"/>
      <c r="L2134" s="10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2"/>
      <c r="B2135" s="92"/>
      <c r="C2135" s="92"/>
      <c r="D2135" s="92"/>
      <c r="E2135" s="104"/>
      <c r="F2135" s="104"/>
      <c r="G2135" s="104"/>
      <c r="H2135" s="104"/>
      <c r="I2135" s="104"/>
      <c r="J2135" s="104"/>
      <c r="K2135" s="104"/>
      <c r="L2135" s="104"/>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2"/>
      <c r="B2136" s="92"/>
      <c r="C2136" s="92"/>
      <c r="D2136" s="92"/>
      <c r="E2136" s="104"/>
      <c r="F2136" s="104"/>
      <c r="G2136" s="104"/>
      <c r="H2136" s="104"/>
      <c r="I2136" s="104"/>
      <c r="J2136" s="104"/>
      <c r="K2136" s="104"/>
      <c r="L2136" s="104"/>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2"/>
      <c r="B2137" s="92"/>
      <c r="C2137" s="92"/>
      <c r="D2137" s="92"/>
      <c r="E2137" s="104"/>
      <c r="F2137" s="104"/>
      <c r="G2137" s="104"/>
      <c r="H2137" s="104"/>
      <c r="I2137" s="104"/>
      <c r="J2137" s="104"/>
      <c r="K2137" s="104"/>
      <c r="L2137" s="104"/>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2"/>
      <c r="B2138" s="92"/>
      <c r="C2138" s="92"/>
      <c r="D2138" s="92"/>
      <c r="E2138" s="104"/>
      <c r="F2138" s="104"/>
      <c r="G2138" s="104"/>
      <c r="H2138" s="104"/>
      <c r="I2138" s="104"/>
      <c r="J2138" s="104"/>
      <c r="K2138" s="104"/>
      <c r="L2138" s="104"/>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2"/>
      <c r="B2139" s="92"/>
      <c r="C2139" s="92"/>
      <c r="D2139" s="92"/>
      <c r="E2139" s="104"/>
      <c r="F2139" s="104"/>
      <c r="G2139" s="104"/>
      <c r="H2139" s="104"/>
      <c r="I2139" s="104"/>
      <c r="J2139" s="104"/>
      <c r="K2139" s="104"/>
      <c r="L2139" s="104"/>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2"/>
      <c r="B2140" s="92"/>
      <c r="C2140" s="92"/>
      <c r="D2140" s="92"/>
      <c r="E2140" s="104"/>
      <c r="F2140" s="104"/>
      <c r="G2140" s="104"/>
      <c r="H2140" s="104"/>
      <c r="I2140" s="104"/>
      <c r="J2140" s="104"/>
      <c r="K2140" s="104"/>
      <c r="L2140" s="104"/>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2"/>
      <c r="B2141" s="92"/>
      <c r="C2141" s="92"/>
      <c r="D2141" s="92"/>
      <c r="E2141" s="104"/>
      <c r="F2141" s="104"/>
      <c r="G2141" s="104"/>
      <c r="H2141" s="104"/>
      <c r="I2141" s="104"/>
      <c r="J2141" s="104"/>
      <c r="K2141" s="104"/>
      <c r="L2141" s="104"/>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2"/>
      <c r="B2142" s="92"/>
      <c r="C2142" s="92"/>
      <c r="D2142" s="92"/>
      <c r="E2142" s="104"/>
      <c r="F2142" s="104"/>
      <c r="G2142" s="104"/>
      <c r="H2142" s="104"/>
      <c r="I2142" s="104"/>
      <c r="J2142" s="104"/>
      <c r="K2142" s="104"/>
      <c r="L2142" s="104"/>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2"/>
      <c r="B2143" s="92"/>
      <c r="C2143" s="92"/>
      <c r="D2143" s="92"/>
      <c r="E2143" s="104"/>
      <c r="F2143" s="104"/>
      <c r="G2143" s="104"/>
      <c r="H2143" s="104"/>
      <c r="I2143" s="104"/>
      <c r="J2143" s="104"/>
      <c r="K2143" s="104"/>
      <c r="L2143" s="104"/>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2"/>
      <c r="B2144" s="92"/>
      <c r="C2144" s="92"/>
      <c r="D2144" s="92"/>
      <c r="E2144" s="104"/>
      <c r="F2144" s="104"/>
      <c r="G2144" s="104"/>
      <c r="H2144" s="104"/>
      <c r="I2144" s="104"/>
      <c r="J2144" s="104"/>
      <c r="K2144" s="104"/>
      <c r="L2144" s="10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2"/>
      <c r="B2145" s="92"/>
      <c r="C2145" s="92"/>
      <c r="D2145" s="92"/>
      <c r="E2145" s="104"/>
      <c r="F2145" s="104"/>
      <c r="G2145" s="104"/>
      <c r="H2145" s="104"/>
      <c r="I2145" s="104"/>
      <c r="J2145" s="104"/>
      <c r="K2145" s="104"/>
      <c r="L2145" s="104"/>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2"/>
      <c r="B2146" s="92"/>
      <c r="C2146" s="92"/>
      <c r="D2146" s="92"/>
      <c r="E2146" s="104"/>
      <c r="F2146" s="104"/>
      <c r="G2146" s="104"/>
      <c r="H2146" s="104"/>
      <c r="I2146" s="104"/>
      <c r="J2146" s="104"/>
      <c r="K2146" s="104"/>
      <c r="L2146" s="104"/>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2"/>
      <c r="B2147" s="92"/>
      <c r="C2147" s="92"/>
      <c r="D2147" s="92"/>
      <c r="E2147" s="104"/>
      <c r="F2147" s="104"/>
      <c r="G2147" s="104"/>
      <c r="H2147" s="104"/>
      <c r="I2147" s="104"/>
      <c r="J2147" s="104"/>
      <c r="K2147" s="104"/>
      <c r="L2147" s="104"/>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2"/>
      <c r="B2148" s="92"/>
      <c r="C2148" s="92"/>
      <c r="D2148" s="92"/>
      <c r="E2148" s="104"/>
      <c r="F2148" s="104"/>
      <c r="G2148" s="104"/>
      <c r="H2148" s="104"/>
      <c r="I2148" s="104"/>
      <c r="J2148" s="104"/>
      <c r="K2148" s="104"/>
      <c r="L2148" s="104"/>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2"/>
      <c r="B2149" s="92"/>
      <c r="C2149" s="92"/>
      <c r="D2149" s="92"/>
      <c r="E2149" s="104"/>
      <c r="F2149" s="104"/>
      <c r="G2149" s="104"/>
      <c r="H2149" s="104"/>
      <c r="I2149" s="104"/>
      <c r="J2149" s="104"/>
      <c r="K2149" s="104"/>
      <c r="L2149" s="104"/>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2"/>
      <c r="B2150" s="92"/>
      <c r="C2150" s="92"/>
      <c r="D2150" s="92"/>
      <c r="E2150" s="104"/>
      <c r="F2150" s="104"/>
      <c r="G2150" s="104"/>
      <c r="H2150" s="104"/>
      <c r="I2150" s="104"/>
      <c r="J2150" s="104"/>
      <c r="K2150" s="104"/>
      <c r="L2150" s="104"/>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2"/>
      <c r="B2151" s="92"/>
      <c r="C2151" s="92"/>
      <c r="D2151" s="92"/>
      <c r="E2151" s="104"/>
      <c r="F2151" s="104"/>
      <c r="G2151" s="104"/>
      <c r="H2151" s="104"/>
      <c r="I2151" s="104"/>
      <c r="J2151" s="104"/>
      <c r="K2151" s="104"/>
      <c r="L2151" s="104"/>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2"/>
      <c r="B2152" s="92"/>
      <c r="C2152" s="92"/>
      <c r="D2152" s="92"/>
      <c r="E2152" s="104"/>
      <c r="F2152" s="104"/>
      <c r="G2152" s="104"/>
      <c r="H2152" s="104"/>
      <c r="I2152" s="104"/>
      <c r="J2152" s="104"/>
      <c r="K2152" s="104"/>
      <c r="L2152" s="104"/>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2"/>
      <c r="B2153" s="92"/>
      <c r="C2153" s="92"/>
      <c r="D2153" s="92"/>
      <c r="E2153" s="104"/>
      <c r="F2153" s="104"/>
      <c r="G2153" s="104"/>
      <c r="H2153" s="104"/>
      <c r="I2153" s="104"/>
      <c r="J2153" s="104"/>
      <c r="K2153" s="104"/>
      <c r="L2153" s="104"/>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2"/>
      <c r="B2154" s="92"/>
      <c r="C2154" s="92"/>
      <c r="D2154" s="92"/>
      <c r="E2154" s="104"/>
      <c r="F2154" s="104"/>
      <c r="G2154" s="104"/>
      <c r="H2154" s="104"/>
      <c r="I2154" s="104"/>
      <c r="J2154" s="104"/>
      <c r="K2154" s="104"/>
      <c r="L2154" s="10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2"/>
      <c r="B2155" s="92"/>
      <c r="C2155" s="92"/>
      <c r="D2155" s="92"/>
      <c r="E2155" s="104"/>
      <c r="F2155" s="104"/>
      <c r="G2155" s="104"/>
      <c r="H2155" s="104"/>
      <c r="I2155" s="104"/>
      <c r="J2155" s="104"/>
      <c r="K2155" s="104"/>
      <c r="L2155" s="104"/>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2"/>
      <c r="B2156" s="92"/>
      <c r="C2156" s="92"/>
      <c r="D2156" s="92"/>
      <c r="E2156" s="104"/>
      <c r="F2156" s="104"/>
      <c r="G2156" s="104"/>
      <c r="H2156" s="104"/>
      <c r="I2156" s="104"/>
      <c r="J2156" s="104"/>
      <c r="K2156" s="104"/>
      <c r="L2156" s="104"/>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2"/>
      <c r="B2157" s="92"/>
      <c r="C2157" s="92"/>
      <c r="D2157" s="92"/>
      <c r="E2157" s="104"/>
      <c r="F2157" s="104"/>
      <c r="G2157" s="104"/>
      <c r="H2157" s="104"/>
      <c r="I2157" s="104"/>
      <c r="J2157" s="104"/>
      <c r="K2157" s="104"/>
      <c r="L2157" s="104"/>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2"/>
      <c r="B2158" s="92"/>
      <c r="C2158" s="92"/>
      <c r="D2158" s="92"/>
      <c r="E2158" s="104"/>
      <c r="F2158" s="104"/>
      <c r="G2158" s="104"/>
      <c r="H2158" s="104"/>
      <c r="I2158" s="104"/>
      <c r="J2158" s="104"/>
      <c r="K2158" s="104"/>
      <c r="L2158" s="104"/>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2"/>
      <c r="B2159" s="92"/>
      <c r="C2159" s="92"/>
      <c r="D2159" s="92"/>
      <c r="E2159" s="104"/>
      <c r="F2159" s="104"/>
      <c r="G2159" s="104"/>
      <c r="H2159" s="104"/>
      <c r="I2159" s="104"/>
      <c r="J2159" s="104"/>
      <c r="K2159" s="104"/>
      <c r="L2159" s="104"/>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2"/>
      <c r="B2160" s="92"/>
      <c r="C2160" s="92"/>
      <c r="D2160" s="92"/>
      <c r="E2160" s="104"/>
      <c r="F2160" s="104"/>
      <c r="G2160" s="104"/>
      <c r="H2160" s="104"/>
      <c r="I2160" s="104"/>
      <c r="J2160" s="104"/>
      <c r="K2160" s="104"/>
      <c r="L2160" s="104"/>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2"/>
      <c r="B2161" s="92"/>
      <c r="C2161" s="92"/>
      <c r="D2161" s="92"/>
      <c r="E2161" s="104"/>
      <c r="F2161" s="104"/>
      <c r="G2161" s="104"/>
      <c r="H2161" s="104"/>
      <c r="I2161" s="104"/>
      <c r="J2161" s="104"/>
      <c r="K2161" s="104"/>
      <c r="L2161" s="104"/>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2"/>
      <c r="B2162" s="92"/>
      <c r="C2162" s="92"/>
      <c r="D2162" s="92"/>
      <c r="E2162" s="104"/>
      <c r="F2162" s="104"/>
      <c r="G2162" s="104"/>
      <c r="H2162" s="104"/>
      <c r="I2162" s="104"/>
      <c r="J2162" s="104"/>
      <c r="K2162" s="104"/>
      <c r="L2162" s="104"/>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2"/>
      <c r="B2163" s="92"/>
      <c r="C2163" s="92"/>
      <c r="D2163" s="92"/>
      <c r="E2163" s="104"/>
      <c r="F2163" s="104"/>
      <c r="G2163" s="104"/>
      <c r="H2163" s="104"/>
      <c r="I2163" s="104"/>
      <c r="J2163" s="104"/>
      <c r="K2163" s="104"/>
      <c r="L2163" s="104"/>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2"/>
      <c r="B2164" s="92"/>
      <c r="C2164" s="92"/>
      <c r="D2164" s="92"/>
      <c r="E2164" s="104"/>
      <c r="F2164" s="104"/>
      <c r="G2164" s="104"/>
      <c r="H2164" s="104"/>
      <c r="I2164" s="104"/>
      <c r="J2164" s="104"/>
      <c r="K2164" s="104"/>
      <c r="L2164" s="10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2"/>
      <c r="B2165" s="92"/>
      <c r="C2165" s="92"/>
      <c r="D2165" s="92"/>
      <c r="E2165" s="104"/>
      <c r="F2165" s="104"/>
      <c r="G2165" s="104"/>
      <c r="H2165" s="104"/>
      <c r="I2165" s="104"/>
      <c r="J2165" s="104"/>
      <c r="K2165" s="104"/>
      <c r="L2165" s="104"/>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2"/>
      <c r="B2166" s="92"/>
      <c r="C2166" s="92"/>
      <c r="D2166" s="92"/>
      <c r="E2166" s="104"/>
      <c r="F2166" s="104"/>
      <c r="G2166" s="104"/>
      <c r="H2166" s="104"/>
      <c r="I2166" s="104"/>
      <c r="J2166" s="104"/>
      <c r="K2166" s="104"/>
      <c r="L2166" s="104"/>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2"/>
      <c r="B2167" s="92"/>
      <c r="C2167" s="92"/>
      <c r="D2167" s="92"/>
      <c r="E2167" s="104"/>
      <c r="F2167" s="104"/>
      <c r="G2167" s="104"/>
      <c r="H2167" s="104"/>
      <c r="I2167" s="104"/>
      <c r="J2167" s="104"/>
      <c r="K2167" s="104"/>
      <c r="L2167" s="104"/>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2"/>
      <c r="B2168" s="92"/>
      <c r="C2168" s="92"/>
      <c r="D2168" s="92"/>
      <c r="E2168" s="104"/>
      <c r="F2168" s="104"/>
      <c r="G2168" s="104"/>
      <c r="H2168" s="104"/>
      <c r="I2168" s="104"/>
      <c r="J2168" s="104"/>
      <c r="K2168" s="104"/>
      <c r="L2168" s="104"/>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2"/>
      <c r="B2169" s="92"/>
      <c r="C2169" s="92"/>
      <c r="D2169" s="92"/>
      <c r="E2169" s="104"/>
      <c r="F2169" s="104"/>
      <c r="G2169" s="104"/>
      <c r="H2169" s="104"/>
      <c r="I2169" s="104"/>
      <c r="J2169" s="104"/>
      <c r="K2169" s="104"/>
      <c r="L2169" s="104"/>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2"/>
      <c r="B2170" s="92"/>
      <c r="C2170" s="92"/>
      <c r="D2170" s="92"/>
      <c r="E2170" s="104"/>
      <c r="F2170" s="104"/>
      <c r="G2170" s="104"/>
      <c r="H2170" s="104"/>
      <c r="I2170" s="104"/>
      <c r="J2170" s="104"/>
      <c r="K2170" s="104"/>
      <c r="L2170" s="104"/>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2"/>
      <c r="B2171" s="92"/>
      <c r="C2171" s="92"/>
      <c r="D2171" s="92"/>
      <c r="E2171" s="104"/>
      <c r="F2171" s="104"/>
      <c r="G2171" s="104"/>
      <c r="H2171" s="104"/>
      <c r="I2171" s="104"/>
      <c r="J2171" s="104"/>
      <c r="K2171" s="104"/>
      <c r="L2171" s="104"/>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2"/>
      <c r="B2172" s="92"/>
      <c r="C2172" s="92"/>
      <c r="D2172" s="92"/>
      <c r="E2172" s="104"/>
      <c r="F2172" s="104"/>
      <c r="G2172" s="104"/>
      <c r="H2172" s="104"/>
      <c r="I2172" s="104"/>
      <c r="J2172" s="104"/>
      <c r="K2172" s="104"/>
      <c r="L2172" s="104"/>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2"/>
      <c r="B2173" s="92"/>
      <c r="C2173" s="92"/>
      <c r="D2173" s="92"/>
      <c r="E2173" s="104"/>
      <c r="F2173" s="104"/>
      <c r="G2173" s="104"/>
      <c r="H2173" s="104"/>
      <c r="I2173" s="104"/>
      <c r="J2173" s="104"/>
      <c r="K2173" s="104"/>
      <c r="L2173" s="104"/>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2"/>
      <c r="B2174" s="92"/>
      <c r="C2174" s="92"/>
      <c r="D2174" s="92"/>
      <c r="E2174" s="104"/>
      <c r="F2174" s="104"/>
      <c r="G2174" s="104"/>
      <c r="H2174" s="104"/>
      <c r="I2174" s="104"/>
      <c r="J2174" s="104"/>
      <c r="K2174" s="104"/>
      <c r="L2174" s="10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2"/>
      <c r="B2175" s="92"/>
      <c r="C2175" s="92"/>
      <c r="D2175" s="92"/>
      <c r="E2175" s="104"/>
      <c r="F2175" s="104"/>
      <c r="G2175" s="104"/>
      <c r="H2175" s="104"/>
      <c r="I2175" s="104"/>
      <c r="J2175" s="104"/>
      <c r="K2175" s="104"/>
      <c r="L2175" s="104"/>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2"/>
      <c r="B2176" s="92"/>
      <c r="C2176" s="92"/>
      <c r="D2176" s="92"/>
      <c r="E2176" s="104"/>
      <c r="F2176" s="104"/>
      <c r="G2176" s="104"/>
      <c r="H2176" s="104"/>
      <c r="I2176" s="104"/>
      <c r="J2176" s="104"/>
      <c r="K2176" s="104"/>
      <c r="L2176" s="104"/>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2"/>
      <c r="B2177" s="92"/>
      <c r="C2177" s="92"/>
      <c r="D2177" s="92"/>
      <c r="E2177" s="104"/>
      <c r="F2177" s="104"/>
      <c r="G2177" s="104"/>
      <c r="H2177" s="104"/>
      <c r="I2177" s="104"/>
      <c r="J2177" s="104"/>
      <c r="K2177" s="104"/>
      <c r="L2177" s="104"/>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2"/>
      <c r="B2178" s="92"/>
      <c r="C2178" s="92"/>
      <c r="D2178" s="92"/>
      <c r="E2178" s="104"/>
      <c r="F2178" s="104"/>
      <c r="G2178" s="104"/>
      <c r="H2178" s="104"/>
      <c r="I2178" s="104"/>
      <c r="J2178" s="104"/>
      <c r="K2178" s="104"/>
      <c r="L2178" s="104"/>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2"/>
      <c r="B2179" s="92"/>
      <c r="C2179" s="92"/>
      <c r="D2179" s="92"/>
      <c r="E2179" s="104"/>
      <c r="F2179" s="104"/>
      <c r="G2179" s="104"/>
      <c r="H2179" s="104"/>
      <c r="I2179" s="104"/>
      <c r="J2179" s="104"/>
      <c r="K2179" s="104"/>
      <c r="L2179" s="104"/>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2"/>
      <c r="B2180" s="92"/>
      <c r="C2180" s="92"/>
      <c r="D2180" s="92"/>
      <c r="E2180" s="104"/>
      <c r="F2180" s="104"/>
      <c r="G2180" s="104"/>
      <c r="H2180" s="104"/>
      <c r="I2180" s="104"/>
      <c r="J2180" s="104"/>
      <c r="K2180" s="104"/>
      <c r="L2180" s="104"/>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2"/>
      <c r="B2181" s="92"/>
      <c r="C2181" s="92"/>
      <c r="D2181" s="92"/>
      <c r="E2181" s="104"/>
      <c r="F2181" s="104"/>
      <c r="G2181" s="104"/>
      <c r="H2181" s="104"/>
      <c r="I2181" s="104"/>
      <c r="J2181" s="104"/>
      <c r="K2181" s="104"/>
      <c r="L2181" s="104"/>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2"/>
      <c r="B2182" s="92"/>
      <c r="C2182" s="92"/>
      <c r="D2182" s="92"/>
      <c r="E2182" s="104"/>
      <c r="F2182" s="104"/>
      <c r="G2182" s="104"/>
      <c r="H2182" s="104"/>
      <c r="I2182" s="104"/>
      <c r="J2182" s="104"/>
      <c r="K2182" s="104"/>
      <c r="L2182" s="104"/>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2"/>
      <c r="B2183" s="92"/>
      <c r="C2183" s="92"/>
      <c r="D2183" s="92"/>
      <c r="E2183" s="104"/>
      <c r="F2183" s="104"/>
      <c r="G2183" s="104"/>
      <c r="H2183" s="104"/>
      <c r="I2183" s="104"/>
      <c r="J2183" s="104"/>
      <c r="K2183" s="104"/>
      <c r="L2183" s="104"/>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2"/>
      <c r="B2184" s="92"/>
      <c r="C2184" s="92"/>
      <c r="D2184" s="92"/>
      <c r="E2184" s="104"/>
      <c r="F2184" s="104"/>
      <c r="G2184" s="104"/>
      <c r="H2184" s="104"/>
      <c r="I2184" s="104"/>
      <c r="J2184" s="104"/>
      <c r="K2184" s="104"/>
      <c r="L2184" s="10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2"/>
      <c r="B2185" s="92"/>
      <c r="C2185" s="92"/>
      <c r="D2185" s="92"/>
      <c r="E2185" s="104"/>
      <c r="F2185" s="104"/>
      <c r="G2185" s="104"/>
      <c r="H2185" s="104"/>
      <c r="I2185" s="104"/>
      <c r="J2185" s="104"/>
      <c r="K2185" s="104"/>
      <c r="L2185" s="104"/>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2"/>
      <c r="B2186" s="92"/>
      <c r="C2186" s="92"/>
      <c r="D2186" s="92"/>
      <c r="E2186" s="104"/>
      <c r="F2186" s="104"/>
      <c r="G2186" s="104"/>
      <c r="H2186" s="104"/>
      <c r="I2186" s="104"/>
      <c r="J2186" s="104"/>
      <c r="K2186" s="104"/>
      <c r="L2186" s="104"/>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2"/>
      <c r="B2187" s="92"/>
      <c r="C2187" s="92"/>
      <c r="D2187" s="92"/>
      <c r="E2187" s="104"/>
      <c r="F2187" s="104"/>
      <c r="G2187" s="104"/>
      <c r="H2187" s="104"/>
      <c r="I2187" s="104"/>
      <c r="J2187" s="104"/>
      <c r="K2187" s="104"/>
      <c r="L2187" s="104"/>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2"/>
      <c r="B2188" s="92"/>
      <c r="C2188" s="92"/>
      <c r="D2188" s="92"/>
      <c r="E2188" s="104"/>
      <c r="F2188" s="104"/>
      <c r="G2188" s="104"/>
      <c r="H2188" s="104"/>
      <c r="I2188" s="104"/>
      <c r="J2188" s="104"/>
      <c r="K2188" s="104"/>
      <c r="L2188" s="104"/>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2"/>
      <c r="B2189" s="92"/>
      <c r="C2189" s="92"/>
      <c r="D2189" s="92"/>
      <c r="E2189" s="104"/>
      <c r="F2189" s="104"/>
      <c r="G2189" s="104"/>
      <c r="H2189" s="104"/>
      <c r="I2189" s="104"/>
      <c r="J2189" s="104"/>
      <c r="K2189" s="104"/>
      <c r="L2189" s="104"/>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2"/>
      <c r="B2190" s="92"/>
      <c r="C2190" s="92"/>
      <c r="D2190" s="92"/>
      <c r="E2190" s="104"/>
      <c r="F2190" s="104"/>
      <c r="G2190" s="104"/>
      <c r="H2190" s="104"/>
      <c r="I2190" s="104"/>
      <c r="J2190" s="104"/>
      <c r="K2190" s="104"/>
      <c r="L2190" s="104"/>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2"/>
      <c r="B2191" s="92"/>
      <c r="C2191" s="92"/>
      <c r="D2191" s="92"/>
      <c r="E2191" s="104"/>
      <c r="F2191" s="104"/>
      <c r="G2191" s="104"/>
      <c r="H2191" s="104"/>
      <c r="I2191" s="104"/>
      <c r="J2191" s="104"/>
      <c r="K2191" s="104"/>
      <c r="L2191" s="104"/>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2"/>
      <c r="B2192" s="92"/>
      <c r="C2192" s="92"/>
      <c r="D2192" s="92"/>
      <c r="E2192" s="104"/>
      <c r="F2192" s="104"/>
      <c r="G2192" s="104"/>
      <c r="H2192" s="104"/>
      <c r="I2192" s="104"/>
      <c r="J2192" s="104"/>
      <c r="K2192" s="104"/>
      <c r="L2192" s="104"/>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2"/>
      <c r="B2193" s="92"/>
      <c r="C2193" s="92"/>
      <c r="D2193" s="92"/>
      <c r="E2193" s="104"/>
      <c r="F2193" s="104"/>
      <c r="G2193" s="104"/>
      <c r="H2193" s="104"/>
      <c r="I2193" s="104"/>
      <c r="J2193" s="104"/>
      <c r="K2193" s="104"/>
      <c r="L2193" s="104"/>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2"/>
      <c r="B2194" s="92"/>
      <c r="C2194" s="92"/>
      <c r="D2194" s="92"/>
      <c r="E2194" s="104"/>
      <c r="F2194" s="104"/>
      <c r="G2194" s="104"/>
      <c r="H2194" s="104"/>
      <c r="I2194" s="104"/>
      <c r="J2194" s="104"/>
      <c r="K2194" s="104"/>
      <c r="L2194" s="10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2"/>
      <c r="B2195" s="92"/>
      <c r="C2195" s="92"/>
      <c r="D2195" s="92"/>
      <c r="E2195" s="104"/>
      <c r="F2195" s="104"/>
      <c r="G2195" s="104"/>
      <c r="H2195" s="104"/>
      <c r="I2195" s="104"/>
      <c r="J2195" s="104"/>
      <c r="K2195" s="104"/>
      <c r="L2195" s="104"/>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2"/>
      <c r="B2196" s="92"/>
      <c r="C2196" s="92"/>
      <c r="D2196" s="92"/>
      <c r="E2196" s="104"/>
      <c r="F2196" s="104"/>
      <c r="G2196" s="104"/>
      <c r="H2196" s="104"/>
      <c r="I2196" s="104"/>
      <c r="J2196" s="104"/>
      <c r="K2196" s="104"/>
      <c r="L2196" s="104"/>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2"/>
      <c r="B2197" s="92"/>
      <c r="C2197" s="92"/>
      <c r="D2197" s="92"/>
      <c r="E2197" s="104"/>
      <c r="F2197" s="104"/>
      <c r="G2197" s="104"/>
      <c r="H2197" s="104"/>
      <c r="I2197" s="104"/>
      <c r="J2197" s="104"/>
      <c r="K2197" s="104"/>
      <c r="L2197" s="104"/>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2"/>
      <c r="B2198" s="92"/>
      <c r="C2198" s="92"/>
      <c r="D2198" s="92"/>
      <c r="E2198" s="104"/>
      <c r="F2198" s="104"/>
      <c r="G2198" s="104"/>
      <c r="H2198" s="104"/>
      <c r="I2198" s="104"/>
      <c r="J2198" s="104"/>
      <c r="K2198" s="104"/>
      <c r="L2198" s="104"/>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2"/>
      <c r="B2199" s="92"/>
      <c r="C2199" s="92"/>
      <c r="D2199" s="92"/>
      <c r="E2199" s="104"/>
      <c r="F2199" s="104"/>
      <c r="G2199" s="104"/>
      <c r="H2199" s="104"/>
      <c r="I2199" s="104"/>
      <c r="J2199" s="104"/>
      <c r="K2199" s="104"/>
      <c r="L2199" s="104"/>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2"/>
      <c r="B2200" s="92"/>
      <c r="C2200" s="92"/>
      <c r="D2200" s="92"/>
      <c r="E2200" s="104"/>
      <c r="F2200" s="104"/>
      <c r="G2200" s="104"/>
      <c r="H2200" s="104"/>
      <c r="I2200" s="104"/>
      <c r="J2200" s="104"/>
      <c r="K2200" s="104"/>
      <c r="L2200" s="104"/>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2"/>
      <c r="B2201" s="92"/>
      <c r="C2201" s="92"/>
      <c r="D2201" s="92"/>
      <c r="E2201" s="104"/>
      <c r="F2201" s="104"/>
      <c r="G2201" s="104"/>
      <c r="H2201" s="104"/>
      <c r="I2201" s="104"/>
      <c r="J2201" s="104"/>
      <c r="K2201" s="104"/>
      <c r="L2201" s="104"/>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2"/>
      <c r="B2202" s="92"/>
      <c r="C2202" s="92"/>
      <c r="D2202" s="92"/>
      <c r="E2202" s="104"/>
      <c r="F2202" s="104"/>
      <c r="G2202" s="104"/>
      <c r="H2202" s="104"/>
      <c r="I2202" s="104"/>
      <c r="J2202" s="104"/>
      <c r="K2202" s="104"/>
      <c r="L2202" s="104"/>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2"/>
      <c r="B2203" s="92"/>
      <c r="C2203" s="92"/>
      <c r="D2203" s="92"/>
      <c r="E2203" s="104"/>
      <c r="F2203" s="104"/>
      <c r="G2203" s="104"/>
      <c r="H2203" s="104"/>
      <c r="I2203" s="104"/>
      <c r="J2203" s="104"/>
      <c r="K2203" s="104"/>
      <c r="L2203" s="104"/>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2"/>
      <c r="B2204" s="92"/>
      <c r="C2204" s="92"/>
      <c r="D2204" s="92"/>
      <c r="E2204" s="104"/>
      <c r="F2204" s="104"/>
      <c r="G2204" s="104"/>
      <c r="H2204" s="104"/>
      <c r="I2204" s="104"/>
      <c r="J2204" s="104"/>
      <c r="K2204" s="104"/>
      <c r="L2204" s="1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2"/>
      <c r="B2205" s="92"/>
      <c r="C2205" s="92"/>
      <c r="D2205" s="92"/>
      <c r="E2205" s="104"/>
      <c r="F2205" s="104"/>
      <c r="G2205" s="104"/>
      <c r="H2205" s="104"/>
      <c r="I2205" s="104"/>
      <c r="J2205" s="104"/>
      <c r="K2205" s="104"/>
      <c r="L2205" s="104"/>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2"/>
      <c r="B2206" s="92"/>
      <c r="C2206" s="92"/>
      <c r="D2206" s="92"/>
      <c r="E2206" s="104"/>
      <c r="F2206" s="104"/>
      <c r="G2206" s="104"/>
      <c r="H2206" s="104"/>
      <c r="I2206" s="104"/>
      <c r="J2206" s="104"/>
      <c r="K2206" s="104"/>
      <c r="L2206" s="104"/>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2"/>
      <c r="B2207" s="92"/>
      <c r="C2207" s="92"/>
      <c r="D2207" s="92"/>
      <c r="E2207" s="104"/>
      <c r="F2207" s="104"/>
      <c r="G2207" s="104"/>
      <c r="H2207" s="104"/>
      <c r="I2207" s="104"/>
      <c r="J2207" s="104"/>
      <c r="K2207" s="104"/>
      <c r="L2207" s="104"/>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2"/>
      <c r="B2208" s="92"/>
      <c r="C2208" s="92"/>
      <c r="D2208" s="92"/>
      <c r="E2208" s="104"/>
      <c r="F2208" s="104"/>
      <c r="G2208" s="104"/>
      <c r="H2208" s="104"/>
      <c r="I2208" s="104"/>
      <c r="J2208" s="104"/>
      <c r="K2208" s="104"/>
      <c r="L2208" s="104"/>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2"/>
      <c r="B2209" s="92"/>
      <c r="C2209" s="92"/>
      <c r="D2209" s="92"/>
      <c r="E2209" s="104"/>
      <c r="F2209" s="104"/>
      <c r="G2209" s="104"/>
      <c r="H2209" s="104"/>
      <c r="I2209" s="104"/>
      <c r="J2209" s="104"/>
      <c r="K2209" s="104"/>
      <c r="L2209" s="104"/>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2"/>
      <c r="B2210" s="92"/>
      <c r="C2210" s="92"/>
      <c r="D2210" s="92"/>
      <c r="E2210" s="104"/>
      <c r="F2210" s="104"/>
      <c r="G2210" s="104"/>
      <c r="H2210" s="104"/>
      <c r="I2210" s="104"/>
      <c r="J2210" s="104"/>
      <c r="K2210" s="104"/>
      <c r="L2210" s="104"/>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2"/>
      <c r="B2211" s="92"/>
      <c r="C2211" s="92"/>
      <c r="D2211" s="92"/>
      <c r="E2211" s="104"/>
      <c r="F2211" s="104"/>
      <c r="G2211" s="104"/>
      <c r="H2211" s="104"/>
      <c r="I2211" s="104"/>
      <c r="J2211" s="104"/>
      <c r="K2211" s="104"/>
      <c r="L2211" s="104"/>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2"/>
      <c r="B2212" s="92"/>
      <c r="C2212" s="92"/>
      <c r="D2212" s="92"/>
      <c r="E2212" s="104"/>
      <c r="F2212" s="104"/>
      <c r="G2212" s="104"/>
      <c r="H2212" s="104"/>
      <c r="I2212" s="104"/>
      <c r="J2212" s="104"/>
      <c r="K2212" s="104"/>
      <c r="L2212" s="104"/>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2"/>
      <c r="B2213" s="92"/>
      <c r="C2213" s="92"/>
      <c r="D2213" s="92"/>
      <c r="E2213" s="104"/>
      <c r="F2213" s="104"/>
      <c r="G2213" s="104"/>
      <c r="H2213" s="104"/>
      <c r="I2213" s="104"/>
      <c r="J2213" s="104"/>
      <c r="K2213" s="104"/>
      <c r="L2213" s="104"/>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2"/>
      <c r="B2214" s="92"/>
      <c r="C2214" s="92"/>
      <c r="D2214" s="92"/>
      <c r="E2214" s="104"/>
      <c r="F2214" s="104"/>
      <c r="G2214" s="104"/>
      <c r="H2214" s="104"/>
      <c r="I2214" s="104"/>
      <c r="J2214" s="104"/>
      <c r="K2214" s="104"/>
      <c r="L2214" s="10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2"/>
      <c r="B2215" s="92"/>
      <c r="C2215" s="92"/>
      <c r="D2215" s="92"/>
      <c r="E2215" s="104"/>
      <c r="F2215" s="104"/>
      <c r="G2215" s="104"/>
      <c r="H2215" s="104"/>
      <c r="I2215" s="104"/>
      <c r="J2215" s="104"/>
      <c r="K2215" s="104"/>
      <c r="L2215" s="104"/>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2"/>
      <c r="B2216" s="92"/>
      <c r="C2216" s="92"/>
      <c r="D2216" s="92"/>
      <c r="E2216" s="104"/>
      <c r="F2216" s="104"/>
      <c r="G2216" s="104"/>
      <c r="H2216" s="104"/>
      <c r="I2216" s="104"/>
      <c r="J2216" s="104"/>
      <c r="K2216" s="104"/>
      <c r="L2216" s="104"/>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2"/>
      <c r="B2217" s="92"/>
      <c r="C2217" s="92"/>
      <c r="D2217" s="92"/>
      <c r="E2217" s="104"/>
      <c r="F2217" s="104"/>
      <c r="G2217" s="104"/>
      <c r="H2217" s="104"/>
      <c r="I2217" s="104"/>
      <c r="J2217" s="104"/>
      <c r="K2217" s="104"/>
      <c r="L2217" s="104"/>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2"/>
      <c r="B2218" s="92"/>
      <c r="C2218" s="92"/>
      <c r="D2218" s="92"/>
      <c r="E2218" s="104"/>
      <c r="F2218" s="104"/>
      <c r="G2218" s="104"/>
      <c r="H2218" s="104"/>
      <c r="I2218" s="104"/>
      <c r="J2218" s="104"/>
      <c r="K2218" s="104"/>
      <c r="L2218" s="104"/>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2"/>
      <c r="B2219" s="92"/>
      <c r="C2219" s="92"/>
      <c r="D2219" s="92"/>
      <c r="E2219" s="104"/>
      <c r="F2219" s="104"/>
      <c r="G2219" s="104"/>
      <c r="H2219" s="104"/>
      <c r="I2219" s="104"/>
      <c r="J2219" s="104"/>
      <c r="K2219" s="104"/>
      <c r="L2219" s="104"/>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2"/>
      <c r="B2220" s="92"/>
      <c r="C2220" s="92"/>
      <c r="D2220" s="92"/>
      <c r="E2220" s="104"/>
      <c r="F2220" s="104"/>
      <c r="G2220" s="104"/>
      <c r="H2220" s="104"/>
      <c r="I2220" s="104"/>
      <c r="J2220" s="104"/>
      <c r="K2220" s="104"/>
      <c r="L2220" s="104"/>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2"/>
      <c r="B2221" s="92"/>
      <c r="C2221" s="92"/>
      <c r="D2221" s="92"/>
      <c r="E2221" s="104"/>
      <c r="F2221" s="104"/>
      <c r="G2221" s="104"/>
      <c r="H2221" s="104"/>
      <c r="I2221" s="104"/>
      <c r="J2221" s="104"/>
      <c r="K2221" s="104"/>
      <c r="L2221" s="104"/>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2"/>
      <c r="B2222" s="92"/>
      <c r="C2222" s="92"/>
      <c r="D2222" s="92"/>
      <c r="E2222" s="104"/>
      <c r="F2222" s="104"/>
      <c r="G2222" s="104"/>
      <c r="H2222" s="104"/>
      <c r="I2222" s="104"/>
      <c r="J2222" s="104"/>
      <c r="K2222" s="104"/>
      <c r="L2222" s="104"/>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2"/>
      <c r="B2223" s="92"/>
      <c r="C2223" s="92"/>
      <c r="D2223" s="92"/>
      <c r="E2223" s="104"/>
      <c r="F2223" s="104"/>
      <c r="G2223" s="104"/>
      <c r="H2223" s="104"/>
      <c r="I2223" s="104"/>
      <c r="J2223" s="104"/>
      <c r="K2223" s="104"/>
      <c r="L2223" s="104"/>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2"/>
      <c r="B2224" s="92"/>
      <c r="C2224" s="92"/>
      <c r="D2224" s="92"/>
      <c r="E2224" s="104"/>
      <c r="F2224" s="104"/>
      <c r="G2224" s="104"/>
      <c r="H2224" s="104"/>
      <c r="I2224" s="104"/>
      <c r="J2224" s="104"/>
      <c r="K2224" s="104"/>
      <c r="L2224" s="10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2"/>
      <c r="B2225" s="92"/>
      <c r="C2225" s="92"/>
      <c r="D2225" s="92"/>
      <c r="E2225" s="104"/>
      <c r="F2225" s="104"/>
      <c r="G2225" s="104"/>
      <c r="H2225" s="104"/>
      <c r="I2225" s="104"/>
      <c r="J2225" s="104"/>
      <c r="K2225" s="104"/>
      <c r="L2225" s="104"/>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2"/>
      <c r="B2226" s="92"/>
      <c r="C2226" s="92"/>
      <c r="D2226" s="92"/>
      <c r="E2226" s="104"/>
      <c r="F2226" s="104"/>
      <c r="G2226" s="104"/>
      <c r="H2226" s="104"/>
      <c r="I2226" s="104"/>
      <c r="J2226" s="104"/>
      <c r="K2226" s="104"/>
      <c r="L2226" s="104"/>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2"/>
      <c r="B2227" s="92"/>
      <c r="C2227" s="92"/>
      <c r="D2227" s="92"/>
      <c r="E2227" s="104"/>
      <c r="F2227" s="104"/>
      <c r="G2227" s="104"/>
      <c r="H2227" s="104"/>
      <c r="I2227" s="104"/>
      <c r="J2227" s="104"/>
      <c r="K2227" s="104"/>
      <c r="L2227" s="104"/>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2"/>
      <c r="B2228" s="92"/>
      <c r="C2228" s="92"/>
      <c r="D2228" s="92"/>
      <c r="E2228" s="104"/>
      <c r="F2228" s="104"/>
      <c r="G2228" s="104"/>
      <c r="H2228" s="104"/>
      <c r="I2228" s="104"/>
      <c r="J2228" s="104"/>
      <c r="K2228" s="104"/>
      <c r="L2228" s="104"/>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2"/>
      <c r="B2229" s="92"/>
      <c r="C2229" s="92"/>
      <c r="D2229" s="92"/>
      <c r="E2229" s="104"/>
      <c r="F2229" s="104"/>
      <c r="G2229" s="104"/>
      <c r="H2229" s="104"/>
      <c r="I2229" s="104"/>
      <c r="J2229" s="104"/>
      <c r="K2229" s="104"/>
      <c r="L2229" s="104"/>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2"/>
      <c r="B2230" s="92"/>
      <c r="C2230" s="92"/>
      <c r="D2230" s="92"/>
      <c r="E2230" s="104"/>
      <c r="F2230" s="104"/>
      <c r="G2230" s="104"/>
      <c r="H2230" s="104"/>
      <c r="I2230" s="104"/>
      <c r="J2230" s="104"/>
      <c r="K2230" s="104"/>
      <c r="L2230" s="104"/>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2"/>
      <c r="B2231" s="92"/>
      <c r="C2231" s="92"/>
      <c r="D2231" s="92"/>
      <c r="E2231" s="104"/>
      <c r="F2231" s="104"/>
      <c r="G2231" s="104"/>
      <c r="H2231" s="104"/>
      <c r="I2231" s="104"/>
      <c r="J2231" s="104"/>
      <c r="K2231" s="104"/>
      <c r="L2231" s="104"/>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2"/>
      <c r="B2232" s="92"/>
      <c r="C2232" s="92"/>
      <c r="D2232" s="92"/>
      <c r="E2232" s="104"/>
      <c r="F2232" s="104"/>
      <c r="G2232" s="104"/>
      <c r="H2232" s="104"/>
      <c r="I2232" s="104"/>
      <c r="J2232" s="104"/>
      <c r="K2232" s="104"/>
      <c r="L2232" s="104"/>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2"/>
      <c r="B2233" s="92"/>
      <c r="C2233" s="92"/>
      <c r="D2233" s="92"/>
      <c r="E2233" s="104"/>
      <c r="F2233" s="104"/>
      <c r="G2233" s="104"/>
      <c r="H2233" s="104"/>
      <c r="I2233" s="104"/>
      <c r="J2233" s="104"/>
      <c r="K2233" s="104"/>
      <c r="L2233" s="104"/>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2"/>
      <c r="B2234" s="92"/>
      <c r="C2234" s="92"/>
      <c r="D2234" s="92"/>
      <c r="E2234" s="104"/>
      <c r="F2234" s="104"/>
      <c r="G2234" s="104"/>
      <c r="H2234" s="104"/>
      <c r="I2234" s="104"/>
      <c r="J2234" s="104"/>
      <c r="K2234" s="104"/>
      <c r="L2234" s="10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2"/>
      <c r="B2235" s="92"/>
      <c r="C2235" s="92"/>
      <c r="D2235" s="92"/>
      <c r="E2235" s="104"/>
      <c r="F2235" s="104"/>
      <c r="G2235" s="104"/>
      <c r="H2235" s="104"/>
      <c r="I2235" s="104"/>
      <c r="J2235" s="104"/>
      <c r="K2235" s="104"/>
      <c r="L2235" s="104"/>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2"/>
      <c r="B2236" s="92"/>
      <c r="C2236" s="92"/>
      <c r="D2236" s="92"/>
      <c r="E2236" s="104"/>
      <c r="F2236" s="104"/>
      <c r="G2236" s="104"/>
      <c r="H2236" s="104"/>
      <c r="I2236" s="104"/>
      <c r="J2236" s="104"/>
      <c r="K2236" s="104"/>
      <c r="L2236" s="104"/>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2"/>
      <c r="B2237" s="92"/>
      <c r="C2237" s="92"/>
      <c r="D2237" s="92"/>
      <c r="E2237" s="104"/>
      <c r="F2237" s="104"/>
      <c r="G2237" s="104"/>
      <c r="H2237" s="104"/>
      <c r="I2237" s="104"/>
      <c r="J2237" s="104"/>
      <c r="K2237" s="104"/>
      <c r="L2237" s="104"/>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2"/>
      <c r="B2238" s="92"/>
      <c r="C2238" s="92"/>
      <c r="D2238" s="92"/>
      <c r="E2238" s="104"/>
      <c r="F2238" s="104"/>
      <c r="G2238" s="104"/>
      <c r="H2238" s="104"/>
      <c r="I2238" s="104"/>
      <c r="J2238" s="104"/>
      <c r="K2238" s="104"/>
      <c r="L2238" s="104"/>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2"/>
      <c r="B2239" s="92"/>
      <c r="C2239" s="92"/>
      <c r="D2239" s="92"/>
      <c r="E2239" s="104"/>
      <c r="F2239" s="104"/>
      <c r="G2239" s="104"/>
      <c r="H2239" s="104"/>
      <c r="I2239" s="104"/>
      <c r="J2239" s="104"/>
      <c r="K2239" s="104"/>
      <c r="L2239" s="104"/>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2"/>
      <c r="B2240" s="92"/>
      <c r="C2240" s="92"/>
      <c r="D2240" s="92"/>
      <c r="E2240" s="104"/>
      <c r="F2240" s="104"/>
      <c r="G2240" s="104"/>
      <c r="H2240" s="104"/>
      <c r="I2240" s="104"/>
      <c r="J2240" s="104"/>
      <c r="K2240" s="104"/>
      <c r="L2240" s="104"/>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2"/>
      <c r="B2241" s="92"/>
      <c r="C2241" s="92"/>
      <c r="D2241" s="92"/>
      <c r="E2241" s="104"/>
      <c r="F2241" s="104"/>
      <c r="G2241" s="104"/>
      <c r="H2241" s="104"/>
      <c r="I2241" s="104"/>
      <c r="J2241" s="104"/>
      <c r="K2241" s="104"/>
      <c r="L2241" s="104"/>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2"/>
      <c r="B2242" s="92"/>
      <c r="C2242" s="92"/>
      <c r="D2242" s="92"/>
      <c r="E2242" s="104"/>
      <c r="F2242" s="104"/>
      <c r="G2242" s="104"/>
      <c r="H2242" s="104"/>
      <c r="I2242" s="104"/>
      <c r="J2242" s="104"/>
      <c r="K2242" s="104"/>
      <c r="L2242" s="104"/>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2"/>
      <c r="B2243" s="92"/>
      <c r="C2243" s="92"/>
      <c r="D2243" s="92"/>
      <c r="E2243" s="104"/>
      <c r="F2243" s="104"/>
      <c r="G2243" s="104"/>
      <c r="H2243" s="104"/>
      <c r="I2243" s="104"/>
      <c r="J2243" s="104"/>
      <c r="K2243" s="104"/>
      <c r="L2243" s="104"/>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2"/>
      <c r="B2244" s="92"/>
      <c r="C2244" s="92"/>
      <c r="D2244" s="92"/>
      <c r="E2244" s="104"/>
      <c r="F2244" s="104"/>
      <c r="G2244" s="104"/>
      <c r="H2244" s="104"/>
      <c r="I2244" s="104"/>
      <c r="J2244" s="104"/>
      <c r="K2244" s="104"/>
      <c r="L2244" s="10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2"/>
      <c r="B2245" s="92"/>
      <c r="C2245" s="92"/>
      <c r="D2245" s="92"/>
      <c r="E2245" s="104"/>
      <c r="F2245" s="104"/>
      <c r="G2245" s="104"/>
      <c r="H2245" s="104"/>
      <c r="I2245" s="104"/>
      <c r="J2245" s="104"/>
      <c r="K2245" s="104"/>
      <c r="L2245" s="104"/>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2"/>
      <c r="B2246" s="92"/>
      <c r="C2246" s="92"/>
      <c r="D2246" s="92"/>
      <c r="E2246" s="104"/>
      <c r="F2246" s="104"/>
      <c r="G2246" s="104"/>
      <c r="H2246" s="104"/>
      <c r="I2246" s="104"/>
      <c r="J2246" s="104"/>
      <c r="K2246" s="104"/>
      <c r="L2246" s="104"/>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2"/>
      <c r="B2247" s="92"/>
      <c r="C2247" s="92"/>
      <c r="D2247" s="92"/>
      <c r="E2247" s="104"/>
      <c r="F2247" s="104"/>
      <c r="G2247" s="104"/>
      <c r="H2247" s="104"/>
      <c r="I2247" s="104"/>
      <c r="J2247" s="104"/>
      <c r="K2247" s="104"/>
      <c r="L2247" s="104"/>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2"/>
      <c r="B2248" s="92"/>
      <c r="C2248" s="92"/>
      <c r="D2248" s="92"/>
      <c r="E2248" s="104"/>
      <c r="F2248" s="104"/>
      <c r="G2248" s="104"/>
      <c r="H2248" s="104"/>
      <c r="I2248" s="104"/>
      <c r="J2248" s="104"/>
      <c r="K2248" s="104"/>
      <c r="L2248" s="104"/>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2"/>
      <c r="B2249" s="92"/>
      <c r="C2249" s="92"/>
      <c r="D2249" s="92"/>
      <c r="E2249" s="104"/>
      <c r="F2249" s="104"/>
      <c r="G2249" s="104"/>
      <c r="H2249" s="104"/>
      <c r="I2249" s="104"/>
      <c r="J2249" s="104"/>
      <c r="K2249" s="104"/>
      <c r="L2249" s="104"/>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2"/>
      <c r="B2250" s="92"/>
      <c r="C2250" s="92"/>
      <c r="D2250" s="92"/>
      <c r="E2250" s="104"/>
      <c r="F2250" s="104"/>
      <c r="G2250" s="104"/>
      <c r="H2250" s="104"/>
      <c r="I2250" s="104"/>
      <c r="J2250" s="104"/>
      <c r="K2250" s="104"/>
      <c r="L2250" s="104"/>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2"/>
      <c r="B2251" s="92"/>
      <c r="C2251" s="92"/>
      <c r="D2251" s="92"/>
      <c r="E2251" s="104"/>
      <c r="F2251" s="104"/>
      <c r="G2251" s="104"/>
      <c r="H2251" s="104"/>
      <c r="I2251" s="104"/>
      <c r="J2251" s="104"/>
      <c r="K2251" s="104"/>
      <c r="L2251" s="104"/>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2"/>
      <c r="B2252" s="92"/>
      <c r="C2252" s="92"/>
      <c r="D2252" s="92"/>
      <c r="E2252" s="104"/>
      <c r="F2252" s="104"/>
      <c r="G2252" s="104"/>
      <c r="H2252" s="104"/>
      <c r="I2252" s="104"/>
      <c r="J2252" s="104"/>
      <c r="K2252" s="104"/>
      <c r="L2252" s="104"/>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2"/>
      <c r="B2253" s="92"/>
      <c r="C2253" s="92"/>
      <c r="D2253" s="92"/>
      <c r="E2253" s="104"/>
      <c r="F2253" s="104"/>
      <c r="G2253" s="104"/>
      <c r="H2253" s="104"/>
      <c r="I2253" s="104"/>
      <c r="J2253" s="104"/>
      <c r="K2253" s="104"/>
      <c r="L2253" s="104"/>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2"/>
      <c r="B2254" s="92"/>
      <c r="C2254" s="92"/>
      <c r="D2254" s="92"/>
      <c r="E2254" s="104"/>
      <c r="F2254" s="104"/>
      <c r="G2254" s="104"/>
      <c r="H2254" s="104"/>
      <c r="I2254" s="104"/>
      <c r="J2254" s="104"/>
      <c r="K2254" s="104"/>
      <c r="L2254" s="10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2"/>
      <c r="B2255" s="92"/>
      <c r="C2255" s="92"/>
      <c r="D2255" s="92"/>
      <c r="E2255" s="104"/>
      <c r="F2255" s="104"/>
      <c r="G2255" s="104"/>
      <c r="H2255" s="104"/>
      <c r="I2255" s="104"/>
      <c r="J2255" s="104"/>
      <c r="K2255" s="104"/>
      <c r="L2255" s="104"/>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2"/>
      <c r="B2256" s="92"/>
      <c r="C2256" s="92"/>
      <c r="D2256" s="92"/>
      <c r="E2256" s="104"/>
      <c r="F2256" s="104"/>
      <c r="G2256" s="104"/>
      <c r="H2256" s="104"/>
      <c r="I2256" s="104"/>
      <c r="J2256" s="104"/>
      <c r="K2256" s="104"/>
      <c r="L2256" s="104"/>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2"/>
      <c r="B2257" s="92"/>
      <c r="C2257" s="92"/>
      <c r="D2257" s="92"/>
      <c r="E2257" s="104"/>
      <c r="F2257" s="104"/>
      <c r="G2257" s="104"/>
      <c r="H2257" s="104"/>
      <c r="I2257" s="104"/>
      <c r="J2257" s="104"/>
      <c r="K2257" s="104"/>
      <c r="L2257" s="104"/>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2"/>
      <c r="B2258" s="92"/>
      <c r="C2258" s="92"/>
      <c r="D2258" s="92"/>
      <c r="E2258" s="104"/>
      <c r="F2258" s="104"/>
      <c r="G2258" s="104"/>
      <c r="H2258" s="104"/>
      <c r="I2258" s="104"/>
      <c r="J2258" s="104"/>
      <c r="K2258" s="104"/>
      <c r="L2258" s="104"/>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2"/>
      <c r="B2259" s="92"/>
      <c r="C2259" s="92"/>
      <c r="D2259" s="92"/>
      <c r="E2259" s="104"/>
      <c r="F2259" s="104"/>
      <c r="G2259" s="104"/>
      <c r="H2259" s="104"/>
      <c r="I2259" s="104"/>
      <c r="J2259" s="104"/>
      <c r="K2259" s="104"/>
      <c r="L2259" s="104"/>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2"/>
      <c r="B2260" s="92"/>
      <c r="C2260" s="92"/>
      <c r="D2260" s="92"/>
      <c r="E2260" s="104"/>
      <c r="F2260" s="104"/>
      <c r="G2260" s="104"/>
      <c r="H2260" s="104"/>
      <c r="I2260" s="104"/>
      <c r="J2260" s="104"/>
      <c r="K2260" s="104"/>
      <c r="L2260" s="104"/>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2"/>
      <c r="B2261" s="92"/>
      <c r="C2261" s="92"/>
      <c r="D2261" s="92"/>
      <c r="E2261" s="104"/>
      <c r="F2261" s="104"/>
      <c r="G2261" s="104"/>
      <c r="H2261" s="104"/>
      <c r="I2261" s="104"/>
      <c r="J2261" s="104"/>
      <c r="K2261" s="104"/>
      <c r="L2261" s="104"/>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2"/>
      <c r="B2262" s="92"/>
      <c r="C2262" s="92"/>
      <c r="D2262" s="92"/>
      <c r="E2262" s="104"/>
      <c r="F2262" s="104"/>
      <c r="G2262" s="104"/>
      <c r="H2262" s="104"/>
      <c r="I2262" s="104"/>
      <c r="J2262" s="104"/>
      <c r="K2262" s="104"/>
      <c r="L2262" s="104"/>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2"/>
      <c r="B2263" s="92"/>
      <c r="C2263" s="92"/>
      <c r="D2263" s="92"/>
      <c r="E2263" s="104"/>
      <c r="F2263" s="104"/>
      <c r="G2263" s="104"/>
      <c r="H2263" s="104"/>
      <c r="I2263" s="104"/>
      <c r="J2263" s="104"/>
      <c r="K2263" s="104"/>
      <c r="L2263" s="104"/>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2"/>
      <c r="B2264" s="92"/>
      <c r="C2264" s="92"/>
      <c r="D2264" s="92"/>
      <c r="E2264" s="104"/>
      <c r="F2264" s="104"/>
      <c r="G2264" s="104"/>
      <c r="H2264" s="104"/>
      <c r="I2264" s="104"/>
      <c r="J2264" s="104"/>
      <c r="K2264" s="104"/>
      <c r="L2264" s="10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2"/>
      <c r="B2265" s="92"/>
      <c r="C2265" s="92"/>
      <c r="D2265" s="92"/>
      <c r="E2265" s="104"/>
      <c r="F2265" s="104"/>
      <c r="G2265" s="104"/>
      <c r="H2265" s="104"/>
      <c r="I2265" s="104"/>
      <c r="J2265" s="104"/>
      <c r="K2265" s="104"/>
      <c r="L2265" s="104"/>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2"/>
      <c r="B2266" s="92"/>
      <c r="C2266" s="92"/>
      <c r="D2266" s="92"/>
      <c r="E2266" s="104"/>
      <c r="F2266" s="104"/>
      <c r="G2266" s="104"/>
      <c r="H2266" s="104"/>
      <c r="I2266" s="104"/>
      <c r="J2266" s="104"/>
      <c r="K2266" s="104"/>
      <c r="L2266" s="104"/>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2"/>
      <c r="B2267" s="92"/>
      <c r="C2267" s="92"/>
      <c r="D2267" s="92"/>
      <c r="E2267" s="104"/>
      <c r="F2267" s="104"/>
      <c r="G2267" s="104"/>
      <c r="H2267" s="104"/>
      <c r="I2267" s="104"/>
      <c r="J2267" s="104"/>
      <c r="K2267" s="104"/>
      <c r="L2267" s="104"/>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2"/>
      <c r="B2268" s="92"/>
      <c r="C2268" s="92"/>
      <c r="D2268" s="92"/>
      <c r="E2268" s="104"/>
      <c r="F2268" s="104"/>
      <c r="G2268" s="104"/>
      <c r="H2268" s="104"/>
      <c r="I2268" s="104"/>
      <c r="J2268" s="104"/>
      <c r="K2268" s="104"/>
      <c r="L2268" s="104"/>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2"/>
      <c r="B2269" s="92"/>
      <c r="C2269" s="92"/>
      <c r="D2269" s="92"/>
      <c r="E2269" s="104"/>
      <c r="F2269" s="104"/>
      <c r="G2269" s="104"/>
      <c r="H2269" s="104"/>
      <c r="I2269" s="104"/>
      <c r="J2269" s="104"/>
      <c r="K2269" s="104"/>
      <c r="L2269" s="104"/>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2"/>
      <c r="B2270" s="92"/>
      <c r="C2270" s="92"/>
      <c r="D2270" s="92"/>
      <c r="E2270" s="104"/>
      <c r="F2270" s="104"/>
      <c r="G2270" s="104"/>
      <c r="H2270" s="104"/>
      <c r="I2270" s="104"/>
      <c r="J2270" s="104"/>
      <c r="K2270" s="104"/>
      <c r="L2270" s="104"/>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2"/>
      <c r="B2271" s="92"/>
      <c r="C2271" s="92"/>
      <c r="D2271" s="92"/>
      <c r="E2271" s="104"/>
      <c r="F2271" s="104"/>
      <c r="G2271" s="104"/>
      <c r="H2271" s="104"/>
      <c r="I2271" s="104"/>
      <c r="J2271" s="104"/>
      <c r="K2271" s="104"/>
      <c r="L2271" s="104"/>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2"/>
      <c r="B2272" s="92"/>
      <c r="C2272" s="92"/>
      <c r="D2272" s="92"/>
      <c r="E2272" s="104"/>
      <c r="F2272" s="104"/>
      <c r="G2272" s="104"/>
      <c r="H2272" s="104"/>
      <c r="I2272" s="104"/>
      <c r="J2272" s="104"/>
      <c r="K2272" s="104"/>
      <c r="L2272" s="104"/>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2"/>
      <c r="B2273" s="92"/>
      <c r="C2273" s="92"/>
      <c r="D2273" s="92"/>
      <c r="E2273" s="104"/>
      <c r="F2273" s="104"/>
      <c r="G2273" s="104"/>
      <c r="H2273" s="104"/>
      <c r="I2273" s="104"/>
      <c r="J2273" s="104"/>
      <c r="K2273" s="104"/>
      <c r="L2273" s="104"/>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2"/>
      <c r="B2274" s="92"/>
      <c r="C2274" s="92"/>
      <c r="D2274" s="92"/>
      <c r="E2274" s="104"/>
      <c r="F2274" s="104"/>
      <c r="G2274" s="104"/>
      <c r="H2274" s="104"/>
      <c r="I2274" s="104"/>
      <c r="J2274" s="104"/>
      <c r="K2274" s="104"/>
      <c r="L2274" s="10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2"/>
      <c r="B2275" s="92"/>
      <c r="C2275" s="92"/>
      <c r="D2275" s="92"/>
      <c r="E2275" s="104"/>
      <c r="F2275" s="104"/>
      <c r="G2275" s="104"/>
      <c r="H2275" s="104"/>
      <c r="I2275" s="104"/>
      <c r="J2275" s="104"/>
      <c r="K2275" s="104"/>
      <c r="L2275" s="104"/>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2"/>
      <c r="B2276" s="92"/>
      <c r="C2276" s="92"/>
      <c r="D2276" s="92"/>
      <c r="E2276" s="104"/>
      <c r="F2276" s="104"/>
      <c r="G2276" s="104"/>
      <c r="H2276" s="104"/>
      <c r="I2276" s="104"/>
      <c r="J2276" s="104"/>
      <c r="K2276" s="104"/>
      <c r="L2276" s="104"/>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2"/>
      <c r="B2277" s="92"/>
      <c r="C2277" s="92"/>
      <c r="D2277" s="92"/>
      <c r="E2277" s="104"/>
      <c r="F2277" s="104"/>
      <c r="G2277" s="104"/>
      <c r="H2277" s="104"/>
      <c r="I2277" s="104"/>
      <c r="J2277" s="104"/>
      <c r="K2277" s="104"/>
      <c r="L2277" s="104"/>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2"/>
      <c r="B2278" s="92"/>
      <c r="C2278" s="92"/>
      <c r="D2278" s="92"/>
      <c r="E2278" s="104"/>
      <c r="F2278" s="104"/>
      <c r="G2278" s="104"/>
      <c r="H2278" s="104"/>
      <c r="I2278" s="104"/>
      <c r="J2278" s="104"/>
      <c r="K2278" s="104"/>
      <c r="L2278" s="104"/>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2"/>
      <c r="B2279" s="92"/>
      <c r="C2279" s="92"/>
      <c r="D2279" s="92"/>
      <c r="E2279" s="104"/>
      <c r="F2279" s="104"/>
      <c r="G2279" s="104"/>
      <c r="H2279" s="104"/>
      <c r="I2279" s="104"/>
      <c r="J2279" s="104"/>
      <c r="K2279" s="104"/>
      <c r="L2279" s="104"/>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2"/>
      <c r="B2280" s="92"/>
      <c r="C2280" s="92"/>
      <c r="D2280" s="92"/>
      <c r="E2280" s="104"/>
      <c r="F2280" s="104"/>
      <c r="G2280" s="104"/>
      <c r="H2280" s="104"/>
      <c r="I2280" s="104"/>
      <c r="J2280" s="104"/>
      <c r="K2280" s="104"/>
      <c r="L2280" s="104"/>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2"/>
      <c r="B2281" s="92"/>
      <c r="C2281" s="92"/>
      <c r="D2281" s="92"/>
      <c r="E2281" s="104"/>
      <c r="F2281" s="104"/>
      <c r="G2281" s="104"/>
      <c r="H2281" s="104"/>
      <c r="I2281" s="104"/>
      <c r="J2281" s="104"/>
      <c r="K2281" s="104"/>
      <c r="L2281" s="104"/>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2"/>
      <c r="B2282" s="92"/>
      <c r="C2282" s="92"/>
      <c r="D2282" s="92"/>
      <c r="E2282" s="104"/>
      <c r="F2282" s="104"/>
      <c r="G2282" s="104"/>
      <c r="H2282" s="104"/>
      <c r="I2282" s="104"/>
      <c r="J2282" s="104"/>
      <c r="K2282" s="104"/>
      <c r="L2282" s="104"/>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2"/>
      <c r="B2283" s="92"/>
      <c r="C2283" s="92"/>
      <c r="D2283" s="92"/>
      <c r="E2283" s="104"/>
      <c r="F2283" s="104"/>
      <c r="G2283" s="104"/>
      <c r="H2283" s="104"/>
      <c r="I2283" s="104"/>
      <c r="J2283" s="104"/>
      <c r="K2283" s="104"/>
      <c r="L2283" s="104"/>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2"/>
      <c r="B2284" s="92"/>
      <c r="C2284" s="92"/>
      <c r="D2284" s="92"/>
      <c r="E2284" s="104"/>
      <c r="F2284" s="104"/>
      <c r="G2284" s="104"/>
      <c r="H2284" s="104"/>
      <c r="I2284" s="104"/>
      <c r="J2284" s="104"/>
      <c r="K2284" s="104"/>
      <c r="L2284" s="10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2"/>
      <c r="B2285" s="92"/>
      <c r="C2285" s="92"/>
      <c r="D2285" s="92"/>
      <c r="E2285" s="104"/>
      <c r="F2285" s="104"/>
      <c r="G2285" s="104"/>
      <c r="H2285" s="104"/>
      <c r="I2285" s="104"/>
      <c r="J2285" s="104"/>
      <c r="K2285" s="104"/>
      <c r="L2285" s="104"/>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2"/>
      <c r="B2286" s="92"/>
      <c r="C2286" s="92"/>
      <c r="D2286" s="92"/>
      <c r="E2286" s="104"/>
      <c r="F2286" s="104"/>
      <c r="G2286" s="104"/>
      <c r="H2286" s="104"/>
      <c r="I2286" s="104"/>
      <c r="J2286" s="104"/>
      <c r="K2286" s="104"/>
      <c r="L2286" s="104"/>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2"/>
      <c r="B2287" s="92"/>
      <c r="C2287" s="92"/>
      <c r="D2287" s="92"/>
      <c r="E2287" s="104"/>
      <c r="F2287" s="104"/>
      <c r="G2287" s="104"/>
      <c r="H2287" s="104"/>
      <c r="I2287" s="104"/>
      <c r="J2287" s="104"/>
      <c r="K2287" s="104"/>
      <c r="L2287" s="104"/>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2"/>
      <c r="B2288" s="92"/>
      <c r="C2288" s="92"/>
      <c r="D2288" s="92"/>
      <c r="E2288" s="104"/>
      <c r="F2288" s="104"/>
      <c r="G2288" s="104"/>
      <c r="H2288" s="104"/>
      <c r="I2288" s="104"/>
      <c r="J2288" s="104"/>
      <c r="K2288" s="104"/>
      <c r="L2288" s="104"/>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2"/>
      <c r="B2289" s="92"/>
      <c r="C2289" s="92"/>
      <c r="D2289" s="92"/>
      <c r="E2289" s="104"/>
      <c r="F2289" s="104"/>
      <c r="G2289" s="104"/>
      <c r="H2289" s="104"/>
      <c r="I2289" s="104"/>
      <c r="J2289" s="104"/>
      <c r="K2289" s="104"/>
      <c r="L2289" s="104"/>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2"/>
      <c r="B2290" s="92"/>
      <c r="C2290" s="92"/>
      <c r="D2290" s="92"/>
      <c r="E2290" s="104"/>
      <c r="F2290" s="104"/>
      <c r="G2290" s="104"/>
      <c r="H2290" s="104"/>
      <c r="I2290" s="104"/>
      <c r="J2290" s="104"/>
      <c r="K2290" s="104"/>
      <c r="L2290" s="104"/>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2"/>
      <c r="B2291" s="92"/>
      <c r="C2291" s="92"/>
      <c r="D2291" s="92"/>
      <c r="E2291" s="104"/>
      <c r="F2291" s="104"/>
      <c r="G2291" s="104"/>
      <c r="H2291" s="104"/>
      <c r="I2291" s="104"/>
      <c r="J2291" s="104"/>
      <c r="K2291" s="104"/>
      <c r="L2291" s="104"/>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2"/>
      <c r="B2292" s="92"/>
      <c r="C2292" s="92"/>
      <c r="D2292" s="92"/>
      <c r="E2292" s="104"/>
      <c r="F2292" s="104"/>
      <c r="G2292" s="104"/>
      <c r="H2292" s="104"/>
      <c r="I2292" s="104"/>
      <c r="J2292" s="104"/>
      <c r="K2292" s="104"/>
      <c r="L2292" s="104"/>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2"/>
      <c r="B2293" s="92"/>
      <c r="C2293" s="92"/>
      <c r="D2293" s="92"/>
      <c r="E2293" s="104"/>
      <c r="F2293" s="104"/>
      <c r="G2293" s="104"/>
      <c r="H2293" s="104"/>
      <c r="I2293" s="104"/>
      <c r="J2293" s="104"/>
      <c r="K2293" s="104"/>
      <c r="L2293" s="104"/>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2"/>
      <c r="B2294" s="92"/>
      <c r="C2294" s="92"/>
      <c r="D2294" s="92"/>
      <c r="E2294" s="104"/>
      <c r="F2294" s="104"/>
      <c r="G2294" s="104"/>
      <c r="H2294" s="104"/>
      <c r="I2294" s="104"/>
      <c r="J2294" s="104"/>
      <c r="K2294" s="104"/>
      <c r="L2294" s="10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2"/>
      <c r="B2295" s="92"/>
      <c r="C2295" s="92"/>
      <c r="D2295" s="92"/>
      <c r="E2295" s="104"/>
      <c r="F2295" s="104"/>
      <c r="G2295" s="104"/>
      <c r="H2295" s="104"/>
      <c r="I2295" s="104"/>
      <c r="J2295" s="104"/>
      <c r="K2295" s="104"/>
      <c r="L2295" s="104"/>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2"/>
      <c r="B2296" s="92"/>
      <c r="C2296" s="92"/>
      <c r="D2296" s="92"/>
      <c r="E2296" s="104"/>
      <c r="F2296" s="104"/>
      <c r="G2296" s="104"/>
      <c r="H2296" s="104"/>
      <c r="I2296" s="104"/>
      <c r="J2296" s="104"/>
      <c r="K2296" s="104"/>
      <c r="L2296" s="104"/>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2"/>
      <c r="B2297" s="92"/>
      <c r="C2297" s="92"/>
      <c r="D2297" s="92"/>
      <c r="E2297" s="104"/>
      <c r="F2297" s="104"/>
      <c r="G2297" s="104"/>
      <c r="H2297" s="104"/>
      <c r="I2297" s="104"/>
      <c r="J2297" s="104"/>
      <c r="K2297" s="104"/>
      <c r="L2297" s="104"/>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2"/>
      <c r="B2298" s="92"/>
      <c r="C2298" s="92"/>
      <c r="D2298" s="92"/>
      <c r="E2298" s="104"/>
      <c r="F2298" s="104"/>
      <c r="G2298" s="104"/>
      <c r="H2298" s="104"/>
      <c r="I2298" s="104"/>
      <c r="J2298" s="104"/>
      <c r="K2298" s="104"/>
      <c r="L2298" s="104"/>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2"/>
      <c r="B2299" s="92"/>
      <c r="C2299" s="92"/>
      <c r="D2299" s="92"/>
      <c r="E2299" s="104"/>
      <c r="F2299" s="104"/>
      <c r="G2299" s="104"/>
      <c r="H2299" s="104"/>
      <c r="I2299" s="104"/>
      <c r="J2299" s="104"/>
      <c r="K2299" s="104"/>
      <c r="L2299" s="104"/>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2"/>
      <c r="B2300" s="92"/>
      <c r="C2300" s="92"/>
      <c r="D2300" s="92"/>
      <c r="E2300" s="104"/>
      <c r="F2300" s="104"/>
      <c r="G2300" s="104"/>
      <c r="H2300" s="104"/>
      <c r="I2300" s="104"/>
      <c r="J2300" s="104"/>
      <c r="K2300" s="104"/>
      <c r="L2300" s="104"/>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2"/>
      <c r="B2301" s="92"/>
      <c r="C2301" s="92"/>
      <c r="D2301" s="92"/>
      <c r="E2301" s="104"/>
      <c r="F2301" s="104"/>
      <c r="G2301" s="104"/>
      <c r="H2301" s="104"/>
      <c r="I2301" s="104"/>
      <c r="J2301" s="104"/>
      <c r="K2301" s="104"/>
      <c r="L2301" s="104"/>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2"/>
      <c r="B2302" s="92"/>
      <c r="C2302" s="92"/>
      <c r="D2302" s="92"/>
      <c r="E2302" s="104"/>
      <c r="F2302" s="104"/>
      <c r="G2302" s="104"/>
      <c r="H2302" s="104"/>
      <c r="I2302" s="104"/>
      <c r="J2302" s="104"/>
      <c r="K2302" s="104"/>
      <c r="L2302" s="104"/>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2"/>
      <c r="B2303" s="92"/>
      <c r="C2303" s="92"/>
      <c r="D2303" s="92"/>
      <c r="E2303" s="104"/>
      <c r="F2303" s="104"/>
      <c r="G2303" s="104"/>
      <c r="H2303" s="104"/>
      <c r="I2303" s="104"/>
      <c r="J2303" s="104"/>
      <c r="K2303" s="104"/>
      <c r="L2303" s="104"/>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2"/>
      <c r="B2304" s="92"/>
      <c r="C2304" s="92"/>
      <c r="D2304" s="92"/>
      <c r="E2304" s="104"/>
      <c r="F2304" s="104"/>
      <c r="G2304" s="104"/>
      <c r="H2304" s="104"/>
      <c r="I2304" s="104"/>
      <c r="J2304" s="104"/>
      <c r="K2304" s="104"/>
      <c r="L2304" s="1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2"/>
      <c r="B2305" s="92"/>
      <c r="C2305" s="92"/>
      <c r="D2305" s="92"/>
      <c r="E2305" s="104"/>
      <c r="F2305" s="104"/>
      <c r="G2305" s="104"/>
      <c r="H2305" s="104"/>
      <c r="I2305" s="104"/>
      <c r="J2305" s="104"/>
      <c r="K2305" s="104"/>
      <c r="L2305" s="104"/>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2"/>
      <c r="B2306" s="92"/>
      <c r="C2306" s="92"/>
      <c r="D2306" s="92"/>
      <c r="E2306" s="104"/>
      <c r="F2306" s="104"/>
      <c r="G2306" s="104"/>
      <c r="H2306" s="104"/>
      <c r="I2306" s="104"/>
      <c r="J2306" s="104"/>
      <c r="K2306" s="104"/>
      <c r="L2306" s="104"/>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2"/>
      <c r="B2307" s="92"/>
      <c r="C2307" s="92"/>
      <c r="D2307" s="92"/>
      <c r="E2307" s="104"/>
      <c r="F2307" s="104"/>
      <c r="G2307" s="104"/>
      <c r="H2307" s="104"/>
      <c r="I2307" s="104"/>
      <c r="J2307" s="104"/>
      <c r="K2307" s="104"/>
      <c r="L2307" s="104"/>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2"/>
      <c r="B2308" s="92"/>
      <c r="C2308" s="92"/>
      <c r="D2308" s="92"/>
      <c r="E2308" s="104"/>
      <c r="F2308" s="104"/>
      <c r="G2308" s="104"/>
      <c r="H2308" s="104"/>
      <c r="I2308" s="104"/>
      <c r="J2308" s="104"/>
      <c r="K2308" s="104"/>
      <c r="L2308" s="104"/>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2"/>
      <c r="B2309" s="92"/>
      <c r="C2309" s="92"/>
      <c r="D2309" s="92"/>
      <c r="E2309" s="104"/>
      <c r="F2309" s="104"/>
      <c r="G2309" s="104"/>
      <c r="H2309" s="104"/>
      <c r="I2309" s="104"/>
      <c r="J2309" s="104"/>
      <c r="K2309" s="104"/>
      <c r="L2309" s="104"/>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2"/>
      <c r="B2310" s="92"/>
      <c r="C2310" s="92"/>
      <c r="D2310" s="92"/>
      <c r="E2310" s="104"/>
      <c r="F2310" s="104"/>
      <c r="G2310" s="104"/>
      <c r="H2310" s="104"/>
      <c r="I2310" s="104"/>
      <c r="J2310" s="104"/>
      <c r="K2310" s="104"/>
      <c r="L2310" s="104"/>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2"/>
      <c r="B2311" s="92"/>
      <c r="C2311" s="92"/>
      <c r="D2311" s="92"/>
      <c r="E2311" s="104"/>
      <c r="F2311" s="104"/>
      <c r="G2311" s="104"/>
      <c r="H2311" s="104"/>
      <c r="I2311" s="104"/>
      <c r="J2311" s="104"/>
      <c r="K2311" s="104"/>
      <c r="L2311" s="104"/>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2"/>
      <c r="B2312" s="92"/>
      <c r="C2312" s="92"/>
      <c r="D2312" s="92"/>
      <c r="E2312" s="104"/>
      <c r="F2312" s="104"/>
      <c r="G2312" s="104"/>
      <c r="H2312" s="104"/>
      <c r="I2312" s="104"/>
      <c r="J2312" s="104"/>
      <c r="K2312" s="104"/>
      <c r="L2312" s="104"/>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2"/>
      <c r="B2313" s="92"/>
      <c r="C2313" s="92"/>
      <c r="D2313" s="92"/>
      <c r="E2313" s="104"/>
      <c r="F2313" s="104"/>
      <c r="G2313" s="104"/>
      <c r="H2313" s="104"/>
      <c r="I2313" s="104"/>
      <c r="J2313" s="104"/>
      <c r="K2313" s="104"/>
      <c r="L2313" s="104"/>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2"/>
      <c r="B2314" s="92"/>
      <c r="C2314" s="92"/>
      <c r="D2314" s="92"/>
      <c r="E2314" s="104"/>
      <c r="F2314" s="104"/>
      <c r="G2314" s="104"/>
      <c r="H2314" s="104"/>
      <c r="I2314" s="104"/>
      <c r="J2314" s="104"/>
      <c r="K2314" s="104"/>
      <c r="L2314" s="10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2"/>
      <c r="B2315" s="92"/>
      <c r="C2315" s="92"/>
      <c r="D2315" s="92"/>
      <c r="E2315" s="104"/>
      <c r="F2315" s="104"/>
      <c r="G2315" s="104"/>
      <c r="H2315" s="104"/>
      <c r="I2315" s="104"/>
      <c r="J2315" s="104"/>
      <c r="K2315" s="104"/>
      <c r="L2315" s="104"/>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2"/>
      <c r="B2316" s="92"/>
      <c r="C2316" s="92"/>
      <c r="D2316" s="92"/>
      <c r="E2316" s="104"/>
      <c r="F2316" s="104"/>
      <c r="G2316" s="104"/>
      <c r="H2316" s="104"/>
      <c r="I2316" s="104"/>
      <c r="J2316" s="104"/>
      <c r="K2316" s="104"/>
      <c r="L2316" s="104"/>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2"/>
      <c r="B2317" s="92"/>
      <c r="C2317" s="92"/>
      <c r="D2317" s="92"/>
      <c r="E2317" s="104"/>
      <c r="F2317" s="104"/>
      <c r="G2317" s="104"/>
      <c r="H2317" s="104"/>
      <c r="I2317" s="104"/>
      <c r="J2317" s="104"/>
      <c r="K2317" s="104"/>
      <c r="L2317" s="104"/>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2"/>
      <c r="B2318" s="92"/>
      <c r="C2318" s="92"/>
      <c r="D2318" s="92"/>
      <c r="E2318" s="104"/>
      <c r="F2318" s="104"/>
      <c r="G2318" s="104"/>
      <c r="H2318" s="104"/>
      <c r="I2318" s="104"/>
      <c r="J2318" s="104"/>
      <c r="K2318" s="104"/>
      <c r="L2318" s="104"/>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2"/>
      <c r="B2319" s="92"/>
      <c r="C2319" s="92"/>
      <c r="D2319" s="92"/>
      <c r="E2319" s="104"/>
      <c r="F2319" s="104"/>
      <c r="G2319" s="104"/>
      <c r="H2319" s="104"/>
      <c r="I2319" s="104"/>
      <c r="J2319" s="104"/>
      <c r="K2319" s="104"/>
      <c r="L2319" s="104"/>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2"/>
      <c r="B2320" s="92"/>
      <c r="C2320" s="92"/>
      <c r="D2320" s="92"/>
      <c r="E2320" s="104"/>
      <c r="F2320" s="104"/>
      <c r="G2320" s="104"/>
      <c r="H2320" s="104"/>
      <c r="I2320" s="104"/>
      <c r="J2320" s="104"/>
      <c r="K2320" s="104"/>
      <c r="L2320" s="104"/>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2"/>
      <c r="B2321" s="92"/>
      <c r="C2321" s="92"/>
      <c r="D2321" s="92"/>
      <c r="E2321" s="104"/>
      <c r="F2321" s="104"/>
      <c r="G2321" s="104"/>
      <c r="H2321" s="104"/>
      <c r="I2321" s="104"/>
      <c r="J2321" s="104"/>
      <c r="K2321" s="104"/>
      <c r="L2321" s="104"/>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2"/>
      <c r="B2322" s="92"/>
      <c r="C2322" s="92"/>
      <c r="D2322" s="92"/>
      <c r="E2322" s="104"/>
      <c r="F2322" s="104"/>
      <c r="G2322" s="104"/>
      <c r="H2322" s="104"/>
      <c r="I2322" s="104"/>
      <c r="J2322" s="104"/>
      <c r="K2322" s="104"/>
      <c r="L2322" s="104"/>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2"/>
      <c r="B2323" s="92"/>
      <c r="C2323" s="92"/>
      <c r="D2323" s="92"/>
      <c r="E2323" s="104"/>
      <c r="F2323" s="104"/>
      <c r="G2323" s="104"/>
      <c r="H2323" s="104"/>
      <c r="I2323" s="104"/>
      <c r="J2323" s="104"/>
      <c r="K2323" s="104"/>
      <c r="L2323" s="104"/>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2"/>
      <c r="B2324" s="92"/>
      <c r="C2324" s="92"/>
      <c r="D2324" s="92"/>
      <c r="E2324" s="104"/>
      <c r="F2324" s="104"/>
      <c r="G2324" s="104"/>
      <c r="H2324" s="104"/>
      <c r="I2324" s="104"/>
      <c r="J2324" s="104"/>
      <c r="K2324" s="104"/>
      <c r="L2324" s="10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2"/>
      <c r="B2325" s="92"/>
      <c r="C2325" s="92"/>
      <c r="D2325" s="92"/>
      <c r="E2325" s="104"/>
      <c r="F2325" s="104"/>
      <c r="G2325" s="104"/>
      <c r="H2325" s="104"/>
      <c r="I2325" s="104"/>
      <c r="J2325" s="104"/>
      <c r="K2325" s="104"/>
      <c r="L2325" s="104"/>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2"/>
      <c r="B2326" s="92"/>
      <c r="C2326" s="92"/>
      <c r="D2326" s="92"/>
      <c r="E2326" s="104"/>
      <c r="F2326" s="104"/>
      <c r="G2326" s="104"/>
      <c r="H2326" s="104"/>
      <c r="I2326" s="104"/>
      <c r="J2326" s="104"/>
      <c r="K2326" s="104"/>
      <c r="L2326" s="104"/>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2"/>
      <c r="B2327" s="92"/>
      <c r="C2327" s="92"/>
      <c r="D2327" s="92"/>
      <c r="E2327" s="104"/>
      <c r="F2327" s="104"/>
      <c r="G2327" s="104"/>
      <c r="H2327" s="104"/>
      <c r="I2327" s="104"/>
      <c r="J2327" s="104"/>
      <c r="K2327" s="104"/>
      <c r="L2327" s="104"/>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2"/>
      <c r="B2328" s="92"/>
      <c r="C2328" s="92"/>
      <c r="D2328" s="92"/>
      <c r="E2328" s="104"/>
      <c r="F2328" s="104"/>
      <c r="G2328" s="104"/>
      <c r="H2328" s="104"/>
      <c r="I2328" s="104"/>
      <c r="J2328" s="104"/>
      <c r="K2328" s="104"/>
      <c r="L2328" s="104"/>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2"/>
      <c r="B2329" s="92"/>
      <c r="C2329" s="92"/>
      <c r="D2329" s="92"/>
      <c r="E2329" s="104"/>
      <c r="F2329" s="104"/>
      <c r="G2329" s="104"/>
      <c r="H2329" s="104"/>
      <c r="I2329" s="104"/>
      <c r="J2329" s="104"/>
      <c r="K2329" s="104"/>
      <c r="L2329" s="104"/>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2"/>
      <c r="B2330" s="92"/>
      <c r="C2330" s="92"/>
      <c r="D2330" s="92"/>
      <c r="E2330" s="104"/>
      <c r="F2330" s="104"/>
      <c r="G2330" s="104"/>
      <c r="H2330" s="104"/>
      <c r="I2330" s="104"/>
      <c r="J2330" s="104"/>
      <c r="K2330" s="104"/>
      <c r="L2330" s="104"/>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2"/>
      <c r="B2331" s="92"/>
      <c r="C2331" s="92"/>
      <c r="D2331" s="92"/>
      <c r="E2331" s="104"/>
      <c r="F2331" s="104"/>
      <c r="G2331" s="104"/>
      <c r="H2331" s="104"/>
      <c r="I2331" s="104"/>
      <c r="J2331" s="104"/>
      <c r="K2331" s="104"/>
      <c r="L2331" s="104"/>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2"/>
      <c r="B2332" s="92"/>
      <c r="C2332" s="92"/>
      <c r="D2332" s="92"/>
      <c r="E2332" s="104"/>
      <c r="F2332" s="104"/>
      <c r="G2332" s="104"/>
      <c r="H2332" s="104"/>
      <c r="I2332" s="104"/>
      <c r="J2332" s="104"/>
      <c r="K2332" s="104"/>
      <c r="L2332" s="104"/>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2"/>
      <c r="B2333" s="92"/>
      <c r="C2333" s="92"/>
      <c r="D2333" s="92"/>
      <c r="E2333" s="104"/>
      <c r="F2333" s="104"/>
      <c r="G2333" s="104"/>
      <c r="H2333" s="104"/>
      <c r="I2333" s="104"/>
      <c r="J2333" s="104"/>
      <c r="K2333" s="104"/>
      <c r="L2333" s="104"/>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2"/>
      <c r="B2334" s="92"/>
      <c r="C2334" s="92"/>
      <c r="D2334" s="92"/>
      <c r="E2334" s="104"/>
      <c r="F2334" s="104"/>
      <c r="G2334" s="104"/>
      <c r="H2334" s="104"/>
      <c r="I2334" s="104"/>
      <c r="J2334" s="104"/>
      <c r="K2334" s="104"/>
      <c r="L2334" s="10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2"/>
      <c r="B2335" s="92"/>
      <c r="C2335" s="92"/>
      <c r="D2335" s="92"/>
      <c r="E2335" s="104"/>
      <c r="F2335" s="104"/>
      <c r="G2335" s="104"/>
      <c r="H2335" s="104"/>
      <c r="I2335" s="104"/>
      <c r="J2335" s="104"/>
      <c r="K2335" s="104"/>
      <c r="L2335" s="104"/>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2"/>
      <c r="B2336" s="92"/>
      <c r="C2336" s="92"/>
      <c r="D2336" s="92"/>
      <c r="E2336" s="104"/>
      <c r="F2336" s="104"/>
      <c r="G2336" s="104"/>
      <c r="H2336" s="104"/>
      <c r="I2336" s="104"/>
      <c r="J2336" s="104"/>
      <c r="K2336" s="104"/>
      <c r="L2336" s="104"/>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2"/>
      <c r="B2337" s="92"/>
      <c r="C2337" s="92"/>
      <c r="D2337" s="92"/>
      <c r="E2337" s="104"/>
      <c r="F2337" s="104"/>
      <c r="G2337" s="104"/>
      <c r="H2337" s="104"/>
      <c r="I2337" s="104"/>
      <c r="J2337" s="104"/>
      <c r="K2337" s="104"/>
      <c r="L2337" s="104"/>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2"/>
      <c r="B2338" s="92"/>
      <c r="C2338" s="92"/>
      <c r="D2338" s="92"/>
      <c r="E2338" s="104"/>
      <c r="F2338" s="104"/>
      <c r="G2338" s="104"/>
      <c r="H2338" s="104"/>
      <c r="I2338" s="104"/>
      <c r="J2338" s="104"/>
      <c r="K2338" s="104"/>
      <c r="L2338" s="104"/>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2"/>
      <c r="B2339" s="92"/>
      <c r="C2339" s="92"/>
      <c r="D2339" s="92"/>
      <c r="E2339" s="104"/>
      <c r="F2339" s="104"/>
      <c r="G2339" s="104"/>
      <c r="H2339" s="104"/>
      <c r="I2339" s="104"/>
      <c r="J2339" s="104"/>
      <c r="K2339" s="104"/>
      <c r="L2339" s="104"/>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2"/>
      <c r="B2340" s="92"/>
      <c r="C2340" s="92"/>
      <c r="D2340" s="92"/>
      <c r="E2340" s="104"/>
      <c r="F2340" s="104"/>
      <c r="G2340" s="104"/>
      <c r="H2340" s="104"/>
      <c r="I2340" s="104"/>
      <c r="J2340" s="104"/>
      <c r="K2340" s="104"/>
      <c r="L2340" s="104"/>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2"/>
      <c r="B2341" s="92"/>
      <c r="C2341" s="92"/>
      <c r="D2341" s="92"/>
      <c r="E2341" s="104"/>
      <c r="F2341" s="104"/>
      <c r="G2341" s="104"/>
      <c r="H2341" s="104"/>
      <c r="I2341" s="104"/>
      <c r="J2341" s="104"/>
      <c r="K2341" s="104"/>
      <c r="L2341" s="104"/>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2"/>
      <c r="B2342" s="92"/>
      <c r="C2342" s="92"/>
      <c r="D2342" s="92"/>
      <c r="E2342" s="104"/>
      <c r="F2342" s="104"/>
      <c r="G2342" s="104"/>
      <c r="H2342" s="104"/>
      <c r="I2342" s="104"/>
      <c r="J2342" s="104"/>
      <c r="K2342" s="104"/>
      <c r="L2342" s="104"/>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2"/>
      <c r="B2343" s="92"/>
      <c r="C2343" s="92"/>
      <c r="D2343" s="92"/>
      <c r="E2343" s="104"/>
      <c r="F2343" s="104"/>
      <c r="G2343" s="104"/>
      <c r="H2343" s="104"/>
      <c r="I2343" s="104"/>
      <c r="J2343" s="104"/>
      <c r="K2343" s="104"/>
      <c r="L2343" s="104"/>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2"/>
      <c r="B2344" s="92"/>
      <c r="C2344" s="92"/>
      <c r="D2344" s="92"/>
      <c r="E2344" s="104"/>
      <c r="F2344" s="104"/>
      <c r="G2344" s="104"/>
      <c r="H2344" s="104"/>
      <c r="I2344" s="104"/>
      <c r="J2344" s="104"/>
      <c r="K2344" s="104"/>
      <c r="L2344" s="10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2"/>
      <c r="B2345" s="92"/>
      <c r="C2345" s="92"/>
      <c r="D2345" s="92"/>
      <c r="E2345" s="104"/>
      <c r="F2345" s="104"/>
      <c r="G2345" s="104"/>
      <c r="H2345" s="104"/>
      <c r="I2345" s="104"/>
      <c r="J2345" s="104"/>
      <c r="K2345" s="104"/>
      <c r="L2345" s="104"/>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2"/>
      <c r="B2346" s="92"/>
      <c r="C2346" s="92"/>
      <c r="D2346" s="92"/>
      <c r="E2346" s="104"/>
      <c r="F2346" s="104"/>
      <c r="G2346" s="104"/>
      <c r="H2346" s="104"/>
      <c r="I2346" s="104"/>
      <c r="J2346" s="104"/>
      <c r="K2346" s="104"/>
      <c r="L2346" s="104"/>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2"/>
      <c r="B2347" s="92"/>
      <c r="C2347" s="92"/>
      <c r="D2347" s="92"/>
      <c r="E2347" s="104"/>
      <c r="F2347" s="104"/>
      <c r="G2347" s="104"/>
      <c r="H2347" s="104"/>
      <c r="I2347" s="104"/>
      <c r="J2347" s="104"/>
      <c r="K2347" s="104"/>
      <c r="L2347" s="104"/>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2"/>
      <c r="B2348" s="92"/>
      <c r="C2348" s="92"/>
      <c r="D2348" s="92"/>
      <c r="E2348" s="104"/>
      <c r="F2348" s="104"/>
      <c r="G2348" s="104"/>
      <c r="H2348" s="104"/>
      <c r="I2348" s="104"/>
      <c r="J2348" s="104"/>
      <c r="K2348" s="104"/>
      <c r="L2348" s="104"/>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2"/>
      <c r="B2349" s="92"/>
      <c r="C2349" s="92"/>
      <c r="D2349" s="92"/>
      <c r="E2349" s="104"/>
      <c r="F2349" s="104"/>
      <c r="G2349" s="104"/>
      <c r="H2349" s="104"/>
      <c r="I2349" s="104"/>
      <c r="J2349" s="104"/>
      <c r="K2349" s="104"/>
      <c r="L2349" s="104"/>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2"/>
      <c r="B2350" s="92"/>
      <c r="C2350" s="92"/>
      <c r="D2350" s="92"/>
      <c r="E2350" s="104"/>
      <c r="F2350" s="104"/>
      <c r="G2350" s="104"/>
      <c r="H2350" s="104"/>
      <c r="I2350" s="104"/>
      <c r="J2350" s="104"/>
      <c r="K2350" s="104"/>
      <c r="L2350" s="104"/>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2"/>
      <c r="B2351" s="92"/>
      <c r="C2351" s="92"/>
      <c r="D2351" s="92"/>
      <c r="E2351" s="104"/>
      <c r="F2351" s="104"/>
      <c r="G2351" s="104"/>
      <c r="H2351" s="104"/>
      <c r="I2351" s="104"/>
      <c r="J2351" s="104"/>
      <c r="K2351" s="104"/>
      <c r="L2351" s="104"/>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2"/>
      <c r="B2352" s="92"/>
      <c r="C2352" s="92"/>
      <c r="D2352" s="92"/>
      <c r="E2352" s="104"/>
      <c r="F2352" s="104"/>
      <c r="G2352" s="104"/>
      <c r="H2352" s="104"/>
      <c r="I2352" s="104"/>
      <c r="J2352" s="104"/>
      <c r="K2352" s="104"/>
      <c r="L2352" s="104"/>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2"/>
      <c r="B2353" s="92"/>
      <c r="C2353" s="92"/>
      <c r="D2353" s="92"/>
      <c r="E2353" s="104"/>
      <c r="F2353" s="104"/>
      <c r="G2353" s="104"/>
      <c r="H2353" s="104"/>
      <c r="I2353" s="104"/>
      <c r="J2353" s="104"/>
      <c r="K2353" s="104"/>
      <c r="L2353" s="104"/>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2"/>
      <c r="B2354" s="92"/>
      <c r="C2354" s="92"/>
      <c r="D2354" s="92"/>
      <c r="E2354" s="104"/>
      <c r="F2354" s="104"/>
      <c r="G2354" s="104"/>
      <c r="H2354" s="104"/>
      <c r="I2354" s="104"/>
      <c r="J2354" s="104"/>
      <c r="K2354" s="104"/>
      <c r="L2354" s="10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2"/>
      <c r="B2355" s="92"/>
      <c r="C2355" s="92"/>
      <c r="D2355" s="92"/>
      <c r="E2355" s="104"/>
      <c r="F2355" s="104"/>
      <c r="G2355" s="104"/>
      <c r="H2355" s="104"/>
      <c r="I2355" s="104"/>
      <c r="J2355" s="104"/>
      <c r="K2355" s="104"/>
      <c r="L2355" s="104"/>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2"/>
      <c r="B2356" s="92"/>
      <c r="C2356" s="92"/>
      <c r="D2356" s="92"/>
      <c r="E2356" s="104"/>
      <c r="F2356" s="104"/>
      <c r="G2356" s="104"/>
      <c r="H2356" s="104"/>
      <c r="I2356" s="104"/>
      <c r="J2356" s="104"/>
      <c r="K2356" s="104"/>
      <c r="L2356" s="104"/>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2"/>
      <c r="B2357" s="92"/>
      <c r="C2357" s="92"/>
      <c r="D2357" s="92"/>
      <c r="E2357" s="104"/>
      <c r="F2357" s="104"/>
      <c r="G2357" s="104"/>
      <c r="H2357" s="104"/>
      <c r="I2357" s="104"/>
      <c r="J2357" s="104"/>
      <c r="K2357" s="104"/>
      <c r="L2357" s="104"/>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2"/>
      <c r="B2358" s="92"/>
      <c r="C2358" s="92"/>
      <c r="D2358" s="92"/>
      <c r="E2358" s="104"/>
      <c r="F2358" s="104"/>
      <c r="G2358" s="104"/>
      <c r="H2358" s="104"/>
      <c r="I2358" s="104"/>
      <c r="J2358" s="104"/>
      <c r="K2358" s="104"/>
      <c r="L2358" s="104"/>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2"/>
      <c r="B2359" s="92"/>
      <c r="C2359" s="92"/>
      <c r="D2359" s="92"/>
      <c r="E2359" s="104"/>
      <c r="F2359" s="104"/>
      <c r="G2359" s="104"/>
      <c r="H2359" s="104"/>
      <c r="I2359" s="104"/>
      <c r="J2359" s="104"/>
      <c r="K2359" s="104"/>
      <c r="L2359" s="104"/>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2"/>
      <c r="B2360" s="92"/>
      <c r="C2360" s="92"/>
      <c r="D2360" s="92"/>
      <c r="E2360" s="104"/>
      <c r="F2360" s="104"/>
      <c r="G2360" s="104"/>
      <c r="H2360" s="104"/>
      <c r="I2360" s="104"/>
      <c r="J2360" s="104"/>
      <c r="K2360" s="104"/>
      <c r="L2360" s="104"/>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2"/>
      <c r="B2361" s="92"/>
      <c r="C2361" s="92"/>
      <c r="D2361" s="92"/>
      <c r="E2361" s="104"/>
      <c r="F2361" s="104"/>
      <c r="G2361" s="104"/>
      <c r="H2361" s="104"/>
      <c r="I2361" s="104"/>
      <c r="J2361" s="104"/>
      <c r="K2361" s="104"/>
      <c r="L2361" s="104"/>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2"/>
      <c r="B2362" s="92"/>
      <c r="C2362" s="92"/>
      <c r="D2362" s="92"/>
      <c r="E2362" s="104"/>
      <c r="F2362" s="104"/>
      <c r="G2362" s="104"/>
      <c r="H2362" s="104"/>
      <c r="I2362" s="104"/>
      <c r="J2362" s="104"/>
      <c r="K2362" s="104"/>
      <c r="L2362" s="104"/>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2"/>
      <c r="B2363" s="92"/>
      <c r="C2363" s="92"/>
      <c r="D2363" s="92"/>
      <c r="E2363" s="104"/>
      <c r="F2363" s="104"/>
      <c r="G2363" s="104"/>
      <c r="H2363" s="104"/>
      <c r="I2363" s="104"/>
      <c r="J2363" s="104"/>
      <c r="K2363" s="104"/>
      <c r="L2363" s="104"/>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2"/>
      <c r="B2364" s="92"/>
      <c r="C2364" s="92"/>
      <c r="D2364" s="92"/>
      <c r="E2364" s="104"/>
      <c r="F2364" s="104"/>
      <c r="G2364" s="104"/>
      <c r="H2364" s="104"/>
      <c r="I2364" s="104"/>
      <c r="J2364" s="104"/>
      <c r="K2364" s="104"/>
      <c r="L2364" s="10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2"/>
      <c r="B2365" s="92"/>
      <c r="C2365" s="92"/>
      <c r="D2365" s="92"/>
      <c r="E2365" s="104"/>
      <c r="F2365" s="104"/>
      <c r="G2365" s="104"/>
      <c r="H2365" s="104"/>
      <c r="I2365" s="104"/>
      <c r="J2365" s="104"/>
      <c r="K2365" s="104"/>
      <c r="L2365" s="104"/>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2"/>
      <c r="B2366" s="92"/>
      <c r="C2366" s="92"/>
      <c r="D2366" s="92"/>
      <c r="E2366" s="104"/>
      <c r="F2366" s="104"/>
      <c r="G2366" s="104"/>
      <c r="H2366" s="104"/>
      <c r="I2366" s="104"/>
      <c r="J2366" s="104"/>
      <c r="K2366" s="104"/>
      <c r="L2366" s="104"/>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2"/>
      <c r="B2367" s="92"/>
      <c r="C2367" s="92"/>
      <c r="D2367" s="92"/>
      <c r="E2367" s="104"/>
      <c r="F2367" s="104"/>
      <c r="G2367" s="104"/>
      <c r="H2367" s="104"/>
      <c r="I2367" s="104"/>
      <c r="J2367" s="104"/>
      <c r="K2367" s="104"/>
      <c r="L2367" s="104"/>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2"/>
      <c r="B2368" s="92"/>
      <c r="C2368" s="92"/>
      <c r="D2368" s="92"/>
      <c r="E2368" s="104"/>
      <c r="F2368" s="104"/>
      <c r="G2368" s="104"/>
      <c r="H2368" s="104"/>
      <c r="I2368" s="104"/>
      <c r="J2368" s="104"/>
      <c r="K2368" s="104"/>
      <c r="L2368" s="104"/>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2"/>
      <c r="B2369" s="92"/>
      <c r="C2369" s="92"/>
      <c r="D2369" s="92"/>
      <c r="E2369" s="104"/>
      <c r="F2369" s="104"/>
      <c r="G2369" s="104"/>
      <c r="H2369" s="104"/>
      <c r="I2369" s="104"/>
      <c r="J2369" s="104"/>
      <c r="K2369" s="104"/>
      <c r="L2369" s="104"/>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2"/>
      <c r="B2370" s="92"/>
      <c r="C2370" s="92"/>
      <c r="D2370" s="92"/>
      <c r="E2370" s="104"/>
      <c r="F2370" s="104"/>
      <c r="G2370" s="104"/>
      <c r="H2370" s="104"/>
      <c r="I2370" s="104"/>
      <c r="J2370" s="104"/>
      <c r="K2370" s="104"/>
      <c r="L2370" s="104"/>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2"/>
      <c r="B2371" s="92"/>
      <c r="C2371" s="92"/>
      <c r="D2371" s="92"/>
      <c r="E2371" s="104"/>
      <c r="F2371" s="104"/>
      <c r="G2371" s="104"/>
      <c r="H2371" s="104"/>
      <c r="I2371" s="104"/>
      <c r="J2371" s="104"/>
      <c r="K2371" s="104"/>
      <c r="L2371" s="104"/>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2"/>
      <c r="B2372" s="92"/>
      <c r="C2372" s="92"/>
      <c r="D2372" s="92"/>
      <c r="E2372" s="104"/>
      <c r="F2372" s="104"/>
      <c r="G2372" s="104"/>
      <c r="H2372" s="104"/>
      <c r="I2372" s="104"/>
      <c r="J2372" s="104"/>
      <c r="K2372" s="104"/>
      <c r="L2372" s="104"/>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2"/>
      <c r="B2373" s="92"/>
      <c r="C2373" s="92"/>
      <c r="D2373" s="92"/>
      <c r="E2373" s="104"/>
      <c r="F2373" s="104"/>
      <c r="G2373" s="104"/>
      <c r="H2373" s="104"/>
      <c r="I2373" s="104"/>
      <c r="J2373" s="104"/>
      <c r="K2373" s="104"/>
      <c r="L2373" s="104"/>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2"/>
      <c r="B2374" s="92"/>
      <c r="C2374" s="92"/>
      <c r="D2374" s="92"/>
      <c r="E2374" s="104"/>
      <c r="F2374" s="104"/>
      <c r="G2374" s="104"/>
      <c r="H2374" s="104"/>
      <c r="I2374" s="104"/>
      <c r="J2374" s="104"/>
      <c r="K2374" s="104"/>
      <c r="L2374" s="10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2"/>
      <c r="B2375" s="92"/>
      <c r="C2375" s="92"/>
      <c r="D2375" s="92"/>
      <c r="E2375" s="104"/>
      <c r="F2375" s="104"/>
      <c r="G2375" s="104"/>
      <c r="H2375" s="104"/>
      <c r="I2375" s="104"/>
      <c r="J2375" s="104"/>
      <c r="K2375" s="104"/>
      <c r="L2375" s="104"/>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2"/>
      <c r="B2376" s="92"/>
      <c r="C2376" s="92"/>
      <c r="D2376" s="92"/>
      <c r="E2376" s="104"/>
      <c r="F2376" s="104"/>
      <c r="G2376" s="104"/>
      <c r="H2376" s="104"/>
      <c r="I2376" s="104"/>
      <c r="J2376" s="104"/>
      <c r="K2376" s="104"/>
      <c r="L2376" s="104"/>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2"/>
      <c r="B2377" s="92"/>
      <c r="C2377" s="92"/>
      <c r="D2377" s="92"/>
      <c r="E2377" s="104"/>
      <c r="F2377" s="104"/>
      <c r="G2377" s="104"/>
      <c r="H2377" s="104"/>
      <c r="I2377" s="104"/>
      <c r="J2377" s="104"/>
      <c r="K2377" s="104"/>
      <c r="L2377" s="104"/>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2"/>
      <c r="B2378" s="92"/>
      <c r="C2378" s="92"/>
      <c r="D2378" s="92"/>
      <c r="E2378" s="104"/>
      <c r="F2378" s="104"/>
      <c r="G2378" s="104"/>
      <c r="H2378" s="104"/>
      <c r="I2378" s="104"/>
      <c r="J2378" s="104"/>
      <c r="K2378" s="104"/>
      <c r="L2378" s="104"/>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2"/>
      <c r="B2379" s="92"/>
      <c r="C2379" s="92"/>
      <c r="D2379" s="92"/>
      <c r="E2379" s="104"/>
      <c r="F2379" s="104"/>
      <c r="G2379" s="104"/>
      <c r="H2379" s="104"/>
      <c r="I2379" s="104"/>
      <c r="J2379" s="104"/>
      <c r="K2379" s="104"/>
      <c r="L2379" s="104"/>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2"/>
      <c r="B2380" s="92"/>
      <c r="C2380" s="92"/>
      <c r="D2380" s="92"/>
      <c r="E2380" s="104"/>
      <c r="F2380" s="104"/>
      <c r="G2380" s="104"/>
      <c r="H2380" s="104"/>
      <c r="I2380" s="104"/>
      <c r="J2380" s="104"/>
      <c r="K2380" s="104"/>
      <c r="L2380" s="104"/>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2"/>
      <c r="B2381" s="92"/>
      <c r="C2381" s="92"/>
      <c r="D2381" s="92"/>
      <c r="E2381" s="104"/>
      <c r="F2381" s="104"/>
      <c r="G2381" s="104"/>
      <c r="H2381" s="104"/>
      <c r="I2381" s="104"/>
      <c r="J2381" s="104"/>
      <c r="K2381" s="104"/>
      <c r="L2381" s="104"/>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2"/>
      <c r="B2382" s="92"/>
      <c r="C2382" s="92"/>
      <c r="D2382" s="92"/>
      <c r="E2382" s="104"/>
      <c r="F2382" s="104"/>
      <c r="G2382" s="104"/>
      <c r="H2382" s="104"/>
      <c r="I2382" s="104"/>
      <c r="J2382" s="104"/>
      <c r="K2382" s="104"/>
      <c r="L2382" s="104"/>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2"/>
      <c r="B2383" s="92"/>
      <c r="C2383" s="92"/>
      <c r="D2383" s="92"/>
      <c r="E2383" s="104"/>
      <c r="F2383" s="104"/>
      <c r="G2383" s="104"/>
      <c r="H2383" s="104"/>
      <c r="I2383" s="104"/>
      <c r="J2383" s="104"/>
      <c r="K2383" s="104"/>
      <c r="L2383" s="104"/>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2"/>
      <c r="B2384" s="92"/>
      <c r="C2384" s="92"/>
      <c r="D2384" s="92"/>
      <c r="E2384" s="104"/>
      <c r="F2384" s="104"/>
      <c r="G2384" s="104"/>
      <c r="H2384" s="104"/>
      <c r="I2384" s="104"/>
      <c r="J2384" s="104"/>
      <c r="K2384" s="104"/>
      <c r="L2384" s="10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2"/>
      <c r="B2385" s="92"/>
      <c r="C2385" s="92"/>
      <c r="D2385" s="92"/>
      <c r="E2385" s="104"/>
      <c r="F2385" s="104"/>
      <c r="G2385" s="104"/>
      <c r="H2385" s="104"/>
      <c r="I2385" s="104"/>
      <c r="J2385" s="104"/>
      <c r="K2385" s="104"/>
      <c r="L2385" s="104"/>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2"/>
      <c r="B2386" s="92"/>
      <c r="C2386" s="92"/>
      <c r="D2386" s="92"/>
      <c r="E2386" s="104"/>
      <c r="F2386" s="104"/>
      <c r="G2386" s="104"/>
      <c r="H2386" s="104"/>
      <c r="I2386" s="104"/>
      <c r="J2386" s="104"/>
      <c r="K2386" s="104"/>
      <c r="L2386" s="104"/>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2"/>
      <c r="B2387" s="92"/>
      <c r="C2387" s="92"/>
      <c r="D2387" s="92"/>
      <c r="E2387" s="104"/>
      <c r="F2387" s="104"/>
      <c r="G2387" s="104"/>
      <c r="H2387" s="104"/>
      <c r="I2387" s="104"/>
      <c r="J2387" s="104"/>
      <c r="K2387" s="104"/>
      <c r="L2387" s="104"/>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2"/>
      <c r="B2388" s="92"/>
      <c r="C2388" s="92"/>
      <c r="D2388" s="92"/>
      <c r="E2388" s="104"/>
      <c r="F2388" s="104"/>
      <c r="G2388" s="104"/>
      <c r="H2388" s="104"/>
      <c r="I2388" s="104"/>
      <c r="J2388" s="104"/>
      <c r="K2388" s="104"/>
      <c r="L2388" s="104"/>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2"/>
      <c r="B2389" s="92"/>
      <c r="C2389" s="92"/>
      <c r="D2389" s="92"/>
      <c r="E2389" s="104"/>
      <c r="F2389" s="104"/>
      <c r="G2389" s="104"/>
      <c r="H2389" s="104"/>
      <c r="I2389" s="104"/>
      <c r="J2389" s="104"/>
      <c r="K2389" s="104"/>
      <c r="L2389" s="104"/>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2"/>
      <c r="B2390" s="92"/>
      <c r="C2390" s="92"/>
      <c r="D2390" s="92"/>
      <c r="E2390" s="104"/>
      <c r="F2390" s="104"/>
      <c r="G2390" s="104"/>
      <c r="H2390" s="104"/>
      <c r="I2390" s="104"/>
      <c r="J2390" s="104"/>
      <c r="K2390" s="104"/>
      <c r="L2390" s="104"/>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2"/>
      <c r="B2391" s="92"/>
      <c r="C2391" s="92"/>
      <c r="D2391" s="92"/>
      <c r="E2391" s="104"/>
      <c r="F2391" s="104"/>
      <c r="G2391" s="104"/>
      <c r="H2391" s="104"/>
      <c r="I2391" s="104"/>
      <c r="J2391" s="104"/>
      <c r="K2391" s="104"/>
      <c r="L2391" s="104"/>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2"/>
      <c r="B2392" s="92"/>
      <c r="C2392" s="92"/>
      <c r="D2392" s="92"/>
      <c r="E2392" s="104"/>
      <c r="F2392" s="104"/>
      <c r="G2392" s="104"/>
      <c r="H2392" s="104"/>
      <c r="I2392" s="104"/>
      <c r="J2392" s="104"/>
      <c r="K2392" s="104"/>
      <c r="L2392" s="104"/>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2"/>
      <c r="B2393" s="92"/>
      <c r="C2393" s="92"/>
      <c r="D2393" s="92"/>
      <c r="E2393" s="104"/>
      <c r="F2393" s="104"/>
      <c r="G2393" s="104"/>
      <c r="H2393" s="104"/>
      <c r="I2393" s="104"/>
      <c r="J2393" s="104"/>
      <c r="K2393" s="104"/>
      <c r="L2393" s="104"/>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2"/>
      <c r="B2394" s="92"/>
      <c r="C2394" s="92"/>
      <c r="D2394" s="92"/>
      <c r="E2394" s="104"/>
      <c r="F2394" s="104"/>
      <c r="G2394" s="104"/>
      <c r="H2394" s="104"/>
      <c r="I2394" s="104"/>
      <c r="J2394" s="104"/>
      <c r="K2394" s="104"/>
      <c r="L2394" s="10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2"/>
      <c r="B2395" s="92"/>
      <c r="C2395" s="92"/>
      <c r="D2395" s="92"/>
      <c r="E2395" s="104"/>
      <c r="F2395" s="104"/>
      <c r="G2395" s="104"/>
      <c r="H2395" s="104"/>
      <c r="I2395" s="104"/>
      <c r="J2395" s="104"/>
      <c r="K2395" s="104"/>
      <c r="L2395" s="104"/>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2"/>
      <c r="B2396" s="92"/>
      <c r="C2396" s="92"/>
      <c r="D2396" s="92"/>
      <c r="E2396" s="104"/>
      <c r="F2396" s="104"/>
      <c r="G2396" s="104"/>
      <c r="H2396" s="104"/>
      <c r="I2396" s="104"/>
      <c r="J2396" s="104"/>
      <c r="K2396" s="104"/>
      <c r="L2396" s="104"/>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2"/>
      <c r="B2397" s="92"/>
      <c r="C2397" s="92"/>
      <c r="D2397" s="92"/>
      <c r="E2397" s="104"/>
      <c r="F2397" s="104"/>
      <c r="G2397" s="104"/>
      <c r="H2397" s="104"/>
      <c r="I2397" s="104"/>
      <c r="J2397" s="104"/>
      <c r="K2397" s="104"/>
      <c r="L2397" s="104"/>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2"/>
      <c r="B2398" s="92"/>
      <c r="C2398" s="92"/>
      <c r="D2398" s="92"/>
      <c r="E2398" s="104"/>
      <c r="F2398" s="104"/>
      <c r="G2398" s="104"/>
      <c r="H2398" s="104"/>
      <c r="I2398" s="104"/>
      <c r="J2398" s="104"/>
      <c r="K2398" s="104"/>
      <c r="L2398" s="104"/>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2"/>
      <c r="B2399" s="92"/>
      <c r="C2399" s="92"/>
      <c r="D2399" s="92"/>
      <c r="E2399" s="104"/>
      <c r="F2399" s="104"/>
      <c r="G2399" s="104"/>
      <c r="H2399" s="104"/>
      <c r="I2399" s="104"/>
      <c r="J2399" s="104"/>
      <c r="K2399" s="104"/>
      <c r="L2399" s="104"/>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2"/>
      <c r="B2400" s="92"/>
      <c r="C2400" s="92"/>
      <c r="D2400" s="92"/>
      <c r="E2400" s="104"/>
      <c r="F2400" s="104"/>
      <c r="G2400" s="104"/>
      <c r="H2400" s="104"/>
      <c r="I2400" s="104"/>
      <c r="J2400" s="104"/>
      <c r="K2400" s="104"/>
      <c r="L2400" s="104"/>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2"/>
      <c r="B2401" s="92"/>
      <c r="C2401" s="92"/>
      <c r="D2401" s="92"/>
      <c r="E2401" s="104"/>
      <c r="F2401" s="104"/>
      <c r="G2401" s="104"/>
      <c r="H2401" s="104"/>
      <c r="I2401" s="104"/>
      <c r="J2401" s="104"/>
      <c r="K2401" s="104"/>
      <c r="L2401" s="104"/>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2"/>
      <c r="B2402" s="92"/>
      <c r="C2402" s="92"/>
      <c r="D2402" s="92"/>
      <c r="E2402" s="104"/>
      <c r="F2402" s="104"/>
      <c r="G2402" s="104"/>
      <c r="H2402" s="104"/>
      <c r="I2402" s="104"/>
      <c r="J2402" s="104"/>
      <c r="K2402" s="104"/>
      <c r="L2402" s="104"/>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2"/>
      <c r="B2403" s="92"/>
      <c r="C2403" s="92"/>
      <c r="D2403" s="92"/>
      <c r="E2403" s="104"/>
      <c r="F2403" s="104"/>
      <c r="G2403" s="104"/>
      <c r="H2403" s="104"/>
      <c r="I2403" s="104"/>
      <c r="J2403" s="104"/>
      <c r="K2403" s="104"/>
      <c r="L2403" s="104"/>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2"/>
      <c r="B2404" s="92"/>
      <c r="C2404" s="92"/>
      <c r="D2404" s="92"/>
      <c r="E2404" s="104"/>
      <c r="F2404" s="104"/>
      <c r="G2404" s="104"/>
      <c r="H2404" s="104"/>
      <c r="I2404" s="104"/>
      <c r="J2404" s="104"/>
      <c r="K2404" s="104"/>
      <c r="L2404" s="1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2"/>
      <c r="B2405" s="92"/>
      <c r="C2405" s="92"/>
      <c r="D2405" s="92"/>
      <c r="E2405" s="104"/>
      <c r="F2405" s="104"/>
      <c r="G2405" s="104"/>
      <c r="H2405" s="104"/>
      <c r="I2405" s="104"/>
      <c r="J2405" s="104"/>
      <c r="K2405" s="104"/>
      <c r="L2405" s="104"/>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2"/>
      <c r="B2406" s="92"/>
      <c r="C2406" s="92"/>
      <c r="D2406" s="92"/>
      <c r="E2406" s="104"/>
      <c r="F2406" s="104"/>
      <c r="G2406" s="104"/>
      <c r="H2406" s="104"/>
      <c r="I2406" s="104"/>
      <c r="J2406" s="104"/>
      <c r="K2406" s="104"/>
      <c r="L2406" s="104"/>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2"/>
      <c r="B2407" s="92"/>
      <c r="C2407" s="92"/>
      <c r="D2407" s="92"/>
      <c r="E2407" s="104"/>
      <c r="F2407" s="104"/>
      <c r="G2407" s="104"/>
      <c r="H2407" s="104"/>
      <c r="I2407" s="104"/>
      <c r="J2407" s="104"/>
      <c r="K2407" s="104"/>
      <c r="L2407" s="104"/>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2"/>
      <c r="B2408" s="92"/>
      <c r="C2408" s="92"/>
      <c r="D2408" s="92"/>
      <c r="E2408" s="104"/>
      <c r="F2408" s="104"/>
      <c r="G2408" s="104"/>
      <c r="H2408" s="104"/>
      <c r="I2408" s="104"/>
      <c r="J2408" s="104"/>
      <c r="K2408" s="104"/>
      <c r="L2408" s="104"/>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2"/>
      <c r="B2409" s="92"/>
      <c r="C2409" s="92"/>
      <c r="D2409" s="92"/>
      <c r="E2409" s="104"/>
      <c r="F2409" s="104"/>
      <c r="G2409" s="104"/>
      <c r="H2409" s="104"/>
      <c r="I2409" s="104"/>
      <c r="J2409" s="104"/>
      <c r="K2409" s="104"/>
      <c r="L2409" s="104"/>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2"/>
      <c r="B2410" s="92"/>
      <c r="C2410" s="92"/>
      <c r="D2410" s="92"/>
      <c r="E2410" s="104"/>
      <c r="F2410" s="104"/>
      <c r="G2410" s="104"/>
      <c r="H2410" s="104"/>
      <c r="I2410" s="104"/>
      <c r="J2410" s="104"/>
      <c r="K2410" s="104"/>
      <c r="L2410" s="104"/>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2"/>
      <c r="B2411" s="92"/>
      <c r="C2411" s="92"/>
      <c r="D2411" s="92"/>
      <c r="E2411" s="104"/>
      <c r="F2411" s="104"/>
      <c r="G2411" s="104"/>
      <c r="H2411" s="104"/>
      <c r="I2411" s="104"/>
      <c r="J2411" s="104"/>
      <c r="K2411" s="104"/>
      <c r="L2411" s="104"/>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2"/>
      <c r="B2412" s="92"/>
      <c r="C2412" s="92"/>
      <c r="D2412" s="92"/>
      <c r="E2412" s="104"/>
      <c r="F2412" s="104"/>
      <c r="G2412" s="104"/>
      <c r="H2412" s="104"/>
      <c r="I2412" s="104"/>
      <c r="J2412" s="104"/>
      <c r="K2412" s="104"/>
      <c r="L2412" s="104"/>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2"/>
      <c r="B2413" s="92"/>
      <c r="C2413" s="92"/>
      <c r="D2413" s="92"/>
      <c r="E2413" s="104"/>
      <c r="F2413" s="104"/>
      <c r="G2413" s="104"/>
      <c r="H2413" s="104"/>
      <c r="I2413" s="104"/>
      <c r="J2413" s="104"/>
      <c r="K2413" s="104"/>
      <c r="L2413" s="104"/>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2"/>
      <c r="B2414" s="92"/>
      <c r="C2414" s="92"/>
      <c r="D2414" s="92"/>
      <c r="E2414" s="104"/>
      <c r="F2414" s="104"/>
      <c r="G2414" s="104"/>
      <c r="H2414" s="104"/>
      <c r="I2414" s="104"/>
      <c r="J2414" s="104"/>
      <c r="K2414" s="104"/>
      <c r="L2414" s="10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2"/>
      <c r="B2415" s="92"/>
      <c r="C2415" s="92"/>
      <c r="D2415" s="92"/>
      <c r="E2415" s="104"/>
      <c r="F2415" s="104"/>
      <c r="G2415" s="104"/>
      <c r="H2415" s="104"/>
      <c r="I2415" s="104"/>
      <c r="J2415" s="104"/>
      <c r="K2415" s="104"/>
      <c r="L2415" s="104"/>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2"/>
      <c r="B2416" s="92"/>
      <c r="C2416" s="92"/>
      <c r="D2416" s="92"/>
      <c r="E2416" s="104"/>
      <c r="F2416" s="104"/>
      <c r="G2416" s="104"/>
      <c r="H2416" s="104"/>
      <c r="I2416" s="104"/>
      <c r="J2416" s="104"/>
      <c r="K2416" s="104"/>
      <c r="L2416" s="104"/>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2"/>
      <c r="B2417" s="92"/>
      <c r="C2417" s="92"/>
      <c r="D2417" s="92"/>
      <c r="E2417" s="104"/>
      <c r="F2417" s="104"/>
      <c r="G2417" s="104"/>
      <c r="H2417" s="104"/>
      <c r="I2417" s="104"/>
      <c r="J2417" s="104"/>
      <c r="K2417" s="104"/>
      <c r="L2417" s="104"/>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2"/>
      <c r="B2418" s="92"/>
      <c r="C2418" s="92"/>
      <c r="D2418" s="92"/>
      <c r="E2418" s="104"/>
      <c r="F2418" s="104"/>
      <c r="G2418" s="104"/>
      <c r="H2418" s="104"/>
      <c r="I2418" s="104"/>
      <c r="J2418" s="104"/>
      <c r="K2418" s="104"/>
      <c r="L2418" s="104"/>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2"/>
      <c r="B2419" s="92"/>
      <c r="C2419" s="92"/>
      <c r="D2419" s="92"/>
      <c r="E2419" s="104"/>
      <c r="F2419" s="104"/>
      <c r="G2419" s="104"/>
      <c r="H2419" s="104"/>
      <c r="I2419" s="104"/>
      <c r="J2419" s="104"/>
      <c r="K2419" s="104"/>
      <c r="L2419" s="104"/>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2"/>
      <c r="B2420" s="92"/>
      <c r="C2420" s="92"/>
      <c r="D2420" s="92"/>
      <c r="E2420" s="104"/>
      <c r="F2420" s="104"/>
      <c r="G2420" s="104"/>
      <c r="H2420" s="104"/>
      <c r="I2420" s="104"/>
      <c r="J2420" s="104"/>
      <c r="K2420" s="104"/>
      <c r="L2420" s="104"/>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2"/>
      <c r="B2421" s="92"/>
      <c r="C2421" s="92"/>
      <c r="D2421" s="92"/>
      <c r="E2421" s="104"/>
      <c r="F2421" s="104"/>
      <c r="G2421" s="104"/>
      <c r="H2421" s="104"/>
      <c r="I2421" s="104"/>
      <c r="J2421" s="104"/>
      <c r="K2421" s="104"/>
      <c r="L2421" s="104"/>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2"/>
      <c r="B2422" s="92"/>
      <c r="C2422" s="92"/>
      <c r="D2422" s="92"/>
      <c r="E2422" s="104"/>
      <c r="F2422" s="104"/>
      <c r="G2422" s="104"/>
      <c r="H2422" s="104"/>
      <c r="I2422" s="104"/>
      <c r="J2422" s="104"/>
      <c r="K2422" s="104"/>
      <c r="L2422" s="104"/>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2"/>
      <c r="B2423" s="92"/>
      <c r="C2423" s="92"/>
      <c r="D2423" s="92"/>
      <c r="E2423" s="104"/>
      <c r="F2423" s="104"/>
      <c r="G2423" s="104"/>
      <c r="H2423" s="104"/>
      <c r="I2423" s="104"/>
      <c r="J2423" s="104"/>
      <c r="K2423" s="104"/>
      <c r="L2423" s="104"/>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2"/>
      <c r="B2424" s="92"/>
      <c r="C2424" s="92"/>
      <c r="D2424" s="92"/>
      <c r="E2424" s="104"/>
      <c r="F2424" s="104"/>
      <c r="G2424" s="104"/>
      <c r="H2424" s="104"/>
      <c r="I2424" s="104"/>
      <c r="J2424" s="104"/>
      <c r="K2424" s="104"/>
      <c r="L2424" s="10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2"/>
      <c r="B2425" s="92"/>
      <c r="C2425" s="92"/>
      <c r="D2425" s="92"/>
      <c r="E2425" s="104"/>
      <c r="F2425" s="104"/>
      <c r="G2425" s="104"/>
      <c r="H2425" s="104"/>
      <c r="I2425" s="104"/>
      <c r="J2425" s="104"/>
      <c r="K2425" s="104"/>
      <c r="L2425" s="104"/>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2"/>
      <c r="B2426" s="92"/>
      <c r="C2426" s="92"/>
      <c r="D2426" s="92"/>
      <c r="E2426" s="104"/>
      <c r="F2426" s="104"/>
      <c r="G2426" s="104"/>
      <c r="H2426" s="104"/>
      <c r="I2426" s="104"/>
      <c r="J2426" s="104"/>
      <c r="K2426" s="104"/>
      <c r="L2426" s="104"/>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2"/>
      <c r="B2427" s="92"/>
      <c r="C2427" s="92"/>
      <c r="D2427" s="92"/>
      <c r="E2427" s="104"/>
      <c r="F2427" s="104"/>
      <c r="G2427" s="104"/>
      <c r="H2427" s="104"/>
      <c r="I2427" s="104"/>
      <c r="J2427" s="104"/>
      <c r="K2427" s="104"/>
      <c r="L2427" s="104"/>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2"/>
      <c r="B2428" s="92"/>
      <c r="C2428" s="92"/>
      <c r="D2428" s="92"/>
      <c r="E2428" s="104"/>
      <c r="F2428" s="104"/>
      <c r="G2428" s="104"/>
      <c r="H2428" s="104"/>
      <c r="I2428" s="104"/>
      <c r="J2428" s="104"/>
      <c r="K2428" s="104"/>
      <c r="L2428" s="104"/>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2"/>
      <c r="B2429" s="92"/>
      <c r="C2429" s="92"/>
      <c r="D2429" s="92"/>
      <c r="E2429" s="104"/>
      <c r="F2429" s="104"/>
      <c r="G2429" s="104"/>
      <c r="H2429" s="104"/>
      <c r="I2429" s="104"/>
      <c r="J2429" s="104"/>
      <c r="K2429" s="104"/>
      <c r="L2429" s="104"/>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2"/>
      <c r="B2430" s="92"/>
      <c r="C2430" s="92"/>
      <c r="D2430" s="92"/>
      <c r="E2430" s="104"/>
      <c r="F2430" s="104"/>
      <c r="G2430" s="104"/>
      <c r="H2430" s="104"/>
      <c r="I2430" s="104"/>
      <c r="J2430" s="104"/>
      <c r="K2430" s="104"/>
      <c r="L2430" s="104"/>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2"/>
      <c r="B2431" s="92"/>
      <c r="C2431" s="92"/>
      <c r="D2431" s="92"/>
      <c r="E2431" s="104"/>
      <c r="F2431" s="104"/>
      <c r="G2431" s="104"/>
      <c r="H2431" s="104"/>
      <c r="I2431" s="104"/>
      <c r="J2431" s="104"/>
      <c r="K2431" s="104"/>
      <c r="L2431" s="104"/>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2"/>
      <c r="B2432" s="92"/>
      <c r="C2432" s="92"/>
      <c r="D2432" s="92"/>
      <c r="E2432" s="104"/>
      <c r="F2432" s="104"/>
      <c r="G2432" s="104"/>
      <c r="H2432" s="104"/>
      <c r="I2432" s="104"/>
      <c r="J2432" s="104"/>
      <c r="K2432" s="104"/>
      <c r="L2432" s="104"/>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2"/>
      <c r="B2433" s="92"/>
      <c r="C2433" s="92"/>
      <c r="D2433" s="92"/>
      <c r="E2433" s="104"/>
      <c r="F2433" s="104"/>
      <c r="G2433" s="104"/>
      <c r="H2433" s="104"/>
      <c r="I2433" s="104"/>
      <c r="J2433" s="104"/>
      <c r="K2433" s="104"/>
      <c r="L2433" s="104"/>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2"/>
      <c r="B2434" s="92"/>
      <c r="C2434" s="92"/>
      <c r="D2434" s="92"/>
      <c r="E2434" s="104"/>
      <c r="F2434" s="104"/>
      <c r="G2434" s="104"/>
      <c r="H2434" s="104"/>
      <c r="I2434" s="104"/>
      <c r="J2434" s="104"/>
      <c r="K2434" s="104"/>
      <c r="L2434" s="10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2"/>
      <c r="B2435" s="92"/>
      <c r="C2435" s="92"/>
      <c r="D2435" s="92"/>
      <c r="E2435" s="104"/>
      <c r="F2435" s="104"/>
      <c r="G2435" s="104"/>
      <c r="H2435" s="104"/>
      <c r="I2435" s="104"/>
      <c r="J2435" s="104"/>
      <c r="K2435" s="104"/>
      <c r="L2435" s="104"/>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2"/>
      <c r="B2436" s="92"/>
      <c r="C2436" s="92"/>
      <c r="D2436" s="92"/>
      <c r="E2436" s="104"/>
      <c r="F2436" s="104"/>
      <c r="G2436" s="104"/>
      <c r="H2436" s="104"/>
      <c r="I2436" s="104"/>
      <c r="J2436" s="104"/>
      <c r="K2436" s="104"/>
      <c r="L2436" s="104"/>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2"/>
      <c r="B2437" s="92"/>
      <c r="C2437" s="92"/>
      <c r="D2437" s="92"/>
      <c r="E2437" s="104"/>
      <c r="F2437" s="104"/>
      <c r="G2437" s="104"/>
      <c r="H2437" s="104"/>
      <c r="I2437" s="104"/>
      <c r="J2437" s="104"/>
      <c r="K2437" s="104"/>
      <c r="L2437" s="104"/>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2"/>
      <c r="B2438" s="92"/>
      <c r="C2438" s="92"/>
      <c r="D2438" s="92"/>
      <c r="E2438" s="104"/>
      <c r="F2438" s="104"/>
      <c r="G2438" s="104"/>
      <c r="H2438" s="104"/>
      <c r="I2438" s="104"/>
      <c r="J2438" s="104"/>
      <c r="K2438" s="104"/>
      <c r="L2438" s="104"/>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2"/>
      <c r="B2439" s="92"/>
      <c r="C2439" s="92"/>
      <c r="D2439" s="92"/>
      <c r="E2439" s="104"/>
      <c r="F2439" s="104"/>
      <c r="G2439" s="104"/>
      <c r="H2439" s="104"/>
      <c r="I2439" s="104"/>
      <c r="J2439" s="104"/>
      <c r="K2439" s="104"/>
      <c r="L2439" s="104"/>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2"/>
      <c r="B2440" s="92"/>
      <c r="C2440" s="92"/>
      <c r="D2440" s="92"/>
      <c r="E2440" s="104"/>
      <c r="F2440" s="104"/>
      <c r="G2440" s="104"/>
      <c r="H2440" s="104"/>
      <c r="I2440" s="104"/>
      <c r="J2440" s="104"/>
      <c r="K2440" s="104"/>
      <c r="L2440" s="104"/>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2"/>
      <c r="B2441" s="92"/>
      <c r="C2441" s="92"/>
      <c r="D2441" s="92"/>
      <c r="E2441" s="104"/>
      <c r="F2441" s="104"/>
      <c r="G2441" s="104"/>
      <c r="H2441" s="104"/>
      <c r="I2441" s="104"/>
      <c r="J2441" s="104"/>
      <c r="K2441" s="104"/>
      <c r="L2441" s="104"/>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2"/>
      <c r="B2442" s="92"/>
      <c r="C2442" s="92"/>
      <c r="D2442" s="92"/>
      <c r="E2442" s="104"/>
      <c r="F2442" s="104"/>
      <c r="G2442" s="104"/>
      <c r="H2442" s="104"/>
      <c r="I2442" s="104"/>
      <c r="J2442" s="104"/>
      <c r="K2442" s="104"/>
      <c r="L2442" s="104"/>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2"/>
      <c r="B2443" s="92"/>
      <c r="C2443" s="92"/>
      <c r="D2443" s="92"/>
      <c r="E2443" s="104"/>
      <c r="F2443" s="104"/>
      <c r="G2443" s="104"/>
      <c r="H2443" s="104"/>
      <c r="I2443" s="104"/>
      <c r="J2443" s="104"/>
      <c r="K2443" s="104"/>
      <c r="L2443" s="104"/>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2"/>
      <c r="B2444" s="92"/>
      <c r="C2444" s="92"/>
      <c r="D2444" s="92"/>
      <c r="E2444" s="104"/>
      <c r="F2444" s="104"/>
      <c r="G2444" s="104"/>
      <c r="H2444" s="104"/>
      <c r="I2444" s="104"/>
      <c r="J2444" s="104"/>
      <c r="K2444" s="104"/>
      <c r="L2444" s="10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2"/>
      <c r="B2445" s="92"/>
      <c r="C2445" s="92"/>
      <c r="D2445" s="92"/>
      <c r="E2445" s="104"/>
      <c r="F2445" s="104"/>
      <c r="G2445" s="104"/>
      <c r="H2445" s="104"/>
      <c r="I2445" s="104"/>
      <c r="J2445" s="104"/>
      <c r="K2445" s="104"/>
      <c r="L2445" s="104"/>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2"/>
      <c r="B2446" s="92"/>
      <c r="C2446" s="92"/>
      <c r="D2446" s="92"/>
      <c r="E2446" s="104"/>
      <c r="F2446" s="104"/>
      <c r="G2446" s="104"/>
      <c r="H2446" s="104"/>
      <c r="I2446" s="104"/>
      <c r="J2446" s="104"/>
      <c r="K2446" s="104"/>
      <c r="L2446" s="104"/>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2"/>
      <c r="B2447" s="92"/>
      <c r="C2447" s="92"/>
      <c r="D2447" s="92"/>
      <c r="E2447" s="104"/>
      <c r="F2447" s="104"/>
      <c r="G2447" s="104"/>
      <c r="H2447" s="104"/>
      <c r="I2447" s="104"/>
      <c r="J2447" s="104"/>
      <c r="K2447" s="104"/>
      <c r="L2447" s="104"/>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2"/>
      <c r="B2448" s="92"/>
      <c r="C2448" s="92"/>
      <c r="D2448" s="92"/>
      <c r="E2448" s="104"/>
      <c r="F2448" s="104"/>
      <c r="G2448" s="104"/>
      <c r="H2448" s="104"/>
      <c r="I2448" s="104"/>
      <c r="J2448" s="104"/>
      <c r="K2448" s="104"/>
      <c r="L2448" s="104"/>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2"/>
      <c r="B2449" s="92"/>
      <c r="C2449" s="92"/>
      <c r="D2449" s="92"/>
      <c r="E2449" s="104"/>
      <c r="F2449" s="104"/>
      <c r="G2449" s="104"/>
      <c r="H2449" s="104"/>
      <c r="I2449" s="104"/>
      <c r="J2449" s="104"/>
      <c r="K2449" s="104"/>
      <c r="L2449" s="104"/>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2"/>
      <c r="B2450" s="92"/>
      <c r="C2450" s="92"/>
      <c r="D2450" s="92"/>
      <c r="E2450" s="104"/>
      <c r="F2450" s="104"/>
      <c r="G2450" s="104"/>
      <c r="H2450" s="104"/>
      <c r="I2450" s="104"/>
      <c r="J2450" s="104"/>
      <c r="K2450" s="104"/>
      <c r="L2450" s="104"/>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2"/>
      <c r="B2451" s="92"/>
      <c r="C2451" s="92"/>
      <c r="D2451" s="92"/>
      <c r="E2451" s="104"/>
      <c r="F2451" s="104"/>
      <c r="G2451" s="104"/>
      <c r="H2451" s="104"/>
      <c r="I2451" s="104"/>
      <c r="J2451" s="104"/>
      <c r="K2451" s="104"/>
      <c r="L2451" s="104"/>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2"/>
      <c r="B2452" s="92"/>
      <c r="C2452" s="92"/>
      <c r="D2452" s="92"/>
      <c r="E2452" s="104"/>
      <c r="F2452" s="104"/>
      <c r="G2452" s="104"/>
      <c r="H2452" s="104"/>
      <c r="I2452" s="104"/>
      <c r="J2452" s="104"/>
      <c r="K2452" s="104"/>
      <c r="L2452" s="104"/>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2"/>
      <c r="B2453" s="92"/>
      <c r="C2453" s="92"/>
      <c r="D2453" s="92"/>
      <c r="E2453" s="104"/>
      <c r="F2453" s="104"/>
      <c r="G2453" s="104"/>
      <c r="H2453" s="104"/>
      <c r="I2453" s="104"/>
      <c r="J2453" s="104"/>
      <c r="K2453" s="104"/>
      <c r="L2453" s="104"/>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2"/>
      <c r="B2454" s="92"/>
      <c r="C2454" s="92"/>
      <c r="D2454" s="92"/>
      <c r="E2454" s="104"/>
      <c r="F2454" s="104"/>
      <c r="G2454" s="104"/>
      <c r="H2454" s="104"/>
      <c r="I2454" s="104"/>
      <c r="J2454" s="104"/>
      <c r="K2454" s="104"/>
      <c r="L2454" s="10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2"/>
      <c r="B2455" s="92"/>
      <c r="C2455" s="92"/>
      <c r="D2455" s="92"/>
      <c r="E2455" s="104"/>
      <c r="F2455" s="104"/>
      <c r="G2455" s="104"/>
      <c r="H2455" s="104"/>
      <c r="I2455" s="104"/>
      <c r="J2455" s="104"/>
      <c r="K2455" s="104"/>
      <c r="L2455" s="104"/>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2"/>
      <c r="B2456" s="92"/>
      <c r="C2456" s="92"/>
      <c r="D2456" s="92"/>
      <c r="E2456" s="104"/>
      <c r="F2456" s="104"/>
      <c r="G2456" s="104"/>
      <c r="H2456" s="104"/>
      <c r="I2456" s="104"/>
      <c r="J2456" s="104"/>
      <c r="K2456" s="104"/>
      <c r="L2456" s="104"/>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2"/>
      <c r="B2457" s="92"/>
      <c r="C2457" s="92"/>
      <c r="D2457" s="92"/>
      <c r="E2457" s="104"/>
      <c r="F2457" s="104"/>
      <c r="G2457" s="104"/>
      <c r="H2457" s="104"/>
      <c r="I2457" s="104"/>
      <c r="J2457" s="104"/>
      <c r="K2457" s="104"/>
      <c r="L2457" s="104"/>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2"/>
      <c r="B2458" s="92"/>
      <c r="C2458" s="92"/>
      <c r="D2458" s="92"/>
      <c r="E2458" s="104"/>
      <c r="F2458" s="104"/>
      <c r="G2458" s="104"/>
      <c r="H2458" s="104"/>
      <c r="I2458" s="104"/>
      <c r="J2458" s="104"/>
      <c r="K2458" s="104"/>
      <c r="L2458" s="104"/>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2"/>
      <c r="B2459" s="92"/>
      <c r="C2459" s="92"/>
      <c r="D2459" s="92"/>
      <c r="E2459" s="104"/>
      <c r="F2459" s="104"/>
      <c r="G2459" s="104"/>
      <c r="H2459" s="104"/>
      <c r="I2459" s="104"/>
      <c r="J2459" s="104"/>
      <c r="K2459" s="104"/>
      <c r="L2459" s="104"/>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2"/>
      <c r="B2460" s="92"/>
      <c r="C2460" s="92"/>
      <c r="D2460" s="92"/>
      <c r="E2460" s="104"/>
      <c r="F2460" s="104"/>
      <c r="G2460" s="104"/>
      <c r="H2460" s="104"/>
      <c r="I2460" s="104"/>
      <c r="J2460" s="104"/>
      <c r="K2460" s="104"/>
      <c r="L2460" s="104"/>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2"/>
      <c r="B2461" s="92"/>
      <c r="C2461" s="92"/>
      <c r="D2461" s="92"/>
      <c r="E2461" s="104"/>
      <c r="F2461" s="104"/>
      <c r="G2461" s="104"/>
      <c r="H2461" s="104"/>
      <c r="I2461" s="104"/>
      <c r="J2461" s="104"/>
      <c r="K2461" s="104"/>
      <c r="L2461" s="104"/>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2"/>
      <c r="B2462" s="92"/>
      <c r="C2462" s="92"/>
      <c r="D2462" s="92"/>
      <c r="E2462" s="104"/>
      <c r="F2462" s="104"/>
      <c r="G2462" s="104"/>
      <c r="H2462" s="104"/>
      <c r="I2462" s="104"/>
      <c r="J2462" s="104"/>
      <c r="K2462" s="104"/>
      <c r="L2462" s="104"/>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2"/>
      <c r="B2463" s="92"/>
      <c r="C2463" s="92"/>
      <c r="D2463" s="92"/>
      <c r="E2463" s="104"/>
      <c r="F2463" s="104"/>
      <c r="G2463" s="104"/>
      <c r="H2463" s="104"/>
      <c r="I2463" s="104"/>
      <c r="J2463" s="104"/>
      <c r="K2463" s="104"/>
      <c r="L2463" s="104"/>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2"/>
      <c r="B2464" s="92"/>
      <c r="C2464" s="92"/>
      <c r="D2464" s="92"/>
      <c r="E2464" s="104"/>
      <c r="F2464" s="104"/>
      <c r="G2464" s="104"/>
      <c r="H2464" s="104"/>
      <c r="I2464" s="104"/>
      <c r="J2464" s="104"/>
      <c r="K2464" s="104"/>
      <c r="L2464" s="10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2"/>
      <c r="B2465" s="92"/>
      <c r="C2465" s="92"/>
      <c r="D2465" s="92"/>
      <c r="E2465" s="104"/>
      <c r="F2465" s="104"/>
      <c r="G2465" s="104"/>
      <c r="H2465" s="104"/>
      <c r="I2465" s="104"/>
      <c r="J2465" s="104"/>
      <c r="K2465" s="104"/>
      <c r="L2465" s="104"/>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2"/>
      <c r="B2466" s="92"/>
      <c r="C2466" s="92"/>
      <c r="D2466" s="92"/>
      <c r="E2466" s="104"/>
      <c r="F2466" s="104"/>
      <c r="G2466" s="104"/>
      <c r="H2466" s="104"/>
      <c r="I2466" s="104"/>
      <c r="J2466" s="104"/>
      <c r="K2466" s="104"/>
      <c r="L2466" s="104"/>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2"/>
      <c r="B2467" s="92"/>
      <c r="C2467" s="92"/>
      <c r="D2467" s="92"/>
      <c r="E2467" s="104"/>
      <c r="F2467" s="104"/>
      <c r="G2467" s="104"/>
      <c r="H2467" s="104"/>
      <c r="I2467" s="104"/>
      <c r="J2467" s="104"/>
      <c r="K2467" s="104"/>
      <c r="L2467" s="104"/>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2"/>
      <c r="B2468" s="92"/>
      <c r="C2468" s="92"/>
      <c r="D2468" s="92"/>
      <c r="E2468" s="104"/>
      <c r="F2468" s="104"/>
      <c r="G2468" s="104"/>
      <c r="H2468" s="104"/>
      <c r="I2468" s="104"/>
      <c r="J2468" s="104"/>
      <c r="K2468" s="104"/>
      <c r="L2468" s="104"/>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2"/>
      <c r="B2469" s="92"/>
      <c r="C2469" s="92"/>
      <c r="D2469" s="92"/>
      <c r="E2469" s="104"/>
      <c r="F2469" s="104"/>
      <c r="G2469" s="104"/>
      <c r="H2469" s="104"/>
      <c r="I2469" s="104"/>
      <c r="J2469" s="104"/>
      <c r="K2469" s="104"/>
      <c r="L2469" s="104"/>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2"/>
      <c r="B2470" s="92"/>
      <c r="C2470" s="92"/>
      <c r="D2470" s="92"/>
      <c r="E2470" s="104"/>
      <c r="F2470" s="104"/>
      <c r="G2470" s="104"/>
      <c r="H2470" s="104"/>
      <c r="I2470" s="104"/>
      <c r="J2470" s="104"/>
      <c r="K2470" s="104"/>
      <c r="L2470" s="104"/>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2"/>
      <c r="B2471" s="92"/>
      <c r="C2471" s="92"/>
      <c r="D2471" s="92"/>
      <c r="E2471" s="104"/>
      <c r="F2471" s="104"/>
      <c r="G2471" s="104"/>
      <c r="H2471" s="104"/>
      <c r="I2471" s="104"/>
      <c r="J2471" s="104"/>
      <c r="K2471" s="104"/>
      <c r="L2471" s="104"/>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2"/>
      <c r="B2472" s="92"/>
      <c r="C2472" s="92"/>
      <c r="D2472" s="92"/>
      <c r="E2472" s="104"/>
      <c r="F2472" s="104"/>
      <c r="G2472" s="104"/>
      <c r="H2472" s="104"/>
      <c r="I2472" s="104"/>
      <c r="J2472" s="104"/>
      <c r="K2472" s="104"/>
      <c r="L2472" s="104"/>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2"/>
      <c r="B2473" s="92"/>
      <c r="C2473" s="92"/>
      <c r="D2473" s="92"/>
      <c r="E2473" s="104"/>
      <c r="F2473" s="104"/>
      <c r="G2473" s="104"/>
      <c r="H2473" s="104"/>
      <c r="I2473" s="104"/>
      <c r="J2473" s="104"/>
      <c r="K2473" s="104"/>
      <c r="L2473" s="104"/>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2"/>
      <c r="B2474" s="92"/>
      <c r="C2474" s="92"/>
      <c r="D2474" s="92"/>
      <c r="E2474" s="104"/>
      <c r="F2474" s="104"/>
      <c r="G2474" s="104"/>
      <c r="H2474" s="104"/>
      <c r="I2474" s="104"/>
      <c r="J2474" s="104"/>
      <c r="K2474" s="104"/>
      <c r="L2474" s="10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2"/>
      <c r="B2475" s="92"/>
      <c r="C2475" s="92"/>
      <c r="D2475" s="92"/>
      <c r="E2475" s="104"/>
      <c r="F2475" s="104"/>
      <c r="G2475" s="104"/>
      <c r="H2475" s="104"/>
      <c r="I2475" s="104"/>
      <c r="J2475" s="104"/>
      <c r="K2475" s="104"/>
      <c r="L2475" s="104"/>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2"/>
      <c r="B2476" s="92"/>
      <c r="C2476" s="92"/>
      <c r="D2476" s="92"/>
      <c r="E2476" s="104"/>
      <c r="F2476" s="104"/>
      <c r="G2476" s="104"/>
      <c r="H2476" s="104"/>
      <c r="I2476" s="104"/>
      <c r="J2476" s="104"/>
      <c r="K2476" s="104"/>
      <c r="L2476" s="104"/>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2"/>
      <c r="B2477" s="92"/>
      <c r="C2477" s="92"/>
      <c r="D2477" s="92"/>
      <c r="E2477" s="104"/>
      <c r="F2477" s="104"/>
      <c r="G2477" s="104"/>
      <c r="H2477" s="104"/>
      <c r="I2477" s="104"/>
      <c r="J2477" s="104"/>
      <c r="K2477" s="104"/>
      <c r="L2477" s="104"/>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2"/>
      <c r="B2478" s="92"/>
      <c r="C2478" s="92"/>
      <c r="D2478" s="92"/>
      <c r="E2478" s="104"/>
      <c r="F2478" s="104"/>
      <c r="G2478" s="104"/>
      <c r="H2478" s="104"/>
      <c r="I2478" s="104"/>
      <c r="J2478" s="104"/>
      <c r="K2478" s="104"/>
      <c r="L2478" s="104"/>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2"/>
      <c r="B2479" s="92"/>
      <c r="C2479" s="92"/>
      <c r="D2479" s="92"/>
      <c r="E2479" s="104"/>
      <c r="F2479" s="104"/>
      <c r="G2479" s="104"/>
      <c r="H2479" s="104"/>
      <c r="I2479" s="104"/>
      <c r="J2479" s="104"/>
      <c r="K2479" s="104"/>
      <c r="L2479" s="104"/>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2"/>
      <c r="B2480" s="92"/>
      <c r="C2480" s="92"/>
      <c r="D2480" s="92"/>
      <c r="E2480" s="104"/>
      <c r="F2480" s="104"/>
      <c r="G2480" s="104"/>
      <c r="H2480" s="104"/>
      <c r="I2480" s="104"/>
      <c r="J2480" s="104"/>
      <c r="K2480" s="104"/>
      <c r="L2480" s="104"/>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2"/>
      <c r="B2481" s="92"/>
      <c r="C2481" s="92"/>
      <c r="D2481" s="92"/>
      <c r="E2481" s="104"/>
      <c r="F2481" s="104"/>
      <c r="G2481" s="104"/>
      <c r="H2481" s="104"/>
      <c r="I2481" s="104"/>
      <c r="J2481" s="104"/>
      <c r="K2481" s="104"/>
      <c r="L2481" s="104"/>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2"/>
      <c r="B2482" s="92"/>
      <c r="C2482" s="92"/>
      <c r="D2482" s="92"/>
      <c r="E2482" s="104"/>
      <c r="F2482" s="104"/>
      <c r="G2482" s="104"/>
      <c r="H2482" s="104"/>
      <c r="I2482" s="104"/>
      <c r="J2482" s="104"/>
      <c r="K2482" s="104"/>
      <c r="L2482" s="104"/>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2"/>
      <c r="B2483" s="92"/>
      <c r="C2483" s="92"/>
      <c r="D2483" s="92"/>
      <c r="E2483" s="104"/>
      <c r="F2483" s="104"/>
      <c r="G2483" s="104"/>
      <c r="H2483" s="104"/>
      <c r="I2483" s="104"/>
      <c r="J2483" s="104"/>
      <c r="K2483" s="104"/>
      <c r="L2483" s="104"/>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2"/>
      <c r="B2484" s="92"/>
      <c r="C2484" s="92"/>
      <c r="D2484" s="92"/>
      <c r="E2484" s="104"/>
      <c r="F2484" s="104"/>
      <c r="G2484" s="104"/>
      <c r="H2484" s="104"/>
      <c r="I2484" s="104"/>
      <c r="J2484" s="104"/>
      <c r="K2484" s="104"/>
      <c r="L2484" s="10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2"/>
      <c r="B2485" s="92"/>
      <c r="C2485" s="92"/>
      <c r="D2485" s="92"/>
      <c r="E2485" s="104"/>
      <c r="F2485" s="104"/>
      <c r="G2485" s="104"/>
      <c r="H2485" s="104"/>
      <c r="I2485" s="104"/>
      <c r="J2485" s="104"/>
      <c r="K2485" s="104"/>
      <c r="L2485" s="104"/>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2"/>
      <c r="B2486" s="92"/>
      <c r="C2486" s="92"/>
      <c r="D2486" s="92"/>
      <c r="E2486" s="104"/>
      <c r="F2486" s="104"/>
      <c r="G2486" s="104"/>
      <c r="H2486" s="104"/>
      <c r="I2486" s="104"/>
      <c r="J2486" s="104"/>
      <c r="K2486" s="104"/>
      <c r="L2486" s="104"/>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2"/>
      <c r="B2487" s="92"/>
      <c r="C2487" s="92"/>
      <c r="D2487" s="92"/>
      <c r="E2487" s="104"/>
      <c r="F2487" s="104"/>
      <c r="G2487" s="104"/>
      <c r="H2487" s="104"/>
      <c r="I2487" s="104"/>
      <c r="J2487" s="104"/>
      <c r="K2487" s="104"/>
      <c r="L2487" s="104"/>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2"/>
      <c r="B2488" s="92"/>
      <c r="C2488" s="92"/>
      <c r="D2488" s="92"/>
      <c r="E2488" s="104"/>
      <c r="F2488" s="104"/>
      <c r="G2488" s="104"/>
      <c r="H2488" s="104"/>
      <c r="I2488" s="104"/>
      <c r="J2488" s="104"/>
      <c r="K2488" s="104"/>
      <c r="L2488" s="104"/>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2"/>
      <c r="B2489" s="92"/>
      <c r="C2489" s="92"/>
      <c r="D2489" s="92"/>
      <c r="E2489" s="104"/>
      <c r="F2489" s="104"/>
      <c r="G2489" s="104"/>
      <c r="H2489" s="104"/>
      <c r="I2489" s="104"/>
      <c r="J2489" s="104"/>
      <c r="K2489" s="104"/>
      <c r="L2489" s="104"/>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2"/>
      <c r="B2490" s="92"/>
      <c r="C2490" s="92"/>
      <c r="D2490" s="92"/>
      <c r="E2490" s="104"/>
      <c r="F2490" s="104"/>
      <c r="G2490" s="104"/>
      <c r="H2490" s="104"/>
      <c r="I2490" s="104"/>
      <c r="J2490" s="104"/>
      <c r="K2490" s="104"/>
      <c r="L2490" s="104"/>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2"/>
      <c r="B2491" s="92"/>
      <c r="C2491" s="92"/>
      <c r="D2491" s="92"/>
      <c r="E2491" s="104"/>
      <c r="F2491" s="104"/>
      <c r="G2491" s="104"/>
      <c r="H2491" s="104"/>
      <c r="I2491" s="104"/>
      <c r="J2491" s="104"/>
      <c r="K2491" s="104"/>
      <c r="L2491" s="104"/>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2"/>
      <c r="B2492" s="92"/>
      <c r="C2492" s="92"/>
      <c r="D2492" s="92"/>
      <c r="E2492" s="104"/>
      <c r="F2492" s="104"/>
      <c r="G2492" s="104"/>
      <c r="H2492" s="104"/>
      <c r="I2492" s="104"/>
      <c r="J2492" s="104"/>
      <c r="K2492" s="104"/>
      <c r="L2492" s="104"/>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2"/>
      <c r="B2493" s="92"/>
      <c r="C2493" s="92"/>
      <c r="D2493" s="92"/>
      <c r="E2493" s="104"/>
      <c r="F2493" s="104"/>
      <c r="G2493" s="104"/>
      <c r="H2493" s="104"/>
      <c r="I2493" s="104"/>
      <c r="J2493" s="104"/>
      <c r="K2493" s="104"/>
      <c r="L2493" s="104"/>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2"/>
      <c r="B2494" s="92"/>
      <c r="C2494" s="92"/>
      <c r="D2494" s="92"/>
      <c r="E2494" s="104"/>
      <c r="F2494" s="104"/>
      <c r="G2494" s="104"/>
      <c r="H2494" s="104"/>
      <c r="I2494" s="104"/>
      <c r="J2494" s="104"/>
      <c r="K2494" s="104"/>
      <c r="L2494" s="10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2"/>
      <c r="B2495" s="92"/>
      <c r="C2495" s="92"/>
      <c r="D2495" s="92"/>
      <c r="E2495" s="104"/>
      <c r="F2495" s="104"/>
      <c r="G2495" s="104"/>
      <c r="H2495" s="104"/>
      <c r="I2495" s="104"/>
      <c r="J2495" s="104"/>
      <c r="K2495" s="104"/>
      <c r="L2495" s="104"/>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2"/>
      <c r="B2496" s="92"/>
      <c r="C2496" s="92"/>
      <c r="D2496" s="92"/>
      <c r="E2496" s="104"/>
      <c r="F2496" s="104"/>
      <c r="G2496" s="104"/>
      <c r="H2496" s="104"/>
      <c r="I2496" s="104"/>
      <c r="J2496" s="104"/>
      <c r="K2496" s="104"/>
      <c r="L2496" s="104"/>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2"/>
      <c r="B2497" s="92"/>
      <c r="C2497" s="92"/>
      <c r="D2497" s="92"/>
      <c r="E2497" s="104"/>
      <c r="F2497" s="104"/>
      <c r="G2497" s="104"/>
      <c r="H2497" s="104"/>
      <c r="I2497" s="104"/>
      <c r="J2497" s="104"/>
      <c r="K2497" s="104"/>
      <c r="L2497" s="104"/>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2"/>
      <c r="B2498" s="92"/>
      <c r="C2498" s="92"/>
      <c r="D2498" s="92"/>
      <c r="E2498" s="104"/>
      <c r="F2498" s="104"/>
      <c r="G2498" s="104"/>
      <c r="H2498" s="104"/>
      <c r="I2498" s="104"/>
      <c r="J2498" s="104"/>
      <c r="K2498" s="104"/>
      <c r="L2498" s="104"/>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2"/>
      <c r="B2499" s="92"/>
      <c r="C2499" s="92"/>
      <c r="D2499" s="92"/>
      <c r="E2499" s="104"/>
      <c r="F2499" s="104"/>
      <c r="G2499" s="104"/>
      <c r="H2499" s="104"/>
      <c r="I2499" s="104"/>
      <c r="J2499" s="104"/>
      <c r="K2499" s="104"/>
      <c r="L2499" s="104"/>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2"/>
      <c r="B2500" s="92"/>
      <c r="C2500" s="92"/>
      <c r="D2500" s="92"/>
      <c r="E2500" s="104"/>
      <c r="F2500" s="104"/>
      <c r="G2500" s="104"/>
      <c r="H2500" s="104"/>
      <c r="I2500" s="104"/>
      <c r="J2500" s="104"/>
      <c r="K2500" s="104"/>
      <c r="L2500" s="104"/>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2"/>
      <c r="B2501" s="92"/>
      <c r="C2501" s="92"/>
      <c r="D2501" s="92"/>
      <c r="E2501" s="104"/>
      <c r="F2501" s="104"/>
      <c r="G2501" s="104"/>
      <c r="H2501" s="104"/>
      <c r="I2501" s="104"/>
      <c r="J2501" s="104"/>
      <c r="K2501" s="104"/>
      <c r="L2501" s="104"/>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2"/>
      <c r="B2502" s="92"/>
      <c r="C2502" s="92"/>
      <c r="D2502" s="92"/>
      <c r="E2502" s="104"/>
      <c r="F2502" s="104"/>
      <c r="G2502" s="104"/>
      <c r="H2502" s="104"/>
      <c r="I2502" s="104"/>
      <c r="J2502" s="104"/>
      <c r="K2502" s="104"/>
      <c r="L2502" s="104"/>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2"/>
      <c r="B2503" s="92"/>
      <c r="C2503" s="92"/>
      <c r="D2503" s="92"/>
      <c r="E2503" s="104"/>
      <c r="F2503" s="104"/>
      <c r="G2503" s="104"/>
      <c r="H2503" s="104"/>
      <c r="I2503" s="104"/>
      <c r="J2503" s="104"/>
      <c r="K2503" s="104"/>
      <c r="L2503" s="104"/>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2"/>
      <c r="B2504" s="92"/>
      <c r="C2504" s="92"/>
      <c r="D2504" s="92"/>
      <c r="E2504" s="104"/>
      <c r="F2504" s="104"/>
      <c r="G2504" s="104"/>
      <c r="H2504" s="104"/>
      <c r="I2504" s="104"/>
      <c r="J2504" s="104"/>
      <c r="K2504" s="104"/>
      <c r="L2504" s="1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2"/>
      <c r="B2505" s="92"/>
      <c r="C2505" s="92"/>
      <c r="D2505" s="92"/>
      <c r="E2505" s="104"/>
      <c r="F2505" s="104"/>
      <c r="G2505" s="104"/>
      <c r="H2505" s="104"/>
      <c r="I2505" s="104"/>
      <c r="J2505" s="104"/>
      <c r="K2505" s="104"/>
      <c r="L2505" s="104"/>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2"/>
      <c r="B2506" s="92"/>
      <c r="C2506" s="92"/>
      <c r="D2506" s="92"/>
      <c r="E2506" s="104"/>
      <c r="F2506" s="104"/>
      <c r="G2506" s="104"/>
      <c r="H2506" s="104"/>
      <c r="I2506" s="104"/>
      <c r="J2506" s="104"/>
      <c r="K2506" s="104"/>
      <c r="L2506" s="104"/>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2"/>
      <c r="B2507" s="92"/>
      <c r="C2507" s="92"/>
      <c r="D2507" s="92"/>
      <c r="E2507" s="104"/>
      <c r="F2507" s="104"/>
      <c r="G2507" s="104"/>
      <c r="H2507" s="104"/>
      <c r="I2507" s="104"/>
      <c r="J2507" s="104"/>
      <c r="K2507" s="104"/>
      <c r="L2507" s="104"/>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2"/>
      <c r="B2508" s="92"/>
      <c r="C2508" s="92"/>
      <c r="D2508" s="92"/>
      <c r="E2508" s="104"/>
      <c r="F2508" s="104"/>
      <c r="G2508" s="104"/>
      <c r="H2508" s="104"/>
      <c r="I2508" s="104"/>
      <c r="J2508" s="104"/>
      <c r="K2508" s="104"/>
      <c r="L2508" s="104"/>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2"/>
      <c r="B2509" s="92"/>
      <c r="C2509" s="92"/>
      <c r="D2509" s="92"/>
      <c r="E2509" s="104"/>
      <c r="F2509" s="104"/>
      <c r="G2509" s="104"/>
      <c r="H2509" s="104"/>
      <c r="I2509" s="104"/>
      <c r="J2509" s="104"/>
      <c r="K2509" s="104"/>
      <c r="L2509" s="104"/>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2"/>
      <c r="B2510" s="92"/>
      <c r="C2510" s="92"/>
      <c r="D2510" s="92"/>
      <c r="E2510" s="104"/>
      <c r="F2510" s="104"/>
      <c r="G2510" s="104"/>
      <c r="H2510" s="104"/>
      <c r="I2510" s="104"/>
      <c r="J2510" s="104"/>
      <c r="K2510" s="104"/>
      <c r="L2510" s="104"/>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2"/>
      <c r="B2511" s="92"/>
      <c r="C2511" s="92"/>
      <c r="D2511" s="92"/>
      <c r="E2511" s="104"/>
      <c r="F2511" s="104"/>
      <c r="G2511" s="104"/>
      <c r="H2511" s="104"/>
      <c r="I2511" s="104"/>
      <c r="J2511" s="104"/>
      <c r="K2511" s="104"/>
      <c r="L2511" s="104"/>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2"/>
      <c r="B2512" s="92"/>
      <c r="C2512" s="92"/>
      <c r="D2512" s="92"/>
      <c r="E2512" s="104"/>
      <c r="F2512" s="104"/>
      <c r="G2512" s="104"/>
      <c r="H2512" s="104"/>
      <c r="I2512" s="104"/>
      <c r="J2512" s="104"/>
      <c r="K2512" s="104"/>
      <c r="L2512" s="104"/>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2"/>
      <c r="B2513" s="92"/>
      <c r="C2513" s="92"/>
      <c r="D2513" s="92"/>
      <c r="E2513" s="104"/>
      <c r="F2513" s="104"/>
      <c r="G2513" s="104"/>
      <c r="H2513" s="104"/>
      <c r="I2513" s="104"/>
      <c r="J2513" s="104"/>
      <c r="K2513" s="104"/>
      <c r="L2513" s="104"/>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2"/>
      <c r="B2514" s="92"/>
      <c r="C2514" s="92"/>
      <c r="D2514" s="92"/>
      <c r="E2514" s="104"/>
      <c r="F2514" s="104"/>
      <c r="G2514" s="104"/>
      <c r="H2514" s="104"/>
      <c r="I2514" s="104"/>
      <c r="J2514" s="104"/>
      <c r="K2514" s="104"/>
      <c r="L2514" s="10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2"/>
      <c r="B2515" s="92"/>
      <c r="C2515" s="92"/>
      <c r="D2515" s="92"/>
      <c r="E2515" s="104"/>
      <c r="F2515" s="104"/>
      <c r="G2515" s="104"/>
      <c r="H2515" s="104"/>
      <c r="I2515" s="104"/>
      <c r="J2515" s="104"/>
      <c r="K2515" s="104"/>
      <c r="L2515" s="104"/>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2"/>
      <c r="B2516" s="92"/>
      <c r="C2516" s="92"/>
      <c r="D2516" s="92"/>
      <c r="E2516" s="104"/>
      <c r="F2516" s="104"/>
      <c r="G2516" s="104"/>
      <c r="H2516" s="104"/>
      <c r="I2516" s="104"/>
      <c r="J2516" s="104"/>
      <c r="K2516" s="104"/>
      <c r="L2516" s="104"/>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2"/>
      <c r="B2517" s="92"/>
      <c r="C2517" s="92"/>
      <c r="D2517" s="92"/>
      <c r="E2517" s="104"/>
      <c r="F2517" s="104"/>
      <c r="G2517" s="104"/>
      <c r="H2517" s="104"/>
      <c r="I2517" s="104"/>
      <c r="J2517" s="104"/>
      <c r="K2517" s="104"/>
      <c r="L2517" s="104"/>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2"/>
      <c r="B2518" s="92"/>
      <c r="C2518" s="92"/>
      <c r="D2518" s="92"/>
      <c r="E2518" s="104"/>
      <c r="F2518" s="104"/>
      <c r="G2518" s="104"/>
      <c r="H2518" s="104"/>
      <c r="I2518" s="104"/>
      <c r="J2518" s="104"/>
      <c r="K2518" s="104"/>
      <c r="L2518" s="104"/>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2"/>
      <c r="B2519" s="92"/>
      <c r="C2519" s="92"/>
      <c r="D2519" s="92"/>
      <c r="E2519" s="104"/>
      <c r="F2519" s="104"/>
      <c r="G2519" s="104"/>
      <c r="H2519" s="104"/>
      <c r="I2519" s="104"/>
      <c r="J2519" s="104"/>
      <c r="K2519" s="104"/>
      <c r="L2519" s="104"/>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2"/>
      <c r="B2520" s="92"/>
      <c r="C2520" s="92"/>
      <c r="D2520" s="92"/>
      <c r="E2520" s="104"/>
      <c r="F2520" s="104"/>
      <c r="G2520" s="104"/>
      <c r="H2520" s="104"/>
      <c r="I2520" s="104"/>
      <c r="J2520" s="104"/>
      <c r="K2520" s="104"/>
      <c r="L2520" s="104"/>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2"/>
      <c r="B2521" s="92"/>
      <c r="C2521" s="92"/>
      <c r="D2521" s="92"/>
      <c r="E2521" s="104"/>
      <c r="F2521" s="104"/>
      <c r="G2521" s="104"/>
      <c r="H2521" s="104"/>
      <c r="I2521" s="104"/>
      <c r="J2521" s="104"/>
      <c r="K2521" s="104"/>
      <c r="L2521" s="104"/>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2"/>
      <c r="B2522" s="92"/>
      <c r="C2522" s="92"/>
      <c r="D2522" s="92"/>
      <c r="E2522" s="104"/>
      <c r="F2522" s="104"/>
      <c r="G2522" s="104"/>
      <c r="H2522" s="104"/>
      <c r="I2522" s="104"/>
      <c r="J2522" s="104"/>
      <c r="K2522" s="104"/>
      <c r="L2522" s="104"/>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2"/>
      <c r="B2523" s="92"/>
      <c r="C2523" s="92"/>
      <c r="D2523" s="92"/>
      <c r="E2523" s="104"/>
      <c r="F2523" s="104"/>
      <c r="G2523" s="104"/>
      <c r="H2523" s="104"/>
      <c r="I2523" s="104"/>
      <c r="J2523" s="104"/>
      <c r="K2523" s="104"/>
      <c r="L2523" s="104"/>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2"/>
      <c r="B2524" s="92"/>
      <c r="C2524" s="92"/>
      <c r="D2524" s="92"/>
      <c r="E2524" s="104"/>
      <c r="F2524" s="104"/>
      <c r="G2524" s="104"/>
      <c r="H2524" s="104"/>
      <c r="I2524" s="104"/>
      <c r="J2524" s="104"/>
      <c r="K2524" s="104"/>
      <c r="L2524" s="10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2"/>
      <c r="B2525" s="92"/>
      <c r="C2525" s="92"/>
      <c r="D2525" s="92"/>
      <c r="E2525" s="104"/>
      <c r="F2525" s="104"/>
      <c r="G2525" s="104"/>
      <c r="H2525" s="104"/>
      <c r="I2525" s="104"/>
      <c r="J2525" s="104"/>
      <c r="K2525" s="104"/>
      <c r="L2525" s="104"/>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2"/>
      <c r="B2526" s="92"/>
      <c r="C2526" s="92"/>
      <c r="D2526" s="92"/>
      <c r="E2526" s="104"/>
      <c r="F2526" s="104"/>
      <c r="G2526" s="104"/>
      <c r="H2526" s="104"/>
      <c r="I2526" s="104"/>
      <c r="J2526" s="104"/>
      <c r="K2526" s="104"/>
      <c r="L2526" s="104"/>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2"/>
      <c r="B2527" s="92"/>
      <c r="C2527" s="92"/>
      <c r="D2527" s="92"/>
      <c r="E2527" s="104"/>
      <c r="F2527" s="104"/>
      <c r="G2527" s="104"/>
      <c r="H2527" s="104"/>
      <c r="I2527" s="104"/>
      <c r="J2527" s="104"/>
      <c r="K2527" s="104"/>
      <c r="L2527" s="104"/>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2"/>
      <c r="B2528" s="92"/>
      <c r="C2528" s="92"/>
      <c r="D2528" s="92"/>
      <c r="E2528" s="104"/>
      <c r="F2528" s="104"/>
      <c r="G2528" s="104"/>
      <c r="H2528" s="104"/>
      <c r="I2528" s="104"/>
      <c r="J2528" s="104"/>
      <c r="K2528" s="104"/>
      <c r="L2528" s="104"/>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2"/>
      <c r="B2529" s="92"/>
      <c r="C2529" s="92"/>
      <c r="D2529" s="92"/>
      <c r="E2529" s="104"/>
      <c r="F2529" s="104"/>
      <c r="G2529" s="104"/>
      <c r="H2529" s="104"/>
      <c r="I2529" s="104"/>
      <c r="J2529" s="104"/>
      <c r="K2529" s="104"/>
      <c r="L2529" s="104"/>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2"/>
      <c r="B2530" s="92"/>
      <c r="C2530" s="92"/>
      <c r="D2530" s="92"/>
      <c r="E2530" s="104"/>
      <c r="F2530" s="104"/>
      <c r="G2530" s="104"/>
      <c r="H2530" s="104"/>
      <c r="I2530" s="104"/>
      <c r="J2530" s="104"/>
      <c r="K2530" s="104"/>
      <c r="L2530" s="104"/>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2"/>
      <c r="B2531" s="92"/>
      <c r="C2531" s="92"/>
      <c r="D2531" s="92"/>
      <c r="E2531" s="104"/>
      <c r="F2531" s="104"/>
      <c r="G2531" s="104"/>
      <c r="H2531" s="104"/>
      <c r="I2531" s="104"/>
      <c r="J2531" s="104"/>
      <c r="K2531" s="104"/>
      <c r="L2531" s="104"/>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2"/>
      <c r="B2532" s="92"/>
      <c r="C2532" s="92"/>
      <c r="D2532" s="92"/>
      <c r="E2532" s="104"/>
      <c r="F2532" s="104"/>
      <c r="G2532" s="104"/>
      <c r="H2532" s="104"/>
      <c r="I2532" s="104"/>
      <c r="J2532" s="104"/>
      <c r="K2532" s="104"/>
      <c r="L2532" s="104"/>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2"/>
      <c r="B2533" s="92"/>
      <c r="C2533" s="92"/>
      <c r="D2533" s="92"/>
      <c r="E2533" s="104"/>
      <c r="F2533" s="104"/>
      <c r="G2533" s="104"/>
      <c r="H2533" s="104"/>
      <c r="I2533" s="104"/>
      <c r="J2533" s="104"/>
      <c r="K2533" s="104"/>
      <c r="L2533" s="104"/>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2"/>
      <c r="B2534" s="92"/>
      <c r="C2534" s="92"/>
      <c r="D2534" s="92"/>
      <c r="E2534" s="104"/>
      <c r="F2534" s="104"/>
      <c r="G2534" s="104"/>
      <c r="H2534" s="104"/>
      <c r="I2534" s="104"/>
      <c r="J2534" s="104"/>
      <c r="K2534" s="104"/>
      <c r="L2534" s="10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2"/>
      <c r="B2535" s="92"/>
      <c r="C2535" s="92"/>
      <c r="D2535" s="92"/>
      <c r="E2535" s="104"/>
      <c r="F2535" s="104"/>
      <c r="G2535" s="104"/>
      <c r="H2535" s="104"/>
      <c r="I2535" s="104"/>
      <c r="J2535" s="104"/>
      <c r="K2535" s="104"/>
      <c r="L2535" s="104"/>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2"/>
      <c r="B2536" s="92"/>
      <c r="C2536" s="92"/>
      <c r="D2536" s="92"/>
      <c r="E2536" s="104"/>
      <c r="F2536" s="104"/>
      <c r="G2536" s="104"/>
      <c r="H2536" s="104"/>
      <c r="I2536" s="104"/>
      <c r="J2536" s="104"/>
      <c r="K2536" s="104"/>
      <c r="L2536" s="104"/>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2"/>
      <c r="B2537" s="92"/>
      <c r="C2537" s="92"/>
      <c r="D2537" s="92"/>
      <c r="E2537" s="104"/>
      <c r="F2537" s="104"/>
      <c r="G2537" s="104"/>
      <c r="H2537" s="104"/>
      <c r="I2537" s="104"/>
      <c r="J2537" s="104"/>
      <c r="K2537" s="104"/>
      <c r="L2537" s="104"/>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2"/>
      <c r="B2538" s="92"/>
      <c r="C2538" s="92"/>
      <c r="D2538" s="92"/>
      <c r="E2538" s="104"/>
      <c r="F2538" s="104"/>
      <c r="G2538" s="104"/>
      <c r="H2538" s="104"/>
      <c r="I2538" s="104"/>
      <c r="J2538" s="104"/>
      <c r="K2538" s="104"/>
      <c r="L2538" s="104"/>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2"/>
      <c r="B2539" s="92"/>
      <c r="C2539" s="92"/>
      <c r="D2539" s="92"/>
      <c r="E2539" s="104"/>
      <c r="F2539" s="104"/>
      <c r="G2539" s="104"/>
      <c r="H2539" s="104"/>
      <c r="I2539" s="104"/>
      <c r="J2539" s="104"/>
      <c r="K2539" s="104"/>
      <c r="L2539" s="104"/>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2"/>
      <c r="B2540" s="92"/>
      <c r="C2540" s="92"/>
      <c r="D2540" s="92"/>
      <c r="E2540" s="104"/>
      <c r="F2540" s="104"/>
      <c r="G2540" s="104"/>
      <c r="H2540" s="104"/>
      <c r="I2540" s="104"/>
      <c r="J2540" s="104"/>
      <c r="K2540" s="104"/>
      <c r="L2540" s="104"/>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2"/>
      <c r="B2541" s="92"/>
      <c r="C2541" s="92"/>
      <c r="D2541" s="92"/>
      <c r="E2541" s="104"/>
      <c r="F2541" s="104"/>
      <c r="G2541" s="104"/>
      <c r="H2541" s="104"/>
      <c r="I2541" s="104"/>
      <c r="J2541" s="104"/>
      <c r="K2541" s="104"/>
      <c r="L2541" s="104"/>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2"/>
      <c r="B2542" s="92"/>
      <c r="C2542" s="92"/>
      <c r="D2542" s="92"/>
      <c r="E2542" s="104"/>
      <c r="F2542" s="104"/>
      <c r="G2542" s="104"/>
      <c r="H2542" s="104"/>
      <c r="I2542" s="104"/>
      <c r="J2542" s="104"/>
      <c r="K2542" s="104"/>
      <c r="L2542" s="104"/>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2"/>
      <c r="B2543" s="92"/>
      <c r="C2543" s="92"/>
      <c r="D2543" s="92"/>
      <c r="E2543" s="104"/>
      <c r="F2543" s="104"/>
      <c r="G2543" s="104"/>
      <c r="H2543" s="104"/>
      <c r="I2543" s="104"/>
      <c r="J2543" s="104"/>
      <c r="K2543" s="104"/>
      <c r="L2543" s="104"/>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2"/>
      <c r="B2544" s="92"/>
      <c r="C2544" s="92"/>
      <c r="D2544" s="92"/>
      <c r="E2544" s="104"/>
      <c r="F2544" s="104"/>
      <c r="G2544" s="104"/>
      <c r="H2544" s="104"/>
      <c r="I2544" s="104"/>
      <c r="J2544" s="104"/>
      <c r="K2544" s="104"/>
      <c r="L2544" s="10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2"/>
      <c r="B2545" s="92"/>
      <c r="C2545" s="92"/>
      <c r="D2545" s="92"/>
      <c r="E2545" s="104"/>
      <c r="F2545" s="104"/>
      <c r="G2545" s="104"/>
      <c r="H2545" s="104"/>
      <c r="I2545" s="104"/>
      <c r="J2545" s="104"/>
      <c r="K2545" s="104"/>
      <c r="L2545" s="104"/>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2"/>
      <c r="B2546" s="92"/>
      <c r="C2546" s="92"/>
      <c r="D2546" s="92"/>
      <c r="E2546" s="104"/>
      <c r="F2546" s="104"/>
      <c r="G2546" s="104"/>
      <c r="H2546" s="104"/>
      <c r="I2546" s="104"/>
      <c r="J2546" s="104"/>
      <c r="K2546" s="104"/>
      <c r="L2546" s="104"/>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2"/>
      <c r="B2547" s="92"/>
      <c r="C2547" s="92"/>
      <c r="D2547" s="92"/>
      <c r="E2547" s="104"/>
      <c r="F2547" s="104"/>
      <c r="G2547" s="104"/>
      <c r="H2547" s="104"/>
      <c r="I2547" s="104"/>
      <c r="J2547" s="104"/>
      <c r="K2547" s="104"/>
      <c r="L2547" s="104"/>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2"/>
      <c r="B2548" s="92"/>
      <c r="C2548" s="92"/>
      <c r="D2548" s="92"/>
      <c r="E2548" s="104"/>
      <c r="F2548" s="104"/>
      <c r="G2548" s="104"/>
      <c r="H2548" s="104"/>
      <c r="I2548" s="104"/>
      <c r="J2548" s="104"/>
      <c r="K2548" s="104"/>
      <c r="L2548" s="104"/>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2"/>
      <c r="B2549" s="92"/>
      <c r="C2549" s="92"/>
      <c r="D2549" s="92"/>
      <c r="E2549" s="104"/>
      <c r="F2549" s="104"/>
      <c r="G2549" s="104"/>
      <c r="H2549" s="104"/>
      <c r="I2549" s="104"/>
      <c r="J2549" s="104"/>
      <c r="K2549" s="104"/>
      <c r="L2549" s="104"/>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2"/>
      <c r="B2550" s="92"/>
      <c r="C2550" s="92"/>
      <c r="D2550" s="92"/>
      <c r="E2550" s="104"/>
      <c r="F2550" s="104"/>
      <c r="G2550" s="104"/>
      <c r="H2550" s="104"/>
      <c r="I2550" s="104"/>
      <c r="J2550" s="104"/>
      <c r="K2550" s="104"/>
      <c r="L2550" s="104"/>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2"/>
      <c r="B2551" s="92"/>
      <c r="C2551" s="92"/>
      <c r="D2551" s="92"/>
      <c r="E2551" s="104"/>
      <c r="F2551" s="104"/>
      <c r="G2551" s="104"/>
      <c r="H2551" s="104"/>
      <c r="I2551" s="104"/>
      <c r="J2551" s="104"/>
      <c r="K2551" s="104"/>
      <c r="L2551" s="104"/>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2"/>
      <c r="B2552" s="92"/>
      <c r="C2552" s="92"/>
      <c r="D2552" s="92"/>
      <c r="E2552" s="104"/>
      <c r="F2552" s="104"/>
      <c r="G2552" s="104"/>
      <c r="H2552" s="104"/>
      <c r="I2552" s="104"/>
      <c r="J2552" s="104"/>
      <c r="K2552" s="104"/>
      <c r="L2552" s="104"/>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2"/>
      <c r="B2553" s="92"/>
      <c r="C2553" s="92"/>
      <c r="D2553" s="92"/>
      <c r="E2553" s="104"/>
      <c r="F2553" s="104"/>
      <c r="G2553" s="104"/>
      <c r="H2553" s="104"/>
      <c r="I2553" s="104"/>
      <c r="J2553" s="104"/>
      <c r="K2553" s="104"/>
      <c r="L2553" s="104"/>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2"/>
      <c r="B2554" s="92"/>
      <c r="C2554" s="92"/>
      <c r="D2554" s="92"/>
      <c r="E2554" s="104"/>
      <c r="F2554" s="104"/>
      <c r="G2554" s="104"/>
      <c r="H2554" s="104"/>
      <c r="I2554" s="104"/>
      <c r="J2554" s="104"/>
      <c r="K2554" s="104"/>
      <c r="L2554" s="10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2"/>
      <c r="B2555" s="92"/>
      <c r="C2555" s="92"/>
      <c r="D2555" s="92"/>
      <c r="E2555" s="104"/>
      <c r="F2555" s="104"/>
      <c r="G2555" s="104"/>
      <c r="H2555" s="104"/>
      <c r="I2555" s="104"/>
      <c r="J2555" s="104"/>
      <c r="K2555" s="104"/>
      <c r="L2555" s="104"/>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2"/>
      <c r="B2556" s="92"/>
      <c r="C2556" s="92"/>
      <c r="D2556" s="92"/>
      <c r="E2556" s="104"/>
      <c r="F2556" s="104"/>
      <c r="G2556" s="104"/>
      <c r="H2556" s="104"/>
      <c r="I2556" s="104"/>
      <c r="J2556" s="104"/>
      <c r="K2556" s="104"/>
      <c r="L2556" s="104"/>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2"/>
      <c r="B2557" s="92"/>
      <c r="C2557" s="92"/>
      <c r="D2557" s="92"/>
      <c r="E2557" s="104"/>
      <c r="F2557" s="104"/>
      <c r="G2557" s="104"/>
      <c r="H2557" s="104"/>
      <c r="I2557" s="104"/>
      <c r="J2557" s="104"/>
      <c r="K2557" s="104"/>
      <c r="L2557" s="104"/>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2"/>
      <c r="B2558" s="92"/>
      <c r="C2558" s="92"/>
      <c r="D2558" s="92"/>
      <c r="E2558" s="104"/>
      <c r="F2558" s="104"/>
      <c r="G2558" s="104"/>
      <c r="H2558" s="104"/>
      <c r="I2558" s="104"/>
      <c r="J2558" s="104"/>
      <c r="K2558" s="104"/>
      <c r="L2558" s="104"/>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2"/>
      <c r="B2559" s="92"/>
      <c r="C2559" s="92"/>
      <c r="D2559" s="92"/>
      <c r="E2559" s="104"/>
      <c r="F2559" s="104"/>
      <c r="G2559" s="104"/>
      <c r="H2559" s="104"/>
      <c r="I2559" s="104"/>
      <c r="J2559" s="104"/>
      <c r="K2559" s="104"/>
      <c r="L2559" s="104"/>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2"/>
      <c r="B2560" s="92"/>
      <c r="C2560" s="92"/>
      <c r="D2560" s="92"/>
      <c r="E2560" s="104"/>
      <c r="F2560" s="104"/>
      <c r="G2560" s="104"/>
      <c r="H2560" s="104"/>
      <c r="I2560" s="104"/>
      <c r="J2560" s="104"/>
      <c r="K2560" s="104"/>
      <c r="L2560" s="104"/>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2"/>
      <c r="B2561" s="92"/>
      <c r="C2561" s="92"/>
      <c r="D2561" s="92"/>
      <c r="E2561" s="104"/>
      <c r="F2561" s="104"/>
      <c r="G2561" s="104"/>
      <c r="H2561" s="104"/>
      <c r="I2561" s="104"/>
      <c r="J2561" s="104"/>
      <c r="K2561" s="104"/>
      <c r="L2561" s="104"/>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2"/>
      <c r="B2562" s="92"/>
      <c r="C2562" s="92"/>
      <c r="D2562" s="92"/>
      <c r="E2562" s="104"/>
      <c r="F2562" s="104"/>
      <c r="G2562" s="104"/>
      <c r="H2562" s="104"/>
      <c r="I2562" s="104"/>
      <c r="J2562" s="104"/>
      <c r="K2562" s="104"/>
      <c r="L2562" s="104"/>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2"/>
      <c r="B2563" s="92"/>
      <c r="C2563" s="92"/>
      <c r="D2563" s="92"/>
      <c r="E2563" s="104"/>
      <c r="F2563" s="104"/>
      <c r="G2563" s="104"/>
      <c r="H2563" s="104"/>
      <c r="I2563" s="104"/>
      <c r="J2563" s="104"/>
      <c r="K2563" s="104"/>
      <c r="L2563" s="104"/>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2"/>
      <c r="B2564" s="92"/>
      <c r="C2564" s="92"/>
      <c r="D2564" s="92"/>
      <c r="E2564" s="104"/>
      <c r="F2564" s="104"/>
      <c r="G2564" s="104"/>
      <c r="H2564" s="104"/>
      <c r="I2564" s="104"/>
      <c r="J2564" s="104"/>
      <c r="K2564" s="104"/>
      <c r="L2564" s="10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2"/>
      <c r="B2565" s="92"/>
      <c r="C2565" s="92"/>
      <c r="D2565" s="92"/>
      <c r="E2565" s="104"/>
      <c r="F2565" s="104"/>
      <c r="G2565" s="104"/>
      <c r="H2565" s="104"/>
      <c r="I2565" s="104"/>
      <c r="J2565" s="104"/>
      <c r="K2565" s="104"/>
      <c r="L2565" s="104"/>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2"/>
      <c r="B2566" s="92"/>
      <c r="C2566" s="92"/>
      <c r="D2566" s="92"/>
      <c r="E2566" s="104"/>
      <c r="F2566" s="104"/>
      <c r="G2566" s="104"/>
      <c r="H2566" s="104"/>
      <c r="I2566" s="104"/>
      <c r="J2566" s="104"/>
      <c r="K2566" s="104"/>
      <c r="L2566" s="104"/>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2"/>
      <c r="B2567" s="92"/>
      <c r="C2567" s="92"/>
      <c r="D2567" s="92"/>
      <c r="E2567" s="104"/>
      <c r="F2567" s="104"/>
      <c r="G2567" s="104"/>
      <c r="H2567" s="104"/>
      <c r="I2567" s="104"/>
      <c r="J2567" s="104"/>
      <c r="K2567" s="104"/>
      <c r="L2567" s="104"/>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2"/>
      <c r="B2568" s="92"/>
      <c r="C2568" s="92"/>
      <c r="D2568" s="92"/>
      <c r="E2568" s="104"/>
      <c r="F2568" s="104"/>
      <c r="G2568" s="104"/>
      <c r="H2568" s="104"/>
      <c r="I2568" s="104"/>
      <c r="J2568" s="104"/>
      <c r="K2568" s="104"/>
      <c r="L2568" s="104"/>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2"/>
      <c r="B2569" s="92"/>
      <c r="C2569" s="92"/>
      <c r="D2569" s="92"/>
      <c r="E2569" s="104"/>
      <c r="F2569" s="104"/>
      <c r="G2569" s="104"/>
      <c r="H2569" s="104"/>
      <c r="I2569" s="104"/>
      <c r="J2569" s="104"/>
      <c r="K2569" s="104"/>
      <c r="L2569" s="104"/>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2"/>
      <c r="B2570" s="92"/>
      <c r="C2570" s="92"/>
      <c r="D2570" s="92"/>
      <c r="E2570" s="104"/>
      <c r="F2570" s="104"/>
      <c r="G2570" s="104"/>
      <c r="H2570" s="104"/>
      <c r="I2570" s="104"/>
      <c r="J2570" s="104"/>
      <c r="K2570" s="104"/>
      <c r="L2570" s="104"/>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2"/>
      <c r="B2571" s="92"/>
      <c r="C2571" s="92"/>
      <c r="D2571" s="92"/>
      <c r="E2571" s="104"/>
      <c r="F2571" s="104"/>
      <c r="G2571" s="104"/>
      <c r="H2571" s="104"/>
      <c r="I2571" s="104"/>
      <c r="J2571" s="104"/>
      <c r="K2571" s="104"/>
      <c r="L2571" s="104"/>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2"/>
      <c r="B2572" s="92"/>
      <c r="C2572" s="92"/>
      <c r="D2572" s="92"/>
      <c r="E2572" s="104"/>
      <c r="F2572" s="104"/>
      <c r="G2572" s="104"/>
      <c r="H2572" s="104"/>
      <c r="I2572" s="104"/>
      <c r="J2572" s="104"/>
      <c r="K2572" s="104"/>
      <c r="L2572" s="104"/>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2"/>
      <c r="B2573" s="92"/>
      <c r="C2573" s="92"/>
      <c r="D2573" s="92"/>
      <c r="E2573" s="104"/>
      <c r="F2573" s="104"/>
      <c r="G2573" s="104"/>
      <c r="H2573" s="104"/>
      <c r="I2573" s="104"/>
      <c r="J2573" s="104"/>
      <c r="K2573" s="104"/>
      <c r="L2573" s="104"/>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2"/>
      <c r="B2574" s="92"/>
      <c r="C2574" s="92"/>
      <c r="D2574" s="92"/>
      <c r="E2574" s="104"/>
      <c r="F2574" s="104"/>
      <c r="G2574" s="104"/>
      <c r="H2574" s="104"/>
      <c r="I2574" s="104"/>
      <c r="J2574" s="104"/>
      <c r="K2574" s="104"/>
      <c r="L2574" s="10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2"/>
      <c r="B2575" s="92"/>
      <c r="C2575" s="92"/>
      <c r="D2575" s="92"/>
      <c r="E2575" s="104"/>
      <c r="F2575" s="104"/>
      <c r="G2575" s="104"/>
      <c r="H2575" s="104"/>
      <c r="I2575" s="104"/>
      <c r="J2575" s="104"/>
      <c r="K2575" s="104"/>
      <c r="L2575" s="104"/>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2"/>
      <c r="B2576" s="92"/>
      <c r="C2576" s="92"/>
      <c r="D2576" s="92"/>
      <c r="E2576" s="104"/>
      <c r="F2576" s="104"/>
      <c r="G2576" s="104"/>
      <c r="H2576" s="104"/>
      <c r="I2576" s="104"/>
      <c r="J2576" s="104"/>
      <c r="K2576" s="104"/>
      <c r="L2576" s="104"/>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2"/>
      <c r="B2577" s="92"/>
      <c r="C2577" s="92"/>
      <c r="D2577" s="92"/>
      <c r="E2577" s="104"/>
      <c r="F2577" s="104"/>
      <c r="G2577" s="104"/>
      <c r="H2577" s="104"/>
      <c r="I2577" s="104"/>
      <c r="J2577" s="104"/>
      <c r="K2577" s="104"/>
      <c r="L2577" s="104"/>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2"/>
      <c r="B2578" s="92"/>
      <c r="C2578" s="92"/>
      <c r="D2578" s="92"/>
      <c r="E2578" s="104"/>
      <c r="F2578" s="104"/>
      <c r="G2578" s="104"/>
      <c r="H2578" s="104"/>
      <c r="I2578" s="104"/>
      <c r="J2578" s="104"/>
      <c r="K2578" s="104"/>
      <c r="L2578" s="104"/>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2"/>
      <c r="B2579" s="92"/>
      <c r="C2579" s="92"/>
      <c r="D2579" s="92"/>
      <c r="E2579" s="104"/>
      <c r="F2579" s="104"/>
      <c r="G2579" s="104"/>
      <c r="H2579" s="104"/>
      <c r="I2579" s="104"/>
      <c r="J2579" s="104"/>
      <c r="K2579" s="104"/>
      <c r="L2579" s="104"/>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2"/>
      <c r="B2580" s="92"/>
      <c r="C2580" s="92"/>
      <c r="D2580" s="92"/>
      <c r="E2580" s="104"/>
      <c r="F2580" s="104"/>
      <c r="G2580" s="104"/>
      <c r="H2580" s="104"/>
      <c r="I2580" s="104"/>
      <c r="J2580" s="104"/>
      <c r="K2580" s="104"/>
      <c r="L2580" s="104"/>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2"/>
      <c r="B2581" s="92"/>
      <c r="C2581" s="92"/>
      <c r="D2581" s="92"/>
      <c r="E2581" s="104"/>
      <c r="F2581" s="104"/>
      <c r="G2581" s="104"/>
      <c r="H2581" s="104"/>
      <c r="I2581" s="104"/>
      <c r="J2581" s="104"/>
      <c r="K2581" s="104"/>
      <c r="L2581" s="104"/>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2"/>
      <c r="B2582" s="92"/>
      <c r="C2582" s="92"/>
      <c r="D2582" s="92"/>
      <c r="E2582" s="104"/>
      <c r="F2582" s="104"/>
      <c r="G2582" s="104"/>
      <c r="H2582" s="104"/>
      <c r="I2582" s="104"/>
      <c r="J2582" s="104"/>
      <c r="K2582" s="104"/>
      <c r="L2582" s="104"/>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2"/>
      <c r="B2583" s="92"/>
      <c r="C2583" s="92"/>
      <c r="D2583" s="92"/>
      <c r="E2583" s="104"/>
      <c r="F2583" s="104"/>
      <c r="G2583" s="104"/>
      <c r="H2583" s="104"/>
      <c r="I2583" s="104"/>
      <c r="J2583" s="104"/>
      <c r="K2583" s="104"/>
      <c r="L2583" s="104"/>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2"/>
      <c r="B2584" s="92"/>
      <c r="C2584" s="92"/>
      <c r="D2584" s="92"/>
      <c r="E2584" s="104"/>
      <c r="F2584" s="104"/>
      <c r="G2584" s="104"/>
      <c r="H2584" s="104"/>
      <c r="I2584" s="104"/>
      <c r="J2584" s="104"/>
      <c r="K2584" s="104"/>
      <c r="L2584" s="10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2"/>
      <c r="B2585" s="92"/>
      <c r="C2585" s="92"/>
      <c r="D2585" s="92"/>
      <c r="E2585" s="104"/>
      <c r="F2585" s="104"/>
      <c r="G2585" s="104"/>
      <c r="H2585" s="104"/>
      <c r="I2585" s="104"/>
      <c r="J2585" s="104"/>
      <c r="K2585" s="104"/>
      <c r="L2585" s="104"/>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2"/>
      <c r="B2586" s="92"/>
      <c r="C2586" s="92"/>
      <c r="D2586" s="92"/>
      <c r="E2586" s="104"/>
      <c r="F2586" s="104"/>
      <c r="G2586" s="104"/>
      <c r="H2586" s="104"/>
      <c r="I2586" s="104"/>
      <c r="J2586" s="104"/>
      <c r="K2586" s="104"/>
      <c r="L2586" s="104"/>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2"/>
      <c r="B2587" s="92"/>
      <c r="C2587" s="92"/>
      <c r="D2587" s="92"/>
      <c r="E2587" s="104"/>
      <c r="F2587" s="104"/>
      <c r="G2587" s="104"/>
      <c r="H2587" s="104"/>
      <c r="I2587" s="104"/>
      <c r="J2587" s="104"/>
      <c r="K2587" s="104"/>
      <c r="L2587" s="104"/>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2"/>
      <c r="B2588" s="92"/>
      <c r="C2588" s="92"/>
      <c r="D2588" s="92"/>
      <c r="E2588" s="104"/>
      <c r="F2588" s="104"/>
      <c r="G2588" s="104"/>
      <c r="H2588" s="104"/>
      <c r="I2588" s="104"/>
      <c r="J2588" s="104"/>
      <c r="K2588" s="104"/>
      <c r="L2588" s="104"/>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2"/>
      <c r="B2589" s="92"/>
      <c r="C2589" s="92"/>
      <c r="D2589" s="92"/>
      <c r="E2589" s="104"/>
      <c r="F2589" s="104"/>
      <c r="G2589" s="104"/>
      <c r="H2589" s="104"/>
      <c r="I2589" s="104"/>
      <c r="J2589" s="104"/>
      <c r="K2589" s="104"/>
      <c r="L2589" s="104"/>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2"/>
      <c r="B2590" s="92"/>
      <c r="C2590" s="92"/>
      <c r="D2590" s="92"/>
      <c r="E2590" s="104"/>
      <c r="F2590" s="104"/>
      <c r="G2590" s="104"/>
      <c r="H2590" s="104"/>
      <c r="I2590" s="104"/>
      <c r="J2590" s="104"/>
      <c r="K2590" s="104"/>
      <c r="L2590" s="104"/>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2"/>
      <c r="B2591" s="92"/>
      <c r="C2591" s="92"/>
      <c r="D2591" s="92"/>
      <c r="E2591" s="104"/>
      <c r="F2591" s="104"/>
      <c r="G2591" s="104"/>
      <c r="H2591" s="104"/>
      <c r="I2591" s="104"/>
      <c r="J2591" s="104"/>
      <c r="K2591" s="104"/>
      <c r="L2591" s="104"/>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2"/>
      <c r="B2592" s="92"/>
      <c r="C2592" s="92"/>
      <c r="D2592" s="92"/>
      <c r="E2592" s="104"/>
      <c r="F2592" s="104"/>
      <c r="G2592" s="104"/>
      <c r="H2592" s="104"/>
      <c r="I2592" s="104"/>
      <c r="J2592" s="104"/>
      <c r="K2592" s="104"/>
      <c r="L2592" s="104"/>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2"/>
      <c r="B2593" s="92"/>
      <c r="C2593" s="92"/>
      <c r="D2593" s="92"/>
      <c r="E2593" s="104"/>
      <c r="F2593" s="104"/>
      <c r="G2593" s="104"/>
      <c r="H2593" s="104"/>
      <c r="I2593" s="104"/>
      <c r="J2593" s="104"/>
      <c r="K2593" s="104"/>
      <c r="L2593" s="104"/>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2"/>
      <c r="B2594" s="92"/>
      <c r="C2594" s="92"/>
      <c r="D2594" s="92"/>
      <c r="E2594" s="104"/>
      <c r="F2594" s="104"/>
      <c r="G2594" s="104"/>
      <c r="H2594" s="104"/>
      <c r="I2594" s="104"/>
      <c r="J2594" s="104"/>
      <c r="K2594" s="104"/>
      <c r="L2594" s="10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2"/>
      <c r="B2595" s="92"/>
      <c r="C2595" s="92"/>
      <c r="D2595" s="92"/>
      <c r="E2595" s="104"/>
      <c r="F2595" s="104"/>
      <c r="G2595" s="104"/>
      <c r="H2595" s="104"/>
      <c r="I2595" s="104"/>
      <c r="J2595" s="104"/>
      <c r="K2595" s="104"/>
      <c r="L2595" s="104"/>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2"/>
      <c r="B2596" s="92"/>
      <c r="C2596" s="92"/>
      <c r="D2596" s="92"/>
      <c r="E2596" s="104"/>
      <c r="F2596" s="104"/>
      <c r="G2596" s="104"/>
      <c r="H2596" s="104"/>
      <c r="I2596" s="104"/>
      <c r="J2596" s="104"/>
      <c r="K2596" s="104"/>
      <c r="L2596" s="104"/>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2"/>
      <c r="B2597" s="92"/>
      <c r="C2597" s="92"/>
      <c r="D2597" s="92"/>
      <c r="E2597" s="104"/>
      <c r="F2597" s="104"/>
      <c r="G2597" s="104"/>
      <c r="H2597" s="104"/>
      <c r="I2597" s="104"/>
      <c r="J2597" s="104"/>
      <c r="K2597" s="104"/>
      <c r="L2597" s="104"/>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2"/>
      <c r="B2598" s="92"/>
      <c r="C2598" s="92"/>
      <c r="D2598" s="92"/>
      <c r="E2598" s="104"/>
      <c r="F2598" s="104"/>
      <c r="G2598" s="104"/>
      <c r="H2598" s="104"/>
      <c r="I2598" s="104"/>
      <c r="J2598" s="104"/>
      <c r="K2598" s="104"/>
      <c r="L2598" s="104"/>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2"/>
      <c r="B2599" s="92"/>
      <c r="C2599" s="92"/>
      <c r="D2599" s="92"/>
      <c r="E2599" s="104"/>
      <c r="F2599" s="104"/>
      <c r="G2599" s="104"/>
      <c r="H2599" s="104"/>
      <c r="I2599" s="104"/>
      <c r="J2599" s="104"/>
      <c r="K2599" s="104"/>
      <c r="L2599" s="104"/>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2"/>
      <c r="B2600" s="92"/>
      <c r="C2600" s="92"/>
      <c r="D2600" s="92"/>
      <c r="E2600" s="104"/>
      <c r="F2600" s="104"/>
      <c r="G2600" s="104"/>
      <c r="H2600" s="104"/>
      <c r="I2600" s="104"/>
      <c r="J2600" s="104"/>
      <c r="K2600" s="104"/>
      <c r="L2600" s="104"/>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2"/>
      <c r="B2601" s="92"/>
      <c r="C2601" s="92"/>
      <c r="D2601" s="92"/>
      <c r="E2601" s="104"/>
      <c r="F2601" s="104"/>
      <c r="G2601" s="104"/>
      <c r="H2601" s="104"/>
      <c r="I2601" s="104"/>
      <c r="J2601" s="104"/>
      <c r="K2601" s="104"/>
      <c r="L2601" s="104"/>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2"/>
      <c r="B2602" s="92"/>
      <c r="C2602" s="92"/>
      <c r="D2602" s="92"/>
      <c r="E2602" s="104"/>
      <c r="F2602" s="104"/>
      <c r="G2602" s="104"/>
      <c r="H2602" s="104"/>
      <c r="I2602" s="104"/>
      <c r="J2602" s="104"/>
      <c r="K2602" s="104"/>
      <c r="L2602" s="104"/>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2"/>
      <c r="B2603" s="92"/>
      <c r="C2603" s="92"/>
      <c r="D2603" s="92"/>
      <c r="E2603" s="104"/>
      <c r="F2603" s="104"/>
      <c r="G2603" s="104"/>
      <c r="H2603" s="104"/>
      <c r="I2603" s="104"/>
      <c r="J2603" s="104"/>
      <c r="K2603" s="104"/>
      <c r="L2603" s="104"/>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2"/>
      <c r="B2604" s="92"/>
      <c r="C2604" s="92"/>
      <c r="D2604" s="92"/>
      <c r="E2604" s="104"/>
      <c r="F2604" s="104"/>
      <c r="G2604" s="104"/>
      <c r="H2604" s="104"/>
      <c r="I2604" s="104"/>
      <c r="J2604" s="104"/>
      <c r="K2604" s="104"/>
      <c r="L2604" s="1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2"/>
      <c r="B2605" s="92"/>
      <c r="C2605" s="92"/>
      <c r="D2605" s="92"/>
      <c r="E2605" s="104"/>
      <c r="F2605" s="104"/>
      <c r="G2605" s="104"/>
      <c r="H2605" s="104"/>
      <c r="I2605" s="104"/>
      <c r="J2605" s="104"/>
      <c r="K2605" s="104"/>
      <c r="L2605" s="104"/>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2"/>
      <c r="B2606" s="92"/>
      <c r="C2606" s="92"/>
      <c r="D2606" s="92"/>
      <c r="E2606" s="104"/>
      <c r="F2606" s="104"/>
      <c r="G2606" s="104"/>
      <c r="H2606" s="104"/>
      <c r="I2606" s="104"/>
      <c r="J2606" s="104"/>
      <c r="K2606" s="104"/>
      <c r="L2606" s="104"/>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2"/>
      <c r="B2607" s="92"/>
      <c r="C2607" s="92"/>
      <c r="D2607" s="92"/>
      <c r="E2607" s="104"/>
      <c r="F2607" s="104"/>
      <c r="G2607" s="104"/>
      <c r="H2607" s="104"/>
      <c r="I2607" s="104"/>
      <c r="J2607" s="104"/>
      <c r="K2607" s="104"/>
      <c r="L2607" s="104"/>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2"/>
      <c r="B2608" s="92"/>
      <c r="C2608" s="92"/>
      <c r="D2608" s="92"/>
      <c r="E2608" s="104"/>
      <c r="F2608" s="104"/>
      <c r="G2608" s="104"/>
      <c r="H2608" s="104"/>
      <c r="I2608" s="104"/>
      <c r="J2608" s="104"/>
      <c r="K2608" s="104"/>
      <c r="L2608" s="104"/>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2"/>
      <c r="B2609" s="92"/>
      <c r="C2609" s="92"/>
      <c r="D2609" s="92"/>
      <c r="E2609" s="104"/>
      <c r="F2609" s="104"/>
      <c r="G2609" s="104"/>
      <c r="H2609" s="104"/>
      <c r="I2609" s="104"/>
      <c r="J2609" s="104"/>
      <c r="K2609" s="104"/>
      <c r="L2609" s="104"/>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2"/>
      <c r="B2610" s="92"/>
      <c r="C2610" s="92"/>
      <c r="D2610" s="92"/>
      <c r="E2610" s="104"/>
      <c r="F2610" s="104"/>
      <c r="G2610" s="104"/>
      <c r="H2610" s="104"/>
      <c r="I2610" s="104"/>
      <c r="J2610" s="104"/>
      <c r="K2610" s="104"/>
      <c r="L2610" s="104"/>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2"/>
      <c r="B2611" s="92"/>
      <c r="C2611" s="92"/>
      <c r="D2611" s="92"/>
      <c r="E2611" s="104"/>
      <c r="F2611" s="104"/>
      <c r="G2611" s="104"/>
      <c r="H2611" s="104"/>
      <c r="I2611" s="104"/>
      <c r="J2611" s="104"/>
      <c r="K2611" s="104"/>
      <c r="L2611" s="104"/>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2"/>
      <c r="B2612" s="92"/>
      <c r="C2612" s="92"/>
      <c r="D2612" s="92"/>
      <c r="E2612" s="104"/>
      <c r="F2612" s="104"/>
      <c r="G2612" s="104"/>
      <c r="H2612" s="104"/>
      <c r="I2612" s="104"/>
      <c r="J2612" s="104"/>
      <c r="K2612" s="104"/>
      <c r="L2612" s="104"/>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2"/>
      <c r="B2613" s="92"/>
      <c r="C2613" s="92"/>
      <c r="D2613" s="92"/>
      <c r="E2613" s="104"/>
      <c r="F2613" s="104"/>
      <c r="G2613" s="104"/>
      <c r="H2613" s="104"/>
      <c r="I2613" s="104"/>
      <c r="J2613" s="104"/>
      <c r="K2613" s="104"/>
      <c r="L2613" s="104"/>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2"/>
      <c r="B2614" s="92"/>
      <c r="C2614" s="92"/>
      <c r="D2614" s="92"/>
      <c r="E2614" s="104"/>
      <c r="F2614" s="104"/>
      <c r="G2614" s="104"/>
      <c r="H2614" s="104"/>
      <c r="I2614" s="104"/>
      <c r="J2614" s="104"/>
      <c r="K2614" s="104"/>
      <c r="L2614" s="10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2"/>
      <c r="B2615" s="92"/>
      <c r="C2615" s="92"/>
      <c r="D2615" s="92"/>
      <c r="E2615" s="104"/>
      <c r="F2615" s="104"/>
      <c r="G2615" s="104"/>
      <c r="H2615" s="104"/>
      <c r="I2615" s="104"/>
      <c r="J2615" s="104"/>
      <c r="K2615" s="104"/>
      <c r="L2615" s="104"/>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2"/>
      <c r="B2616" s="92"/>
      <c r="C2616" s="92"/>
      <c r="D2616" s="92"/>
      <c r="E2616" s="104"/>
      <c r="F2616" s="104"/>
      <c r="G2616" s="104"/>
      <c r="H2616" s="104"/>
      <c r="I2616" s="104"/>
      <c r="J2616" s="104"/>
      <c r="K2616" s="104"/>
      <c r="L2616" s="104"/>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2"/>
      <c r="B2617" s="92"/>
      <c r="C2617" s="92"/>
      <c r="D2617" s="92"/>
      <c r="E2617" s="104"/>
      <c r="F2617" s="104"/>
      <c r="G2617" s="104"/>
      <c r="H2617" s="104"/>
      <c r="I2617" s="104"/>
      <c r="J2617" s="104"/>
      <c r="K2617" s="104"/>
      <c r="L2617" s="104"/>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2"/>
      <c r="B2618" s="92"/>
      <c r="C2618" s="92"/>
      <c r="D2618" s="92"/>
      <c r="E2618" s="104"/>
      <c r="F2618" s="104"/>
      <c r="G2618" s="104"/>
      <c r="H2618" s="104"/>
      <c r="I2618" s="104"/>
      <c r="J2618" s="104"/>
      <c r="K2618" s="104"/>
      <c r="L2618" s="104"/>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2"/>
      <c r="B2619" s="92"/>
      <c r="C2619" s="92"/>
      <c r="D2619" s="92"/>
      <c r="E2619" s="104"/>
      <c r="F2619" s="104"/>
      <c r="G2619" s="104"/>
      <c r="H2619" s="104"/>
      <c r="I2619" s="104"/>
      <c r="J2619" s="104"/>
      <c r="K2619" s="104"/>
      <c r="L2619" s="104"/>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2"/>
      <c r="B2620" s="92"/>
      <c r="C2620" s="92"/>
      <c r="D2620" s="92"/>
      <c r="E2620" s="104"/>
      <c r="F2620" s="104"/>
      <c r="G2620" s="104"/>
      <c r="H2620" s="104"/>
      <c r="I2620" s="104"/>
      <c r="J2620" s="104"/>
      <c r="K2620" s="104"/>
      <c r="L2620" s="104"/>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2"/>
      <c r="B2621" s="92"/>
      <c r="C2621" s="92"/>
      <c r="D2621" s="92"/>
      <c r="E2621" s="104"/>
      <c r="F2621" s="104"/>
      <c r="G2621" s="104"/>
      <c r="H2621" s="104"/>
      <c r="I2621" s="104"/>
      <c r="J2621" s="104"/>
      <c r="K2621" s="104"/>
      <c r="L2621" s="104"/>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2"/>
      <c r="B2622" s="92"/>
      <c r="C2622" s="92"/>
      <c r="D2622" s="92"/>
      <c r="E2622" s="104"/>
      <c r="F2622" s="104"/>
      <c r="G2622" s="104"/>
      <c r="H2622" s="104"/>
      <c r="I2622" s="104"/>
      <c r="J2622" s="104"/>
      <c r="K2622" s="104"/>
      <c r="L2622" s="104"/>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2"/>
      <c r="B2623" s="92"/>
      <c r="C2623" s="92"/>
      <c r="D2623" s="92"/>
      <c r="E2623" s="104"/>
      <c r="F2623" s="104"/>
      <c r="G2623" s="104"/>
      <c r="H2623" s="104"/>
      <c r="I2623" s="104"/>
      <c r="J2623" s="104"/>
      <c r="K2623" s="104"/>
      <c r="L2623" s="104"/>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2"/>
      <c r="B2624" s="92"/>
      <c r="C2624" s="92"/>
      <c r="D2624" s="92"/>
      <c r="E2624" s="104"/>
      <c r="F2624" s="104"/>
      <c r="G2624" s="104"/>
      <c r="H2624" s="104"/>
      <c r="I2624" s="104"/>
      <c r="J2624" s="104"/>
      <c r="K2624" s="104"/>
      <c r="L2624" s="10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2"/>
      <c r="B2625" s="92"/>
      <c r="C2625" s="92"/>
      <c r="D2625" s="92"/>
      <c r="E2625" s="104"/>
      <c r="F2625" s="104"/>
      <c r="G2625" s="104"/>
      <c r="H2625" s="104"/>
      <c r="I2625" s="104"/>
      <c r="J2625" s="104"/>
      <c r="K2625" s="104"/>
      <c r="L2625" s="104"/>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2"/>
      <c r="B2626" s="92"/>
      <c r="C2626" s="92"/>
      <c r="D2626" s="92"/>
      <c r="E2626" s="104"/>
      <c r="F2626" s="104"/>
      <c r="G2626" s="104"/>
      <c r="H2626" s="104"/>
      <c r="I2626" s="104"/>
      <c r="J2626" s="104"/>
      <c r="K2626" s="104"/>
      <c r="L2626" s="104"/>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2"/>
      <c r="B2627" s="92"/>
      <c r="C2627" s="92"/>
      <c r="D2627" s="92"/>
      <c r="E2627" s="104"/>
      <c r="F2627" s="104"/>
      <c r="G2627" s="104"/>
      <c r="H2627" s="104"/>
      <c r="I2627" s="104"/>
      <c r="J2627" s="104"/>
      <c r="K2627" s="104"/>
      <c r="L2627" s="104"/>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2"/>
      <c r="B2628" s="92"/>
      <c r="C2628" s="92"/>
      <c r="D2628" s="92"/>
      <c r="E2628" s="104"/>
      <c r="F2628" s="104"/>
      <c r="G2628" s="104"/>
      <c r="H2628" s="104"/>
      <c r="I2628" s="104"/>
      <c r="J2628" s="104"/>
      <c r="K2628" s="104"/>
      <c r="L2628" s="104"/>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2"/>
      <c r="B2629" s="92"/>
      <c r="C2629" s="92"/>
      <c r="D2629" s="92"/>
      <c r="E2629" s="104"/>
      <c r="F2629" s="104"/>
      <c r="G2629" s="104"/>
      <c r="H2629" s="104"/>
      <c r="I2629" s="104"/>
      <c r="J2629" s="104"/>
      <c r="K2629" s="104"/>
      <c r="L2629" s="104"/>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2"/>
      <c r="B2630" s="92"/>
      <c r="C2630" s="92"/>
      <c r="D2630" s="92"/>
      <c r="E2630" s="104"/>
      <c r="F2630" s="104"/>
      <c r="G2630" s="104"/>
      <c r="H2630" s="104"/>
      <c r="I2630" s="104"/>
      <c r="J2630" s="104"/>
      <c r="K2630" s="104"/>
      <c r="L2630" s="104"/>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2"/>
      <c r="B2631" s="92"/>
      <c r="C2631" s="92"/>
      <c r="D2631" s="92"/>
      <c r="E2631" s="104"/>
      <c r="F2631" s="104"/>
      <c r="G2631" s="104"/>
      <c r="H2631" s="104"/>
      <c r="I2631" s="104"/>
      <c r="J2631" s="104"/>
      <c r="K2631" s="104"/>
      <c r="L2631" s="104"/>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2"/>
      <c r="B2632" s="92"/>
      <c r="C2632" s="92"/>
      <c r="D2632" s="92"/>
      <c r="E2632" s="104"/>
      <c r="F2632" s="104"/>
      <c r="G2632" s="104"/>
      <c r="H2632" s="104"/>
      <c r="I2632" s="104"/>
      <c r="J2632" s="104"/>
      <c r="K2632" s="104"/>
      <c r="L2632" s="104"/>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2"/>
      <c r="B2633" s="92"/>
      <c r="C2633" s="92"/>
      <c r="D2633" s="92"/>
      <c r="E2633" s="104"/>
      <c r="F2633" s="104"/>
      <c r="G2633" s="104"/>
      <c r="H2633" s="104"/>
      <c r="I2633" s="104"/>
      <c r="J2633" s="104"/>
      <c r="K2633" s="104"/>
      <c r="L2633" s="104"/>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2"/>
      <c r="B2634" s="92"/>
      <c r="C2634" s="92"/>
      <c r="D2634" s="92"/>
      <c r="E2634" s="104"/>
      <c r="F2634" s="104"/>
      <c r="G2634" s="104"/>
      <c r="H2634" s="104"/>
      <c r="I2634" s="104"/>
      <c r="J2634" s="104"/>
      <c r="K2634" s="104"/>
      <c r="L2634" s="10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2"/>
      <c r="B2635" s="92"/>
      <c r="C2635" s="92"/>
      <c r="D2635" s="92"/>
      <c r="E2635" s="104"/>
      <c r="F2635" s="104"/>
      <c r="G2635" s="104"/>
      <c r="H2635" s="104"/>
      <c r="I2635" s="104"/>
      <c r="J2635" s="104"/>
      <c r="K2635" s="104"/>
      <c r="L2635" s="104"/>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2"/>
      <c r="B2636" s="92"/>
      <c r="C2636" s="92"/>
      <c r="D2636" s="92"/>
      <c r="E2636" s="104"/>
      <c r="F2636" s="104"/>
      <c r="G2636" s="104"/>
      <c r="H2636" s="104"/>
      <c r="I2636" s="104"/>
      <c r="J2636" s="104"/>
      <c r="K2636" s="104"/>
      <c r="L2636" s="104"/>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2"/>
      <c r="B2637" s="92"/>
      <c r="C2637" s="92"/>
      <c r="D2637" s="92"/>
      <c r="E2637" s="104"/>
      <c r="F2637" s="104"/>
      <c r="G2637" s="104"/>
      <c r="H2637" s="104"/>
      <c r="I2637" s="104"/>
      <c r="J2637" s="104"/>
      <c r="K2637" s="104"/>
      <c r="L2637" s="104"/>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2"/>
      <c r="B2638" s="92"/>
      <c r="C2638" s="92"/>
      <c r="D2638" s="92"/>
      <c r="E2638" s="104"/>
      <c r="F2638" s="104"/>
      <c r="G2638" s="104"/>
      <c r="H2638" s="104"/>
      <c r="I2638" s="104"/>
      <c r="J2638" s="104"/>
      <c r="K2638" s="104"/>
      <c r="L2638" s="104"/>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2"/>
      <c r="B2639" s="92"/>
      <c r="C2639" s="92"/>
      <c r="D2639" s="92"/>
      <c r="E2639" s="104"/>
      <c r="F2639" s="104"/>
      <c r="G2639" s="104"/>
      <c r="H2639" s="104"/>
      <c r="I2639" s="104"/>
      <c r="J2639" s="104"/>
      <c r="K2639" s="104"/>
      <c r="L2639" s="104"/>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2"/>
      <c r="B2640" s="92"/>
      <c r="C2640" s="92"/>
      <c r="D2640" s="92"/>
      <c r="E2640" s="104"/>
      <c r="F2640" s="104"/>
      <c r="G2640" s="104"/>
      <c r="H2640" s="104"/>
      <c r="I2640" s="104"/>
      <c r="J2640" s="104"/>
      <c r="K2640" s="104"/>
      <c r="L2640" s="104"/>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2"/>
      <c r="B2641" s="92"/>
      <c r="C2641" s="92"/>
      <c r="D2641" s="92"/>
      <c r="E2641" s="104"/>
      <c r="F2641" s="104"/>
      <c r="G2641" s="104"/>
      <c r="H2641" s="104"/>
      <c r="I2641" s="104"/>
      <c r="J2641" s="104"/>
      <c r="K2641" s="104"/>
      <c r="L2641" s="104"/>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2"/>
      <c r="B2642" s="92"/>
      <c r="C2642" s="92"/>
      <c r="D2642" s="92"/>
      <c r="E2642" s="104"/>
      <c r="F2642" s="104"/>
      <c r="G2642" s="104"/>
      <c r="H2642" s="104"/>
      <c r="I2642" s="104"/>
      <c r="J2642" s="104"/>
      <c r="K2642" s="104"/>
      <c r="L2642" s="104"/>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2"/>
      <c r="B2643" s="92"/>
      <c r="C2643" s="92"/>
      <c r="D2643" s="92"/>
      <c r="E2643" s="104"/>
      <c r="F2643" s="104"/>
      <c r="G2643" s="104"/>
      <c r="H2643" s="104"/>
      <c r="I2643" s="104"/>
      <c r="J2643" s="104"/>
      <c r="K2643" s="104"/>
      <c r="L2643" s="104"/>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2"/>
      <c r="B2644" s="92"/>
      <c r="C2644" s="92"/>
      <c r="D2644" s="92"/>
      <c r="E2644" s="104"/>
      <c r="F2644" s="104"/>
      <c r="G2644" s="104"/>
      <c r="H2644" s="104"/>
      <c r="I2644" s="104"/>
      <c r="J2644" s="104"/>
      <c r="K2644" s="104"/>
      <c r="L2644" s="10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2"/>
      <c r="B2645" s="92"/>
      <c r="C2645" s="92"/>
      <c r="D2645" s="92"/>
      <c r="E2645" s="104"/>
      <c r="F2645" s="104"/>
      <c r="G2645" s="104"/>
      <c r="H2645" s="104"/>
      <c r="I2645" s="104"/>
      <c r="J2645" s="104"/>
      <c r="K2645" s="104"/>
      <c r="L2645" s="104"/>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2"/>
      <c r="B2646" s="92"/>
      <c r="C2646" s="92"/>
      <c r="D2646" s="92"/>
      <c r="E2646" s="104"/>
      <c r="F2646" s="104"/>
      <c r="G2646" s="104"/>
      <c r="H2646" s="104"/>
      <c r="I2646" s="104"/>
      <c r="J2646" s="104"/>
      <c r="K2646" s="104"/>
      <c r="L2646" s="104"/>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2"/>
      <c r="B2647" s="92"/>
      <c r="C2647" s="92"/>
      <c r="D2647" s="92"/>
      <c r="E2647" s="104"/>
      <c r="F2647" s="104"/>
      <c r="G2647" s="104"/>
      <c r="H2647" s="104"/>
      <c r="I2647" s="104"/>
      <c r="J2647" s="104"/>
      <c r="K2647" s="104"/>
      <c r="L2647" s="104"/>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2"/>
      <c r="B2648" s="92"/>
      <c r="C2648" s="92"/>
      <c r="D2648" s="92"/>
      <c r="E2648" s="104"/>
      <c r="F2648" s="104"/>
      <c r="G2648" s="104"/>
      <c r="H2648" s="104"/>
      <c r="I2648" s="104"/>
      <c r="J2648" s="104"/>
      <c r="K2648" s="104"/>
      <c r="L2648" s="104"/>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2"/>
      <c r="B2649" s="92"/>
      <c r="C2649" s="92"/>
      <c r="D2649" s="92"/>
      <c r="E2649" s="104"/>
      <c r="F2649" s="104"/>
      <c r="G2649" s="104"/>
      <c r="H2649" s="104"/>
      <c r="I2649" s="104"/>
      <c r="J2649" s="104"/>
      <c r="K2649" s="104"/>
      <c r="L2649" s="104"/>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2"/>
      <c r="B2650" s="92"/>
      <c r="C2650" s="92"/>
      <c r="D2650" s="92"/>
      <c r="E2650" s="104"/>
      <c r="F2650" s="104"/>
      <c r="G2650" s="104"/>
      <c r="H2650" s="104"/>
      <c r="I2650" s="104"/>
      <c r="J2650" s="104"/>
      <c r="K2650" s="104"/>
      <c r="L2650" s="104"/>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2"/>
      <c r="B2651" s="92"/>
      <c r="C2651" s="92"/>
      <c r="D2651" s="92"/>
      <c r="E2651" s="104"/>
      <c r="F2651" s="104"/>
      <c r="G2651" s="104"/>
      <c r="H2651" s="104"/>
      <c r="I2651" s="104"/>
      <c r="J2651" s="104"/>
      <c r="K2651" s="104"/>
      <c r="L2651" s="104"/>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2"/>
      <c r="B2652" s="92"/>
      <c r="C2652" s="92"/>
      <c r="D2652" s="92"/>
      <c r="E2652" s="104"/>
      <c r="F2652" s="104"/>
      <c r="G2652" s="104"/>
      <c r="H2652" s="104"/>
      <c r="I2652" s="104"/>
      <c r="J2652" s="104"/>
      <c r="K2652" s="104"/>
      <c r="L2652" s="104"/>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2"/>
      <c r="B2653" s="92"/>
      <c r="C2653" s="92"/>
      <c r="D2653" s="92"/>
      <c r="E2653" s="104"/>
      <c r="F2653" s="104"/>
      <c r="G2653" s="104"/>
      <c r="H2653" s="104"/>
      <c r="I2653" s="104"/>
      <c r="J2653" s="104"/>
      <c r="K2653" s="104"/>
      <c r="L2653" s="104"/>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2"/>
      <c r="B2654" s="92"/>
      <c r="C2654" s="92"/>
      <c r="D2654" s="92"/>
      <c r="E2654" s="104"/>
      <c r="F2654" s="104"/>
      <c r="G2654" s="104"/>
      <c r="H2654" s="104"/>
      <c r="I2654" s="104"/>
      <c r="J2654" s="104"/>
      <c r="K2654" s="104"/>
      <c r="L2654" s="10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2"/>
      <c r="B2655" s="92"/>
      <c r="C2655" s="92"/>
      <c r="D2655" s="92"/>
      <c r="E2655" s="104"/>
      <c r="F2655" s="104"/>
      <c r="G2655" s="104"/>
      <c r="H2655" s="104"/>
      <c r="I2655" s="104"/>
      <c r="J2655" s="104"/>
      <c r="K2655" s="104"/>
      <c r="L2655" s="104"/>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2"/>
      <c r="B2656" s="92"/>
      <c r="C2656" s="92"/>
      <c r="D2656" s="92"/>
      <c r="E2656" s="104"/>
      <c r="F2656" s="104"/>
      <c r="G2656" s="104"/>
      <c r="H2656" s="104"/>
      <c r="I2656" s="104"/>
      <c r="J2656" s="104"/>
      <c r="K2656" s="104"/>
      <c r="L2656" s="104"/>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2"/>
      <c r="B2657" s="92"/>
      <c r="C2657" s="92"/>
      <c r="D2657" s="92"/>
      <c r="E2657" s="104"/>
      <c r="F2657" s="104"/>
      <c r="G2657" s="104"/>
      <c r="H2657" s="104"/>
      <c r="I2657" s="104"/>
      <c r="J2657" s="104"/>
      <c r="K2657" s="104"/>
      <c r="L2657" s="104"/>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2"/>
      <c r="B2658" s="92"/>
      <c r="C2658" s="92"/>
      <c r="D2658" s="92"/>
      <c r="E2658" s="104"/>
      <c r="F2658" s="104"/>
      <c r="G2658" s="104"/>
      <c r="H2658" s="104"/>
      <c r="I2658" s="104"/>
      <c r="J2658" s="104"/>
      <c r="K2658" s="104"/>
      <c r="L2658" s="104"/>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2"/>
      <c r="B2659" s="92"/>
      <c r="C2659" s="92"/>
      <c r="D2659" s="92"/>
      <c r="E2659" s="104"/>
      <c r="F2659" s="104"/>
      <c r="G2659" s="104"/>
      <c r="H2659" s="104"/>
      <c r="I2659" s="104"/>
      <c r="J2659" s="104"/>
      <c r="K2659" s="104"/>
      <c r="L2659" s="104"/>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2"/>
      <c r="B2660" s="92"/>
      <c r="C2660" s="92"/>
      <c r="D2660" s="92"/>
      <c r="E2660" s="104"/>
      <c r="F2660" s="104"/>
      <c r="G2660" s="104"/>
      <c r="H2660" s="104"/>
      <c r="I2660" s="104"/>
      <c r="J2660" s="104"/>
      <c r="K2660" s="104"/>
      <c r="L2660" s="104"/>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2"/>
      <c r="B2661" s="92"/>
      <c r="C2661" s="92"/>
      <c r="D2661" s="92"/>
      <c r="E2661" s="104"/>
      <c r="F2661" s="104"/>
      <c r="G2661" s="104"/>
      <c r="H2661" s="104"/>
      <c r="I2661" s="104"/>
      <c r="J2661" s="104"/>
      <c r="K2661" s="104"/>
      <c r="L2661" s="104"/>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2"/>
      <c r="B2662" s="92"/>
      <c r="C2662" s="92"/>
      <c r="D2662" s="92"/>
      <c r="E2662" s="104"/>
      <c r="F2662" s="104"/>
      <c r="G2662" s="104"/>
      <c r="H2662" s="104"/>
      <c r="I2662" s="104"/>
      <c r="J2662" s="104"/>
      <c r="K2662" s="104"/>
      <c r="L2662" s="104"/>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2"/>
      <c r="B2663" s="92"/>
      <c r="C2663" s="92"/>
      <c r="D2663" s="92"/>
      <c r="E2663" s="104"/>
      <c r="F2663" s="104"/>
      <c r="G2663" s="104"/>
      <c r="H2663" s="104"/>
      <c r="I2663" s="104"/>
      <c r="J2663" s="104"/>
      <c r="K2663" s="104"/>
      <c r="L2663" s="104"/>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2"/>
      <c r="B2664" s="92"/>
      <c r="C2664" s="92"/>
      <c r="D2664" s="92"/>
      <c r="E2664" s="104"/>
      <c r="F2664" s="104"/>
      <c r="G2664" s="104"/>
      <c r="H2664" s="104"/>
      <c r="I2664" s="104"/>
      <c r="J2664" s="104"/>
      <c r="K2664" s="104"/>
      <c r="L2664" s="10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2"/>
      <c r="B2665" s="92"/>
      <c r="C2665" s="92"/>
      <c r="D2665" s="92"/>
      <c r="E2665" s="104"/>
      <c r="F2665" s="104"/>
      <c r="G2665" s="104"/>
      <c r="H2665" s="104"/>
      <c r="I2665" s="104"/>
      <c r="J2665" s="104"/>
      <c r="K2665" s="104"/>
      <c r="L2665" s="104"/>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2"/>
      <c r="B2666" s="92"/>
      <c r="C2666" s="92"/>
      <c r="D2666" s="92"/>
      <c r="E2666" s="104"/>
      <c r="F2666" s="104"/>
      <c r="G2666" s="104"/>
      <c r="H2666" s="104"/>
      <c r="I2666" s="104"/>
      <c r="J2666" s="104"/>
      <c r="K2666" s="104"/>
      <c r="L2666" s="104"/>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2"/>
      <c r="B2667" s="92"/>
      <c r="C2667" s="92"/>
      <c r="D2667" s="92"/>
      <c r="E2667" s="104"/>
      <c r="F2667" s="104"/>
      <c r="G2667" s="104"/>
      <c r="H2667" s="104"/>
      <c r="I2667" s="104"/>
      <c r="J2667" s="104"/>
      <c r="K2667" s="104"/>
      <c r="L2667" s="104"/>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2"/>
      <c r="B2668" s="92"/>
      <c r="C2668" s="92"/>
      <c r="D2668" s="92"/>
      <c r="E2668" s="104"/>
      <c r="F2668" s="104"/>
      <c r="G2668" s="104"/>
      <c r="H2668" s="104"/>
      <c r="I2668" s="104"/>
      <c r="J2668" s="104"/>
      <c r="K2668" s="104"/>
      <c r="L2668" s="104"/>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2"/>
      <c r="B2669" s="92"/>
      <c r="C2669" s="92"/>
      <c r="D2669" s="92"/>
      <c r="E2669" s="104"/>
      <c r="F2669" s="104"/>
      <c r="G2669" s="104"/>
      <c r="H2669" s="104"/>
      <c r="I2669" s="104"/>
      <c r="J2669" s="104"/>
      <c r="K2669" s="104"/>
      <c r="L2669" s="104"/>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2"/>
      <c r="B2670" s="92"/>
      <c r="C2670" s="92"/>
      <c r="D2670" s="92"/>
      <c r="E2670" s="104"/>
      <c r="F2670" s="104"/>
      <c r="G2670" s="104"/>
      <c r="H2670" s="104"/>
      <c r="I2670" s="104"/>
      <c r="J2670" s="104"/>
      <c r="K2670" s="104"/>
      <c r="L2670" s="104"/>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2"/>
      <c r="B2671" s="92"/>
      <c r="C2671" s="92"/>
      <c r="D2671" s="92"/>
      <c r="E2671" s="104"/>
      <c r="F2671" s="104"/>
      <c r="G2671" s="104"/>
      <c r="H2671" s="104"/>
      <c r="I2671" s="104"/>
      <c r="J2671" s="104"/>
      <c r="K2671" s="104"/>
      <c r="L2671" s="104"/>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2"/>
      <c r="B2672" s="92"/>
      <c r="C2672" s="92"/>
      <c r="D2672" s="92"/>
      <c r="E2672" s="104"/>
      <c r="F2672" s="104"/>
      <c r="G2672" s="104"/>
      <c r="H2672" s="104"/>
      <c r="I2672" s="104"/>
      <c r="J2672" s="104"/>
      <c r="K2672" s="104"/>
      <c r="L2672" s="104"/>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2"/>
      <c r="B2673" s="92"/>
      <c r="C2673" s="92"/>
      <c r="D2673" s="92"/>
      <c r="E2673" s="104"/>
      <c r="F2673" s="104"/>
      <c r="G2673" s="104"/>
      <c r="H2673" s="104"/>
      <c r="I2673" s="104"/>
      <c r="J2673" s="104"/>
      <c r="K2673" s="104"/>
      <c r="L2673" s="104"/>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2"/>
      <c r="B2674" s="92"/>
      <c r="C2674" s="92"/>
      <c r="D2674" s="92"/>
      <c r="E2674" s="104"/>
      <c r="F2674" s="104"/>
      <c r="G2674" s="104"/>
      <c r="H2674" s="104"/>
      <c r="I2674" s="104"/>
      <c r="J2674" s="104"/>
      <c r="K2674" s="104"/>
      <c r="L2674" s="10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2"/>
      <c r="B2675" s="92"/>
      <c r="C2675" s="92"/>
      <c r="D2675" s="92"/>
      <c r="E2675" s="104"/>
      <c r="F2675" s="104"/>
      <c r="G2675" s="104"/>
      <c r="H2675" s="104"/>
      <c r="I2675" s="104"/>
      <c r="J2675" s="104"/>
      <c r="K2675" s="104"/>
      <c r="L2675" s="104"/>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2"/>
      <c r="B2676" s="92"/>
      <c r="C2676" s="92"/>
      <c r="D2676" s="92"/>
      <c r="E2676" s="104"/>
      <c r="F2676" s="104"/>
      <c r="G2676" s="104"/>
      <c r="H2676" s="104"/>
      <c r="I2676" s="104"/>
      <c r="J2676" s="104"/>
      <c r="K2676" s="104"/>
      <c r="L2676" s="104"/>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2"/>
      <c r="B2677" s="92"/>
      <c r="C2677" s="92"/>
      <c r="D2677" s="92"/>
      <c r="E2677" s="104"/>
      <c r="F2677" s="104"/>
      <c r="G2677" s="104"/>
      <c r="H2677" s="104"/>
      <c r="I2677" s="104"/>
      <c r="J2677" s="104"/>
      <c r="K2677" s="104"/>
      <c r="L2677" s="104"/>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2"/>
      <c r="B2678" s="92"/>
      <c r="C2678" s="92"/>
      <c r="D2678" s="92"/>
      <c r="E2678" s="104"/>
      <c r="F2678" s="104"/>
      <c r="G2678" s="104"/>
      <c r="H2678" s="104"/>
      <c r="I2678" s="104"/>
      <c r="J2678" s="104"/>
      <c r="K2678" s="104"/>
      <c r="L2678" s="104"/>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2"/>
      <c r="B2679" s="92"/>
      <c r="C2679" s="92"/>
      <c r="D2679" s="92"/>
      <c r="E2679" s="104"/>
      <c r="F2679" s="104"/>
      <c r="G2679" s="104"/>
      <c r="H2679" s="104"/>
      <c r="I2679" s="104"/>
      <c r="J2679" s="104"/>
      <c r="K2679" s="104"/>
      <c r="L2679" s="104"/>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2"/>
      <c r="B2680" s="92"/>
      <c r="C2680" s="92"/>
      <c r="D2680" s="92"/>
      <c r="E2680" s="104"/>
      <c r="F2680" s="104"/>
      <c r="G2680" s="104"/>
      <c r="H2680" s="104"/>
      <c r="I2680" s="104"/>
      <c r="J2680" s="104"/>
      <c r="K2680" s="104"/>
      <c r="L2680" s="104"/>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2"/>
      <c r="B2681" s="92"/>
      <c r="C2681" s="92"/>
      <c r="D2681" s="92"/>
      <c r="E2681" s="104"/>
      <c r="F2681" s="104"/>
      <c r="G2681" s="104"/>
      <c r="H2681" s="104"/>
      <c r="I2681" s="104"/>
      <c r="J2681" s="104"/>
      <c r="K2681" s="104"/>
      <c r="L2681" s="104"/>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2"/>
      <c r="B2682" s="92"/>
      <c r="C2682" s="92"/>
      <c r="D2682" s="92"/>
      <c r="E2682" s="104"/>
      <c r="F2682" s="104"/>
      <c r="G2682" s="104"/>
      <c r="H2682" s="104"/>
      <c r="I2682" s="104"/>
      <c r="J2682" s="104"/>
      <c r="K2682" s="104"/>
      <c r="L2682" s="104"/>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2"/>
      <c r="B2683" s="92"/>
      <c r="C2683" s="92"/>
      <c r="D2683" s="92"/>
      <c r="E2683" s="104"/>
      <c r="F2683" s="104"/>
      <c r="G2683" s="104"/>
      <c r="H2683" s="104"/>
      <c r="I2683" s="104"/>
      <c r="J2683" s="104"/>
      <c r="K2683" s="104"/>
      <c r="L2683" s="104"/>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2"/>
      <c r="B2684" s="92"/>
      <c r="C2684" s="92"/>
      <c r="D2684" s="92"/>
      <c r="E2684" s="104"/>
      <c r="F2684" s="104"/>
      <c r="G2684" s="104"/>
      <c r="H2684" s="104"/>
      <c r="I2684" s="104"/>
      <c r="J2684" s="104"/>
      <c r="K2684" s="104"/>
      <c r="L2684" s="10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2"/>
      <c r="B2685" s="92"/>
      <c r="C2685" s="92"/>
      <c r="D2685" s="92"/>
      <c r="E2685" s="104"/>
      <c r="F2685" s="104"/>
      <c r="G2685" s="104"/>
      <c r="H2685" s="104"/>
      <c r="I2685" s="104"/>
      <c r="J2685" s="104"/>
      <c r="K2685" s="104"/>
      <c r="L2685" s="104"/>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2"/>
      <c r="B2686" s="92"/>
      <c r="C2686" s="92"/>
      <c r="D2686" s="92"/>
      <c r="E2686" s="104"/>
      <c r="F2686" s="104"/>
      <c r="G2686" s="104"/>
      <c r="H2686" s="104"/>
      <c r="I2686" s="104"/>
      <c r="J2686" s="104"/>
      <c r="K2686" s="104"/>
      <c r="L2686" s="104"/>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2"/>
      <c r="B2687" s="92"/>
      <c r="C2687" s="92"/>
      <c r="D2687" s="92"/>
      <c r="E2687" s="104"/>
      <c r="F2687" s="104"/>
      <c r="G2687" s="104"/>
      <c r="H2687" s="104"/>
      <c r="I2687" s="104"/>
      <c r="J2687" s="104"/>
      <c r="K2687" s="104"/>
      <c r="L2687" s="104"/>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2"/>
      <c r="B2688" s="92"/>
      <c r="C2688" s="92"/>
      <c r="D2688" s="92"/>
      <c r="E2688" s="104"/>
      <c r="F2688" s="104"/>
      <c r="G2688" s="104"/>
      <c r="H2688" s="104"/>
      <c r="I2688" s="104"/>
      <c r="J2688" s="104"/>
      <c r="K2688" s="104"/>
      <c r="L2688" s="104"/>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2"/>
      <c r="B2689" s="92"/>
      <c r="C2689" s="92"/>
      <c r="D2689" s="92"/>
      <c r="E2689" s="104"/>
      <c r="F2689" s="104"/>
      <c r="G2689" s="104"/>
      <c r="H2689" s="104"/>
      <c r="I2689" s="104"/>
      <c r="J2689" s="104"/>
      <c r="K2689" s="104"/>
      <c r="L2689" s="104"/>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2"/>
      <c r="B2690" s="92"/>
      <c r="C2690" s="92"/>
      <c r="D2690" s="92"/>
      <c r="E2690" s="104"/>
      <c r="F2690" s="104"/>
      <c r="G2690" s="104"/>
      <c r="H2690" s="104"/>
      <c r="I2690" s="104"/>
      <c r="J2690" s="104"/>
      <c r="K2690" s="104"/>
      <c r="L2690" s="104"/>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2"/>
      <c r="B2691" s="92"/>
      <c r="C2691" s="92"/>
      <c r="D2691" s="92"/>
      <c r="E2691" s="104"/>
      <c r="F2691" s="104"/>
      <c r="G2691" s="104"/>
      <c r="H2691" s="104"/>
      <c r="I2691" s="104"/>
      <c r="J2691" s="104"/>
      <c r="K2691" s="104"/>
      <c r="L2691" s="104"/>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2"/>
      <c r="B2692" s="92"/>
      <c r="C2692" s="92"/>
      <c r="D2692" s="92"/>
      <c r="E2692" s="104"/>
      <c r="F2692" s="104"/>
      <c r="G2692" s="104"/>
      <c r="H2692" s="104"/>
      <c r="I2692" s="104"/>
      <c r="J2692" s="104"/>
      <c r="K2692" s="104"/>
      <c r="L2692" s="104"/>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2"/>
      <c r="B2693" s="92"/>
      <c r="C2693" s="92"/>
      <c r="D2693" s="92"/>
      <c r="E2693" s="104"/>
      <c r="F2693" s="104"/>
      <c r="G2693" s="104"/>
      <c r="H2693" s="104"/>
      <c r="I2693" s="104"/>
      <c r="J2693" s="104"/>
      <c r="K2693" s="104"/>
      <c r="L2693" s="104"/>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2"/>
      <c r="B2694" s="92"/>
      <c r="C2694" s="92"/>
      <c r="D2694" s="92"/>
      <c r="E2694" s="104"/>
      <c r="F2694" s="104"/>
      <c r="G2694" s="104"/>
      <c r="H2694" s="104"/>
      <c r="I2694" s="104"/>
      <c r="J2694" s="104"/>
      <c r="K2694" s="104"/>
      <c r="L2694" s="10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2"/>
      <c r="B2695" s="92"/>
      <c r="C2695" s="92"/>
      <c r="D2695" s="92"/>
      <c r="E2695" s="104"/>
      <c r="F2695" s="104"/>
      <c r="G2695" s="104"/>
      <c r="H2695" s="104"/>
      <c r="I2695" s="104"/>
      <c r="J2695" s="104"/>
      <c r="K2695" s="104"/>
      <c r="L2695" s="104"/>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2"/>
      <c r="B2696" s="92"/>
      <c r="C2696" s="92"/>
      <c r="D2696" s="92"/>
      <c r="E2696" s="104"/>
      <c r="F2696" s="104"/>
      <c r="G2696" s="104"/>
      <c r="H2696" s="104"/>
      <c r="I2696" s="104"/>
      <c r="J2696" s="104"/>
      <c r="K2696" s="104"/>
      <c r="L2696" s="104"/>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2"/>
      <c r="B2697" s="92"/>
      <c r="C2697" s="92"/>
      <c r="D2697" s="92"/>
      <c r="E2697" s="104"/>
      <c r="F2697" s="104"/>
      <c r="G2697" s="104"/>
      <c r="H2697" s="104"/>
      <c r="I2697" s="104"/>
      <c r="J2697" s="104"/>
      <c r="K2697" s="104"/>
      <c r="L2697" s="104"/>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2"/>
      <c r="B2698" s="92"/>
      <c r="C2698" s="92"/>
      <c r="D2698" s="92"/>
      <c r="E2698" s="104"/>
      <c r="F2698" s="104"/>
      <c r="G2698" s="104"/>
      <c r="H2698" s="104"/>
      <c r="I2698" s="104"/>
      <c r="J2698" s="104"/>
      <c r="K2698" s="104"/>
      <c r="L2698" s="104"/>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2"/>
      <c r="B2699" s="92"/>
      <c r="C2699" s="92"/>
      <c r="D2699" s="92"/>
      <c r="E2699" s="104"/>
      <c r="F2699" s="104"/>
      <c r="G2699" s="104"/>
      <c r="H2699" s="104"/>
      <c r="I2699" s="104"/>
      <c r="J2699" s="104"/>
      <c r="K2699" s="104"/>
      <c r="L2699" s="104"/>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2"/>
      <c r="B2700" s="92"/>
      <c r="C2700" s="92"/>
      <c r="D2700" s="92"/>
      <c r="E2700" s="104"/>
      <c r="F2700" s="104"/>
      <c r="G2700" s="104"/>
      <c r="H2700" s="104"/>
      <c r="I2700" s="104"/>
      <c r="J2700" s="104"/>
      <c r="K2700" s="104"/>
      <c r="L2700" s="104"/>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2"/>
      <c r="B2701" s="92"/>
      <c r="C2701" s="92"/>
      <c r="D2701" s="92"/>
      <c r="E2701" s="104"/>
      <c r="F2701" s="104"/>
      <c r="G2701" s="104"/>
      <c r="H2701" s="104"/>
      <c r="I2701" s="104"/>
      <c r="J2701" s="104"/>
      <c r="K2701" s="104"/>
      <c r="L2701" s="104"/>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2"/>
      <c r="B2702" s="92"/>
      <c r="C2702" s="92"/>
      <c r="D2702" s="92"/>
      <c r="E2702" s="104"/>
      <c r="F2702" s="104"/>
      <c r="G2702" s="104"/>
      <c r="H2702" s="104"/>
      <c r="I2702" s="104"/>
      <c r="J2702" s="104"/>
      <c r="K2702" s="104"/>
      <c r="L2702" s="104"/>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2"/>
      <c r="B2703" s="92"/>
      <c r="C2703" s="92"/>
      <c r="D2703" s="92"/>
      <c r="E2703" s="104"/>
      <c r="F2703" s="104"/>
      <c r="G2703" s="104"/>
      <c r="H2703" s="104"/>
      <c r="I2703" s="104"/>
      <c r="J2703" s="104"/>
      <c r="K2703" s="104"/>
      <c r="L2703" s="104"/>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2"/>
      <c r="B2704" s="92"/>
      <c r="C2704" s="92"/>
      <c r="D2704" s="92"/>
      <c r="E2704" s="104"/>
      <c r="F2704" s="104"/>
      <c r="G2704" s="104"/>
      <c r="H2704" s="104"/>
      <c r="I2704" s="104"/>
      <c r="J2704" s="104"/>
      <c r="K2704" s="104"/>
      <c r="L2704" s="1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2"/>
      <c r="B2705" s="92"/>
      <c r="C2705" s="92"/>
      <c r="D2705" s="92"/>
      <c r="E2705" s="104"/>
      <c r="F2705" s="104"/>
      <c r="G2705" s="104"/>
      <c r="H2705" s="104"/>
      <c r="I2705" s="104"/>
      <c r="J2705" s="104"/>
      <c r="K2705" s="104"/>
      <c r="L2705" s="104"/>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2"/>
      <c r="B2706" s="92"/>
      <c r="C2706" s="92"/>
      <c r="D2706" s="92"/>
      <c r="E2706" s="104"/>
      <c r="F2706" s="104"/>
      <c r="G2706" s="104"/>
      <c r="H2706" s="104"/>
      <c r="I2706" s="104"/>
      <c r="J2706" s="104"/>
      <c r="K2706" s="104"/>
      <c r="L2706" s="104"/>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2"/>
      <c r="B2707" s="92"/>
      <c r="C2707" s="92"/>
      <c r="D2707" s="92"/>
      <c r="E2707" s="104"/>
      <c r="F2707" s="104"/>
      <c r="G2707" s="104"/>
      <c r="H2707" s="104"/>
      <c r="I2707" s="104"/>
      <c r="J2707" s="104"/>
      <c r="K2707" s="104"/>
      <c r="L2707" s="104"/>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2"/>
      <c r="B2708" s="92"/>
      <c r="C2708" s="92"/>
      <c r="D2708" s="92"/>
      <c r="E2708" s="104"/>
      <c r="F2708" s="104"/>
      <c r="G2708" s="104"/>
      <c r="H2708" s="104"/>
      <c r="I2708" s="104"/>
      <c r="J2708" s="104"/>
      <c r="K2708" s="104"/>
      <c r="L2708" s="104"/>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2"/>
      <c r="B2709" s="92"/>
      <c r="C2709" s="92"/>
      <c r="D2709" s="92"/>
      <c r="E2709" s="104"/>
      <c r="F2709" s="104"/>
      <c r="G2709" s="104"/>
      <c r="H2709" s="104"/>
      <c r="I2709" s="104"/>
      <c r="J2709" s="104"/>
      <c r="K2709" s="104"/>
      <c r="L2709" s="104"/>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2"/>
      <c r="B2710" s="92"/>
      <c r="C2710" s="92"/>
      <c r="D2710" s="92"/>
      <c r="E2710" s="104"/>
      <c r="F2710" s="104"/>
      <c r="G2710" s="104"/>
      <c r="H2710" s="104"/>
      <c r="I2710" s="104"/>
      <c r="J2710" s="104"/>
      <c r="K2710" s="104"/>
      <c r="L2710" s="104"/>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2"/>
      <c r="B2711" s="92"/>
      <c r="C2711" s="92"/>
      <c r="D2711" s="92"/>
      <c r="E2711" s="104"/>
      <c r="F2711" s="104"/>
      <c r="G2711" s="104"/>
      <c r="H2711" s="104"/>
      <c r="I2711" s="104"/>
      <c r="J2711" s="104"/>
      <c r="K2711" s="104"/>
      <c r="L2711" s="104"/>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2"/>
      <c r="B2712" s="92"/>
      <c r="C2712" s="92"/>
      <c r="D2712" s="92"/>
      <c r="E2712" s="104"/>
      <c r="F2712" s="104"/>
      <c r="G2712" s="104"/>
      <c r="H2712" s="104"/>
      <c r="I2712" s="104"/>
      <c r="J2712" s="104"/>
      <c r="K2712" s="104"/>
      <c r="L2712" s="104"/>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2"/>
      <c r="B2713" s="92"/>
      <c r="C2713" s="92"/>
      <c r="D2713" s="92"/>
      <c r="E2713" s="104"/>
      <c r="F2713" s="104"/>
      <c r="G2713" s="104"/>
      <c r="H2713" s="104"/>
      <c r="I2713" s="104"/>
      <c r="J2713" s="104"/>
      <c r="K2713" s="104"/>
      <c r="L2713" s="104"/>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2"/>
      <c r="B2714" s="92"/>
      <c r="C2714" s="92"/>
      <c r="D2714" s="92"/>
      <c r="E2714" s="104"/>
      <c r="F2714" s="104"/>
      <c r="G2714" s="104"/>
      <c r="H2714" s="104"/>
      <c r="I2714" s="104"/>
      <c r="J2714" s="104"/>
      <c r="K2714" s="104"/>
      <c r="L2714" s="10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2"/>
      <c r="B2715" s="92"/>
      <c r="C2715" s="92"/>
      <c r="D2715" s="92"/>
      <c r="E2715" s="104"/>
      <c r="F2715" s="104"/>
      <c r="G2715" s="104"/>
      <c r="H2715" s="104"/>
      <c r="I2715" s="104"/>
      <c r="J2715" s="104"/>
      <c r="K2715" s="104"/>
      <c r="L2715" s="104"/>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2"/>
      <c r="B2716" s="92"/>
      <c r="C2716" s="92"/>
      <c r="D2716" s="92"/>
      <c r="E2716" s="104"/>
      <c r="F2716" s="104"/>
      <c r="G2716" s="104"/>
      <c r="H2716" s="104"/>
      <c r="I2716" s="104"/>
      <c r="J2716" s="104"/>
      <c r="K2716" s="104"/>
      <c r="L2716" s="104"/>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2"/>
      <c r="B2717" s="92"/>
      <c r="C2717" s="92"/>
      <c r="D2717" s="92"/>
      <c r="E2717" s="104"/>
      <c r="F2717" s="104"/>
      <c r="G2717" s="104"/>
      <c r="H2717" s="104"/>
      <c r="I2717" s="104"/>
      <c r="J2717" s="104"/>
      <c r="K2717" s="104"/>
      <c r="L2717" s="104"/>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2"/>
      <c r="B2718" s="92"/>
      <c r="C2718" s="92"/>
      <c r="D2718" s="92"/>
      <c r="E2718" s="104"/>
      <c r="F2718" s="104"/>
      <c r="G2718" s="104"/>
      <c r="H2718" s="104"/>
      <c r="I2718" s="104"/>
      <c r="J2718" s="104"/>
      <c r="K2718" s="104"/>
      <c r="L2718" s="104"/>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2"/>
      <c r="B2719" s="92"/>
      <c r="C2719" s="92"/>
      <c r="D2719" s="92"/>
      <c r="E2719" s="104"/>
      <c r="F2719" s="104"/>
      <c r="G2719" s="104"/>
      <c r="H2719" s="104"/>
      <c r="I2719" s="104"/>
      <c r="J2719" s="104"/>
      <c r="K2719" s="104"/>
      <c r="L2719" s="104"/>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2"/>
      <c r="B2720" s="92"/>
      <c r="C2720" s="92"/>
      <c r="D2720" s="92"/>
      <c r="E2720" s="104"/>
      <c r="F2720" s="104"/>
      <c r="G2720" s="104"/>
      <c r="H2720" s="104"/>
      <c r="I2720" s="104"/>
      <c r="J2720" s="104"/>
      <c r="K2720" s="104"/>
      <c r="L2720" s="104"/>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2"/>
      <c r="B2721" s="92"/>
      <c r="C2721" s="92"/>
      <c r="D2721" s="92"/>
      <c r="E2721" s="104"/>
      <c r="F2721" s="104"/>
      <c r="G2721" s="104"/>
      <c r="H2721" s="104"/>
      <c r="I2721" s="104"/>
      <c r="J2721" s="104"/>
      <c r="K2721" s="104"/>
      <c r="L2721" s="104"/>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2"/>
      <c r="B2722" s="92"/>
      <c r="C2722" s="92"/>
      <c r="D2722" s="92"/>
      <c r="E2722" s="104"/>
      <c r="F2722" s="104"/>
      <c r="G2722" s="104"/>
      <c r="H2722" s="104"/>
      <c r="I2722" s="104"/>
      <c r="J2722" s="104"/>
      <c r="K2722" s="104"/>
      <c r="L2722" s="104"/>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2"/>
      <c r="B2723" s="92"/>
      <c r="C2723" s="92"/>
      <c r="D2723" s="92"/>
      <c r="E2723" s="104"/>
      <c r="F2723" s="104"/>
      <c r="G2723" s="104"/>
      <c r="H2723" s="104"/>
      <c r="I2723" s="104"/>
      <c r="J2723" s="104"/>
      <c r="K2723" s="104"/>
      <c r="L2723" s="104"/>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2"/>
      <c r="B2724" s="92"/>
      <c r="C2724" s="92"/>
      <c r="D2724" s="92"/>
      <c r="E2724" s="104"/>
      <c r="F2724" s="104"/>
      <c r="G2724" s="104"/>
      <c r="H2724" s="104"/>
      <c r="I2724" s="104"/>
      <c r="J2724" s="104"/>
      <c r="K2724" s="104"/>
      <c r="L2724" s="10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2"/>
      <c r="B2725" s="92"/>
      <c r="C2725" s="92"/>
      <c r="D2725" s="92"/>
      <c r="E2725" s="104"/>
      <c r="F2725" s="104"/>
      <c r="G2725" s="104"/>
      <c r="H2725" s="104"/>
      <c r="I2725" s="104"/>
      <c r="J2725" s="104"/>
      <c r="K2725" s="104"/>
      <c r="L2725" s="104"/>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2"/>
      <c r="B2726" s="92"/>
      <c r="C2726" s="92"/>
      <c r="D2726" s="92"/>
      <c r="E2726" s="104"/>
      <c r="F2726" s="104"/>
      <c r="G2726" s="104"/>
      <c r="H2726" s="104"/>
      <c r="I2726" s="104"/>
      <c r="J2726" s="104"/>
      <c r="K2726" s="104"/>
      <c r="L2726" s="104"/>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2"/>
      <c r="B2727" s="92"/>
      <c r="C2727" s="92"/>
      <c r="D2727" s="92"/>
      <c r="E2727" s="104"/>
      <c r="F2727" s="104"/>
      <c r="G2727" s="104"/>
      <c r="H2727" s="104"/>
      <c r="I2727" s="104"/>
      <c r="J2727" s="104"/>
      <c r="K2727" s="104"/>
      <c r="L2727" s="104"/>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2"/>
      <c r="B2728" s="92"/>
      <c r="C2728" s="92"/>
      <c r="D2728" s="92"/>
      <c r="E2728" s="104"/>
      <c r="F2728" s="104"/>
      <c r="G2728" s="104"/>
      <c r="H2728" s="104"/>
      <c r="I2728" s="104"/>
      <c r="J2728" s="104"/>
      <c r="K2728" s="104"/>
      <c r="L2728" s="104"/>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2"/>
      <c r="B2729" s="92"/>
      <c r="C2729" s="92"/>
      <c r="D2729" s="92"/>
      <c r="E2729" s="104"/>
      <c r="F2729" s="104"/>
      <c r="G2729" s="104"/>
      <c r="H2729" s="104"/>
      <c r="I2729" s="104"/>
      <c r="J2729" s="104"/>
      <c r="K2729" s="104"/>
      <c r="L2729" s="104"/>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2"/>
      <c r="B2730" s="92"/>
      <c r="C2730" s="92"/>
      <c r="D2730" s="92"/>
      <c r="E2730" s="104"/>
      <c r="F2730" s="104"/>
      <c r="G2730" s="104"/>
      <c r="H2730" s="104"/>
      <c r="I2730" s="104"/>
      <c r="J2730" s="104"/>
      <c r="K2730" s="104"/>
      <c r="L2730" s="104"/>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2"/>
      <c r="B2731" s="92"/>
      <c r="C2731" s="92"/>
      <c r="D2731" s="92"/>
      <c r="E2731" s="104"/>
      <c r="F2731" s="104"/>
      <c r="G2731" s="104"/>
      <c r="H2731" s="104"/>
      <c r="I2731" s="104"/>
      <c r="J2731" s="104"/>
      <c r="K2731" s="104"/>
      <c r="L2731" s="104"/>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2"/>
      <c r="B2732" s="92"/>
      <c r="C2732" s="92"/>
      <c r="D2732" s="92"/>
      <c r="E2732" s="104"/>
      <c r="F2732" s="104"/>
      <c r="G2732" s="104"/>
      <c r="H2732" s="104"/>
      <c r="I2732" s="104"/>
      <c r="J2732" s="104"/>
      <c r="K2732" s="104"/>
      <c r="L2732" s="104"/>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2"/>
      <c r="B2733" s="92"/>
      <c r="C2733" s="92"/>
      <c r="D2733" s="92"/>
      <c r="E2733" s="104"/>
      <c r="F2733" s="104"/>
      <c r="G2733" s="104"/>
      <c r="H2733" s="104"/>
      <c r="I2733" s="104"/>
      <c r="J2733" s="104"/>
      <c r="K2733" s="104"/>
      <c r="L2733" s="104"/>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2"/>
      <c r="B2734" s="92"/>
      <c r="C2734" s="92"/>
      <c r="D2734" s="92"/>
      <c r="E2734" s="104"/>
      <c r="F2734" s="104"/>
      <c r="G2734" s="104"/>
      <c r="H2734" s="104"/>
      <c r="I2734" s="104"/>
      <c r="J2734" s="104"/>
      <c r="K2734" s="104"/>
      <c r="L2734" s="10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2"/>
      <c r="B2735" s="92"/>
      <c r="C2735" s="92"/>
      <c r="D2735" s="92"/>
      <c r="E2735" s="104"/>
      <c r="F2735" s="104"/>
      <c r="G2735" s="104"/>
      <c r="H2735" s="104"/>
      <c r="I2735" s="104"/>
      <c r="J2735" s="104"/>
      <c r="K2735" s="104"/>
      <c r="L2735" s="104"/>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2"/>
      <c r="B2736" s="92"/>
      <c r="C2736" s="92"/>
      <c r="D2736" s="92"/>
      <c r="E2736" s="104"/>
      <c r="F2736" s="104"/>
      <c r="G2736" s="104"/>
      <c r="H2736" s="104"/>
      <c r="I2736" s="104"/>
      <c r="J2736" s="104"/>
      <c r="K2736" s="104"/>
      <c r="L2736" s="104"/>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2"/>
      <c r="B2737" s="92"/>
      <c r="C2737" s="92"/>
      <c r="D2737" s="92"/>
      <c r="E2737" s="104"/>
      <c r="F2737" s="104"/>
      <c r="G2737" s="104"/>
      <c r="H2737" s="104"/>
      <c r="I2737" s="104"/>
      <c r="J2737" s="104"/>
      <c r="K2737" s="104"/>
      <c r="L2737" s="104"/>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2"/>
      <c r="B2738" s="92"/>
      <c r="C2738" s="92"/>
      <c r="D2738" s="92"/>
      <c r="E2738" s="104"/>
      <c r="F2738" s="104"/>
      <c r="G2738" s="104"/>
      <c r="H2738" s="104"/>
      <c r="I2738" s="104"/>
      <c r="J2738" s="104"/>
      <c r="K2738" s="104"/>
      <c r="L2738" s="104"/>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2"/>
      <c r="B2739" s="92"/>
      <c r="C2739" s="92"/>
      <c r="D2739" s="92"/>
      <c r="E2739" s="104"/>
      <c r="F2739" s="104"/>
      <c r="G2739" s="104"/>
      <c r="H2739" s="104"/>
      <c r="I2739" s="104"/>
      <c r="J2739" s="104"/>
      <c r="K2739" s="104"/>
      <c r="L2739" s="104"/>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2"/>
      <c r="B2740" s="92"/>
      <c r="C2740" s="92"/>
      <c r="D2740" s="92"/>
      <c r="E2740" s="104"/>
      <c r="F2740" s="104"/>
      <c r="G2740" s="104"/>
      <c r="H2740" s="104"/>
      <c r="I2740" s="104"/>
      <c r="J2740" s="104"/>
      <c r="K2740" s="104"/>
      <c r="L2740" s="104"/>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2"/>
      <c r="B2741" s="92"/>
      <c r="C2741" s="92"/>
      <c r="D2741" s="92"/>
      <c r="E2741" s="104"/>
      <c r="F2741" s="104"/>
      <c r="G2741" s="104"/>
      <c r="H2741" s="104"/>
      <c r="I2741" s="104"/>
      <c r="J2741" s="104"/>
      <c r="K2741" s="104"/>
      <c r="L2741" s="104"/>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2"/>
      <c r="B2742" s="92"/>
      <c r="C2742" s="92"/>
      <c r="D2742" s="92"/>
      <c r="E2742" s="104"/>
      <c r="F2742" s="104"/>
      <c r="G2742" s="104"/>
      <c r="H2742" s="104"/>
      <c r="I2742" s="104"/>
      <c r="J2742" s="104"/>
      <c r="K2742" s="104"/>
      <c r="L2742" s="104"/>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2"/>
      <c r="B2743" s="92"/>
      <c r="C2743" s="92"/>
      <c r="D2743" s="92"/>
      <c r="E2743" s="104"/>
      <c r="F2743" s="104"/>
      <c r="G2743" s="104"/>
      <c r="H2743" s="104"/>
      <c r="I2743" s="104"/>
      <c r="J2743" s="104"/>
      <c r="K2743" s="104"/>
      <c r="L2743" s="104"/>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2"/>
      <c r="B2744" s="92"/>
      <c r="C2744" s="92"/>
      <c r="D2744" s="92"/>
      <c r="E2744" s="104"/>
      <c r="F2744" s="104"/>
      <c r="G2744" s="104"/>
      <c r="H2744" s="104"/>
      <c r="I2744" s="104"/>
      <c r="J2744" s="104"/>
      <c r="K2744" s="104"/>
      <c r="L2744" s="10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2"/>
      <c r="B2745" s="92"/>
      <c r="C2745" s="92"/>
      <c r="D2745" s="92"/>
      <c r="E2745" s="104"/>
      <c r="F2745" s="104"/>
      <c r="G2745" s="104"/>
      <c r="H2745" s="104"/>
      <c r="I2745" s="104"/>
      <c r="J2745" s="104"/>
      <c r="K2745" s="104"/>
      <c r="L2745" s="104"/>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2"/>
      <c r="B2746" s="92"/>
      <c r="C2746" s="92"/>
      <c r="D2746" s="92"/>
      <c r="E2746" s="104"/>
      <c r="F2746" s="104"/>
      <c r="G2746" s="104"/>
      <c r="H2746" s="104"/>
      <c r="I2746" s="104"/>
      <c r="J2746" s="104"/>
      <c r="K2746" s="104"/>
      <c r="L2746" s="104"/>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2"/>
      <c r="B2747" s="92"/>
      <c r="C2747" s="92"/>
      <c r="D2747" s="92"/>
      <c r="E2747" s="104"/>
      <c r="F2747" s="104"/>
      <c r="G2747" s="104"/>
      <c r="H2747" s="104"/>
      <c r="I2747" s="104"/>
      <c r="J2747" s="104"/>
      <c r="K2747" s="104"/>
      <c r="L2747" s="104"/>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2"/>
      <c r="B2748" s="92"/>
      <c r="C2748" s="92"/>
      <c r="D2748" s="92"/>
      <c r="E2748" s="104"/>
      <c r="F2748" s="104"/>
      <c r="G2748" s="104"/>
      <c r="H2748" s="104"/>
      <c r="I2748" s="104"/>
      <c r="J2748" s="104"/>
      <c r="K2748" s="104"/>
      <c r="L2748" s="104"/>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2"/>
      <c r="B2749" s="92"/>
      <c r="C2749" s="92"/>
      <c r="D2749" s="92"/>
      <c r="E2749" s="104"/>
      <c r="F2749" s="104"/>
      <c r="G2749" s="104"/>
      <c r="H2749" s="104"/>
      <c r="I2749" s="104"/>
      <c r="J2749" s="104"/>
      <c r="K2749" s="104"/>
      <c r="L2749" s="104"/>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2"/>
      <c r="B2750" s="92"/>
      <c r="C2750" s="92"/>
      <c r="D2750" s="92"/>
      <c r="E2750" s="104"/>
      <c r="F2750" s="104"/>
      <c r="G2750" s="104"/>
      <c r="H2750" s="104"/>
      <c r="I2750" s="104"/>
      <c r="J2750" s="104"/>
      <c r="K2750" s="104"/>
      <c r="L2750" s="104"/>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2"/>
      <c r="B2751" s="92"/>
      <c r="C2751" s="92"/>
      <c r="D2751" s="92"/>
      <c r="E2751" s="104"/>
      <c r="F2751" s="104"/>
      <c r="G2751" s="104"/>
      <c r="H2751" s="104"/>
      <c r="I2751" s="104"/>
      <c r="J2751" s="104"/>
      <c r="K2751" s="104"/>
      <c r="L2751" s="104"/>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2"/>
      <c r="B2752" s="92"/>
      <c r="C2752" s="92"/>
      <c r="D2752" s="92"/>
      <c r="E2752" s="104"/>
      <c r="F2752" s="104"/>
      <c r="G2752" s="104"/>
      <c r="H2752" s="104"/>
      <c r="I2752" s="104"/>
      <c r="J2752" s="104"/>
      <c r="K2752" s="104"/>
      <c r="L2752" s="104"/>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2"/>
      <c r="B2753" s="92"/>
      <c r="C2753" s="92"/>
      <c r="D2753" s="92"/>
      <c r="E2753" s="104"/>
      <c r="F2753" s="104"/>
      <c r="G2753" s="104"/>
      <c r="H2753" s="104"/>
      <c r="I2753" s="104"/>
      <c r="J2753" s="104"/>
      <c r="K2753" s="104"/>
      <c r="L2753" s="104"/>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2"/>
      <c r="B2754" s="92"/>
      <c r="C2754" s="92"/>
      <c r="D2754" s="92"/>
      <c r="E2754" s="104"/>
      <c r="F2754" s="104"/>
      <c r="G2754" s="104"/>
      <c r="H2754" s="104"/>
      <c r="I2754" s="104"/>
      <c r="J2754" s="104"/>
      <c r="K2754" s="104"/>
      <c r="L2754" s="10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2"/>
      <c r="B2755" s="92"/>
      <c r="C2755" s="92"/>
      <c r="D2755" s="92"/>
      <c r="E2755" s="104"/>
      <c r="F2755" s="104"/>
      <c r="G2755" s="104"/>
      <c r="H2755" s="104"/>
      <c r="I2755" s="104"/>
      <c r="J2755" s="104"/>
      <c r="K2755" s="104"/>
      <c r="L2755" s="104"/>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2"/>
      <c r="B2756" s="92"/>
      <c r="C2756" s="92"/>
      <c r="D2756" s="92"/>
      <c r="E2756" s="104"/>
      <c r="F2756" s="104"/>
      <c r="G2756" s="104"/>
      <c r="H2756" s="104"/>
      <c r="I2756" s="104"/>
      <c r="J2756" s="104"/>
      <c r="K2756" s="104"/>
      <c r="L2756" s="104"/>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2"/>
      <c r="B2757" s="92"/>
      <c r="C2757" s="92"/>
      <c r="D2757" s="92"/>
      <c r="E2757" s="104"/>
      <c r="F2757" s="104"/>
      <c r="G2757" s="104"/>
      <c r="H2757" s="104"/>
      <c r="I2757" s="104"/>
      <c r="J2757" s="104"/>
      <c r="K2757" s="104"/>
      <c r="L2757" s="104"/>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2"/>
      <c r="B2758" s="92"/>
      <c r="C2758" s="92"/>
      <c r="D2758" s="92"/>
      <c r="E2758" s="104"/>
      <c r="F2758" s="104"/>
      <c r="G2758" s="104"/>
      <c r="H2758" s="104"/>
      <c r="I2758" s="104"/>
      <c r="J2758" s="104"/>
      <c r="K2758" s="104"/>
      <c r="L2758" s="104"/>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2"/>
      <c r="B2759" s="92"/>
      <c r="C2759" s="92"/>
      <c r="D2759" s="92"/>
      <c r="E2759" s="104"/>
      <c r="F2759" s="104"/>
      <c r="G2759" s="104"/>
      <c r="H2759" s="104"/>
      <c r="I2759" s="104"/>
      <c r="J2759" s="104"/>
      <c r="K2759" s="104"/>
      <c r="L2759" s="104"/>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2"/>
      <c r="B2760" s="92"/>
      <c r="C2760" s="92"/>
      <c r="D2760" s="92"/>
      <c r="E2760" s="104"/>
      <c r="F2760" s="104"/>
      <c r="G2760" s="104"/>
      <c r="H2760" s="104"/>
      <c r="I2760" s="104"/>
      <c r="J2760" s="104"/>
      <c r="K2760" s="104"/>
      <c r="L2760" s="104"/>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2"/>
      <c r="B2761" s="92"/>
      <c r="C2761" s="92"/>
      <c r="D2761" s="92"/>
      <c r="E2761" s="104"/>
      <c r="F2761" s="104"/>
      <c r="G2761" s="104"/>
      <c r="H2761" s="104"/>
      <c r="I2761" s="104"/>
      <c r="J2761" s="104"/>
      <c r="K2761" s="104"/>
      <c r="L2761" s="104"/>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2"/>
      <c r="B2762" s="92"/>
      <c r="C2762" s="92"/>
      <c r="D2762" s="92"/>
      <c r="E2762" s="104"/>
      <c r="F2762" s="104"/>
      <c r="G2762" s="104"/>
      <c r="H2762" s="104"/>
      <c r="I2762" s="104"/>
      <c r="J2762" s="104"/>
      <c r="K2762" s="104"/>
      <c r="L2762" s="104"/>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2"/>
      <c r="B2763" s="92"/>
      <c r="C2763" s="92"/>
      <c r="D2763" s="92"/>
      <c r="E2763" s="104"/>
      <c r="F2763" s="104"/>
      <c r="G2763" s="104"/>
      <c r="H2763" s="104"/>
      <c r="I2763" s="104"/>
      <c r="J2763" s="104"/>
      <c r="K2763" s="104"/>
      <c r="L2763" s="104"/>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2"/>
      <c r="B2764" s="92"/>
      <c r="C2764" s="92"/>
      <c r="D2764" s="92"/>
      <c r="E2764" s="104"/>
      <c r="F2764" s="104"/>
      <c r="G2764" s="104"/>
      <c r="H2764" s="104"/>
      <c r="I2764" s="104"/>
      <c r="J2764" s="104"/>
      <c r="K2764" s="104"/>
      <c r="L2764" s="10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2"/>
      <c r="B2765" s="92"/>
      <c r="C2765" s="92"/>
      <c r="D2765" s="92"/>
      <c r="E2765" s="104"/>
      <c r="F2765" s="104"/>
      <c r="G2765" s="104"/>
      <c r="H2765" s="104"/>
      <c r="I2765" s="104"/>
      <c r="J2765" s="104"/>
      <c r="K2765" s="104"/>
      <c r="L2765" s="104"/>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2"/>
      <c r="B2766" s="92"/>
      <c r="C2766" s="92"/>
      <c r="D2766" s="92"/>
      <c r="E2766" s="104"/>
      <c r="F2766" s="104"/>
      <c r="G2766" s="104"/>
      <c r="H2766" s="104"/>
      <c r="I2766" s="104"/>
      <c r="J2766" s="104"/>
      <c r="K2766" s="104"/>
      <c r="L2766" s="104"/>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2"/>
      <c r="B2767" s="92"/>
      <c r="C2767" s="92"/>
      <c r="D2767" s="92"/>
      <c r="E2767" s="104"/>
      <c r="F2767" s="104"/>
      <c r="G2767" s="104"/>
      <c r="H2767" s="104"/>
      <c r="I2767" s="104"/>
      <c r="J2767" s="104"/>
      <c r="K2767" s="104"/>
      <c r="L2767" s="104"/>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2"/>
      <c r="B2768" s="92"/>
      <c r="C2768" s="92"/>
      <c r="D2768" s="92"/>
      <c r="E2768" s="104"/>
      <c r="F2768" s="104"/>
      <c r="G2768" s="104"/>
      <c r="H2768" s="104"/>
      <c r="I2768" s="104"/>
      <c r="J2768" s="104"/>
      <c r="K2768" s="104"/>
      <c r="L2768" s="104"/>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2"/>
      <c r="B2769" s="92"/>
      <c r="C2769" s="92"/>
      <c r="D2769" s="92"/>
      <c r="E2769" s="104"/>
      <c r="F2769" s="104"/>
      <c r="G2769" s="104"/>
      <c r="H2769" s="104"/>
      <c r="I2769" s="104"/>
      <c r="J2769" s="104"/>
      <c r="K2769" s="104"/>
      <c r="L2769" s="104"/>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2"/>
      <c r="B2770" s="92"/>
      <c r="C2770" s="92"/>
      <c r="D2770" s="92"/>
      <c r="E2770" s="104"/>
      <c r="F2770" s="104"/>
      <c r="G2770" s="104"/>
      <c r="H2770" s="104"/>
      <c r="I2770" s="104"/>
      <c r="J2770" s="104"/>
      <c r="K2770" s="104"/>
      <c r="L2770" s="104"/>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2"/>
      <c r="B2771" s="92"/>
      <c r="C2771" s="92"/>
      <c r="D2771" s="92"/>
      <c r="E2771" s="104"/>
      <c r="F2771" s="104"/>
      <c r="G2771" s="104"/>
      <c r="H2771" s="104"/>
      <c r="I2771" s="104"/>
      <c r="J2771" s="104"/>
      <c r="K2771" s="104"/>
      <c r="L2771" s="104"/>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2"/>
      <c r="B2772" s="92"/>
      <c r="C2772" s="92"/>
      <c r="D2772" s="92"/>
      <c r="E2772" s="104"/>
      <c r="F2772" s="104"/>
      <c r="G2772" s="104"/>
      <c r="H2772" s="104"/>
      <c r="I2772" s="104"/>
      <c r="J2772" s="104"/>
      <c r="K2772" s="104"/>
      <c r="L2772" s="104"/>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2"/>
      <c r="B2773" s="92"/>
      <c r="C2773" s="92"/>
      <c r="D2773" s="92"/>
      <c r="E2773" s="104"/>
      <c r="F2773" s="104"/>
      <c r="G2773" s="104"/>
      <c r="H2773" s="104"/>
      <c r="I2773" s="104"/>
      <c r="J2773" s="104"/>
      <c r="K2773" s="104"/>
      <c r="L2773" s="104"/>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2"/>
      <c r="B2774" s="92"/>
      <c r="C2774" s="92"/>
      <c r="D2774" s="92"/>
      <c r="E2774" s="104"/>
      <c r="F2774" s="104"/>
      <c r="G2774" s="104"/>
      <c r="H2774" s="104"/>
      <c r="I2774" s="104"/>
      <c r="J2774" s="104"/>
      <c r="K2774" s="104"/>
      <c r="L2774" s="10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2"/>
      <c r="B2775" s="92"/>
      <c r="C2775" s="92"/>
      <c r="D2775" s="92"/>
      <c r="E2775" s="104"/>
      <c r="F2775" s="104"/>
      <c r="G2775" s="104"/>
      <c r="H2775" s="104"/>
      <c r="I2775" s="104"/>
      <c r="J2775" s="104"/>
      <c r="K2775" s="104"/>
      <c r="L2775" s="104"/>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2"/>
      <c r="B2776" s="92"/>
      <c r="C2776" s="92"/>
      <c r="D2776" s="92"/>
      <c r="E2776" s="104"/>
      <c r="F2776" s="104"/>
      <c r="G2776" s="104"/>
      <c r="H2776" s="104"/>
      <c r="I2776" s="104"/>
      <c r="J2776" s="104"/>
      <c r="K2776" s="104"/>
      <c r="L2776" s="104"/>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2"/>
      <c r="B2777" s="92"/>
      <c r="C2777" s="92"/>
      <c r="D2777" s="92"/>
      <c r="E2777" s="104"/>
      <c r="F2777" s="104"/>
      <c r="G2777" s="104"/>
      <c r="H2777" s="104"/>
      <c r="I2777" s="104"/>
      <c r="J2777" s="104"/>
      <c r="K2777" s="104"/>
      <c r="L2777" s="104"/>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2"/>
      <c r="B2778" s="92"/>
      <c r="C2778" s="92"/>
      <c r="D2778" s="92"/>
      <c r="E2778" s="104"/>
      <c r="F2778" s="104"/>
      <c r="G2778" s="104"/>
      <c r="H2778" s="104"/>
      <c r="I2778" s="104"/>
      <c r="J2778" s="104"/>
      <c r="K2778" s="104"/>
      <c r="L2778" s="104"/>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2"/>
      <c r="B2779" s="92"/>
      <c r="C2779" s="92"/>
      <c r="D2779" s="92"/>
      <c r="E2779" s="104"/>
      <c r="F2779" s="104"/>
      <c r="G2779" s="104"/>
      <c r="H2779" s="104"/>
      <c r="I2779" s="104"/>
      <c r="J2779" s="104"/>
      <c r="K2779" s="104"/>
      <c r="L2779" s="104"/>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2"/>
      <c r="B2780" s="92"/>
      <c r="C2780" s="92"/>
      <c r="D2780" s="92"/>
      <c r="E2780" s="104"/>
      <c r="F2780" s="104"/>
      <c r="G2780" s="104"/>
      <c r="H2780" s="104"/>
      <c r="I2780" s="104"/>
      <c r="J2780" s="104"/>
      <c r="K2780" s="104"/>
      <c r="L2780" s="104"/>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2"/>
      <c r="B2781" s="92"/>
      <c r="C2781" s="92"/>
      <c r="D2781" s="92"/>
      <c r="E2781" s="104"/>
      <c r="F2781" s="104"/>
      <c r="G2781" s="104"/>
      <c r="H2781" s="104"/>
      <c r="I2781" s="104"/>
      <c r="J2781" s="104"/>
      <c r="K2781" s="104"/>
      <c r="L2781" s="104"/>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2"/>
      <c r="B2782" s="92"/>
      <c r="C2782" s="92"/>
      <c r="D2782" s="92"/>
      <c r="E2782" s="104"/>
      <c r="F2782" s="104"/>
      <c r="G2782" s="104"/>
      <c r="H2782" s="104"/>
      <c r="I2782" s="104"/>
      <c r="J2782" s="104"/>
      <c r="K2782" s="104"/>
      <c r="L2782" s="104"/>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2"/>
      <c r="B2783" s="92"/>
      <c r="C2783" s="92"/>
      <c r="D2783" s="92"/>
      <c r="E2783" s="104"/>
      <c r="F2783" s="104"/>
      <c r="G2783" s="104"/>
      <c r="H2783" s="104"/>
      <c r="I2783" s="104"/>
      <c r="J2783" s="104"/>
      <c r="K2783" s="104"/>
      <c r="L2783" s="104"/>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2"/>
      <c r="B2784" s="92"/>
      <c r="C2784" s="92"/>
      <c r="D2784" s="92"/>
      <c r="E2784" s="104"/>
      <c r="F2784" s="104"/>
      <c r="G2784" s="104"/>
      <c r="H2784" s="104"/>
      <c r="I2784" s="104"/>
      <c r="J2784" s="104"/>
      <c r="K2784" s="104"/>
      <c r="L2784" s="10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2"/>
      <c r="B2785" s="92"/>
      <c r="C2785" s="92"/>
      <c r="D2785" s="92"/>
      <c r="E2785" s="104"/>
      <c r="F2785" s="104"/>
      <c r="G2785" s="104"/>
      <c r="H2785" s="104"/>
      <c r="I2785" s="104"/>
      <c r="J2785" s="104"/>
      <c r="K2785" s="104"/>
      <c r="L2785" s="104"/>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2"/>
      <c r="B2786" s="92"/>
      <c r="C2786" s="92"/>
      <c r="D2786" s="92"/>
      <c r="E2786" s="104"/>
      <c r="F2786" s="104"/>
      <c r="G2786" s="104"/>
      <c r="H2786" s="104"/>
      <c r="I2786" s="104"/>
      <c r="J2786" s="104"/>
      <c r="K2786" s="104"/>
      <c r="L2786" s="104"/>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20">
    <cfRule type="expression" dxfId="56" priority="17">
      <formula>#REF!=1</formula>
    </cfRule>
  </conditionalFormatting>
  <conditionalFormatting sqref="A3:B20">
    <cfRule type="expression" dxfId="55" priority="18">
      <formula>AND(#REF!=1,#REF!=0)</formula>
    </cfRule>
  </conditionalFormatting>
  <conditionalFormatting sqref="A3:B20">
    <cfRule type="expression" dxfId="54" priority="16">
      <formula>#REF!=1</formula>
    </cfRule>
  </conditionalFormatting>
  <conditionalFormatting sqref="C3:C20">
    <cfRule type="expression" dxfId="53" priority="14">
      <formula>#REF!=1</formula>
    </cfRule>
  </conditionalFormatting>
  <conditionalFormatting sqref="C3:C20">
    <cfRule type="expression" dxfId="52" priority="15">
      <formula>AND(#REF!=1,#REF!=0)</formula>
    </cfRule>
  </conditionalFormatting>
  <conditionalFormatting sqref="C3:C20">
    <cfRule type="expression" dxfId="51" priority="13">
      <formula>#REF!=1</formula>
    </cfRule>
  </conditionalFormatting>
  <conditionalFormatting sqref="A21:B1183">
    <cfRule type="expression" dxfId="50" priority="11">
      <formula>#REF!=1</formula>
    </cfRule>
  </conditionalFormatting>
  <conditionalFormatting sqref="A21:B1183">
    <cfRule type="expression" dxfId="49" priority="12">
      <formula>AND(#REF!=1,#REF!=0)</formula>
    </cfRule>
  </conditionalFormatting>
  <conditionalFormatting sqref="A21:B1183">
    <cfRule type="expression" dxfId="48" priority="10">
      <formula>#REF!=1</formula>
    </cfRule>
  </conditionalFormatting>
  <conditionalFormatting sqref="C21:C1183">
    <cfRule type="expression" dxfId="47" priority="8">
      <formula>#REF!=1</formula>
    </cfRule>
  </conditionalFormatting>
  <conditionalFormatting sqref="C21:C1183">
    <cfRule type="expression" dxfId="46" priority="9">
      <formula>AND(#REF!=1,#REF!=0)</formula>
    </cfRule>
  </conditionalFormatting>
  <conditionalFormatting sqref="C21:C1183">
    <cfRule type="expression" dxfId="45" priority="7">
      <formula>#REF!=1</formula>
    </cfRule>
  </conditionalFormatting>
  <conditionalFormatting sqref="D3:D20">
    <cfRule type="expression" dxfId="44" priority="5">
      <formula>#REF!=1</formula>
    </cfRule>
  </conditionalFormatting>
  <conditionalFormatting sqref="D3:D20">
    <cfRule type="expression" dxfId="43" priority="6">
      <formula>AND(#REF!=1,#REF!=0)</formula>
    </cfRule>
  </conditionalFormatting>
  <conditionalFormatting sqref="D3:D20">
    <cfRule type="expression" dxfId="42" priority="4">
      <formula>#REF!=1</formula>
    </cfRule>
  </conditionalFormatting>
  <conditionalFormatting sqref="D21:D1183">
    <cfRule type="expression" dxfId="41" priority="2">
      <formula>#REF!=1</formula>
    </cfRule>
  </conditionalFormatting>
  <conditionalFormatting sqref="D21:D1183">
    <cfRule type="expression" dxfId="40" priority="3">
      <formula>AND(#REF!=1,#REF!=0)</formula>
    </cfRule>
  </conditionalFormatting>
  <conditionalFormatting sqref="D21:D1183">
    <cfRule type="expression" dxfId="39" priority="1">
      <formula>#REF!=1</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0" width="13.42578125" style="90" customWidth="1"/>
    <col min="11" max="11" width="24.140625" style="90" bestFit="1" customWidth="1"/>
    <col min="12" max="12" width="17.7109375" style="90" bestFit="1" customWidth="1"/>
    <col min="13" max="13" width="21.85546875" style="105" bestFit="1" customWidth="1"/>
    <col min="14" max="16384" width="8.85546875" style="78" hidden="1"/>
  </cols>
  <sheetData>
    <row r="1" spans="1:13" x14ac:dyDescent="0.25">
      <c r="A1" s="30" t="s">
        <v>159</v>
      </c>
      <c r="B1" s="30" t="s">
        <v>91</v>
      </c>
      <c r="C1" s="30" t="s">
        <v>280</v>
      </c>
      <c r="D1" s="30" t="s">
        <v>221</v>
      </c>
      <c r="E1" s="30" t="s">
        <v>89</v>
      </c>
      <c r="F1" s="30" t="s">
        <v>106</v>
      </c>
      <c r="G1" s="30" t="s">
        <v>90</v>
      </c>
      <c r="H1" s="30" t="s">
        <v>17</v>
      </c>
      <c r="I1" s="30" t="s">
        <v>16</v>
      </c>
      <c r="J1" s="88" t="s">
        <v>92</v>
      </c>
      <c r="K1" s="30" t="s">
        <v>287</v>
      </c>
      <c r="L1" s="30" t="s">
        <v>288</v>
      </c>
      <c r="M1" s="30" t="s">
        <v>289</v>
      </c>
    </row>
    <row r="2" spans="1:13" ht="12.75" x14ac:dyDescent="0.25">
      <c r="A2" s="31" t="s">
        <v>53</v>
      </c>
      <c r="B2" s="31" t="s">
        <v>54</v>
      </c>
      <c r="C2" s="31" t="s">
        <v>281</v>
      </c>
      <c r="D2" s="32" t="s">
        <v>220</v>
      </c>
      <c r="E2" s="31" t="s">
        <v>55</v>
      </c>
      <c r="F2" s="31" t="s">
        <v>80</v>
      </c>
      <c r="G2" s="31" t="s">
        <v>237</v>
      </c>
      <c r="H2" s="31" t="s">
        <v>57</v>
      </c>
      <c r="I2" s="31" t="s">
        <v>56</v>
      </c>
      <c r="J2" s="89" t="s">
        <v>290</v>
      </c>
      <c r="K2" s="32" t="s">
        <v>291</v>
      </c>
      <c r="L2" s="32" t="s">
        <v>292</v>
      </c>
      <c r="M2" s="32" t="s">
        <v>293</v>
      </c>
    </row>
    <row r="3" spans="1:13" x14ac:dyDescent="0.25">
      <c r="A3" s="79"/>
      <c r="B3" s="79"/>
      <c r="C3" s="79"/>
      <c r="D3" s="94"/>
      <c r="E3" s="79"/>
      <c r="F3" s="79"/>
      <c r="G3" s="80"/>
      <c r="H3" s="79"/>
      <c r="I3" s="80"/>
      <c r="J3" s="103"/>
      <c r="K3" s="103"/>
      <c r="L3" s="103"/>
      <c r="M3" s="103"/>
    </row>
    <row r="4" spans="1:13" x14ac:dyDescent="0.25">
      <c r="A4" s="79"/>
      <c r="B4" s="79"/>
      <c r="C4" s="79"/>
      <c r="D4" s="94"/>
      <c r="E4" s="79"/>
      <c r="F4" s="79"/>
      <c r="G4" s="80"/>
      <c r="H4" s="79"/>
      <c r="I4" s="80"/>
      <c r="J4" s="103"/>
      <c r="K4" s="103"/>
      <c r="L4" s="103"/>
      <c r="M4" s="103"/>
    </row>
    <row r="5" spans="1:13" x14ac:dyDescent="0.25">
      <c r="A5" s="79"/>
      <c r="B5" s="79"/>
      <c r="C5" s="79"/>
      <c r="D5" s="94"/>
      <c r="E5" s="79"/>
      <c r="F5" s="79"/>
      <c r="G5" s="80"/>
      <c r="H5" s="79"/>
      <c r="I5" s="80"/>
      <c r="J5" s="103"/>
      <c r="K5" s="103"/>
      <c r="L5" s="103"/>
      <c r="M5" s="103"/>
    </row>
    <row r="6" spans="1:13" x14ac:dyDescent="0.25">
      <c r="A6" s="79"/>
      <c r="B6" s="79"/>
      <c r="C6" s="79"/>
      <c r="D6" s="94"/>
      <c r="E6" s="79"/>
      <c r="F6" s="79"/>
      <c r="G6" s="80"/>
      <c r="H6" s="79"/>
      <c r="I6" s="80"/>
      <c r="J6" s="103"/>
      <c r="K6" s="103"/>
      <c r="L6" s="103"/>
      <c r="M6" s="103"/>
    </row>
    <row r="7" spans="1:13" x14ac:dyDescent="0.25">
      <c r="A7" s="79"/>
      <c r="B7" s="79"/>
      <c r="C7" s="79"/>
      <c r="D7" s="94"/>
      <c r="E7" s="79"/>
      <c r="F7" s="79"/>
      <c r="G7" s="80"/>
      <c r="H7" s="79"/>
      <c r="I7" s="80"/>
      <c r="J7" s="103"/>
      <c r="K7" s="103"/>
      <c r="L7" s="103"/>
      <c r="M7" s="103"/>
    </row>
    <row r="8" spans="1:13" x14ac:dyDescent="0.25">
      <c r="A8" s="79"/>
      <c r="B8" s="79"/>
      <c r="C8" s="79"/>
      <c r="D8" s="94"/>
      <c r="E8" s="79"/>
      <c r="F8" s="79"/>
      <c r="G8" s="80"/>
      <c r="H8" s="79"/>
      <c r="I8" s="80"/>
      <c r="J8" s="103"/>
      <c r="K8" s="103"/>
      <c r="L8" s="103"/>
      <c r="M8" s="103"/>
    </row>
    <row r="9" spans="1:13" x14ac:dyDescent="0.25">
      <c r="A9" s="79"/>
      <c r="B9" s="79"/>
      <c r="C9" s="79"/>
      <c r="D9" s="94"/>
      <c r="E9" s="79"/>
      <c r="F9" s="79"/>
      <c r="G9" s="80"/>
      <c r="H9" s="79"/>
      <c r="I9" s="80"/>
      <c r="J9" s="103"/>
      <c r="K9" s="103"/>
      <c r="L9" s="103"/>
      <c r="M9" s="103"/>
    </row>
    <row r="10" spans="1:13" x14ac:dyDescent="0.25">
      <c r="A10" s="79"/>
      <c r="B10" s="79"/>
      <c r="C10" s="79"/>
      <c r="D10" s="94"/>
      <c r="E10" s="79"/>
      <c r="F10" s="79"/>
      <c r="G10" s="80"/>
      <c r="H10" s="79"/>
      <c r="I10" s="80"/>
      <c r="J10" s="103"/>
      <c r="K10" s="103"/>
      <c r="L10" s="103"/>
      <c r="M10" s="103"/>
    </row>
    <row r="11" spans="1:13" x14ac:dyDescent="0.25">
      <c r="A11" s="79"/>
      <c r="B11" s="79"/>
      <c r="C11" s="79"/>
      <c r="D11" s="94"/>
      <c r="E11" s="79"/>
      <c r="F11" s="79"/>
      <c r="G11" s="80"/>
      <c r="H11" s="79"/>
      <c r="I11" s="80"/>
      <c r="J11" s="103"/>
      <c r="K11" s="103"/>
      <c r="L11" s="103"/>
      <c r="M11" s="103"/>
    </row>
    <row r="12" spans="1:13" x14ac:dyDescent="0.25">
      <c r="A12" s="79"/>
      <c r="B12" s="79"/>
      <c r="C12" s="79"/>
      <c r="D12" s="94"/>
      <c r="E12" s="79"/>
      <c r="F12" s="79"/>
      <c r="G12" s="80"/>
      <c r="H12" s="79"/>
      <c r="I12" s="80"/>
      <c r="J12" s="103"/>
      <c r="K12" s="103"/>
      <c r="L12" s="103"/>
      <c r="M12" s="103"/>
    </row>
    <row r="13" spans="1:13" x14ac:dyDescent="0.25">
      <c r="A13" s="79"/>
      <c r="B13" s="79"/>
      <c r="C13" s="79"/>
      <c r="D13" s="94"/>
      <c r="E13" s="79"/>
      <c r="F13" s="79"/>
      <c r="G13" s="80"/>
      <c r="H13" s="79"/>
      <c r="I13" s="80"/>
      <c r="J13" s="103"/>
      <c r="K13" s="103"/>
      <c r="L13" s="103"/>
      <c r="M13" s="103"/>
    </row>
    <row r="14" spans="1:13" x14ac:dyDescent="0.25">
      <c r="A14" s="79"/>
      <c r="B14" s="79"/>
      <c r="C14" s="79"/>
      <c r="D14" s="94"/>
      <c r="E14" s="79"/>
      <c r="F14" s="79"/>
      <c r="G14" s="80"/>
      <c r="H14" s="79"/>
      <c r="I14" s="80"/>
      <c r="J14" s="103"/>
      <c r="K14" s="103"/>
      <c r="L14" s="103"/>
      <c r="M14" s="103"/>
    </row>
    <row r="15" spans="1:13" x14ac:dyDescent="0.25">
      <c r="A15" s="79"/>
      <c r="B15" s="79"/>
      <c r="C15" s="79"/>
      <c r="D15" s="94"/>
      <c r="E15" s="79"/>
      <c r="F15" s="79"/>
      <c r="G15" s="80"/>
      <c r="H15" s="79"/>
      <c r="I15" s="80"/>
      <c r="J15" s="103"/>
      <c r="K15" s="103"/>
      <c r="L15" s="103"/>
      <c r="M15" s="103"/>
    </row>
    <row r="16" spans="1:13" x14ac:dyDescent="0.25">
      <c r="A16" s="79"/>
      <c r="B16" s="79"/>
      <c r="C16" s="79"/>
      <c r="D16" s="94"/>
      <c r="E16" s="79"/>
      <c r="F16" s="79"/>
      <c r="G16" s="80"/>
      <c r="H16" s="79"/>
      <c r="I16" s="80"/>
      <c r="J16" s="103"/>
      <c r="K16" s="103"/>
      <c r="L16" s="103"/>
      <c r="M16" s="103"/>
    </row>
    <row r="17" spans="1:13" x14ac:dyDescent="0.25">
      <c r="A17" s="79"/>
      <c r="B17" s="79"/>
      <c r="C17" s="79"/>
      <c r="D17" s="94"/>
      <c r="E17" s="79"/>
      <c r="F17" s="79"/>
      <c r="G17" s="80"/>
      <c r="H17" s="79"/>
      <c r="I17" s="80"/>
      <c r="J17" s="103"/>
      <c r="K17" s="103"/>
      <c r="L17" s="103"/>
      <c r="M17" s="103"/>
    </row>
    <row r="18" spans="1:13" x14ac:dyDescent="0.25">
      <c r="A18" s="79"/>
      <c r="B18" s="79"/>
      <c r="C18" s="79"/>
      <c r="D18" s="94"/>
      <c r="E18" s="79"/>
      <c r="F18" s="79"/>
      <c r="G18" s="80"/>
      <c r="H18" s="79"/>
      <c r="I18" s="80"/>
      <c r="J18" s="103"/>
      <c r="K18" s="103"/>
      <c r="L18" s="103"/>
      <c r="M18" s="103"/>
    </row>
    <row r="19" spans="1:13" x14ac:dyDescent="0.25">
      <c r="A19" s="79"/>
      <c r="B19" s="79"/>
      <c r="C19" s="79"/>
      <c r="D19" s="94"/>
      <c r="E19" s="79"/>
      <c r="F19" s="79"/>
      <c r="G19" s="80"/>
      <c r="H19" s="79"/>
      <c r="I19" s="80"/>
      <c r="J19" s="103"/>
      <c r="K19" s="103"/>
      <c r="L19" s="103"/>
      <c r="M19" s="103"/>
    </row>
    <row r="20" spans="1:13" x14ac:dyDescent="0.25">
      <c r="A20" s="79"/>
      <c r="B20" s="79"/>
      <c r="C20" s="79"/>
      <c r="D20" s="94"/>
      <c r="E20" s="79"/>
      <c r="F20" s="79"/>
      <c r="G20" s="80"/>
      <c r="H20" s="79"/>
      <c r="I20" s="80"/>
      <c r="J20" s="103"/>
      <c r="K20" s="103"/>
      <c r="L20" s="103"/>
      <c r="M20" s="103"/>
    </row>
    <row r="21" spans="1:13" s="81" customFormat="1" x14ac:dyDescent="0.25">
      <c r="A21" s="79"/>
      <c r="B21" s="79"/>
      <c r="C21" s="79"/>
      <c r="D21" s="94"/>
      <c r="E21" s="79"/>
      <c r="F21" s="79"/>
      <c r="G21" s="80"/>
      <c r="H21" s="79"/>
      <c r="I21" s="80"/>
      <c r="J21" s="103"/>
      <c r="K21" s="103"/>
      <c r="L21" s="103"/>
      <c r="M21" s="103"/>
    </row>
    <row r="22" spans="1:13" s="81" customFormat="1" x14ac:dyDescent="0.25">
      <c r="A22" s="79"/>
      <c r="B22" s="79"/>
      <c r="C22" s="79"/>
      <c r="D22" s="94"/>
      <c r="E22" s="79"/>
      <c r="F22" s="79"/>
      <c r="G22" s="80"/>
      <c r="H22" s="79"/>
      <c r="I22" s="80"/>
      <c r="J22" s="103"/>
      <c r="K22" s="103"/>
      <c r="L22" s="103"/>
      <c r="M22" s="103"/>
    </row>
    <row r="23" spans="1:13" s="81" customFormat="1" x14ac:dyDescent="0.25">
      <c r="A23" s="79"/>
      <c r="B23" s="79"/>
      <c r="C23" s="79"/>
      <c r="D23" s="94"/>
      <c r="E23" s="79"/>
      <c r="F23" s="79"/>
      <c r="G23" s="80"/>
      <c r="H23" s="79"/>
      <c r="I23" s="80"/>
      <c r="J23" s="103"/>
      <c r="K23" s="103"/>
      <c r="L23" s="103"/>
      <c r="M23" s="103"/>
    </row>
    <row r="24" spans="1:13" s="81" customFormat="1" x14ac:dyDescent="0.25">
      <c r="A24" s="79"/>
      <c r="B24" s="79"/>
      <c r="C24" s="79"/>
      <c r="D24" s="94"/>
      <c r="E24" s="79"/>
      <c r="F24" s="79"/>
      <c r="G24" s="80"/>
      <c r="H24" s="79"/>
      <c r="I24" s="80"/>
      <c r="J24" s="103"/>
      <c r="K24" s="103"/>
      <c r="L24" s="103"/>
      <c r="M24" s="103"/>
    </row>
    <row r="25" spans="1:13" s="81" customFormat="1" x14ac:dyDescent="0.25">
      <c r="A25" s="79"/>
      <c r="B25" s="79"/>
      <c r="C25" s="79"/>
      <c r="D25" s="94"/>
      <c r="E25" s="79"/>
      <c r="F25" s="79"/>
      <c r="G25" s="80"/>
      <c r="H25" s="79"/>
      <c r="I25" s="80"/>
      <c r="J25" s="103"/>
      <c r="K25" s="103"/>
      <c r="L25" s="103"/>
      <c r="M25" s="103"/>
    </row>
    <row r="26" spans="1:13" s="81" customFormat="1" x14ac:dyDescent="0.25">
      <c r="A26" s="79"/>
      <c r="B26" s="79"/>
      <c r="C26" s="79"/>
      <c r="D26" s="94"/>
      <c r="E26" s="79"/>
      <c r="F26" s="79"/>
      <c r="G26" s="80"/>
      <c r="H26" s="79"/>
      <c r="I26" s="80"/>
      <c r="J26" s="103"/>
      <c r="K26" s="103"/>
      <c r="L26" s="103"/>
      <c r="M26" s="103"/>
    </row>
    <row r="27" spans="1:13" s="81" customFormat="1" x14ac:dyDescent="0.25">
      <c r="A27" s="79"/>
      <c r="B27" s="79"/>
      <c r="C27" s="79"/>
      <c r="D27" s="94"/>
      <c r="E27" s="79"/>
      <c r="F27" s="79"/>
      <c r="G27" s="80"/>
      <c r="H27" s="79"/>
      <c r="I27" s="80"/>
      <c r="J27" s="103"/>
      <c r="K27" s="103"/>
      <c r="L27" s="103"/>
      <c r="M27" s="103"/>
    </row>
    <row r="28" spans="1:13" s="81" customFormat="1" x14ac:dyDescent="0.25">
      <c r="A28" s="79"/>
      <c r="B28" s="79"/>
      <c r="C28" s="79"/>
      <c r="D28" s="94"/>
      <c r="E28" s="79"/>
      <c r="F28" s="79"/>
      <c r="G28" s="80"/>
      <c r="H28" s="79"/>
      <c r="I28" s="80"/>
      <c r="J28" s="103"/>
      <c r="K28" s="103"/>
      <c r="L28" s="103"/>
      <c r="M28" s="103"/>
    </row>
    <row r="29" spans="1:13" s="81" customFormat="1" x14ac:dyDescent="0.25">
      <c r="A29" s="79"/>
      <c r="B29" s="79"/>
      <c r="C29" s="79"/>
      <c r="D29" s="94"/>
      <c r="E29" s="79"/>
      <c r="F29" s="79"/>
      <c r="G29" s="80"/>
      <c r="H29" s="79"/>
      <c r="I29" s="80"/>
      <c r="J29" s="103"/>
      <c r="K29" s="103"/>
      <c r="L29" s="103"/>
      <c r="M29" s="103"/>
    </row>
    <row r="30" spans="1:13" s="81" customFormat="1" x14ac:dyDescent="0.25">
      <c r="A30" s="79"/>
      <c r="B30" s="79"/>
      <c r="C30" s="79"/>
      <c r="D30" s="94"/>
      <c r="E30" s="79"/>
      <c r="F30" s="79"/>
      <c r="G30" s="80"/>
      <c r="H30" s="79"/>
      <c r="I30" s="80"/>
      <c r="J30" s="103"/>
      <c r="K30" s="103"/>
      <c r="L30" s="103"/>
      <c r="M30" s="103"/>
    </row>
    <row r="31" spans="1:13" s="81" customFormat="1" x14ac:dyDescent="0.25">
      <c r="A31" s="79"/>
      <c r="B31" s="79"/>
      <c r="C31" s="79"/>
      <c r="D31" s="94"/>
      <c r="E31" s="79"/>
      <c r="F31" s="79"/>
      <c r="G31" s="80"/>
      <c r="H31" s="79"/>
      <c r="I31" s="80"/>
      <c r="J31" s="103"/>
      <c r="K31" s="103"/>
      <c r="L31" s="103"/>
      <c r="M31" s="103"/>
    </row>
    <row r="32" spans="1:13" s="81" customFormat="1" x14ac:dyDescent="0.25">
      <c r="A32" s="79"/>
      <c r="B32" s="79"/>
      <c r="C32" s="79"/>
      <c r="D32" s="94"/>
      <c r="E32" s="79"/>
      <c r="F32" s="79"/>
      <c r="G32" s="80"/>
      <c r="H32" s="79"/>
      <c r="I32" s="80"/>
      <c r="J32" s="103"/>
      <c r="K32" s="103"/>
      <c r="L32" s="103"/>
      <c r="M32" s="103"/>
    </row>
    <row r="33" spans="1:13" s="81" customFormat="1" x14ac:dyDescent="0.25">
      <c r="A33" s="79"/>
      <c r="B33" s="79"/>
      <c r="C33" s="79"/>
      <c r="D33" s="94"/>
      <c r="E33" s="79"/>
      <c r="F33" s="79"/>
      <c r="G33" s="80"/>
      <c r="H33" s="79"/>
      <c r="I33" s="80"/>
      <c r="J33" s="103"/>
      <c r="K33" s="103"/>
      <c r="L33" s="103"/>
      <c r="M33" s="103"/>
    </row>
    <row r="34" spans="1:13" s="81" customFormat="1" x14ac:dyDescent="0.25">
      <c r="A34" s="79"/>
      <c r="B34" s="79"/>
      <c r="C34" s="79"/>
      <c r="D34" s="94"/>
      <c r="E34" s="79"/>
      <c r="F34" s="79"/>
      <c r="G34" s="80"/>
      <c r="H34" s="79"/>
      <c r="I34" s="80"/>
      <c r="J34" s="103"/>
      <c r="K34" s="103"/>
      <c r="L34" s="103"/>
      <c r="M34" s="103"/>
    </row>
    <row r="35" spans="1:13" s="81" customFormat="1" x14ac:dyDescent="0.25">
      <c r="A35" s="79"/>
      <c r="B35" s="79"/>
      <c r="C35" s="79"/>
      <c r="D35" s="94"/>
      <c r="E35" s="79"/>
      <c r="F35" s="79"/>
      <c r="G35" s="80"/>
      <c r="H35" s="79"/>
      <c r="I35" s="80"/>
      <c r="J35" s="103"/>
      <c r="K35" s="103"/>
      <c r="L35" s="103"/>
      <c r="M35" s="103"/>
    </row>
    <row r="36" spans="1:13" s="81" customFormat="1" x14ac:dyDescent="0.25">
      <c r="A36" s="79"/>
      <c r="B36" s="79"/>
      <c r="C36" s="79"/>
      <c r="D36" s="94"/>
      <c r="E36" s="79"/>
      <c r="F36" s="79"/>
      <c r="G36" s="80"/>
      <c r="H36" s="79"/>
      <c r="I36" s="80"/>
      <c r="J36" s="103"/>
      <c r="K36" s="103"/>
      <c r="L36" s="103"/>
      <c r="M36" s="103"/>
    </row>
    <row r="37" spans="1:13" s="81" customFormat="1" x14ac:dyDescent="0.25">
      <c r="A37" s="79"/>
      <c r="B37" s="79"/>
      <c r="C37" s="79"/>
      <c r="D37" s="94"/>
      <c r="E37" s="79"/>
      <c r="F37" s="79"/>
      <c r="G37" s="80"/>
      <c r="H37" s="79"/>
      <c r="I37" s="80"/>
      <c r="J37" s="103"/>
      <c r="K37" s="103"/>
      <c r="L37" s="103"/>
      <c r="M37" s="103"/>
    </row>
    <row r="38" spans="1:13" s="81" customFormat="1" x14ac:dyDescent="0.25">
      <c r="A38" s="79"/>
      <c r="B38" s="79"/>
      <c r="C38" s="79"/>
      <c r="D38" s="94"/>
      <c r="E38" s="79"/>
      <c r="F38" s="79"/>
      <c r="G38" s="80"/>
      <c r="H38" s="79"/>
      <c r="I38" s="80"/>
      <c r="J38" s="103"/>
      <c r="K38" s="103"/>
      <c r="L38" s="103"/>
      <c r="M38" s="103"/>
    </row>
    <row r="39" spans="1:13" s="81" customFormat="1" x14ac:dyDescent="0.25">
      <c r="A39" s="79"/>
      <c r="B39" s="79"/>
      <c r="C39" s="79"/>
      <c r="D39" s="94"/>
      <c r="E39" s="79"/>
      <c r="F39" s="79"/>
      <c r="G39" s="80"/>
      <c r="H39" s="79"/>
      <c r="I39" s="80"/>
      <c r="J39" s="103"/>
      <c r="K39" s="103"/>
      <c r="L39" s="103"/>
      <c r="M39" s="103"/>
    </row>
    <row r="40" spans="1:13" s="81" customFormat="1" x14ac:dyDescent="0.25">
      <c r="A40" s="79"/>
      <c r="B40" s="79"/>
      <c r="C40" s="79"/>
      <c r="D40" s="94"/>
      <c r="E40" s="79"/>
      <c r="F40" s="79"/>
      <c r="G40" s="80"/>
      <c r="H40" s="79"/>
      <c r="I40" s="80"/>
      <c r="J40" s="103"/>
      <c r="K40" s="103"/>
      <c r="L40" s="103"/>
      <c r="M40" s="103"/>
    </row>
    <row r="41" spans="1:13" s="81" customFormat="1" x14ac:dyDescent="0.25">
      <c r="A41" s="79"/>
      <c r="B41" s="79"/>
      <c r="C41" s="79"/>
      <c r="D41" s="94"/>
      <c r="E41" s="79"/>
      <c r="F41" s="79"/>
      <c r="G41" s="80"/>
      <c r="H41" s="79"/>
      <c r="I41" s="80"/>
      <c r="J41" s="103"/>
      <c r="K41" s="103"/>
      <c r="L41" s="103"/>
      <c r="M41" s="103"/>
    </row>
    <row r="42" spans="1:13" s="81" customFormat="1" x14ac:dyDescent="0.25">
      <c r="A42" s="79"/>
      <c r="B42" s="79"/>
      <c r="C42" s="79"/>
      <c r="D42" s="94"/>
      <c r="E42" s="79"/>
      <c r="F42" s="79"/>
      <c r="G42" s="80"/>
      <c r="H42" s="79"/>
      <c r="I42" s="80"/>
      <c r="J42" s="103"/>
      <c r="K42" s="103"/>
      <c r="L42" s="103"/>
      <c r="M42" s="103"/>
    </row>
    <row r="43" spans="1:13" s="81" customFormat="1" x14ac:dyDescent="0.25">
      <c r="A43" s="79"/>
      <c r="B43" s="79"/>
      <c r="C43" s="79"/>
      <c r="D43" s="94"/>
      <c r="E43" s="79"/>
      <c r="F43" s="79"/>
      <c r="G43" s="80"/>
      <c r="H43" s="79"/>
      <c r="I43" s="80"/>
      <c r="J43" s="103"/>
      <c r="K43" s="103"/>
      <c r="L43" s="103"/>
      <c r="M43" s="103"/>
    </row>
    <row r="44" spans="1:13" s="81" customFormat="1" x14ac:dyDescent="0.25">
      <c r="A44" s="79"/>
      <c r="B44" s="79"/>
      <c r="C44" s="79"/>
      <c r="D44" s="94"/>
      <c r="E44" s="79"/>
      <c r="F44" s="79"/>
      <c r="G44" s="80"/>
      <c r="H44" s="79"/>
      <c r="I44" s="80"/>
      <c r="J44" s="103"/>
      <c r="K44" s="103"/>
      <c r="L44" s="103"/>
      <c r="M44" s="103"/>
    </row>
    <row r="45" spans="1:13" s="81" customFormat="1" x14ac:dyDescent="0.25">
      <c r="A45" s="79"/>
      <c r="B45" s="79"/>
      <c r="C45" s="79"/>
      <c r="D45" s="94"/>
      <c r="E45" s="79"/>
      <c r="F45" s="79"/>
      <c r="G45" s="80"/>
      <c r="H45" s="79"/>
      <c r="I45" s="80"/>
      <c r="J45" s="103"/>
      <c r="K45" s="103"/>
      <c r="L45" s="103"/>
      <c r="M45" s="103"/>
    </row>
    <row r="46" spans="1:13" s="81" customFormat="1" x14ac:dyDescent="0.25">
      <c r="A46" s="79"/>
      <c r="B46" s="79"/>
      <c r="C46" s="79"/>
      <c r="D46" s="94"/>
      <c r="E46" s="79"/>
      <c r="F46" s="79"/>
      <c r="G46" s="80"/>
      <c r="H46" s="79"/>
      <c r="I46" s="80"/>
      <c r="J46" s="103"/>
      <c r="K46" s="103"/>
      <c r="L46" s="103"/>
      <c r="M46" s="103"/>
    </row>
    <row r="47" spans="1:13" s="81" customFormat="1" x14ac:dyDescent="0.25">
      <c r="A47" s="79"/>
      <c r="B47" s="79"/>
      <c r="C47" s="79"/>
      <c r="D47" s="94"/>
      <c r="E47" s="79"/>
      <c r="F47" s="79"/>
      <c r="G47" s="80"/>
      <c r="H47" s="79"/>
      <c r="I47" s="80"/>
      <c r="J47" s="103"/>
      <c r="K47" s="103"/>
      <c r="L47" s="103"/>
      <c r="M47" s="103"/>
    </row>
    <row r="48" spans="1:13" s="81" customFormat="1" x14ac:dyDescent="0.25">
      <c r="A48" s="79"/>
      <c r="B48" s="79"/>
      <c r="C48" s="79"/>
      <c r="D48" s="94"/>
      <c r="E48" s="79"/>
      <c r="F48" s="79"/>
      <c r="G48" s="80"/>
      <c r="H48" s="79"/>
      <c r="I48" s="80"/>
      <c r="J48" s="103"/>
      <c r="K48" s="103"/>
      <c r="L48" s="103"/>
      <c r="M48" s="103"/>
    </row>
    <row r="49" spans="1:13" s="81" customFormat="1" x14ac:dyDescent="0.25">
      <c r="A49" s="79"/>
      <c r="B49" s="79"/>
      <c r="C49" s="79"/>
      <c r="D49" s="94"/>
      <c r="E49" s="79"/>
      <c r="F49" s="79"/>
      <c r="G49" s="80"/>
      <c r="H49" s="79"/>
      <c r="I49" s="80"/>
      <c r="J49" s="103"/>
      <c r="K49" s="103"/>
      <c r="L49" s="103"/>
      <c r="M49" s="103"/>
    </row>
    <row r="50" spans="1:13" s="81" customFormat="1" x14ac:dyDescent="0.25">
      <c r="A50" s="79"/>
      <c r="B50" s="79"/>
      <c r="C50" s="79"/>
      <c r="D50" s="94"/>
      <c r="E50" s="79"/>
      <c r="F50" s="79"/>
      <c r="G50" s="80"/>
      <c r="H50" s="79"/>
      <c r="I50" s="80"/>
      <c r="J50" s="103"/>
      <c r="K50" s="103"/>
      <c r="L50" s="103"/>
      <c r="M50" s="103"/>
    </row>
    <row r="51" spans="1:13" s="81" customFormat="1" x14ac:dyDescent="0.25">
      <c r="A51" s="79"/>
      <c r="B51" s="79"/>
      <c r="C51" s="79"/>
      <c r="D51" s="94"/>
      <c r="E51" s="79"/>
      <c r="F51" s="79"/>
      <c r="G51" s="80"/>
      <c r="H51" s="79"/>
      <c r="I51" s="80"/>
      <c r="J51" s="103"/>
      <c r="K51" s="103"/>
      <c r="L51" s="103"/>
      <c r="M51" s="103"/>
    </row>
    <row r="52" spans="1:13" s="81" customFormat="1" x14ac:dyDescent="0.25">
      <c r="A52" s="79"/>
      <c r="B52" s="79"/>
      <c r="C52" s="79"/>
      <c r="D52" s="94"/>
      <c r="E52" s="79"/>
      <c r="F52" s="79"/>
      <c r="G52" s="80"/>
      <c r="H52" s="79"/>
      <c r="I52" s="80"/>
      <c r="J52" s="103"/>
      <c r="K52" s="103"/>
      <c r="L52" s="103"/>
      <c r="M52" s="103"/>
    </row>
    <row r="53" spans="1:13" s="81" customFormat="1" x14ac:dyDescent="0.25">
      <c r="A53" s="79"/>
      <c r="B53" s="79"/>
      <c r="C53" s="79"/>
      <c r="D53" s="94"/>
      <c r="E53" s="79"/>
      <c r="F53" s="79"/>
      <c r="G53" s="80"/>
      <c r="H53" s="79"/>
      <c r="I53" s="80"/>
      <c r="J53" s="103"/>
      <c r="K53" s="103"/>
      <c r="L53" s="103"/>
      <c r="M53" s="103"/>
    </row>
    <row r="54" spans="1:13" s="81" customFormat="1" x14ac:dyDescent="0.25">
      <c r="A54" s="79"/>
      <c r="B54" s="79"/>
      <c r="C54" s="79"/>
      <c r="D54" s="94"/>
      <c r="E54" s="79"/>
      <c r="F54" s="79"/>
      <c r="G54" s="80"/>
      <c r="H54" s="79"/>
      <c r="I54" s="80"/>
      <c r="J54" s="103"/>
      <c r="K54" s="103"/>
      <c r="L54" s="103"/>
      <c r="M54" s="103"/>
    </row>
    <row r="55" spans="1:13" s="81" customFormat="1" x14ac:dyDescent="0.25">
      <c r="A55" s="79"/>
      <c r="B55" s="79"/>
      <c r="C55" s="79"/>
      <c r="D55" s="94"/>
      <c r="E55" s="79"/>
      <c r="F55" s="79"/>
      <c r="G55" s="80"/>
      <c r="H55" s="79"/>
      <c r="I55" s="80"/>
      <c r="J55" s="103"/>
      <c r="K55" s="103"/>
      <c r="L55" s="103"/>
      <c r="M55" s="103"/>
    </row>
    <row r="56" spans="1:13" s="81" customFormat="1" x14ac:dyDescent="0.25">
      <c r="A56" s="79"/>
      <c r="B56" s="79"/>
      <c r="C56" s="79"/>
      <c r="D56" s="94"/>
      <c r="E56" s="79"/>
      <c r="F56" s="79"/>
      <c r="G56" s="80"/>
      <c r="H56" s="79"/>
      <c r="I56" s="80"/>
      <c r="J56" s="103"/>
      <c r="K56" s="103"/>
      <c r="L56" s="103"/>
      <c r="M56" s="103"/>
    </row>
    <row r="57" spans="1:13" s="81" customFormat="1" x14ac:dyDescent="0.25">
      <c r="A57" s="79"/>
      <c r="B57" s="79"/>
      <c r="C57" s="79"/>
      <c r="D57" s="94"/>
      <c r="E57" s="79"/>
      <c r="F57" s="79"/>
      <c r="G57" s="80"/>
      <c r="H57" s="79"/>
      <c r="I57" s="80"/>
      <c r="J57" s="103"/>
      <c r="K57" s="103"/>
      <c r="L57" s="103"/>
      <c r="M57" s="103"/>
    </row>
    <row r="58" spans="1:13" s="81" customFormat="1" x14ac:dyDescent="0.25">
      <c r="A58" s="79"/>
      <c r="B58" s="79"/>
      <c r="C58" s="79"/>
      <c r="D58" s="94"/>
      <c r="E58" s="79"/>
      <c r="F58" s="79"/>
      <c r="G58" s="80"/>
      <c r="H58" s="79"/>
      <c r="I58" s="80"/>
      <c r="J58" s="103"/>
      <c r="K58" s="103"/>
      <c r="L58" s="103"/>
      <c r="M58" s="103"/>
    </row>
    <row r="59" spans="1:13" s="81" customFormat="1" x14ac:dyDescent="0.25">
      <c r="A59" s="79"/>
      <c r="B59" s="79"/>
      <c r="C59" s="79"/>
      <c r="D59" s="94"/>
      <c r="E59" s="79"/>
      <c r="F59" s="79"/>
      <c r="G59" s="80"/>
      <c r="H59" s="79"/>
      <c r="I59" s="80"/>
      <c r="J59" s="103"/>
      <c r="K59" s="103"/>
      <c r="L59" s="103"/>
      <c r="M59" s="103"/>
    </row>
    <row r="60" spans="1:13" s="81" customFormat="1" x14ac:dyDescent="0.25">
      <c r="A60" s="79"/>
      <c r="B60" s="79"/>
      <c r="C60" s="79"/>
      <c r="D60" s="94"/>
      <c r="E60" s="79"/>
      <c r="F60" s="79"/>
      <c r="G60" s="80"/>
      <c r="H60" s="79"/>
      <c r="I60" s="80"/>
      <c r="J60" s="103"/>
      <c r="K60" s="103"/>
      <c r="L60" s="103"/>
      <c r="M60" s="103"/>
    </row>
    <row r="61" spans="1:13" s="81" customFormat="1" x14ac:dyDescent="0.25">
      <c r="A61" s="79"/>
      <c r="B61" s="79"/>
      <c r="C61" s="79"/>
      <c r="D61" s="94"/>
      <c r="E61" s="79"/>
      <c r="F61" s="79"/>
      <c r="G61" s="80"/>
      <c r="H61" s="79"/>
      <c r="I61" s="80"/>
      <c r="J61" s="103"/>
      <c r="K61" s="103"/>
      <c r="L61" s="103"/>
      <c r="M61" s="103"/>
    </row>
    <row r="62" spans="1:13" s="81" customFormat="1" x14ac:dyDescent="0.25">
      <c r="A62" s="79"/>
      <c r="B62" s="79"/>
      <c r="C62" s="79"/>
      <c r="D62" s="94"/>
      <c r="E62" s="79"/>
      <c r="F62" s="79"/>
      <c r="G62" s="80"/>
      <c r="H62" s="79"/>
      <c r="I62" s="80"/>
      <c r="J62" s="103"/>
      <c r="K62" s="103"/>
      <c r="L62" s="103"/>
      <c r="M62" s="103"/>
    </row>
    <row r="63" spans="1:13" s="81" customFormat="1" x14ac:dyDescent="0.25">
      <c r="A63" s="79"/>
      <c r="B63" s="79"/>
      <c r="C63" s="79"/>
      <c r="D63" s="94"/>
      <c r="E63" s="79"/>
      <c r="F63" s="79"/>
      <c r="G63" s="80"/>
      <c r="H63" s="79"/>
      <c r="I63" s="80"/>
      <c r="J63" s="103"/>
      <c r="K63" s="103"/>
      <c r="L63" s="103"/>
      <c r="M63" s="103"/>
    </row>
    <row r="64" spans="1:13" s="81" customFormat="1" x14ac:dyDescent="0.25">
      <c r="A64" s="79"/>
      <c r="B64" s="79"/>
      <c r="C64" s="79"/>
      <c r="D64" s="94"/>
      <c r="E64" s="79"/>
      <c r="F64" s="79"/>
      <c r="G64" s="80"/>
      <c r="H64" s="79"/>
      <c r="I64" s="80"/>
      <c r="J64" s="103"/>
      <c r="K64" s="103"/>
      <c r="L64" s="103"/>
      <c r="M64" s="103"/>
    </row>
    <row r="65" spans="1:13" s="81" customFormat="1" x14ac:dyDescent="0.25">
      <c r="A65" s="79"/>
      <c r="B65" s="79"/>
      <c r="C65" s="79"/>
      <c r="D65" s="94"/>
      <c r="E65" s="79"/>
      <c r="F65" s="79"/>
      <c r="G65" s="80"/>
      <c r="H65" s="79"/>
      <c r="I65" s="80"/>
      <c r="J65" s="103"/>
      <c r="K65" s="103"/>
      <c r="L65" s="103"/>
      <c r="M65" s="103"/>
    </row>
    <row r="66" spans="1:13" s="81" customFormat="1" x14ac:dyDescent="0.25">
      <c r="A66" s="79"/>
      <c r="B66" s="79"/>
      <c r="C66" s="79"/>
      <c r="D66" s="94"/>
      <c r="E66" s="79"/>
      <c r="F66" s="79"/>
      <c r="G66" s="80"/>
      <c r="H66" s="79"/>
      <c r="I66" s="80"/>
      <c r="J66" s="103"/>
      <c r="K66" s="103"/>
      <c r="L66" s="103"/>
      <c r="M66" s="103"/>
    </row>
    <row r="67" spans="1:13" s="81" customFormat="1" x14ac:dyDescent="0.25">
      <c r="A67" s="79"/>
      <c r="B67" s="79"/>
      <c r="C67" s="79"/>
      <c r="D67" s="94"/>
      <c r="E67" s="79"/>
      <c r="F67" s="79"/>
      <c r="G67" s="80"/>
      <c r="H67" s="79"/>
      <c r="I67" s="80"/>
      <c r="J67" s="103"/>
      <c r="K67" s="103"/>
      <c r="L67" s="103"/>
      <c r="M67" s="103"/>
    </row>
    <row r="68" spans="1:13" s="81" customFormat="1" x14ac:dyDescent="0.25">
      <c r="A68" s="79"/>
      <c r="B68" s="79"/>
      <c r="C68" s="79"/>
      <c r="D68" s="94"/>
      <c r="E68" s="79"/>
      <c r="F68" s="79"/>
      <c r="G68" s="80"/>
      <c r="H68" s="79"/>
      <c r="I68" s="80"/>
      <c r="J68" s="103"/>
      <c r="K68" s="103"/>
      <c r="L68" s="103"/>
      <c r="M68" s="103"/>
    </row>
    <row r="69" spans="1:13" s="81" customFormat="1" x14ac:dyDescent="0.25">
      <c r="A69" s="79"/>
      <c r="B69" s="79"/>
      <c r="C69" s="79"/>
      <c r="D69" s="94"/>
      <c r="E69" s="79"/>
      <c r="F69" s="79"/>
      <c r="G69" s="80"/>
      <c r="H69" s="79"/>
      <c r="I69" s="80"/>
      <c r="J69" s="103"/>
      <c r="K69" s="103"/>
      <c r="L69" s="103"/>
      <c r="M69" s="103"/>
    </row>
    <row r="70" spans="1:13" s="81" customFormat="1" x14ac:dyDescent="0.25">
      <c r="A70" s="79"/>
      <c r="B70" s="79"/>
      <c r="C70" s="79"/>
      <c r="D70" s="94"/>
      <c r="E70" s="79"/>
      <c r="F70" s="79"/>
      <c r="G70" s="80"/>
      <c r="H70" s="79"/>
      <c r="I70" s="80"/>
      <c r="J70" s="103"/>
      <c r="K70" s="103"/>
      <c r="L70" s="103"/>
      <c r="M70" s="103"/>
    </row>
    <row r="71" spans="1:13" s="81" customFormat="1" x14ac:dyDescent="0.25">
      <c r="A71" s="79"/>
      <c r="B71" s="79"/>
      <c r="C71" s="79"/>
      <c r="D71" s="94"/>
      <c r="E71" s="79"/>
      <c r="F71" s="79"/>
      <c r="G71" s="80"/>
      <c r="H71" s="79"/>
      <c r="I71" s="80"/>
      <c r="J71" s="103"/>
      <c r="K71" s="103"/>
      <c r="L71" s="103"/>
      <c r="M71" s="103"/>
    </row>
    <row r="72" spans="1:13" s="81" customFormat="1" x14ac:dyDescent="0.25">
      <c r="A72" s="79"/>
      <c r="B72" s="79"/>
      <c r="C72" s="79"/>
      <c r="D72" s="94"/>
      <c r="E72" s="79"/>
      <c r="F72" s="79"/>
      <c r="G72" s="80"/>
      <c r="H72" s="79"/>
      <c r="I72" s="80"/>
      <c r="J72" s="103"/>
      <c r="K72" s="103"/>
      <c r="L72" s="103"/>
      <c r="M72" s="103"/>
    </row>
    <row r="73" spans="1:13" s="81" customFormat="1" x14ac:dyDescent="0.25">
      <c r="A73" s="79"/>
      <c r="B73" s="79"/>
      <c r="C73" s="79"/>
      <c r="D73" s="94"/>
      <c r="E73" s="79"/>
      <c r="F73" s="79"/>
      <c r="G73" s="80"/>
      <c r="H73" s="79"/>
      <c r="I73" s="80"/>
      <c r="J73" s="103"/>
      <c r="K73" s="103"/>
      <c r="L73" s="103"/>
      <c r="M73" s="103"/>
    </row>
    <row r="74" spans="1:13" s="81" customFormat="1" x14ac:dyDescent="0.25">
      <c r="A74" s="79"/>
      <c r="B74" s="79"/>
      <c r="C74" s="79"/>
      <c r="D74" s="94"/>
      <c r="E74" s="79"/>
      <c r="F74" s="79"/>
      <c r="G74" s="80"/>
      <c r="H74" s="79"/>
      <c r="I74" s="80"/>
      <c r="J74" s="103"/>
      <c r="K74" s="103"/>
      <c r="L74" s="103"/>
      <c r="M74" s="103"/>
    </row>
    <row r="75" spans="1:13" s="81" customFormat="1" x14ac:dyDescent="0.25">
      <c r="A75" s="79"/>
      <c r="B75" s="79"/>
      <c r="C75" s="79"/>
      <c r="D75" s="94"/>
      <c r="E75" s="79"/>
      <c r="F75" s="79"/>
      <c r="G75" s="80"/>
      <c r="H75" s="79"/>
      <c r="I75" s="80"/>
      <c r="J75" s="103"/>
      <c r="K75" s="103"/>
      <c r="L75" s="103"/>
      <c r="M75" s="103"/>
    </row>
    <row r="76" spans="1:13" s="81" customFormat="1" x14ac:dyDescent="0.25">
      <c r="A76" s="79"/>
      <c r="B76" s="79"/>
      <c r="C76" s="79"/>
      <c r="D76" s="94"/>
      <c r="E76" s="79"/>
      <c r="F76" s="79"/>
      <c r="G76" s="80"/>
      <c r="H76" s="79"/>
      <c r="I76" s="80"/>
      <c r="J76" s="103"/>
      <c r="K76" s="103"/>
      <c r="L76" s="103"/>
      <c r="M76" s="103"/>
    </row>
    <row r="77" spans="1:13" s="81" customFormat="1" x14ac:dyDescent="0.25">
      <c r="A77" s="79"/>
      <c r="B77" s="79"/>
      <c r="C77" s="79"/>
      <c r="D77" s="94"/>
      <c r="E77" s="79"/>
      <c r="F77" s="79"/>
      <c r="G77" s="80"/>
      <c r="H77" s="79"/>
      <c r="I77" s="80"/>
      <c r="J77" s="103"/>
      <c r="K77" s="103"/>
      <c r="L77" s="103"/>
      <c r="M77" s="103"/>
    </row>
    <row r="78" spans="1:13" s="81" customFormat="1" x14ac:dyDescent="0.25">
      <c r="A78" s="79"/>
      <c r="B78" s="79"/>
      <c r="C78" s="79"/>
      <c r="D78" s="94"/>
      <c r="E78" s="79"/>
      <c r="F78" s="79"/>
      <c r="G78" s="80"/>
      <c r="H78" s="79"/>
      <c r="I78" s="80"/>
      <c r="J78" s="103"/>
      <c r="K78" s="103"/>
      <c r="L78" s="103"/>
      <c r="M78" s="103"/>
    </row>
    <row r="79" spans="1:13" s="81" customFormat="1" x14ac:dyDescent="0.25">
      <c r="A79" s="79"/>
      <c r="B79" s="79"/>
      <c r="C79" s="79"/>
      <c r="D79" s="94"/>
      <c r="E79" s="79"/>
      <c r="F79" s="79"/>
      <c r="G79" s="80"/>
      <c r="H79" s="79"/>
      <c r="I79" s="80"/>
      <c r="J79" s="103"/>
      <c r="K79" s="103"/>
      <c r="L79" s="103"/>
      <c r="M79" s="103"/>
    </row>
    <row r="80" spans="1:13" s="81" customFormat="1" x14ac:dyDescent="0.25">
      <c r="A80" s="79"/>
      <c r="B80" s="79"/>
      <c r="C80" s="79"/>
      <c r="D80" s="94"/>
      <c r="E80" s="79"/>
      <c r="F80" s="79"/>
      <c r="G80" s="80"/>
      <c r="H80" s="79"/>
      <c r="I80" s="80"/>
      <c r="J80" s="103"/>
      <c r="K80" s="103"/>
      <c r="L80" s="103"/>
      <c r="M80" s="103"/>
    </row>
    <row r="81" spans="1:13" s="81" customFormat="1" x14ac:dyDescent="0.25">
      <c r="A81" s="79"/>
      <c r="B81" s="79"/>
      <c r="C81" s="79"/>
      <c r="D81" s="94"/>
      <c r="E81" s="79"/>
      <c r="F81" s="79"/>
      <c r="G81" s="80"/>
      <c r="H81" s="79"/>
      <c r="I81" s="80"/>
      <c r="J81" s="103"/>
      <c r="K81" s="103"/>
      <c r="L81" s="103"/>
      <c r="M81" s="103"/>
    </row>
    <row r="82" spans="1:13" s="81" customFormat="1" x14ac:dyDescent="0.25">
      <c r="A82" s="79"/>
      <c r="B82" s="79"/>
      <c r="C82" s="79"/>
      <c r="D82" s="94"/>
      <c r="E82" s="79"/>
      <c r="F82" s="79"/>
      <c r="G82" s="80"/>
      <c r="H82" s="79"/>
      <c r="I82" s="80"/>
      <c r="J82" s="103"/>
      <c r="K82" s="103"/>
      <c r="L82" s="103"/>
      <c r="M82" s="103"/>
    </row>
    <row r="83" spans="1:13" s="81" customFormat="1" x14ac:dyDescent="0.25">
      <c r="A83" s="79"/>
      <c r="B83" s="79"/>
      <c r="C83" s="79"/>
      <c r="D83" s="94"/>
      <c r="E83" s="79"/>
      <c r="F83" s="79"/>
      <c r="G83" s="80"/>
      <c r="H83" s="79"/>
      <c r="I83" s="80"/>
      <c r="J83" s="103"/>
      <c r="K83" s="103"/>
      <c r="L83" s="103"/>
      <c r="M83" s="103"/>
    </row>
    <row r="84" spans="1:13" s="81" customFormat="1" x14ac:dyDescent="0.25">
      <c r="A84" s="79"/>
      <c r="B84" s="79"/>
      <c r="C84" s="79"/>
      <c r="D84" s="94"/>
      <c r="E84" s="79"/>
      <c r="F84" s="79"/>
      <c r="G84" s="80"/>
      <c r="H84" s="79"/>
      <c r="I84" s="80"/>
      <c r="J84" s="103"/>
      <c r="K84" s="103"/>
      <c r="L84" s="103"/>
      <c r="M84" s="103"/>
    </row>
    <row r="85" spans="1:13" s="81" customFormat="1" x14ac:dyDescent="0.25">
      <c r="A85" s="79"/>
      <c r="B85" s="79"/>
      <c r="C85" s="79"/>
      <c r="D85" s="94"/>
      <c r="E85" s="79"/>
      <c r="F85" s="79"/>
      <c r="G85" s="80"/>
      <c r="H85" s="79"/>
      <c r="I85" s="80"/>
      <c r="J85" s="103"/>
      <c r="K85" s="103"/>
      <c r="L85" s="103"/>
      <c r="M85" s="103"/>
    </row>
    <row r="86" spans="1:13" s="81" customFormat="1" x14ac:dyDescent="0.25">
      <c r="A86" s="79"/>
      <c r="B86" s="79"/>
      <c r="C86" s="79"/>
      <c r="D86" s="94"/>
      <c r="E86" s="79"/>
      <c r="F86" s="79"/>
      <c r="G86" s="80"/>
      <c r="H86" s="79"/>
      <c r="I86" s="80"/>
      <c r="J86" s="103"/>
      <c r="K86" s="103"/>
      <c r="L86" s="103"/>
      <c r="M86" s="103"/>
    </row>
    <row r="87" spans="1:13" s="81" customFormat="1" x14ac:dyDescent="0.25">
      <c r="A87" s="79"/>
      <c r="B87" s="79"/>
      <c r="C87" s="79"/>
      <c r="D87" s="94"/>
      <c r="E87" s="79"/>
      <c r="F87" s="79"/>
      <c r="G87" s="80"/>
      <c r="H87" s="79"/>
      <c r="I87" s="80"/>
      <c r="J87" s="103"/>
      <c r="K87" s="103"/>
      <c r="L87" s="103"/>
      <c r="M87" s="103"/>
    </row>
    <row r="88" spans="1:13" s="81" customFormat="1" x14ac:dyDescent="0.25">
      <c r="A88" s="79"/>
      <c r="B88" s="79"/>
      <c r="C88" s="79"/>
      <c r="D88" s="94"/>
      <c r="E88" s="79"/>
      <c r="F88" s="79"/>
      <c r="G88" s="80"/>
      <c r="H88" s="79"/>
      <c r="I88" s="80"/>
      <c r="J88" s="103"/>
      <c r="K88" s="103"/>
      <c r="L88" s="103"/>
      <c r="M88" s="103"/>
    </row>
    <row r="89" spans="1:13" s="81" customFormat="1" x14ac:dyDescent="0.25">
      <c r="A89" s="79"/>
      <c r="B89" s="79"/>
      <c r="C89" s="79"/>
      <c r="D89" s="94"/>
      <c r="E89" s="79"/>
      <c r="F89" s="79"/>
      <c r="G89" s="80"/>
      <c r="H89" s="79"/>
      <c r="I89" s="80"/>
      <c r="J89" s="103"/>
      <c r="K89" s="103"/>
      <c r="L89" s="103"/>
      <c r="M89" s="103"/>
    </row>
    <row r="90" spans="1:13" s="81" customFormat="1" x14ac:dyDescent="0.25">
      <c r="A90" s="79"/>
      <c r="B90" s="79"/>
      <c r="C90" s="79"/>
      <c r="D90" s="94"/>
      <c r="E90" s="79"/>
      <c r="F90" s="79"/>
      <c r="G90" s="80"/>
      <c r="H90" s="79"/>
      <c r="I90" s="80"/>
      <c r="J90" s="103"/>
      <c r="K90" s="103"/>
      <c r="L90" s="103"/>
      <c r="M90" s="103"/>
    </row>
    <row r="91" spans="1:13" s="81" customFormat="1" x14ac:dyDescent="0.25">
      <c r="A91" s="79"/>
      <c r="B91" s="79"/>
      <c r="C91" s="79"/>
      <c r="D91" s="94"/>
      <c r="E91" s="79"/>
      <c r="F91" s="79"/>
      <c r="G91" s="80"/>
      <c r="H91" s="79"/>
      <c r="I91" s="80"/>
      <c r="J91" s="103"/>
      <c r="K91" s="103"/>
      <c r="L91" s="103"/>
      <c r="M91" s="103"/>
    </row>
    <row r="92" spans="1:13" s="81" customFormat="1" x14ac:dyDescent="0.25">
      <c r="A92" s="79"/>
      <c r="B92" s="79"/>
      <c r="C92" s="79"/>
      <c r="D92" s="94"/>
      <c r="E92" s="79"/>
      <c r="F92" s="79"/>
      <c r="G92" s="80"/>
      <c r="H92" s="79"/>
      <c r="I92" s="80"/>
      <c r="J92" s="103"/>
      <c r="K92" s="103"/>
      <c r="L92" s="103"/>
      <c r="M92" s="103"/>
    </row>
    <row r="93" spans="1:13" s="81" customFormat="1" x14ac:dyDescent="0.25">
      <c r="A93" s="79"/>
      <c r="B93" s="79"/>
      <c r="C93" s="79"/>
      <c r="D93" s="94"/>
      <c r="E93" s="79"/>
      <c r="F93" s="79"/>
      <c r="G93" s="80"/>
      <c r="H93" s="79"/>
      <c r="I93" s="80"/>
      <c r="J93" s="103"/>
      <c r="K93" s="103"/>
      <c r="L93" s="103"/>
      <c r="M93" s="103"/>
    </row>
    <row r="94" spans="1:13" s="81" customFormat="1" x14ac:dyDescent="0.25">
      <c r="A94" s="79"/>
      <c r="B94" s="79"/>
      <c r="C94" s="79"/>
      <c r="D94" s="94"/>
      <c r="E94" s="79"/>
      <c r="F94" s="79"/>
      <c r="G94" s="80"/>
      <c r="H94" s="79"/>
      <c r="I94" s="80"/>
      <c r="J94" s="103"/>
      <c r="K94" s="103"/>
      <c r="L94" s="103"/>
      <c r="M94" s="103"/>
    </row>
    <row r="95" spans="1:13" s="81" customFormat="1" x14ac:dyDescent="0.25">
      <c r="A95" s="79"/>
      <c r="B95" s="79"/>
      <c r="C95" s="79"/>
      <c r="D95" s="94"/>
      <c r="E95" s="79"/>
      <c r="F95" s="79"/>
      <c r="G95" s="80"/>
      <c r="H95" s="79"/>
      <c r="I95" s="80"/>
      <c r="J95" s="103"/>
      <c r="K95" s="103"/>
      <c r="L95" s="103"/>
      <c r="M95" s="103"/>
    </row>
    <row r="96" spans="1:13" s="81" customFormat="1" x14ac:dyDescent="0.25">
      <c r="A96" s="79"/>
      <c r="B96" s="79"/>
      <c r="C96" s="79"/>
      <c r="D96" s="94"/>
      <c r="E96" s="79"/>
      <c r="F96" s="79"/>
      <c r="G96" s="80"/>
      <c r="H96" s="79"/>
      <c r="I96" s="80"/>
      <c r="J96" s="103"/>
      <c r="K96" s="103"/>
      <c r="L96" s="103"/>
      <c r="M96" s="103"/>
    </row>
    <row r="97" spans="1:13" s="81" customFormat="1" x14ac:dyDescent="0.25">
      <c r="A97" s="79"/>
      <c r="B97" s="79"/>
      <c r="C97" s="79"/>
      <c r="D97" s="94"/>
      <c r="E97" s="79"/>
      <c r="F97" s="79"/>
      <c r="G97" s="80"/>
      <c r="H97" s="79"/>
      <c r="I97" s="80"/>
      <c r="J97" s="103"/>
      <c r="K97" s="103"/>
      <c r="L97" s="103"/>
      <c r="M97" s="103"/>
    </row>
    <row r="98" spans="1:13" s="81" customFormat="1" x14ac:dyDescent="0.25">
      <c r="A98" s="79"/>
      <c r="B98" s="79"/>
      <c r="C98" s="79"/>
      <c r="D98" s="94"/>
      <c r="E98" s="79"/>
      <c r="F98" s="79"/>
      <c r="G98" s="80"/>
      <c r="H98" s="79"/>
      <c r="I98" s="80"/>
      <c r="J98" s="103"/>
      <c r="K98" s="103"/>
      <c r="L98" s="103"/>
      <c r="M98" s="103"/>
    </row>
    <row r="99" spans="1:13" s="81" customFormat="1" x14ac:dyDescent="0.25">
      <c r="A99" s="79"/>
      <c r="B99" s="79"/>
      <c r="C99" s="79"/>
      <c r="D99" s="94"/>
      <c r="E99" s="79"/>
      <c r="F99" s="79"/>
      <c r="G99" s="80"/>
      <c r="H99" s="79"/>
      <c r="I99" s="80"/>
      <c r="J99" s="103"/>
      <c r="K99" s="103"/>
      <c r="L99" s="103"/>
      <c r="M99" s="103"/>
    </row>
    <row r="100" spans="1:13" s="81" customFormat="1" x14ac:dyDescent="0.25">
      <c r="A100" s="79"/>
      <c r="B100" s="79"/>
      <c r="C100" s="79"/>
      <c r="D100" s="94"/>
      <c r="E100" s="79"/>
      <c r="F100" s="79"/>
      <c r="G100" s="80"/>
      <c r="H100" s="79"/>
      <c r="I100" s="80"/>
      <c r="J100" s="103"/>
      <c r="K100" s="103"/>
      <c r="L100" s="103"/>
      <c r="M100" s="103"/>
    </row>
    <row r="101" spans="1:13" s="81" customFormat="1" x14ac:dyDescent="0.25">
      <c r="A101" s="79"/>
      <c r="B101" s="79"/>
      <c r="C101" s="79"/>
      <c r="D101" s="94"/>
      <c r="E101" s="79"/>
      <c r="F101" s="79"/>
      <c r="G101" s="80"/>
      <c r="H101" s="79"/>
      <c r="I101" s="80"/>
      <c r="J101" s="103"/>
      <c r="K101" s="103"/>
      <c r="L101" s="103"/>
      <c r="M101" s="103"/>
    </row>
    <row r="102" spans="1:13" s="81" customFormat="1" x14ac:dyDescent="0.25">
      <c r="A102" s="79"/>
      <c r="B102" s="79"/>
      <c r="C102" s="79"/>
      <c r="D102" s="94"/>
      <c r="E102" s="79"/>
      <c r="F102" s="79"/>
      <c r="G102" s="80"/>
      <c r="H102" s="79"/>
      <c r="I102" s="80"/>
      <c r="J102" s="103"/>
      <c r="K102" s="103"/>
      <c r="L102" s="103"/>
      <c r="M102" s="103"/>
    </row>
    <row r="103" spans="1:13" s="81" customFormat="1" x14ac:dyDescent="0.25">
      <c r="A103" s="79"/>
      <c r="B103" s="79"/>
      <c r="C103" s="79"/>
      <c r="D103" s="94"/>
      <c r="E103" s="79"/>
      <c r="F103" s="79"/>
      <c r="G103" s="80"/>
      <c r="H103" s="79"/>
      <c r="I103" s="80"/>
      <c r="J103" s="103"/>
      <c r="K103" s="103"/>
      <c r="L103" s="103"/>
      <c r="M103" s="103"/>
    </row>
    <row r="104" spans="1:13" s="81" customFormat="1" x14ac:dyDescent="0.25">
      <c r="A104" s="79"/>
      <c r="B104" s="79"/>
      <c r="C104" s="79"/>
      <c r="D104" s="94"/>
      <c r="E104" s="79"/>
      <c r="F104" s="79"/>
      <c r="G104" s="80"/>
      <c r="H104" s="79"/>
      <c r="I104" s="80"/>
      <c r="J104" s="103"/>
      <c r="K104" s="103"/>
      <c r="L104" s="103"/>
      <c r="M104" s="103"/>
    </row>
    <row r="105" spans="1:13" s="81" customFormat="1" x14ac:dyDescent="0.25">
      <c r="A105" s="79"/>
      <c r="B105" s="79"/>
      <c r="C105" s="79"/>
      <c r="D105" s="94"/>
      <c r="E105" s="79"/>
      <c r="F105" s="79"/>
      <c r="G105" s="80"/>
      <c r="H105" s="79"/>
      <c r="I105" s="80"/>
      <c r="J105" s="103"/>
      <c r="K105" s="103"/>
      <c r="L105" s="103"/>
      <c r="M105" s="103"/>
    </row>
    <row r="106" spans="1:13" s="81" customFormat="1" x14ac:dyDescent="0.25">
      <c r="A106" s="79"/>
      <c r="B106" s="79"/>
      <c r="C106" s="79"/>
      <c r="D106" s="94"/>
      <c r="E106" s="79"/>
      <c r="F106" s="79"/>
      <c r="G106" s="80"/>
      <c r="H106" s="79"/>
      <c r="I106" s="80"/>
      <c r="J106" s="103"/>
      <c r="K106" s="103"/>
      <c r="L106" s="103"/>
      <c r="M106" s="103"/>
    </row>
    <row r="107" spans="1:13" s="81" customFormat="1" x14ac:dyDescent="0.25">
      <c r="A107" s="79"/>
      <c r="B107" s="79"/>
      <c r="C107" s="79"/>
      <c r="D107" s="94"/>
      <c r="E107" s="79"/>
      <c r="F107" s="79"/>
      <c r="G107" s="80"/>
      <c r="H107" s="79"/>
      <c r="I107" s="80"/>
      <c r="J107" s="103"/>
      <c r="K107" s="103"/>
      <c r="L107" s="103"/>
      <c r="M107" s="103"/>
    </row>
    <row r="108" spans="1:13" s="81" customFormat="1" x14ac:dyDescent="0.25">
      <c r="A108" s="79"/>
      <c r="B108" s="79"/>
      <c r="C108" s="79"/>
      <c r="D108" s="94"/>
      <c r="E108" s="79"/>
      <c r="F108" s="79"/>
      <c r="G108" s="80"/>
      <c r="H108" s="79"/>
      <c r="I108" s="80"/>
      <c r="J108" s="103"/>
      <c r="K108" s="103"/>
      <c r="L108" s="103"/>
      <c r="M108" s="103"/>
    </row>
    <row r="109" spans="1:13" s="81" customFormat="1" x14ac:dyDescent="0.25">
      <c r="A109" s="79"/>
      <c r="B109" s="79"/>
      <c r="C109" s="79"/>
      <c r="D109" s="94"/>
      <c r="E109" s="79"/>
      <c r="F109" s="79"/>
      <c r="G109" s="80"/>
      <c r="H109" s="79"/>
      <c r="I109" s="80"/>
      <c r="J109" s="103"/>
      <c r="K109" s="103"/>
      <c r="L109" s="103"/>
      <c r="M109" s="103"/>
    </row>
    <row r="110" spans="1:13" s="81" customFormat="1" x14ac:dyDescent="0.25">
      <c r="A110" s="79"/>
      <c r="B110" s="79"/>
      <c r="C110" s="79"/>
      <c r="D110" s="94"/>
      <c r="E110" s="79"/>
      <c r="F110" s="79"/>
      <c r="G110" s="80"/>
      <c r="H110" s="79"/>
      <c r="I110" s="80"/>
      <c r="J110" s="103"/>
      <c r="K110" s="103"/>
      <c r="L110" s="103"/>
      <c r="M110" s="103"/>
    </row>
    <row r="111" spans="1:13" s="81" customFormat="1" x14ac:dyDescent="0.25">
      <c r="A111" s="79"/>
      <c r="B111" s="79"/>
      <c r="C111" s="79"/>
      <c r="D111" s="94"/>
      <c r="E111" s="79"/>
      <c r="F111" s="79"/>
      <c r="G111" s="80"/>
      <c r="H111" s="79"/>
      <c r="I111" s="80"/>
      <c r="J111" s="103"/>
      <c r="K111" s="103"/>
      <c r="L111" s="103"/>
      <c r="M111" s="103"/>
    </row>
    <row r="112" spans="1:13" s="81" customFormat="1" x14ac:dyDescent="0.25">
      <c r="A112" s="79"/>
      <c r="B112" s="79"/>
      <c r="C112" s="79"/>
      <c r="D112" s="94"/>
      <c r="E112" s="79"/>
      <c r="F112" s="79"/>
      <c r="G112" s="80"/>
      <c r="H112" s="79"/>
      <c r="I112" s="80"/>
      <c r="J112" s="103"/>
      <c r="K112" s="103"/>
      <c r="L112" s="103"/>
      <c r="M112" s="103"/>
    </row>
    <row r="113" spans="1:13" s="81" customFormat="1" x14ac:dyDescent="0.25">
      <c r="A113" s="79"/>
      <c r="B113" s="79"/>
      <c r="C113" s="79"/>
      <c r="D113" s="94"/>
      <c r="E113" s="79"/>
      <c r="F113" s="79"/>
      <c r="G113" s="80"/>
      <c r="H113" s="79"/>
      <c r="I113" s="80"/>
      <c r="J113" s="103"/>
      <c r="K113" s="103"/>
      <c r="L113" s="103"/>
      <c r="M113" s="103"/>
    </row>
    <row r="114" spans="1:13" s="81" customFormat="1" x14ac:dyDescent="0.25">
      <c r="A114" s="79"/>
      <c r="B114" s="79"/>
      <c r="C114" s="79"/>
      <c r="D114" s="94"/>
      <c r="E114" s="79"/>
      <c r="F114" s="79"/>
      <c r="G114" s="80"/>
      <c r="H114" s="79"/>
      <c r="I114" s="80"/>
      <c r="J114" s="103"/>
      <c r="K114" s="103"/>
      <c r="L114" s="103"/>
      <c r="M114" s="103"/>
    </row>
    <row r="115" spans="1:13" s="81" customFormat="1" x14ac:dyDescent="0.25">
      <c r="A115" s="79"/>
      <c r="B115" s="79"/>
      <c r="C115" s="79"/>
      <c r="D115" s="94"/>
      <c r="E115" s="79"/>
      <c r="F115" s="79"/>
      <c r="G115" s="80"/>
      <c r="H115" s="79"/>
      <c r="I115" s="80"/>
      <c r="J115" s="103"/>
      <c r="K115" s="103"/>
      <c r="L115" s="103"/>
      <c r="M115" s="103"/>
    </row>
    <row r="116" spans="1:13" s="81" customFormat="1" x14ac:dyDescent="0.25">
      <c r="A116" s="79"/>
      <c r="B116" s="79"/>
      <c r="C116" s="79"/>
      <c r="D116" s="94"/>
      <c r="E116" s="79"/>
      <c r="F116" s="79"/>
      <c r="G116" s="80"/>
      <c r="H116" s="79"/>
      <c r="I116" s="80"/>
      <c r="J116" s="103"/>
      <c r="K116" s="103"/>
      <c r="L116" s="103"/>
      <c r="M116" s="103"/>
    </row>
    <row r="117" spans="1:13" s="81" customFormat="1" x14ac:dyDescent="0.25">
      <c r="A117" s="79"/>
      <c r="B117" s="79"/>
      <c r="C117" s="79"/>
      <c r="D117" s="94"/>
      <c r="E117" s="79"/>
      <c r="F117" s="79"/>
      <c r="G117" s="80"/>
      <c r="H117" s="79"/>
      <c r="I117" s="80"/>
      <c r="J117" s="103"/>
      <c r="K117" s="103"/>
      <c r="L117" s="103"/>
      <c r="M117" s="103"/>
    </row>
    <row r="118" spans="1:13" s="81" customFormat="1" x14ac:dyDescent="0.25">
      <c r="A118" s="79"/>
      <c r="B118" s="79"/>
      <c r="C118" s="79"/>
      <c r="D118" s="94"/>
      <c r="E118" s="79"/>
      <c r="F118" s="79"/>
      <c r="G118" s="80"/>
      <c r="H118" s="79"/>
      <c r="I118" s="80"/>
      <c r="J118" s="103"/>
      <c r="K118" s="103"/>
      <c r="L118" s="103"/>
      <c r="M118" s="103"/>
    </row>
    <row r="119" spans="1:13" s="81" customFormat="1" x14ac:dyDescent="0.25">
      <c r="A119" s="79"/>
      <c r="B119" s="79"/>
      <c r="C119" s="79"/>
      <c r="D119" s="94"/>
      <c r="E119" s="79"/>
      <c r="F119" s="79"/>
      <c r="G119" s="80"/>
      <c r="H119" s="79"/>
      <c r="I119" s="80"/>
      <c r="J119" s="103"/>
      <c r="K119" s="103"/>
      <c r="L119" s="103"/>
      <c r="M119" s="103"/>
    </row>
    <row r="120" spans="1:13" s="81" customFormat="1" x14ac:dyDescent="0.25">
      <c r="A120" s="79"/>
      <c r="B120" s="79"/>
      <c r="C120" s="79"/>
      <c r="D120" s="94"/>
      <c r="E120" s="79"/>
      <c r="F120" s="79"/>
      <c r="G120" s="80"/>
      <c r="H120" s="79"/>
      <c r="I120" s="80"/>
      <c r="J120" s="103"/>
      <c r="K120" s="103"/>
      <c r="L120" s="103"/>
      <c r="M120" s="103"/>
    </row>
    <row r="121" spans="1:13" s="81" customFormat="1" x14ac:dyDescent="0.25">
      <c r="A121" s="79"/>
      <c r="B121" s="79"/>
      <c r="C121" s="79"/>
      <c r="D121" s="94"/>
      <c r="E121" s="79"/>
      <c r="F121" s="79"/>
      <c r="G121" s="80"/>
      <c r="H121" s="79"/>
      <c r="I121" s="80"/>
      <c r="J121" s="103"/>
      <c r="K121" s="103"/>
      <c r="L121" s="103"/>
      <c r="M121" s="103"/>
    </row>
    <row r="122" spans="1:13" s="81" customFormat="1" x14ac:dyDescent="0.25">
      <c r="A122" s="79"/>
      <c r="B122" s="79"/>
      <c r="C122" s="79"/>
      <c r="D122" s="94"/>
      <c r="E122" s="79"/>
      <c r="F122" s="79"/>
      <c r="G122" s="80"/>
      <c r="H122" s="79"/>
      <c r="I122" s="80"/>
      <c r="J122" s="103"/>
      <c r="K122" s="103"/>
      <c r="L122" s="103"/>
      <c r="M122" s="103"/>
    </row>
    <row r="123" spans="1:13" s="81" customFormat="1" x14ac:dyDescent="0.25">
      <c r="A123" s="79"/>
      <c r="B123" s="79"/>
      <c r="C123" s="79"/>
      <c r="D123" s="94"/>
      <c r="E123" s="79"/>
      <c r="F123" s="79"/>
      <c r="G123" s="80"/>
      <c r="H123" s="79"/>
      <c r="I123" s="80"/>
      <c r="J123" s="103"/>
      <c r="K123" s="103"/>
      <c r="L123" s="103"/>
      <c r="M123" s="103"/>
    </row>
    <row r="124" spans="1:13" s="81" customFormat="1" x14ac:dyDescent="0.25">
      <c r="A124" s="79"/>
      <c r="B124" s="79"/>
      <c r="C124" s="79"/>
      <c r="D124" s="94"/>
      <c r="E124" s="79"/>
      <c r="F124" s="79"/>
      <c r="G124" s="80"/>
      <c r="H124" s="79"/>
      <c r="I124" s="80"/>
      <c r="J124" s="103"/>
      <c r="K124" s="103"/>
      <c r="L124" s="103"/>
      <c r="M124" s="103"/>
    </row>
    <row r="125" spans="1:13" s="81" customFormat="1" x14ac:dyDescent="0.25">
      <c r="A125" s="79"/>
      <c r="B125" s="79"/>
      <c r="C125" s="79"/>
      <c r="D125" s="94"/>
      <c r="E125" s="79"/>
      <c r="F125" s="79"/>
      <c r="G125" s="80"/>
      <c r="H125" s="79"/>
      <c r="I125" s="80"/>
      <c r="J125" s="103"/>
      <c r="K125" s="103"/>
      <c r="L125" s="103"/>
      <c r="M125" s="103"/>
    </row>
    <row r="126" spans="1:13" s="81" customFormat="1" x14ac:dyDescent="0.25">
      <c r="A126" s="79"/>
      <c r="B126" s="79"/>
      <c r="C126" s="79"/>
      <c r="D126" s="94"/>
      <c r="E126" s="79"/>
      <c r="F126" s="79"/>
      <c r="G126" s="80"/>
      <c r="H126" s="79"/>
      <c r="I126" s="80"/>
      <c r="J126" s="103"/>
      <c r="K126" s="103"/>
      <c r="L126" s="103"/>
      <c r="M126" s="103"/>
    </row>
    <row r="127" spans="1:13" s="81" customFormat="1" x14ac:dyDescent="0.25">
      <c r="A127" s="79"/>
      <c r="B127" s="79"/>
      <c r="C127" s="79"/>
      <c r="D127" s="94"/>
      <c r="E127" s="79"/>
      <c r="F127" s="79"/>
      <c r="G127" s="80"/>
      <c r="H127" s="79"/>
      <c r="I127" s="80"/>
      <c r="J127" s="103"/>
      <c r="K127" s="103"/>
      <c r="L127" s="103"/>
      <c r="M127" s="103"/>
    </row>
    <row r="128" spans="1:13" s="81" customFormat="1" x14ac:dyDescent="0.25">
      <c r="A128" s="79"/>
      <c r="B128" s="79"/>
      <c r="C128" s="79"/>
      <c r="D128" s="94"/>
      <c r="E128" s="79"/>
      <c r="F128" s="79"/>
      <c r="G128" s="80"/>
      <c r="H128" s="79"/>
      <c r="I128" s="80"/>
      <c r="J128" s="103"/>
      <c r="K128" s="103"/>
      <c r="L128" s="103"/>
      <c r="M128" s="103"/>
    </row>
    <row r="129" spans="1:13" s="81" customFormat="1" x14ac:dyDescent="0.25">
      <c r="A129" s="79"/>
      <c r="B129" s="79"/>
      <c r="C129" s="79"/>
      <c r="D129" s="94"/>
      <c r="E129" s="79"/>
      <c r="F129" s="79"/>
      <c r="G129" s="80"/>
      <c r="H129" s="79"/>
      <c r="I129" s="80"/>
      <c r="J129" s="103"/>
      <c r="K129" s="103"/>
      <c r="L129" s="103"/>
      <c r="M129" s="103"/>
    </row>
    <row r="130" spans="1:13" s="81" customFormat="1" x14ac:dyDescent="0.25">
      <c r="A130" s="79"/>
      <c r="B130" s="79"/>
      <c r="C130" s="79"/>
      <c r="D130" s="94"/>
      <c r="E130" s="79"/>
      <c r="F130" s="79"/>
      <c r="G130" s="80"/>
      <c r="H130" s="79"/>
      <c r="I130" s="80"/>
      <c r="J130" s="103"/>
      <c r="K130" s="103"/>
      <c r="L130" s="103"/>
      <c r="M130" s="103"/>
    </row>
    <row r="131" spans="1:13" s="81" customFormat="1" x14ac:dyDescent="0.25">
      <c r="A131" s="79"/>
      <c r="B131" s="79"/>
      <c r="C131" s="79"/>
      <c r="D131" s="94"/>
      <c r="E131" s="79"/>
      <c r="F131" s="79"/>
      <c r="G131" s="80"/>
      <c r="H131" s="79"/>
      <c r="I131" s="80"/>
      <c r="J131" s="103"/>
      <c r="K131" s="103"/>
      <c r="L131" s="103"/>
      <c r="M131" s="103"/>
    </row>
    <row r="132" spans="1:13" s="81" customFormat="1" x14ac:dyDescent="0.25">
      <c r="A132" s="79"/>
      <c r="B132" s="79"/>
      <c r="C132" s="79"/>
      <c r="D132" s="94"/>
      <c r="E132" s="79"/>
      <c r="F132" s="79"/>
      <c r="G132" s="80"/>
      <c r="H132" s="79"/>
      <c r="I132" s="80"/>
      <c r="J132" s="103"/>
      <c r="K132" s="103"/>
      <c r="L132" s="103"/>
      <c r="M132" s="103"/>
    </row>
    <row r="133" spans="1:13" s="81" customFormat="1" x14ac:dyDescent="0.25">
      <c r="A133" s="79"/>
      <c r="B133" s="79"/>
      <c r="C133" s="79"/>
      <c r="D133" s="94"/>
      <c r="E133" s="79"/>
      <c r="F133" s="79"/>
      <c r="G133" s="80"/>
      <c r="H133" s="79"/>
      <c r="I133" s="80"/>
      <c r="J133" s="103"/>
      <c r="K133" s="103"/>
      <c r="L133" s="103"/>
      <c r="M133" s="103"/>
    </row>
    <row r="134" spans="1:13" s="81" customFormat="1" x14ac:dyDescent="0.25">
      <c r="A134" s="79"/>
      <c r="B134" s="79"/>
      <c r="C134" s="79"/>
      <c r="D134" s="94"/>
      <c r="E134" s="79"/>
      <c r="F134" s="79"/>
      <c r="G134" s="80"/>
      <c r="H134" s="79"/>
      <c r="I134" s="80"/>
      <c r="J134" s="103"/>
      <c r="K134" s="103"/>
      <c r="L134" s="103"/>
      <c r="M134" s="103"/>
    </row>
    <row r="135" spans="1:13" s="81" customFormat="1" x14ac:dyDescent="0.25">
      <c r="A135" s="79"/>
      <c r="B135" s="79"/>
      <c r="C135" s="79"/>
      <c r="D135" s="94"/>
      <c r="E135" s="79"/>
      <c r="F135" s="79"/>
      <c r="G135" s="80"/>
      <c r="H135" s="79"/>
      <c r="I135" s="80"/>
      <c r="J135" s="103"/>
      <c r="K135" s="103"/>
      <c r="L135" s="103"/>
      <c r="M135" s="103"/>
    </row>
    <row r="136" spans="1:13" s="81" customFormat="1" x14ac:dyDescent="0.25">
      <c r="A136" s="79"/>
      <c r="B136" s="79"/>
      <c r="C136" s="79"/>
      <c r="D136" s="94"/>
      <c r="E136" s="79"/>
      <c r="F136" s="79"/>
      <c r="G136" s="80"/>
      <c r="H136" s="79"/>
      <c r="I136" s="80"/>
      <c r="J136" s="103"/>
      <c r="K136" s="103"/>
      <c r="L136" s="103"/>
      <c r="M136" s="103"/>
    </row>
    <row r="137" spans="1:13" s="81" customFormat="1" x14ac:dyDescent="0.25">
      <c r="A137" s="79"/>
      <c r="B137" s="79"/>
      <c r="C137" s="79"/>
      <c r="D137" s="94"/>
      <c r="E137" s="79"/>
      <c r="F137" s="79"/>
      <c r="G137" s="80"/>
      <c r="H137" s="79"/>
      <c r="I137" s="80"/>
      <c r="J137" s="103"/>
      <c r="K137" s="103"/>
      <c r="L137" s="103"/>
      <c r="M137" s="103"/>
    </row>
    <row r="138" spans="1:13" s="81" customFormat="1" x14ac:dyDescent="0.25">
      <c r="A138" s="79"/>
      <c r="B138" s="79"/>
      <c r="C138" s="79"/>
      <c r="D138" s="94"/>
      <c r="E138" s="79"/>
      <c r="F138" s="79"/>
      <c r="G138" s="80"/>
      <c r="H138" s="79"/>
      <c r="I138" s="80"/>
      <c r="J138" s="103"/>
      <c r="K138" s="103"/>
      <c r="L138" s="103"/>
      <c r="M138" s="103"/>
    </row>
    <row r="139" spans="1:13" s="81" customFormat="1" x14ac:dyDescent="0.25">
      <c r="A139" s="79"/>
      <c r="B139" s="79"/>
      <c r="C139" s="79"/>
      <c r="D139" s="94"/>
      <c r="E139" s="79"/>
      <c r="F139" s="79"/>
      <c r="G139" s="80"/>
      <c r="H139" s="79"/>
      <c r="I139" s="80"/>
      <c r="J139" s="103"/>
      <c r="K139" s="103"/>
      <c r="L139" s="103"/>
      <c r="M139" s="103"/>
    </row>
    <row r="140" spans="1:13" s="81" customFormat="1" x14ac:dyDescent="0.25">
      <c r="A140" s="79"/>
      <c r="B140" s="79"/>
      <c r="C140" s="79"/>
      <c r="D140" s="94"/>
      <c r="E140" s="79"/>
      <c r="F140" s="79"/>
      <c r="G140" s="80"/>
      <c r="H140" s="79"/>
      <c r="I140" s="80"/>
      <c r="J140" s="103"/>
      <c r="K140" s="103"/>
      <c r="L140" s="103"/>
      <c r="M140" s="103"/>
    </row>
    <row r="141" spans="1:13" s="81" customFormat="1" x14ac:dyDescent="0.25">
      <c r="A141" s="79"/>
      <c r="B141" s="79"/>
      <c r="C141" s="79"/>
      <c r="D141" s="94"/>
      <c r="E141" s="79"/>
      <c r="F141" s="79"/>
      <c r="G141" s="80"/>
      <c r="H141" s="79"/>
      <c r="I141" s="80"/>
      <c r="J141" s="103"/>
      <c r="K141" s="103"/>
      <c r="L141" s="103"/>
      <c r="M141" s="103"/>
    </row>
    <row r="142" spans="1:13" s="81" customFormat="1" x14ac:dyDescent="0.25">
      <c r="A142" s="79"/>
      <c r="B142" s="79"/>
      <c r="C142" s="79"/>
      <c r="D142" s="94"/>
      <c r="E142" s="79"/>
      <c r="F142" s="79"/>
      <c r="G142" s="80"/>
      <c r="H142" s="79"/>
      <c r="I142" s="80"/>
      <c r="J142" s="103"/>
      <c r="K142" s="103"/>
      <c r="L142" s="103"/>
      <c r="M142" s="103"/>
    </row>
    <row r="143" spans="1:13" s="81" customFormat="1" x14ac:dyDescent="0.25">
      <c r="A143" s="79"/>
      <c r="B143" s="79"/>
      <c r="C143" s="79"/>
      <c r="D143" s="94"/>
      <c r="E143" s="79"/>
      <c r="F143" s="79"/>
      <c r="G143" s="80"/>
      <c r="H143" s="79"/>
      <c r="I143" s="80"/>
      <c r="J143" s="103"/>
      <c r="K143" s="103"/>
      <c r="L143" s="103"/>
      <c r="M143" s="103"/>
    </row>
    <row r="144" spans="1:13" s="81" customFormat="1" x14ac:dyDescent="0.25">
      <c r="A144" s="79"/>
      <c r="B144" s="79"/>
      <c r="C144" s="79"/>
      <c r="D144" s="94"/>
      <c r="E144" s="79"/>
      <c r="F144" s="79"/>
      <c r="G144" s="80"/>
      <c r="H144" s="79"/>
      <c r="I144" s="80"/>
      <c r="J144" s="103"/>
      <c r="K144" s="103"/>
      <c r="L144" s="103"/>
      <c r="M144" s="103"/>
    </row>
    <row r="145" spans="1:13" s="81" customFormat="1" x14ac:dyDescent="0.25">
      <c r="A145" s="79"/>
      <c r="B145" s="79"/>
      <c r="C145" s="79"/>
      <c r="D145" s="94"/>
      <c r="E145" s="79"/>
      <c r="F145" s="79"/>
      <c r="G145" s="80"/>
      <c r="H145" s="79"/>
      <c r="I145" s="80"/>
      <c r="J145" s="103"/>
      <c r="K145" s="103"/>
      <c r="L145" s="103"/>
      <c r="M145" s="103"/>
    </row>
    <row r="146" spans="1:13" s="81" customFormat="1" x14ac:dyDescent="0.25">
      <c r="A146" s="79"/>
      <c r="B146" s="79"/>
      <c r="C146" s="79"/>
      <c r="D146" s="94"/>
      <c r="E146" s="79"/>
      <c r="F146" s="79"/>
      <c r="G146" s="80"/>
      <c r="H146" s="79"/>
      <c r="I146" s="80"/>
      <c r="J146" s="103"/>
      <c r="K146" s="103"/>
      <c r="L146" s="103"/>
      <c r="M146" s="103"/>
    </row>
    <row r="147" spans="1:13" s="81" customFormat="1" x14ac:dyDescent="0.25">
      <c r="A147" s="79"/>
      <c r="B147" s="79"/>
      <c r="C147" s="79"/>
      <c r="D147" s="94"/>
      <c r="E147" s="79"/>
      <c r="F147" s="79"/>
      <c r="G147" s="80"/>
      <c r="H147" s="79"/>
      <c r="I147" s="80"/>
      <c r="J147" s="103"/>
      <c r="K147" s="103"/>
      <c r="L147" s="103"/>
      <c r="M147" s="103"/>
    </row>
    <row r="148" spans="1:13" s="81" customFormat="1" x14ac:dyDescent="0.25">
      <c r="A148" s="79"/>
      <c r="B148" s="79"/>
      <c r="C148" s="79"/>
      <c r="D148" s="94"/>
      <c r="E148" s="79"/>
      <c r="F148" s="79"/>
      <c r="G148" s="80"/>
      <c r="H148" s="79"/>
      <c r="I148" s="80"/>
      <c r="J148" s="103"/>
      <c r="K148" s="103"/>
      <c r="L148" s="103"/>
      <c r="M148" s="103"/>
    </row>
    <row r="149" spans="1:13" s="81" customFormat="1" x14ac:dyDescent="0.25">
      <c r="A149" s="79"/>
      <c r="B149" s="79"/>
      <c r="C149" s="79"/>
      <c r="D149" s="94"/>
      <c r="E149" s="79"/>
      <c r="F149" s="79"/>
      <c r="G149" s="80"/>
      <c r="H149" s="79"/>
      <c r="I149" s="80"/>
      <c r="J149" s="103"/>
      <c r="K149" s="103"/>
      <c r="L149" s="103"/>
      <c r="M149" s="103"/>
    </row>
    <row r="150" spans="1:13" s="81" customFormat="1" x14ac:dyDescent="0.25">
      <c r="A150" s="79"/>
      <c r="B150" s="79"/>
      <c r="C150" s="79"/>
      <c r="D150" s="94"/>
      <c r="E150" s="79"/>
      <c r="F150" s="79"/>
      <c r="G150" s="80"/>
      <c r="H150" s="79"/>
      <c r="I150" s="80"/>
      <c r="J150" s="103"/>
      <c r="K150" s="103"/>
      <c r="L150" s="103"/>
      <c r="M150" s="103"/>
    </row>
    <row r="151" spans="1:13" s="81" customFormat="1" x14ac:dyDescent="0.25">
      <c r="A151" s="79"/>
      <c r="B151" s="79"/>
      <c r="C151" s="79"/>
      <c r="D151" s="94"/>
      <c r="E151" s="79"/>
      <c r="F151" s="79"/>
      <c r="G151" s="80"/>
      <c r="H151" s="79"/>
      <c r="I151" s="80"/>
      <c r="J151" s="103"/>
      <c r="K151" s="103"/>
      <c r="L151" s="103"/>
      <c r="M151" s="103"/>
    </row>
    <row r="152" spans="1:13" s="81" customFormat="1" x14ac:dyDescent="0.25">
      <c r="A152" s="79"/>
      <c r="B152" s="79"/>
      <c r="C152" s="79"/>
      <c r="D152" s="94"/>
      <c r="E152" s="79"/>
      <c r="F152" s="79"/>
      <c r="G152" s="80"/>
      <c r="H152" s="79"/>
      <c r="I152" s="80"/>
      <c r="J152" s="103"/>
      <c r="K152" s="103"/>
      <c r="L152" s="103"/>
      <c r="M152" s="103"/>
    </row>
    <row r="153" spans="1:13" s="81" customFormat="1" x14ac:dyDescent="0.25">
      <c r="A153" s="79"/>
      <c r="B153" s="79"/>
      <c r="C153" s="79"/>
      <c r="D153" s="94"/>
      <c r="E153" s="79"/>
      <c r="F153" s="79"/>
      <c r="G153" s="80"/>
      <c r="H153" s="79"/>
      <c r="I153" s="80"/>
      <c r="J153" s="103"/>
      <c r="K153" s="103"/>
      <c r="L153" s="103"/>
      <c r="M153" s="103"/>
    </row>
    <row r="154" spans="1:13" s="81" customFormat="1" x14ac:dyDescent="0.25">
      <c r="A154" s="79"/>
      <c r="B154" s="79"/>
      <c r="C154" s="79"/>
      <c r="D154" s="94"/>
      <c r="E154" s="79"/>
      <c r="F154" s="79"/>
      <c r="G154" s="80"/>
      <c r="H154" s="79"/>
      <c r="I154" s="80"/>
      <c r="J154" s="103"/>
      <c r="K154" s="103"/>
      <c r="L154" s="103"/>
      <c r="M154" s="103"/>
    </row>
    <row r="155" spans="1:13" s="81" customFormat="1" x14ac:dyDescent="0.25">
      <c r="A155" s="79"/>
      <c r="B155" s="79"/>
      <c r="C155" s="79"/>
      <c r="D155" s="94"/>
      <c r="E155" s="79"/>
      <c r="F155" s="79"/>
      <c r="G155" s="80"/>
      <c r="H155" s="79"/>
      <c r="I155" s="80"/>
      <c r="J155" s="103"/>
      <c r="K155" s="103"/>
      <c r="L155" s="103"/>
      <c r="M155" s="103"/>
    </row>
    <row r="156" spans="1:13" s="81" customFormat="1" x14ac:dyDescent="0.25">
      <c r="A156" s="79"/>
      <c r="B156" s="79"/>
      <c r="C156" s="79"/>
      <c r="D156" s="94"/>
      <c r="E156" s="79"/>
      <c r="F156" s="79"/>
      <c r="G156" s="80"/>
      <c r="H156" s="79"/>
      <c r="I156" s="80"/>
      <c r="J156" s="103"/>
      <c r="K156" s="103"/>
      <c r="L156" s="103"/>
      <c r="M156" s="103"/>
    </row>
    <row r="157" spans="1:13" s="81" customFormat="1" x14ac:dyDescent="0.25">
      <c r="A157" s="79"/>
      <c r="B157" s="79"/>
      <c r="C157" s="79"/>
      <c r="D157" s="94"/>
      <c r="E157" s="79"/>
      <c r="F157" s="79"/>
      <c r="G157" s="80"/>
      <c r="H157" s="79"/>
      <c r="I157" s="80"/>
      <c r="J157" s="103"/>
      <c r="K157" s="103"/>
      <c r="L157" s="103"/>
      <c r="M157" s="103"/>
    </row>
    <row r="158" spans="1:13" s="81" customFormat="1" x14ac:dyDescent="0.25">
      <c r="A158" s="79"/>
      <c r="B158" s="79"/>
      <c r="C158" s="79"/>
      <c r="D158" s="94"/>
      <c r="E158" s="79"/>
      <c r="F158" s="79"/>
      <c r="G158" s="80"/>
      <c r="H158" s="79"/>
      <c r="I158" s="80"/>
      <c r="J158" s="103"/>
      <c r="K158" s="103"/>
      <c r="L158" s="103"/>
      <c r="M158" s="103"/>
    </row>
    <row r="159" spans="1:13" s="81" customFormat="1" x14ac:dyDescent="0.25">
      <c r="A159" s="79"/>
      <c r="B159" s="79"/>
      <c r="C159" s="79"/>
      <c r="D159" s="94"/>
      <c r="E159" s="79"/>
      <c r="F159" s="79"/>
      <c r="G159" s="80"/>
      <c r="H159" s="79"/>
      <c r="I159" s="80"/>
      <c r="J159" s="103"/>
      <c r="K159" s="103"/>
      <c r="L159" s="103"/>
      <c r="M159" s="103"/>
    </row>
    <row r="160" spans="1:13" s="81" customFormat="1" x14ac:dyDescent="0.25">
      <c r="A160" s="79"/>
      <c r="B160" s="79"/>
      <c r="C160" s="79"/>
      <c r="D160" s="94"/>
      <c r="E160" s="79"/>
      <c r="F160" s="79"/>
      <c r="G160" s="80"/>
      <c r="H160" s="79"/>
      <c r="I160" s="80"/>
      <c r="J160" s="103"/>
      <c r="K160" s="103"/>
      <c r="L160" s="103"/>
      <c r="M160" s="103"/>
    </row>
    <row r="161" spans="1:13" s="81" customFormat="1" x14ac:dyDescent="0.25">
      <c r="A161" s="79"/>
      <c r="B161" s="79"/>
      <c r="C161" s="79"/>
      <c r="D161" s="94"/>
      <c r="E161" s="79"/>
      <c r="F161" s="79"/>
      <c r="G161" s="80"/>
      <c r="H161" s="79"/>
      <c r="I161" s="80"/>
      <c r="J161" s="103"/>
      <c r="K161" s="103"/>
      <c r="L161" s="103"/>
      <c r="M161" s="103"/>
    </row>
    <row r="162" spans="1:13" s="81" customFormat="1" x14ac:dyDescent="0.25">
      <c r="A162" s="79"/>
      <c r="B162" s="79"/>
      <c r="C162" s="79"/>
      <c r="D162" s="94"/>
      <c r="E162" s="79"/>
      <c r="F162" s="79"/>
      <c r="G162" s="80"/>
      <c r="H162" s="79"/>
      <c r="I162" s="80"/>
      <c r="J162" s="103"/>
      <c r="K162" s="103"/>
      <c r="L162" s="103"/>
      <c r="M162" s="103"/>
    </row>
    <row r="163" spans="1:13" s="81" customFormat="1" x14ac:dyDescent="0.25">
      <c r="A163" s="79"/>
      <c r="B163" s="79"/>
      <c r="C163" s="79"/>
      <c r="D163" s="94"/>
      <c r="E163" s="79"/>
      <c r="F163" s="79"/>
      <c r="G163" s="80"/>
      <c r="H163" s="79"/>
      <c r="I163" s="80"/>
      <c r="J163" s="103"/>
      <c r="K163" s="103"/>
      <c r="L163" s="103"/>
      <c r="M163" s="103"/>
    </row>
    <row r="164" spans="1:13" s="81" customFormat="1" x14ac:dyDescent="0.25">
      <c r="A164" s="79"/>
      <c r="B164" s="79"/>
      <c r="C164" s="79"/>
      <c r="D164" s="94"/>
      <c r="E164" s="79"/>
      <c r="F164" s="79"/>
      <c r="G164" s="80"/>
      <c r="H164" s="79"/>
      <c r="I164" s="80"/>
      <c r="J164" s="103"/>
      <c r="K164" s="103"/>
      <c r="L164" s="103"/>
      <c r="M164" s="103"/>
    </row>
    <row r="165" spans="1:13" s="81" customFormat="1" x14ac:dyDescent="0.25">
      <c r="A165" s="79"/>
      <c r="B165" s="79"/>
      <c r="C165" s="79"/>
      <c r="D165" s="94"/>
      <c r="E165" s="79"/>
      <c r="F165" s="79"/>
      <c r="G165" s="80"/>
      <c r="H165" s="79"/>
      <c r="I165" s="80"/>
      <c r="J165" s="103"/>
      <c r="K165" s="103"/>
      <c r="L165" s="103"/>
      <c r="M165" s="103"/>
    </row>
    <row r="166" spans="1:13" s="81" customFormat="1" x14ac:dyDescent="0.25">
      <c r="A166" s="79"/>
      <c r="B166" s="79"/>
      <c r="C166" s="79"/>
      <c r="D166" s="94"/>
      <c r="E166" s="79"/>
      <c r="F166" s="79"/>
      <c r="G166" s="80"/>
      <c r="H166" s="79"/>
      <c r="I166" s="80"/>
      <c r="J166" s="103"/>
      <c r="K166" s="103"/>
      <c r="L166" s="103"/>
      <c r="M166" s="103"/>
    </row>
    <row r="167" spans="1:13" s="81" customFormat="1" x14ac:dyDescent="0.25">
      <c r="A167" s="79"/>
      <c r="B167" s="79"/>
      <c r="C167" s="79"/>
      <c r="D167" s="94"/>
      <c r="E167" s="79"/>
      <c r="F167" s="79"/>
      <c r="G167" s="80"/>
      <c r="H167" s="79"/>
      <c r="I167" s="80"/>
      <c r="J167" s="103"/>
      <c r="K167" s="103"/>
      <c r="L167" s="103"/>
      <c r="M167" s="103"/>
    </row>
    <row r="168" spans="1:13" s="81" customFormat="1" x14ac:dyDescent="0.25">
      <c r="A168" s="79"/>
      <c r="B168" s="79"/>
      <c r="C168" s="79"/>
      <c r="D168" s="94"/>
      <c r="E168" s="79"/>
      <c r="F168" s="79"/>
      <c r="G168" s="80"/>
      <c r="H168" s="79"/>
      <c r="I168" s="80"/>
      <c r="J168" s="103"/>
      <c r="K168" s="103"/>
      <c r="L168" s="103"/>
      <c r="M168" s="103"/>
    </row>
    <row r="169" spans="1:13" s="81" customFormat="1" x14ac:dyDescent="0.25">
      <c r="A169" s="79"/>
      <c r="B169" s="79"/>
      <c r="C169" s="79"/>
      <c r="D169" s="94"/>
      <c r="E169" s="79"/>
      <c r="F169" s="79"/>
      <c r="G169" s="80"/>
      <c r="H169" s="79"/>
      <c r="I169" s="80"/>
      <c r="J169" s="103"/>
      <c r="K169" s="103"/>
      <c r="L169" s="103"/>
      <c r="M169" s="103"/>
    </row>
    <row r="170" spans="1:13" s="81" customFormat="1" x14ac:dyDescent="0.25">
      <c r="A170" s="79"/>
      <c r="B170" s="79"/>
      <c r="C170" s="79"/>
      <c r="D170" s="94"/>
      <c r="E170" s="79"/>
      <c r="F170" s="79"/>
      <c r="G170" s="80"/>
      <c r="H170" s="79"/>
      <c r="I170" s="80"/>
      <c r="J170" s="103"/>
      <c r="K170" s="103"/>
      <c r="L170" s="103"/>
      <c r="M170" s="103"/>
    </row>
    <row r="171" spans="1:13" s="81" customFormat="1" x14ac:dyDescent="0.25">
      <c r="A171" s="79"/>
      <c r="B171" s="79"/>
      <c r="C171" s="79"/>
      <c r="D171" s="94"/>
      <c r="E171" s="79"/>
      <c r="F171" s="79"/>
      <c r="G171" s="80"/>
      <c r="H171" s="79"/>
      <c r="I171" s="80"/>
      <c r="J171" s="103"/>
      <c r="K171" s="103"/>
      <c r="L171" s="103"/>
      <c r="M171" s="103"/>
    </row>
    <row r="172" spans="1:13" s="81" customFormat="1" x14ac:dyDescent="0.25">
      <c r="A172" s="79"/>
      <c r="B172" s="79"/>
      <c r="C172" s="79"/>
      <c r="D172" s="94"/>
      <c r="E172" s="79"/>
      <c r="F172" s="79"/>
      <c r="G172" s="80"/>
      <c r="H172" s="79"/>
      <c r="I172" s="80"/>
      <c r="J172" s="103"/>
      <c r="K172" s="103"/>
      <c r="L172" s="103"/>
      <c r="M172" s="103"/>
    </row>
    <row r="173" spans="1:13" s="81" customFormat="1" x14ac:dyDescent="0.25">
      <c r="A173" s="79"/>
      <c r="B173" s="79"/>
      <c r="C173" s="79"/>
      <c r="D173" s="94"/>
      <c r="E173" s="79"/>
      <c r="F173" s="79"/>
      <c r="G173" s="80"/>
      <c r="H173" s="79"/>
      <c r="I173" s="80"/>
      <c r="J173" s="103"/>
      <c r="K173" s="103"/>
      <c r="L173" s="103"/>
      <c r="M173" s="103"/>
    </row>
    <row r="174" spans="1:13" s="81" customFormat="1" x14ac:dyDescent="0.25">
      <c r="A174" s="79"/>
      <c r="B174" s="79"/>
      <c r="C174" s="79"/>
      <c r="D174" s="94"/>
      <c r="E174" s="79"/>
      <c r="F174" s="79"/>
      <c r="G174" s="80"/>
      <c r="H174" s="79"/>
      <c r="I174" s="80"/>
      <c r="J174" s="103"/>
      <c r="K174" s="103"/>
      <c r="L174" s="103"/>
      <c r="M174" s="103"/>
    </row>
    <row r="175" spans="1:13" s="81" customFormat="1" x14ac:dyDescent="0.25">
      <c r="A175" s="79"/>
      <c r="B175" s="79"/>
      <c r="C175" s="79"/>
      <c r="D175" s="94"/>
      <c r="E175" s="79"/>
      <c r="F175" s="79"/>
      <c r="G175" s="80"/>
      <c r="H175" s="79"/>
      <c r="I175" s="80"/>
      <c r="J175" s="103"/>
      <c r="K175" s="103"/>
      <c r="L175" s="103"/>
      <c r="M175" s="103"/>
    </row>
    <row r="176" spans="1:13" s="81" customFormat="1" x14ac:dyDescent="0.25">
      <c r="A176" s="79"/>
      <c r="B176" s="79"/>
      <c r="C176" s="79"/>
      <c r="D176" s="94"/>
      <c r="E176" s="79"/>
      <c r="F176" s="79"/>
      <c r="G176" s="80"/>
      <c r="H176" s="79"/>
      <c r="I176" s="80"/>
      <c r="J176" s="103"/>
      <c r="K176" s="103"/>
      <c r="L176" s="103"/>
      <c r="M176" s="103"/>
    </row>
    <row r="177" spans="1:13" s="81" customFormat="1" x14ac:dyDescent="0.25">
      <c r="A177" s="79"/>
      <c r="B177" s="79"/>
      <c r="C177" s="79"/>
      <c r="D177" s="94"/>
      <c r="E177" s="79"/>
      <c r="F177" s="79"/>
      <c r="G177" s="80"/>
      <c r="H177" s="79"/>
      <c r="I177" s="80"/>
      <c r="J177" s="103"/>
      <c r="K177" s="103"/>
      <c r="L177" s="103"/>
      <c r="M177" s="103"/>
    </row>
    <row r="178" spans="1:13" s="81" customFormat="1" x14ac:dyDescent="0.25">
      <c r="A178" s="79"/>
      <c r="B178" s="79"/>
      <c r="C178" s="79"/>
      <c r="D178" s="94"/>
      <c r="E178" s="79"/>
      <c r="F178" s="79"/>
      <c r="G178" s="80"/>
      <c r="H178" s="79"/>
      <c r="I178" s="80"/>
      <c r="J178" s="103"/>
      <c r="K178" s="103"/>
      <c r="L178" s="103"/>
      <c r="M178" s="103"/>
    </row>
    <row r="179" spans="1:13" s="81" customFormat="1" x14ac:dyDescent="0.25">
      <c r="A179" s="79"/>
      <c r="B179" s="79"/>
      <c r="C179" s="79"/>
      <c r="D179" s="94"/>
      <c r="E179" s="79"/>
      <c r="F179" s="79"/>
      <c r="G179" s="80"/>
      <c r="H179" s="79"/>
      <c r="I179" s="80"/>
      <c r="J179" s="103"/>
      <c r="K179" s="103"/>
      <c r="L179" s="103"/>
      <c r="M179" s="103"/>
    </row>
    <row r="180" spans="1:13" s="81" customFormat="1" x14ac:dyDescent="0.25">
      <c r="A180" s="79"/>
      <c r="B180" s="79"/>
      <c r="C180" s="79"/>
      <c r="D180" s="94"/>
      <c r="E180" s="79"/>
      <c r="F180" s="79"/>
      <c r="G180" s="80"/>
      <c r="H180" s="79"/>
      <c r="I180" s="80"/>
      <c r="J180" s="103"/>
      <c r="K180" s="103"/>
      <c r="L180" s="103"/>
      <c r="M180" s="103"/>
    </row>
    <row r="181" spans="1:13" s="81" customFormat="1" x14ac:dyDescent="0.25">
      <c r="A181" s="79"/>
      <c r="B181" s="79"/>
      <c r="C181" s="79"/>
      <c r="D181" s="94"/>
      <c r="E181" s="79"/>
      <c r="F181" s="79"/>
      <c r="G181" s="80"/>
      <c r="H181" s="79"/>
      <c r="I181" s="80"/>
      <c r="J181" s="103"/>
      <c r="K181" s="103"/>
      <c r="L181" s="103"/>
      <c r="M181" s="103"/>
    </row>
    <row r="182" spans="1:13" s="81" customFormat="1" x14ac:dyDescent="0.25">
      <c r="A182" s="79"/>
      <c r="B182" s="79"/>
      <c r="C182" s="79"/>
      <c r="D182" s="94"/>
      <c r="E182" s="79"/>
      <c r="F182" s="79"/>
      <c r="G182" s="80"/>
      <c r="H182" s="79"/>
      <c r="I182" s="80"/>
      <c r="J182" s="103"/>
      <c r="K182" s="103"/>
      <c r="L182" s="103"/>
      <c r="M182" s="103"/>
    </row>
    <row r="183" spans="1:13" s="81" customFormat="1" x14ac:dyDescent="0.25">
      <c r="A183" s="79"/>
      <c r="B183" s="79"/>
      <c r="C183" s="79"/>
      <c r="D183" s="94"/>
      <c r="E183" s="79"/>
      <c r="F183" s="79"/>
      <c r="G183" s="80"/>
      <c r="H183" s="79"/>
      <c r="I183" s="80"/>
      <c r="J183" s="103"/>
      <c r="K183" s="103"/>
      <c r="L183" s="103"/>
      <c r="M183" s="103"/>
    </row>
    <row r="184" spans="1:13" s="81" customFormat="1" x14ac:dyDescent="0.25">
      <c r="A184" s="79"/>
      <c r="B184" s="79"/>
      <c r="C184" s="79"/>
      <c r="D184" s="94"/>
      <c r="E184" s="79"/>
      <c r="F184" s="79"/>
      <c r="G184" s="80"/>
      <c r="H184" s="79"/>
      <c r="I184" s="80"/>
      <c r="J184" s="103"/>
      <c r="K184" s="103"/>
      <c r="L184" s="103"/>
      <c r="M184" s="103"/>
    </row>
    <row r="185" spans="1:13" s="81" customFormat="1" x14ac:dyDescent="0.25">
      <c r="A185" s="79"/>
      <c r="B185" s="79"/>
      <c r="C185" s="79"/>
      <c r="D185" s="94"/>
      <c r="E185" s="79"/>
      <c r="F185" s="79"/>
      <c r="G185" s="80"/>
      <c r="H185" s="79"/>
      <c r="I185" s="80"/>
      <c r="J185" s="103"/>
      <c r="K185" s="103"/>
      <c r="L185" s="103"/>
      <c r="M185" s="103"/>
    </row>
    <row r="186" spans="1:13" s="81" customFormat="1" x14ac:dyDescent="0.25">
      <c r="A186" s="79"/>
      <c r="B186" s="79"/>
      <c r="C186" s="79"/>
      <c r="D186" s="94"/>
      <c r="E186" s="79"/>
      <c r="F186" s="79"/>
      <c r="G186" s="80"/>
      <c r="H186" s="79"/>
      <c r="I186" s="80"/>
      <c r="J186" s="103"/>
      <c r="K186" s="103"/>
      <c r="L186" s="103"/>
      <c r="M186" s="103"/>
    </row>
    <row r="187" spans="1:13" s="81" customFormat="1" x14ac:dyDescent="0.25">
      <c r="A187" s="79"/>
      <c r="B187" s="79"/>
      <c r="C187" s="79"/>
      <c r="D187" s="94"/>
      <c r="E187" s="79"/>
      <c r="F187" s="79"/>
      <c r="G187" s="80"/>
      <c r="H187" s="79"/>
      <c r="I187" s="80"/>
      <c r="J187" s="103"/>
      <c r="K187" s="103"/>
      <c r="L187" s="103"/>
      <c r="M187" s="103"/>
    </row>
    <row r="188" spans="1:13" s="81" customFormat="1" x14ac:dyDescent="0.25">
      <c r="A188" s="79"/>
      <c r="B188" s="79"/>
      <c r="C188" s="79"/>
      <c r="D188" s="94"/>
      <c r="E188" s="79"/>
      <c r="F188" s="79"/>
      <c r="G188" s="80"/>
      <c r="H188" s="79"/>
      <c r="I188" s="80"/>
      <c r="J188" s="103"/>
      <c r="K188" s="103"/>
      <c r="L188" s="103"/>
      <c r="M188" s="103"/>
    </row>
    <row r="189" spans="1:13" s="81" customFormat="1" x14ac:dyDescent="0.25">
      <c r="A189" s="79"/>
      <c r="B189" s="79"/>
      <c r="C189" s="79"/>
      <c r="D189" s="94"/>
      <c r="E189" s="79"/>
      <c r="F189" s="79"/>
      <c r="G189" s="80"/>
      <c r="H189" s="79"/>
      <c r="I189" s="80"/>
      <c r="J189" s="103"/>
      <c r="K189" s="103"/>
      <c r="L189" s="103"/>
      <c r="M189" s="103"/>
    </row>
    <row r="190" spans="1:13" s="81" customFormat="1" x14ac:dyDescent="0.25">
      <c r="A190" s="79"/>
      <c r="B190" s="79"/>
      <c r="C190" s="79"/>
      <c r="D190" s="94"/>
      <c r="E190" s="79"/>
      <c r="F190" s="79"/>
      <c r="G190" s="80"/>
      <c r="H190" s="79"/>
      <c r="I190" s="80"/>
      <c r="J190" s="103"/>
      <c r="K190" s="103"/>
      <c r="L190" s="103"/>
      <c r="M190" s="103"/>
    </row>
    <row r="191" spans="1:13" s="81" customFormat="1" x14ac:dyDescent="0.25">
      <c r="A191" s="79"/>
      <c r="B191" s="79"/>
      <c r="C191" s="79"/>
      <c r="D191" s="94"/>
      <c r="E191" s="79"/>
      <c r="F191" s="79"/>
      <c r="G191" s="80"/>
      <c r="H191" s="79"/>
      <c r="I191" s="80"/>
      <c r="J191" s="103"/>
      <c r="K191" s="103"/>
      <c r="L191" s="103"/>
      <c r="M191" s="103"/>
    </row>
    <row r="192" spans="1:13" s="81" customFormat="1" x14ac:dyDescent="0.25">
      <c r="A192" s="79"/>
      <c r="B192" s="79"/>
      <c r="C192" s="79"/>
      <c r="D192" s="94"/>
      <c r="E192" s="79"/>
      <c r="F192" s="79"/>
      <c r="G192" s="80"/>
      <c r="H192" s="79"/>
      <c r="I192" s="80"/>
      <c r="J192" s="103"/>
      <c r="K192" s="103"/>
      <c r="L192" s="103"/>
      <c r="M192" s="103"/>
    </row>
    <row r="193" spans="1:13" s="81" customFormat="1" x14ac:dyDescent="0.25">
      <c r="A193" s="79"/>
      <c r="B193" s="79"/>
      <c r="C193" s="79"/>
      <c r="D193" s="94"/>
      <c r="E193" s="79"/>
      <c r="F193" s="79"/>
      <c r="G193" s="80"/>
      <c r="H193" s="79"/>
      <c r="I193" s="80"/>
      <c r="J193" s="103"/>
      <c r="K193" s="103"/>
      <c r="L193" s="103"/>
      <c r="M193" s="103"/>
    </row>
    <row r="194" spans="1:13" s="81" customFormat="1" x14ac:dyDescent="0.25">
      <c r="A194" s="79"/>
      <c r="B194" s="79"/>
      <c r="C194" s="79"/>
      <c r="D194" s="94"/>
      <c r="E194" s="79"/>
      <c r="F194" s="79"/>
      <c r="G194" s="80"/>
      <c r="H194" s="79"/>
      <c r="I194" s="80"/>
      <c r="J194" s="103"/>
      <c r="K194" s="103"/>
      <c r="L194" s="103"/>
      <c r="M194" s="103"/>
    </row>
    <row r="195" spans="1:13" s="81" customFormat="1" x14ac:dyDescent="0.25">
      <c r="A195" s="79"/>
      <c r="B195" s="79"/>
      <c r="C195" s="79"/>
      <c r="D195" s="94"/>
      <c r="E195" s="79"/>
      <c r="F195" s="79"/>
      <c r="G195" s="80"/>
      <c r="H195" s="79"/>
      <c r="I195" s="80"/>
      <c r="J195" s="103"/>
      <c r="K195" s="103"/>
      <c r="L195" s="103"/>
      <c r="M195" s="103"/>
    </row>
    <row r="196" spans="1:13" s="81" customFormat="1" x14ac:dyDescent="0.25">
      <c r="A196" s="79"/>
      <c r="B196" s="79"/>
      <c r="C196" s="79"/>
      <c r="D196" s="94"/>
      <c r="E196" s="79"/>
      <c r="F196" s="79"/>
      <c r="G196" s="80"/>
      <c r="H196" s="79"/>
      <c r="I196" s="80"/>
      <c r="J196" s="103"/>
      <c r="K196" s="103"/>
      <c r="L196" s="103"/>
      <c r="M196" s="103"/>
    </row>
    <row r="197" spans="1:13" s="81" customFormat="1" x14ac:dyDescent="0.25">
      <c r="A197" s="79"/>
      <c r="B197" s="79"/>
      <c r="C197" s="79"/>
      <c r="D197" s="94"/>
      <c r="E197" s="79"/>
      <c r="F197" s="79"/>
      <c r="G197" s="80"/>
      <c r="H197" s="79"/>
      <c r="I197" s="80"/>
      <c r="J197" s="103"/>
      <c r="K197" s="103"/>
      <c r="L197" s="103"/>
      <c r="M197" s="103"/>
    </row>
    <row r="198" spans="1:13" s="81" customFormat="1" x14ac:dyDescent="0.25">
      <c r="A198" s="79"/>
      <c r="B198" s="79"/>
      <c r="C198" s="79"/>
      <c r="D198" s="94"/>
      <c r="E198" s="79"/>
      <c r="F198" s="79"/>
      <c r="G198" s="80"/>
      <c r="H198" s="79"/>
      <c r="I198" s="80"/>
      <c r="J198" s="103"/>
      <c r="K198" s="103"/>
      <c r="L198" s="103"/>
      <c r="M198" s="103"/>
    </row>
    <row r="199" spans="1:13" s="81" customFormat="1" x14ac:dyDescent="0.25">
      <c r="A199" s="79"/>
      <c r="B199" s="79"/>
      <c r="C199" s="79"/>
      <c r="D199" s="94"/>
      <c r="E199" s="79"/>
      <c r="F199" s="79"/>
      <c r="G199" s="80"/>
      <c r="H199" s="79"/>
      <c r="I199" s="80"/>
      <c r="J199" s="103"/>
      <c r="K199" s="103"/>
      <c r="L199" s="103"/>
      <c r="M199" s="103"/>
    </row>
    <row r="200" spans="1:13" s="81" customFormat="1" x14ac:dyDescent="0.25">
      <c r="A200" s="79"/>
      <c r="B200" s="79"/>
      <c r="C200" s="79"/>
      <c r="D200" s="94"/>
      <c r="E200" s="79"/>
      <c r="F200" s="79"/>
      <c r="G200" s="80"/>
      <c r="H200" s="79"/>
      <c r="I200" s="80"/>
      <c r="J200" s="103"/>
      <c r="K200" s="103"/>
      <c r="L200" s="103"/>
      <c r="M200" s="103"/>
    </row>
    <row r="201" spans="1:13" s="81" customFormat="1" x14ac:dyDescent="0.25">
      <c r="A201" s="79"/>
      <c r="B201" s="79"/>
      <c r="C201" s="79"/>
      <c r="D201" s="94"/>
      <c r="E201" s="79"/>
      <c r="F201" s="79"/>
      <c r="G201" s="80"/>
      <c r="H201" s="79"/>
      <c r="I201" s="80"/>
      <c r="J201" s="103"/>
      <c r="K201" s="103"/>
      <c r="L201" s="103"/>
      <c r="M201" s="103"/>
    </row>
    <row r="202" spans="1:13" s="81" customFormat="1" x14ac:dyDescent="0.25">
      <c r="A202" s="79"/>
      <c r="B202" s="79"/>
      <c r="C202" s="79"/>
      <c r="D202" s="94"/>
      <c r="E202" s="79"/>
      <c r="F202" s="79"/>
      <c r="G202" s="80"/>
      <c r="H202" s="79"/>
      <c r="I202" s="80"/>
      <c r="J202" s="103"/>
      <c r="K202" s="103"/>
      <c r="L202" s="103"/>
      <c r="M202" s="103"/>
    </row>
    <row r="203" spans="1:13" s="81" customFormat="1" x14ac:dyDescent="0.25">
      <c r="A203" s="79"/>
      <c r="B203" s="79"/>
      <c r="C203" s="79"/>
      <c r="D203" s="94"/>
      <c r="E203" s="79"/>
      <c r="F203" s="79"/>
      <c r="G203" s="80"/>
      <c r="H203" s="79"/>
      <c r="I203" s="80"/>
      <c r="J203" s="103"/>
      <c r="K203" s="103"/>
      <c r="L203" s="103"/>
      <c r="M203" s="103"/>
    </row>
    <row r="204" spans="1:13" s="81" customFormat="1" x14ac:dyDescent="0.25">
      <c r="A204" s="79"/>
      <c r="B204" s="79"/>
      <c r="C204" s="79"/>
      <c r="D204" s="94"/>
      <c r="E204" s="79"/>
      <c r="F204" s="79"/>
      <c r="G204" s="80"/>
      <c r="H204" s="79"/>
      <c r="I204" s="80"/>
      <c r="J204" s="103"/>
      <c r="K204" s="103"/>
      <c r="L204" s="103"/>
      <c r="M204" s="103"/>
    </row>
    <row r="205" spans="1:13" s="81" customFormat="1" x14ac:dyDescent="0.25">
      <c r="A205" s="79"/>
      <c r="B205" s="79"/>
      <c r="C205" s="79"/>
      <c r="D205" s="94"/>
      <c r="E205" s="79"/>
      <c r="F205" s="79"/>
      <c r="G205" s="80"/>
      <c r="H205" s="79"/>
      <c r="I205" s="80"/>
      <c r="J205" s="103"/>
      <c r="K205" s="103"/>
      <c r="L205" s="103"/>
      <c r="M205" s="103"/>
    </row>
    <row r="206" spans="1:13" s="81" customFormat="1" x14ac:dyDescent="0.25">
      <c r="A206" s="79"/>
      <c r="B206" s="79"/>
      <c r="C206" s="79"/>
      <c r="D206" s="94"/>
      <c r="E206" s="79"/>
      <c r="F206" s="79"/>
      <c r="G206" s="80"/>
      <c r="H206" s="79"/>
      <c r="I206" s="80"/>
      <c r="J206" s="103"/>
      <c r="K206" s="103"/>
      <c r="L206" s="103"/>
      <c r="M206" s="103"/>
    </row>
    <row r="207" spans="1:13" s="81" customFormat="1" x14ac:dyDescent="0.25">
      <c r="A207" s="79"/>
      <c r="B207" s="79"/>
      <c r="C207" s="79"/>
      <c r="D207" s="94"/>
      <c r="E207" s="79"/>
      <c r="F207" s="79"/>
      <c r="G207" s="80"/>
      <c r="H207" s="79"/>
      <c r="I207" s="80"/>
      <c r="J207" s="103"/>
      <c r="K207" s="103"/>
      <c r="L207" s="103"/>
      <c r="M207" s="103"/>
    </row>
    <row r="208" spans="1:13" s="81" customFormat="1" x14ac:dyDescent="0.25">
      <c r="A208" s="79"/>
      <c r="B208" s="79"/>
      <c r="C208" s="79"/>
      <c r="D208" s="94"/>
      <c r="E208" s="79"/>
      <c r="F208" s="79"/>
      <c r="G208" s="80"/>
      <c r="H208" s="79"/>
      <c r="I208" s="80"/>
      <c r="J208" s="103"/>
      <c r="K208" s="103"/>
      <c r="L208" s="103"/>
      <c r="M208" s="103"/>
    </row>
    <row r="209" spans="1:13" s="81" customFormat="1" x14ac:dyDescent="0.25">
      <c r="A209" s="79"/>
      <c r="B209" s="79"/>
      <c r="C209" s="79"/>
      <c r="D209" s="94"/>
      <c r="E209" s="79"/>
      <c r="F209" s="79"/>
      <c r="G209" s="80"/>
      <c r="H209" s="79"/>
      <c r="I209" s="80"/>
      <c r="J209" s="103"/>
      <c r="K209" s="103"/>
      <c r="L209" s="103"/>
      <c r="M209" s="103"/>
    </row>
    <row r="210" spans="1:13" s="81" customFormat="1" x14ac:dyDescent="0.25">
      <c r="A210" s="79"/>
      <c r="B210" s="79"/>
      <c r="C210" s="79"/>
      <c r="D210" s="94"/>
      <c r="E210" s="79"/>
      <c r="F210" s="79"/>
      <c r="G210" s="80"/>
      <c r="H210" s="79"/>
      <c r="I210" s="80"/>
      <c r="J210" s="103"/>
      <c r="K210" s="103"/>
      <c r="L210" s="103"/>
      <c r="M210" s="103"/>
    </row>
    <row r="211" spans="1:13" s="81" customFormat="1" x14ac:dyDescent="0.25">
      <c r="A211" s="79"/>
      <c r="B211" s="79"/>
      <c r="C211" s="79"/>
      <c r="D211" s="94"/>
      <c r="E211" s="79"/>
      <c r="F211" s="79"/>
      <c r="G211" s="80"/>
      <c r="H211" s="79"/>
      <c r="I211" s="80"/>
      <c r="J211" s="103"/>
      <c r="K211" s="103"/>
      <c r="L211" s="103"/>
      <c r="M211" s="103"/>
    </row>
    <row r="212" spans="1:13" s="81" customFormat="1" x14ac:dyDescent="0.25">
      <c r="A212" s="79"/>
      <c r="B212" s="79"/>
      <c r="C212" s="79"/>
      <c r="D212" s="94"/>
      <c r="E212" s="79"/>
      <c r="F212" s="79"/>
      <c r="G212" s="80"/>
      <c r="H212" s="79"/>
      <c r="I212" s="80"/>
      <c r="J212" s="103"/>
      <c r="K212" s="103"/>
      <c r="L212" s="103"/>
      <c r="M212" s="103"/>
    </row>
    <row r="213" spans="1:13" s="81" customFormat="1" x14ac:dyDescent="0.25">
      <c r="A213" s="79"/>
      <c r="B213" s="79"/>
      <c r="C213" s="79"/>
      <c r="D213" s="94"/>
      <c r="E213" s="79"/>
      <c r="F213" s="79"/>
      <c r="G213" s="80"/>
      <c r="H213" s="79"/>
      <c r="I213" s="80"/>
      <c r="J213" s="103"/>
      <c r="K213" s="103"/>
      <c r="L213" s="103"/>
      <c r="M213" s="103"/>
    </row>
    <row r="214" spans="1:13" s="81" customFormat="1" x14ac:dyDescent="0.25">
      <c r="A214" s="79"/>
      <c r="B214" s="79"/>
      <c r="C214" s="79"/>
      <c r="D214" s="94"/>
      <c r="E214" s="79"/>
      <c r="F214" s="79"/>
      <c r="G214" s="80"/>
      <c r="H214" s="79"/>
      <c r="I214" s="80"/>
      <c r="J214" s="103"/>
      <c r="K214" s="103"/>
      <c r="L214" s="103"/>
      <c r="M214" s="103"/>
    </row>
    <row r="215" spans="1:13" s="81" customFormat="1" x14ac:dyDescent="0.25">
      <c r="A215" s="79"/>
      <c r="B215" s="79"/>
      <c r="C215" s="79"/>
      <c r="D215" s="94"/>
      <c r="E215" s="79"/>
      <c r="F215" s="79"/>
      <c r="G215" s="80"/>
      <c r="H215" s="79"/>
      <c r="I215" s="80"/>
      <c r="J215" s="103"/>
      <c r="K215" s="103"/>
      <c r="L215" s="103"/>
      <c r="M215" s="103"/>
    </row>
    <row r="216" spans="1:13" s="81" customFormat="1" x14ac:dyDescent="0.25">
      <c r="A216" s="79"/>
      <c r="B216" s="79"/>
      <c r="C216" s="79"/>
      <c r="D216" s="94"/>
      <c r="E216" s="79"/>
      <c r="F216" s="79"/>
      <c r="G216" s="80"/>
      <c r="H216" s="79"/>
      <c r="I216" s="80"/>
      <c r="J216" s="103"/>
      <c r="K216" s="103"/>
      <c r="L216" s="103"/>
      <c r="M216" s="103"/>
    </row>
    <row r="217" spans="1:13" s="81" customFormat="1" x14ac:dyDescent="0.25">
      <c r="A217" s="79"/>
      <c r="B217" s="79"/>
      <c r="C217" s="79"/>
      <c r="D217" s="94"/>
      <c r="E217" s="79"/>
      <c r="F217" s="79"/>
      <c r="G217" s="80"/>
      <c r="H217" s="79"/>
      <c r="I217" s="80"/>
      <c r="J217" s="103"/>
      <c r="K217" s="103"/>
      <c r="L217" s="103"/>
      <c r="M217" s="103"/>
    </row>
    <row r="218" spans="1:13" s="81" customFormat="1" x14ac:dyDescent="0.25">
      <c r="A218" s="79"/>
      <c r="B218" s="79"/>
      <c r="C218" s="79"/>
      <c r="D218" s="94"/>
      <c r="E218" s="79"/>
      <c r="F218" s="79"/>
      <c r="G218" s="80"/>
      <c r="H218" s="79"/>
      <c r="I218" s="80"/>
      <c r="J218" s="103"/>
      <c r="K218" s="103"/>
      <c r="L218" s="103"/>
      <c r="M218" s="103"/>
    </row>
    <row r="219" spans="1:13" s="81" customFormat="1" x14ac:dyDescent="0.25">
      <c r="A219" s="79"/>
      <c r="B219" s="79"/>
      <c r="C219" s="79"/>
      <c r="D219" s="94"/>
      <c r="E219" s="79"/>
      <c r="F219" s="79"/>
      <c r="G219" s="80"/>
      <c r="H219" s="79"/>
      <c r="I219" s="80"/>
      <c r="J219" s="103"/>
      <c r="K219" s="103"/>
      <c r="L219" s="103"/>
      <c r="M219" s="103"/>
    </row>
    <row r="220" spans="1:13" s="81" customFormat="1" x14ac:dyDescent="0.25">
      <c r="A220" s="79"/>
      <c r="B220" s="79"/>
      <c r="C220" s="79"/>
      <c r="D220" s="94"/>
      <c r="E220" s="79"/>
      <c r="F220" s="79"/>
      <c r="G220" s="80"/>
      <c r="H220" s="79"/>
      <c r="I220" s="80"/>
      <c r="J220" s="103"/>
      <c r="K220" s="103"/>
      <c r="L220" s="103"/>
      <c r="M220" s="103"/>
    </row>
    <row r="221" spans="1:13" s="81" customFormat="1" x14ac:dyDescent="0.25">
      <c r="A221" s="79"/>
      <c r="B221" s="79"/>
      <c r="C221" s="79"/>
      <c r="D221" s="94"/>
      <c r="E221" s="79"/>
      <c r="F221" s="79"/>
      <c r="G221" s="80"/>
      <c r="H221" s="79"/>
      <c r="I221" s="80"/>
      <c r="J221" s="103"/>
      <c r="K221" s="103"/>
      <c r="L221" s="103"/>
      <c r="M221" s="103"/>
    </row>
    <row r="222" spans="1:13" s="81" customFormat="1" x14ac:dyDescent="0.25">
      <c r="A222" s="79"/>
      <c r="B222" s="79"/>
      <c r="C222" s="79"/>
      <c r="D222" s="94"/>
      <c r="E222" s="79"/>
      <c r="F222" s="79"/>
      <c r="G222" s="80"/>
      <c r="H222" s="79"/>
      <c r="I222" s="80"/>
      <c r="J222" s="103"/>
      <c r="K222" s="103"/>
      <c r="L222" s="103"/>
      <c r="M222" s="103"/>
    </row>
    <row r="223" spans="1:13" s="81" customFormat="1" x14ac:dyDescent="0.25">
      <c r="A223" s="79"/>
      <c r="B223" s="79"/>
      <c r="C223" s="79"/>
      <c r="D223" s="94"/>
      <c r="E223" s="79"/>
      <c r="F223" s="79"/>
      <c r="G223" s="80"/>
      <c r="H223" s="79"/>
      <c r="I223" s="80"/>
      <c r="J223" s="103"/>
      <c r="K223" s="103"/>
      <c r="L223" s="103"/>
      <c r="M223" s="103"/>
    </row>
    <row r="224" spans="1:13" s="81" customFormat="1" x14ac:dyDescent="0.25">
      <c r="A224" s="79"/>
      <c r="B224" s="79"/>
      <c r="C224" s="79"/>
      <c r="D224" s="94"/>
      <c r="E224" s="79"/>
      <c r="F224" s="79"/>
      <c r="G224" s="80"/>
      <c r="H224" s="79"/>
      <c r="I224" s="80"/>
      <c r="J224" s="103"/>
      <c r="K224" s="103"/>
      <c r="L224" s="103"/>
      <c r="M224" s="103"/>
    </row>
    <row r="225" spans="1:13" s="81" customFormat="1" x14ac:dyDescent="0.25">
      <c r="A225" s="79"/>
      <c r="B225" s="79"/>
      <c r="C225" s="79"/>
      <c r="D225" s="94"/>
      <c r="E225" s="79"/>
      <c r="F225" s="79"/>
      <c r="G225" s="80"/>
      <c r="H225" s="79"/>
      <c r="I225" s="80"/>
      <c r="J225" s="103"/>
      <c r="K225" s="103"/>
      <c r="L225" s="103"/>
      <c r="M225" s="103"/>
    </row>
    <row r="226" spans="1:13" s="81" customFormat="1" x14ac:dyDescent="0.25">
      <c r="A226" s="79"/>
      <c r="B226" s="79"/>
      <c r="C226" s="79"/>
      <c r="D226" s="94"/>
      <c r="E226" s="79"/>
      <c r="F226" s="79"/>
      <c r="G226" s="80"/>
      <c r="H226" s="79"/>
      <c r="I226" s="80"/>
      <c r="J226" s="103"/>
      <c r="K226" s="103"/>
      <c r="L226" s="103"/>
      <c r="M226" s="103"/>
    </row>
    <row r="227" spans="1:13" s="81" customFormat="1" x14ac:dyDescent="0.25">
      <c r="A227" s="79"/>
      <c r="B227" s="79"/>
      <c r="C227" s="79"/>
      <c r="D227" s="94"/>
      <c r="E227" s="79"/>
      <c r="F227" s="79"/>
      <c r="G227" s="80"/>
      <c r="H227" s="79"/>
      <c r="I227" s="80"/>
      <c r="J227" s="103"/>
      <c r="K227" s="103"/>
      <c r="L227" s="103"/>
      <c r="M227" s="103"/>
    </row>
    <row r="228" spans="1:13" s="81" customFormat="1" x14ac:dyDescent="0.25">
      <c r="A228" s="79"/>
      <c r="B228" s="79"/>
      <c r="C228" s="79"/>
      <c r="D228" s="94"/>
      <c r="E228" s="79"/>
      <c r="F228" s="79"/>
      <c r="G228" s="80"/>
      <c r="H228" s="79"/>
      <c r="I228" s="80"/>
      <c r="J228" s="103"/>
      <c r="K228" s="103"/>
      <c r="L228" s="103"/>
      <c r="M228" s="103"/>
    </row>
    <row r="229" spans="1:13" s="81" customFormat="1" x14ac:dyDescent="0.25">
      <c r="A229" s="79"/>
      <c r="B229" s="79"/>
      <c r="C229" s="79"/>
      <c r="D229" s="94"/>
      <c r="E229" s="79"/>
      <c r="F229" s="79"/>
      <c r="G229" s="80"/>
      <c r="H229" s="79"/>
      <c r="I229" s="80"/>
      <c r="J229" s="103"/>
      <c r="K229" s="103"/>
      <c r="L229" s="103"/>
      <c r="M229" s="103"/>
    </row>
    <row r="230" spans="1:13" s="81" customFormat="1" x14ac:dyDescent="0.25">
      <c r="A230" s="79"/>
      <c r="B230" s="79"/>
      <c r="C230" s="79"/>
      <c r="D230" s="94"/>
      <c r="E230" s="79"/>
      <c r="F230" s="79"/>
      <c r="G230" s="80"/>
      <c r="H230" s="79"/>
      <c r="I230" s="80"/>
      <c r="J230" s="103"/>
      <c r="K230" s="103"/>
      <c r="L230" s="103"/>
      <c r="M230" s="103"/>
    </row>
    <row r="231" spans="1:13" s="81" customFormat="1" x14ac:dyDescent="0.25">
      <c r="A231" s="79"/>
      <c r="B231" s="79"/>
      <c r="C231" s="79"/>
      <c r="D231" s="94"/>
      <c r="E231" s="79"/>
      <c r="F231" s="79"/>
      <c r="G231" s="80"/>
      <c r="H231" s="79"/>
      <c r="I231" s="80"/>
      <c r="J231" s="103"/>
      <c r="K231" s="103"/>
      <c r="L231" s="103"/>
      <c r="M231" s="103"/>
    </row>
    <row r="232" spans="1:13" s="81" customFormat="1" x14ac:dyDescent="0.25">
      <c r="A232" s="79"/>
      <c r="B232" s="79"/>
      <c r="C232" s="79"/>
      <c r="D232" s="94"/>
      <c r="E232" s="79"/>
      <c r="F232" s="79"/>
      <c r="G232" s="80"/>
      <c r="H232" s="79"/>
      <c r="I232" s="80"/>
      <c r="J232" s="103"/>
      <c r="K232" s="103"/>
      <c r="L232" s="103"/>
      <c r="M232" s="103"/>
    </row>
    <row r="233" spans="1:13" s="81" customFormat="1" x14ac:dyDescent="0.25">
      <c r="A233" s="79"/>
      <c r="B233" s="79"/>
      <c r="C233" s="79"/>
      <c r="D233" s="94"/>
      <c r="E233" s="79"/>
      <c r="F233" s="79"/>
      <c r="G233" s="80"/>
      <c r="H233" s="79"/>
      <c r="I233" s="80"/>
      <c r="J233" s="103"/>
      <c r="K233" s="103"/>
      <c r="L233" s="103"/>
      <c r="M233" s="103"/>
    </row>
    <row r="234" spans="1:13" s="81" customFormat="1" x14ac:dyDescent="0.25">
      <c r="A234" s="79"/>
      <c r="B234" s="79"/>
      <c r="C234" s="79"/>
      <c r="D234" s="94"/>
      <c r="E234" s="79"/>
      <c r="F234" s="79"/>
      <c r="G234" s="80"/>
      <c r="H234" s="79"/>
      <c r="I234" s="80"/>
      <c r="J234" s="103"/>
      <c r="K234" s="103"/>
      <c r="L234" s="103"/>
      <c r="M234" s="103"/>
    </row>
    <row r="235" spans="1:13" s="81" customFormat="1" x14ac:dyDescent="0.25">
      <c r="A235" s="79"/>
      <c r="B235" s="79"/>
      <c r="C235" s="79"/>
      <c r="D235" s="94"/>
      <c r="E235" s="79"/>
      <c r="F235" s="79"/>
      <c r="G235" s="80"/>
      <c r="H235" s="79"/>
      <c r="I235" s="80"/>
      <c r="J235" s="103"/>
      <c r="K235" s="103"/>
      <c r="L235" s="103"/>
      <c r="M235" s="103"/>
    </row>
    <row r="236" spans="1:13" s="81" customFormat="1" x14ac:dyDescent="0.25">
      <c r="A236" s="79"/>
      <c r="B236" s="79"/>
      <c r="C236" s="79"/>
      <c r="D236" s="94"/>
      <c r="E236" s="79"/>
      <c r="F236" s="79"/>
      <c r="G236" s="80"/>
      <c r="H236" s="79"/>
      <c r="I236" s="80"/>
      <c r="J236" s="103"/>
      <c r="K236" s="103"/>
      <c r="L236" s="103"/>
      <c r="M236" s="103"/>
    </row>
    <row r="237" spans="1:13" s="81" customFormat="1" x14ac:dyDescent="0.25">
      <c r="A237" s="79"/>
      <c r="B237" s="79"/>
      <c r="C237" s="79"/>
      <c r="D237" s="94"/>
      <c r="E237" s="79"/>
      <c r="F237" s="79"/>
      <c r="G237" s="80"/>
      <c r="H237" s="79"/>
      <c r="I237" s="80"/>
      <c r="J237" s="103"/>
      <c r="K237" s="103"/>
      <c r="L237" s="103"/>
      <c r="M237" s="103"/>
    </row>
    <row r="238" spans="1:13" s="81" customFormat="1" x14ac:dyDescent="0.25">
      <c r="A238" s="79"/>
      <c r="B238" s="79"/>
      <c r="C238" s="79"/>
      <c r="D238" s="94"/>
      <c r="E238" s="79"/>
      <c r="F238" s="79"/>
      <c r="G238" s="80"/>
      <c r="H238" s="79"/>
      <c r="I238" s="80"/>
      <c r="J238" s="103"/>
      <c r="K238" s="103"/>
      <c r="L238" s="103"/>
      <c r="M238" s="103"/>
    </row>
    <row r="239" spans="1:13" s="81" customFormat="1" x14ac:dyDescent="0.25">
      <c r="A239" s="79"/>
      <c r="B239" s="79"/>
      <c r="C239" s="79"/>
      <c r="D239" s="94"/>
      <c r="E239" s="79"/>
      <c r="F239" s="79"/>
      <c r="G239" s="80"/>
      <c r="H239" s="79"/>
      <c r="I239" s="80"/>
      <c r="J239" s="103"/>
      <c r="K239" s="103"/>
      <c r="L239" s="103"/>
      <c r="M239" s="103"/>
    </row>
    <row r="240" spans="1:13" s="81" customFormat="1" x14ac:dyDescent="0.25">
      <c r="A240" s="79"/>
      <c r="B240" s="79"/>
      <c r="C240" s="79"/>
      <c r="D240" s="94"/>
      <c r="E240" s="79"/>
      <c r="F240" s="79"/>
      <c r="G240" s="80"/>
      <c r="H240" s="79"/>
      <c r="I240" s="80"/>
      <c r="J240" s="103"/>
      <c r="K240" s="103"/>
      <c r="L240" s="103"/>
      <c r="M240" s="103"/>
    </row>
    <row r="241" spans="1:13" s="81" customFormat="1" x14ac:dyDescent="0.25">
      <c r="A241" s="79"/>
      <c r="B241" s="79"/>
      <c r="C241" s="79"/>
      <c r="D241" s="94"/>
      <c r="E241" s="79"/>
      <c r="F241" s="79"/>
      <c r="G241" s="80"/>
      <c r="H241" s="79"/>
      <c r="I241" s="80"/>
      <c r="J241" s="103"/>
      <c r="K241" s="103"/>
      <c r="L241" s="103"/>
      <c r="M241" s="103"/>
    </row>
    <row r="242" spans="1:13" s="81" customFormat="1" x14ac:dyDescent="0.25">
      <c r="A242" s="79"/>
      <c r="B242" s="79"/>
      <c r="C242" s="79"/>
      <c r="D242" s="94"/>
      <c r="E242" s="79"/>
      <c r="F242" s="79"/>
      <c r="G242" s="80"/>
      <c r="H242" s="79"/>
      <c r="I242" s="80"/>
      <c r="J242" s="103"/>
      <c r="K242" s="103"/>
      <c r="L242" s="103"/>
      <c r="M242" s="103"/>
    </row>
    <row r="243" spans="1:13" s="81" customFormat="1" x14ac:dyDescent="0.25">
      <c r="A243" s="79"/>
      <c r="B243" s="79"/>
      <c r="C243" s="79"/>
      <c r="D243" s="94"/>
      <c r="E243" s="79"/>
      <c r="F243" s="79"/>
      <c r="G243" s="80"/>
      <c r="H243" s="79"/>
      <c r="I243" s="80"/>
      <c r="J243" s="103"/>
      <c r="K243" s="103"/>
      <c r="L243" s="103"/>
      <c r="M243" s="103"/>
    </row>
    <row r="244" spans="1:13" s="81" customFormat="1" x14ac:dyDescent="0.25">
      <c r="A244" s="79"/>
      <c r="B244" s="79"/>
      <c r="C244" s="79"/>
      <c r="D244" s="94"/>
      <c r="E244" s="79"/>
      <c r="F244" s="79"/>
      <c r="G244" s="80"/>
      <c r="H244" s="79"/>
      <c r="I244" s="80"/>
      <c r="J244" s="103"/>
      <c r="K244" s="103"/>
      <c r="L244" s="103"/>
      <c r="M244" s="103"/>
    </row>
    <row r="245" spans="1:13" s="81" customFormat="1" x14ac:dyDescent="0.25">
      <c r="A245" s="79"/>
      <c r="B245" s="79"/>
      <c r="C245" s="79"/>
      <c r="D245" s="94"/>
      <c r="E245" s="79"/>
      <c r="F245" s="79"/>
      <c r="G245" s="80"/>
      <c r="H245" s="79"/>
      <c r="I245" s="80"/>
      <c r="J245" s="103"/>
      <c r="K245" s="103"/>
      <c r="L245" s="103"/>
      <c r="M245" s="103"/>
    </row>
    <row r="246" spans="1:13" s="81" customFormat="1" x14ac:dyDescent="0.25">
      <c r="A246" s="79"/>
      <c r="B246" s="79"/>
      <c r="C246" s="79"/>
      <c r="D246" s="94"/>
      <c r="E246" s="79"/>
      <c r="F246" s="79"/>
      <c r="G246" s="80"/>
      <c r="H246" s="79"/>
      <c r="I246" s="80"/>
      <c r="J246" s="103"/>
      <c r="K246" s="103"/>
      <c r="L246" s="103"/>
      <c r="M246" s="103"/>
    </row>
    <row r="247" spans="1:13" s="81" customFormat="1" x14ac:dyDescent="0.25">
      <c r="A247" s="79"/>
      <c r="B247" s="79"/>
      <c r="C247" s="79"/>
      <c r="D247" s="94"/>
      <c r="E247" s="79"/>
      <c r="F247" s="79"/>
      <c r="G247" s="80"/>
      <c r="H247" s="79"/>
      <c r="I247" s="80"/>
      <c r="J247" s="103"/>
      <c r="K247" s="103"/>
      <c r="L247" s="103"/>
      <c r="M247" s="103"/>
    </row>
    <row r="248" spans="1:13" s="81" customFormat="1" x14ac:dyDescent="0.25">
      <c r="A248" s="79"/>
      <c r="B248" s="79"/>
      <c r="C248" s="79"/>
      <c r="D248" s="94"/>
      <c r="E248" s="79"/>
      <c r="F248" s="79"/>
      <c r="G248" s="80"/>
      <c r="H248" s="79"/>
      <c r="I248" s="80"/>
      <c r="J248" s="103"/>
      <c r="K248" s="103"/>
      <c r="L248" s="103"/>
      <c r="M248" s="103"/>
    </row>
    <row r="249" spans="1:13" s="81" customFormat="1" x14ac:dyDescent="0.25">
      <c r="A249" s="79"/>
      <c r="B249" s="79"/>
      <c r="C249" s="79"/>
      <c r="D249" s="94"/>
      <c r="E249" s="79"/>
      <c r="F249" s="79"/>
      <c r="G249" s="80"/>
      <c r="H249" s="79"/>
      <c r="I249" s="80"/>
      <c r="J249" s="103"/>
      <c r="K249" s="103"/>
      <c r="L249" s="103"/>
      <c r="M249" s="103"/>
    </row>
    <row r="250" spans="1:13" s="81" customFormat="1" x14ac:dyDescent="0.25">
      <c r="A250" s="79"/>
      <c r="B250" s="79"/>
      <c r="C250" s="79"/>
      <c r="D250" s="94"/>
      <c r="E250" s="79"/>
      <c r="F250" s="79"/>
      <c r="G250" s="80"/>
      <c r="H250" s="79"/>
      <c r="I250" s="80"/>
      <c r="J250" s="103"/>
      <c r="K250" s="103"/>
      <c r="L250" s="103"/>
      <c r="M250" s="103"/>
    </row>
    <row r="251" spans="1:13" s="81" customFormat="1" x14ac:dyDescent="0.25">
      <c r="A251" s="79"/>
      <c r="B251" s="79"/>
      <c r="C251" s="79"/>
      <c r="D251" s="94"/>
      <c r="E251" s="79"/>
      <c r="F251" s="79"/>
      <c r="G251" s="80"/>
      <c r="H251" s="79"/>
      <c r="I251" s="80"/>
      <c r="J251" s="103"/>
      <c r="K251" s="103"/>
      <c r="L251" s="103"/>
      <c r="M251" s="103"/>
    </row>
    <row r="252" spans="1:13" s="81" customFormat="1" x14ac:dyDescent="0.25">
      <c r="A252" s="79"/>
      <c r="B252" s="79"/>
      <c r="C252" s="79"/>
      <c r="D252" s="94"/>
      <c r="E252" s="79"/>
      <c r="F252" s="79"/>
      <c r="G252" s="80"/>
      <c r="H252" s="79"/>
      <c r="I252" s="80"/>
      <c r="J252" s="103"/>
      <c r="K252" s="103"/>
      <c r="L252" s="103"/>
      <c r="M252" s="103"/>
    </row>
    <row r="253" spans="1:13" s="81" customFormat="1" x14ac:dyDescent="0.25">
      <c r="A253" s="79"/>
      <c r="B253" s="79"/>
      <c r="C253" s="79"/>
      <c r="D253" s="94"/>
      <c r="E253" s="79"/>
      <c r="F253" s="79"/>
      <c r="G253" s="80"/>
      <c r="H253" s="79"/>
      <c r="I253" s="80"/>
      <c r="J253" s="103"/>
      <c r="K253" s="103"/>
      <c r="L253" s="103"/>
      <c r="M253" s="103"/>
    </row>
    <row r="254" spans="1:13" s="81" customFormat="1" x14ac:dyDescent="0.25">
      <c r="A254" s="79"/>
      <c r="B254" s="79"/>
      <c r="C254" s="79"/>
      <c r="D254" s="94"/>
      <c r="E254" s="79"/>
      <c r="F254" s="79"/>
      <c r="G254" s="80"/>
      <c r="H254" s="79"/>
      <c r="I254" s="80"/>
      <c r="J254" s="103"/>
      <c r="K254" s="103"/>
      <c r="L254" s="103"/>
      <c r="M254" s="103"/>
    </row>
    <row r="255" spans="1:13" s="81" customFormat="1" x14ac:dyDescent="0.25">
      <c r="A255" s="79"/>
      <c r="B255" s="79"/>
      <c r="C255" s="79"/>
      <c r="D255" s="94"/>
      <c r="E255" s="79"/>
      <c r="F255" s="79"/>
      <c r="G255" s="80"/>
      <c r="H255" s="79"/>
      <c r="I255" s="80"/>
      <c r="J255" s="103"/>
      <c r="K255" s="103"/>
      <c r="L255" s="103"/>
      <c r="M255" s="103"/>
    </row>
    <row r="256" spans="1:13" s="81" customFormat="1" x14ac:dyDescent="0.25">
      <c r="A256" s="79"/>
      <c r="B256" s="79"/>
      <c r="C256" s="79"/>
      <c r="D256" s="94"/>
      <c r="E256" s="79"/>
      <c r="F256" s="79"/>
      <c r="G256" s="80"/>
      <c r="H256" s="79"/>
      <c r="I256" s="80"/>
      <c r="J256" s="103"/>
      <c r="K256" s="103"/>
      <c r="L256" s="103"/>
      <c r="M256" s="103"/>
    </row>
    <row r="257" spans="1:13" s="81" customFormat="1" x14ac:dyDescent="0.25">
      <c r="A257" s="79"/>
      <c r="B257" s="79"/>
      <c r="C257" s="79"/>
      <c r="D257" s="94"/>
      <c r="E257" s="79"/>
      <c r="F257" s="79"/>
      <c r="G257" s="80"/>
      <c r="H257" s="79"/>
      <c r="I257" s="80"/>
      <c r="J257" s="103"/>
      <c r="K257" s="103"/>
      <c r="L257" s="103"/>
      <c r="M257" s="103"/>
    </row>
    <row r="258" spans="1:13" s="81" customFormat="1" x14ac:dyDescent="0.25">
      <c r="A258" s="79"/>
      <c r="B258" s="79"/>
      <c r="C258" s="79"/>
      <c r="D258" s="94"/>
      <c r="E258" s="79"/>
      <c r="F258" s="79"/>
      <c r="G258" s="80"/>
      <c r="H258" s="79"/>
      <c r="I258" s="80"/>
      <c r="J258" s="103"/>
      <c r="K258" s="103"/>
      <c r="L258" s="103"/>
      <c r="M258" s="103"/>
    </row>
    <row r="259" spans="1:13" s="81" customFormat="1" x14ac:dyDescent="0.25">
      <c r="A259" s="79"/>
      <c r="B259" s="79"/>
      <c r="C259" s="79"/>
      <c r="D259" s="94"/>
      <c r="E259" s="79"/>
      <c r="F259" s="79"/>
      <c r="G259" s="80"/>
      <c r="H259" s="79"/>
      <c r="I259" s="80"/>
      <c r="J259" s="103"/>
      <c r="K259" s="103"/>
      <c r="L259" s="103"/>
      <c r="M259" s="103"/>
    </row>
    <row r="260" spans="1:13" s="81" customFormat="1" x14ac:dyDescent="0.25">
      <c r="A260" s="79"/>
      <c r="B260" s="79"/>
      <c r="C260" s="79"/>
      <c r="D260" s="94"/>
      <c r="E260" s="79"/>
      <c r="F260" s="79"/>
      <c r="G260" s="80"/>
      <c r="H260" s="79"/>
      <c r="I260" s="80"/>
      <c r="J260" s="103"/>
      <c r="K260" s="103"/>
      <c r="L260" s="103"/>
      <c r="M260" s="103"/>
    </row>
    <row r="261" spans="1:13" s="81" customFormat="1" x14ac:dyDescent="0.25">
      <c r="A261" s="79"/>
      <c r="B261" s="79"/>
      <c r="C261" s="79"/>
      <c r="D261" s="94"/>
      <c r="E261" s="79"/>
      <c r="F261" s="79"/>
      <c r="G261" s="80"/>
      <c r="H261" s="79"/>
      <c r="I261" s="80"/>
      <c r="J261" s="103"/>
      <c r="K261" s="103"/>
      <c r="L261" s="103"/>
      <c r="M261" s="103"/>
    </row>
    <row r="262" spans="1:13" s="81" customFormat="1" x14ac:dyDescent="0.25">
      <c r="A262" s="79"/>
      <c r="B262" s="79"/>
      <c r="C262" s="79"/>
      <c r="D262" s="94"/>
      <c r="E262" s="79"/>
      <c r="F262" s="79"/>
      <c r="G262" s="80"/>
      <c r="H262" s="79"/>
      <c r="I262" s="80"/>
      <c r="J262" s="103"/>
      <c r="K262" s="103"/>
      <c r="L262" s="103"/>
      <c r="M262" s="103"/>
    </row>
    <row r="263" spans="1:13" s="81" customFormat="1" x14ac:dyDescent="0.25">
      <c r="A263" s="79"/>
      <c r="B263" s="79"/>
      <c r="C263" s="79"/>
      <c r="D263" s="94"/>
      <c r="E263" s="79"/>
      <c r="F263" s="79"/>
      <c r="G263" s="80"/>
      <c r="H263" s="79"/>
      <c r="I263" s="80"/>
      <c r="J263" s="103"/>
      <c r="K263" s="103"/>
      <c r="L263" s="103"/>
      <c r="M263" s="103"/>
    </row>
    <row r="264" spans="1:13" s="81" customFormat="1" x14ac:dyDescent="0.25">
      <c r="A264" s="79"/>
      <c r="B264" s="79"/>
      <c r="C264" s="79"/>
      <c r="D264" s="94"/>
      <c r="E264" s="79"/>
      <c r="F264" s="79"/>
      <c r="G264" s="80"/>
      <c r="H264" s="79"/>
      <c r="I264" s="80"/>
      <c r="J264" s="103"/>
      <c r="K264" s="103"/>
      <c r="L264" s="103"/>
      <c r="M264" s="103"/>
    </row>
    <row r="265" spans="1:13" s="81" customFormat="1" x14ac:dyDescent="0.25">
      <c r="A265" s="79"/>
      <c r="B265" s="79"/>
      <c r="C265" s="79"/>
      <c r="D265" s="94"/>
      <c r="E265" s="79"/>
      <c r="F265" s="79"/>
      <c r="G265" s="80"/>
      <c r="H265" s="79"/>
      <c r="I265" s="80"/>
      <c r="J265" s="103"/>
      <c r="K265" s="103"/>
      <c r="L265" s="103"/>
      <c r="M265" s="103"/>
    </row>
    <row r="266" spans="1:13" s="81" customFormat="1" x14ac:dyDescent="0.25">
      <c r="A266" s="79"/>
      <c r="B266" s="79"/>
      <c r="C266" s="79"/>
      <c r="D266" s="94"/>
      <c r="E266" s="79"/>
      <c r="F266" s="79"/>
      <c r="G266" s="80"/>
      <c r="H266" s="79"/>
      <c r="I266" s="80"/>
      <c r="J266" s="103"/>
      <c r="K266" s="103"/>
      <c r="L266" s="103"/>
      <c r="M266" s="103"/>
    </row>
    <row r="267" spans="1:13" s="81" customFormat="1" x14ac:dyDescent="0.25">
      <c r="A267" s="79"/>
      <c r="B267" s="79"/>
      <c r="C267" s="79"/>
      <c r="D267" s="94"/>
      <c r="E267" s="79"/>
      <c r="F267" s="79"/>
      <c r="G267" s="80"/>
      <c r="H267" s="79"/>
      <c r="I267" s="80"/>
      <c r="J267" s="103"/>
      <c r="K267" s="103"/>
      <c r="L267" s="103"/>
      <c r="M267" s="103"/>
    </row>
    <row r="268" spans="1:13" s="81" customFormat="1" x14ac:dyDescent="0.25">
      <c r="A268" s="79"/>
      <c r="B268" s="79"/>
      <c r="C268" s="79"/>
      <c r="D268" s="94"/>
      <c r="E268" s="79"/>
      <c r="F268" s="79"/>
      <c r="G268" s="80"/>
      <c r="H268" s="79"/>
      <c r="I268" s="80"/>
      <c r="J268" s="103"/>
      <c r="K268" s="103"/>
      <c r="L268" s="103"/>
      <c r="M268" s="103"/>
    </row>
    <row r="269" spans="1:13" s="81" customFormat="1" x14ac:dyDescent="0.25">
      <c r="A269" s="79"/>
      <c r="B269" s="79"/>
      <c r="C269" s="79"/>
      <c r="D269" s="94"/>
      <c r="E269" s="79"/>
      <c r="F269" s="79"/>
      <c r="G269" s="80"/>
      <c r="H269" s="79"/>
      <c r="I269" s="80"/>
      <c r="J269" s="103"/>
      <c r="K269" s="103"/>
      <c r="L269" s="103"/>
      <c r="M269" s="103"/>
    </row>
    <row r="270" spans="1:13" s="81" customFormat="1" x14ac:dyDescent="0.25">
      <c r="A270" s="79"/>
      <c r="B270" s="79"/>
      <c r="C270" s="79"/>
      <c r="D270" s="94"/>
      <c r="E270" s="79"/>
      <c r="F270" s="79"/>
      <c r="G270" s="80"/>
      <c r="H270" s="79"/>
      <c r="I270" s="80"/>
      <c r="J270" s="103"/>
      <c r="K270" s="103"/>
      <c r="L270" s="103"/>
      <c r="M270" s="103"/>
    </row>
    <row r="271" spans="1:13" s="81" customFormat="1" x14ac:dyDescent="0.25">
      <c r="A271" s="79"/>
      <c r="B271" s="79"/>
      <c r="C271" s="79"/>
      <c r="D271" s="94"/>
      <c r="E271" s="79"/>
      <c r="F271" s="79"/>
      <c r="G271" s="80"/>
      <c r="H271" s="79"/>
      <c r="I271" s="80"/>
      <c r="J271" s="103"/>
      <c r="K271" s="103"/>
      <c r="L271" s="103"/>
      <c r="M271" s="103"/>
    </row>
    <row r="272" spans="1:13" s="81" customFormat="1" x14ac:dyDescent="0.25">
      <c r="A272" s="79"/>
      <c r="B272" s="79"/>
      <c r="C272" s="79"/>
      <c r="D272" s="94"/>
      <c r="E272" s="79"/>
      <c r="F272" s="79"/>
      <c r="G272" s="80"/>
      <c r="H272" s="79"/>
      <c r="I272" s="80"/>
      <c r="J272" s="103"/>
      <c r="K272" s="103"/>
      <c r="L272" s="103"/>
      <c r="M272" s="103"/>
    </row>
    <row r="273" spans="1:13" s="81" customFormat="1" x14ac:dyDescent="0.25">
      <c r="A273" s="79"/>
      <c r="B273" s="79"/>
      <c r="C273" s="79"/>
      <c r="D273" s="94"/>
      <c r="E273" s="79"/>
      <c r="F273" s="79"/>
      <c r="G273" s="80"/>
      <c r="H273" s="79"/>
      <c r="I273" s="80"/>
      <c r="J273" s="103"/>
      <c r="K273" s="103"/>
      <c r="L273" s="103"/>
      <c r="M273" s="103"/>
    </row>
    <row r="274" spans="1:13" s="81" customFormat="1" x14ac:dyDescent="0.25">
      <c r="A274" s="79"/>
      <c r="B274" s="79"/>
      <c r="C274" s="79"/>
      <c r="D274" s="94"/>
      <c r="E274" s="79"/>
      <c r="F274" s="79"/>
      <c r="G274" s="80"/>
      <c r="H274" s="79"/>
      <c r="I274" s="80"/>
      <c r="J274" s="103"/>
      <c r="K274" s="103"/>
      <c r="L274" s="103"/>
      <c r="M274" s="103"/>
    </row>
    <row r="275" spans="1:13" s="81" customFormat="1" x14ac:dyDescent="0.25">
      <c r="A275" s="79"/>
      <c r="B275" s="79"/>
      <c r="C275" s="79"/>
      <c r="D275" s="94"/>
      <c r="E275" s="79"/>
      <c r="F275" s="79"/>
      <c r="G275" s="80"/>
      <c r="H275" s="79"/>
      <c r="I275" s="80"/>
      <c r="J275" s="103"/>
      <c r="K275" s="103"/>
      <c r="L275" s="103"/>
      <c r="M275" s="103"/>
    </row>
    <row r="276" spans="1:13" s="81" customFormat="1" x14ac:dyDescent="0.25">
      <c r="A276" s="79"/>
      <c r="B276" s="79"/>
      <c r="C276" s="79"/>
      <c r="D276" s="94"/>
      <c r="E276" s="79"/>
      <c r="F276" s="79"/>
      <c r="G276" s="80"/>
      <c r="H276" s="79"/>
      <c r="I276" s="80"/>
      <c r="J276" s="103"/>
      <c r="K276" s="103"/>
      <c r="L276" s="103"/>
      <c r="M276" s="103"/>
    </row>
    <row r="277" spans="1:13" s="81" customFormat="1" x14ac:dyDescent="0.25">
      <c r="A277" s="79"/>
      <c r="B277" s="79"/>
      <c r="C277" s="79"/>
      <c r="D277" s="94"/>
      <c r="E277" s="79"/>
      <c r="F277" s="79"/>
      <c r="G277" s="80"/>
      <c r="H277" s="79"/>
      <c r="I277" s="80"/>
      <c r="J277" s="103"/>
      <c r="K277" s="103"/>
      <c r="L277" s="103"/>
      <c r="M277" s="103"/>
    </row>
    <row r="278" spans="1:13" s="81" customFormat="1" x14ac:dyDescent="0.25">
      <c r="A278" s="79"/>
      <c r="B278" s="79"/>
      <c r="C278" s="79"/>
      <c r="D278" s="94"/>
      <c r="E278" s="79"/>
      <c r="F278" s="79"/>
      <c r="G278" s="80"/>
      <c r="H278" s="79"/>
      <c r="I278" s="80"/>
      <c r="J278" s="103"/>
      <c r="K278" s="103"/>
      <c r="L278" s="103"/>
      <c r="M278" s="103"/>
    </row>
    <row r="279" spans="1:13" s="81" customFormat="1" x14ac:dyDescent="0.25">
      <c r="A279" s="79"/>
      <c r="B279" s="79"/>
      <c r="C279" s="79"/>
      <c r="D279" s="94"/>
      <c r="E279" s="79"/>
      <c r="F279" s="79"/>
      <c r="G279" s="80"/>
      <c r="H279" s="79"/>
      <c r="I279" s="80"/>
      <c r="J279" s="103"/>
      <c r="K279" s="103"/>
      <c r="L279" s="103"/>
      <c r="M279" s="103"/>
    </row>
    <row r="280" spans="1:13" s="81" customFormat="1" x14ac:dyDescent="0.25">
      <c r="A280" s="79"/>
      <c r="B280" s="79"/>
      <c r="C280" s="79"/>
      <c r="D280" s="94"/>
      <c r="E280" s="79"/>
      <c r="F280" s="79"/>
      <c r="G280" s="80"/>
      <c r="H280" s="79"/>
      <c r="I280" s="80"/>
      <c r="J280" s="103"/>
      <c r="K280" s="103"/>
      <c r="L280" s="103"/>
      <c r="M280" s="103"/>
    </row>
    <row r="281" spans="1:13" s="81" customFormat="1" x14ac:dyDescent="0.25">
      <c r="A281" s="79"/>
      <c r="B281" s="79"/>
      <c r="C281" s="79"/>
      <c r="D281" s="94"/>
      <c r="E281" s="79"/>
      <c r="F281" s="79"/>
      <c r="G281" s="80"/>
      <c r="H281" s="79"/>
      <c r="I281" s="80"/>
      <c r="J281" s="103"/>
      <c r="K281" s="103"/>
      <c r="L281" s="103"/>
      <c r="M281" s="103"/>
    </row>
    <row r="282" spans="1:13" s="81" customFormat="1" x14ac:dyDescent="0.25">
      <c r="A282" s="79"/>
      <c r="B282" s="79"/>
      <c r="C282" s="79"/>
      <c r="D282" s="94"/>
      <c r="E282" s="79"/>
      <c r="F282" s="79"/>
      <c r="G282" s="80"/>
      <c r="H282" s="79"/>
      <c r="I282" s="80"/>
      <c r="J282" s="103"/>
      <c r="K282" s="103"/>
      <c r="L282" s="103"/>
      <c r="M282" s="103"/>
    </row>
    <row r="283" spans="1:13" s="81" customFormat="1" x14ac:dyDescent="0.25">
      <c r="A283" s="79"/>
      <c r="B283" s="79"/>
      <c r="C283" s="79"/>
      <c r="D283" s="94"/>
      <c r="E283" s="79"/>
      <c r="F283" s="79"/>
      <c r="G283" s="80"/>
      <c r="H283" s="79"/>
      <c r="I283" s="80"/>
      <c r="J283" s="103"/>
      <c r="K283" s="103"/>
      <c r="L283" s="103"/>
      <c r="M283" s="103"/>
    </row>
    <row r="284" spans="1:13" s="81" customFormat="1" x14ac:dyDescent="0.25">
      <c r="A284" s="79"/>
      <c r="B284" s="79"/>
      <c r="C284" s="79"/>
      <c r="D284" s="94"/>
      <c r="E284" s="79"/>
      <c r="F284" s="79"/>
      <c r="G284" s="80"/>
      <c r="H284" s="79"/>
      <c r="I284" s="80"/>
      <c r="J284" s="103"/>
      <c r="K284" s="103"/>
      <c r="L284" s="103"/>
      <c r="M284" s="103"/>
    </row>
    <row r="285" spans="1:13" s="81" customFormat="1" x14ac:dyDescent="0.25">
      <c r="A285" s="79"/>
      <c r="B285" s="79"/>
      <c r="C285" s="79"/>
      <c r="D285" s="94"/>
      <c r="E285" s="79"/>
      <c r="F285" s="79"/>
      <c r="G285" s="80"/>
      <c r="H285" s="79"/>
      <c r="I285" s="80"/>
      <c r="J285" s="103"/>
      <c r="K285" s="103"/>
      <c r="L285" s="103"/>
      <c r="M285" s="103"/>
    </row>
    <row r="286" spans="1:13" s="81" customFormat="1" x14ac:dyDescent="0.25">
      <c r="A286" s="79"/>
      <c r="B286" s="79"/>
      <c r="C286" s="79"/>
      <c r="D286" s="94"/>
      <c r="E286" s="79"/>
      <c r="F286" s="79"/>
      <c r="G286" s="80"/>
      <c r="H286" s="79"/>
      <c r="I286" s="80"/>
      <c r="J286" s="103"/>
      <c r="K286" s="103"/>
      <c r="L286" s="103"/>
      <c r="M286" s="103"/>
    </row>
    <row r="287" spans="1:13" s="81" customFormat="1" x14ac:dyDescent="0.25">
      <c r="A287" s="79"/>
      <c r="B287" s="79"/>
      <c r="C287" s="79"/>
      <c r="D287" s="94"/>
      <c r="E287" s="79"/>
      <c r="F287" s="79"/>
      <c r="G287" s="80"/>
      <c r="H287" s="79"/>
      <c r="I287" s="80"/>
      <c r="J287" s="103"/>
      <c r="K287" s="103"/>
      <c r="L287" s="103"/>
      <c r="M287" s="103"/>
    </row>
    <row r="288" spans="1:13" s="81" customFormat="1" x14ac:dyDescent="0.25">
      <c r="A288" s="79"/>
      <c r="B288" s="79"/>
      <c r="C288" s="79"/>
      <c r="D288" s="94"/>
      <c r="E288" s="79"/>
      <c r="F288" s="79"/>
      <c r="G288" s="80"/>
      <c r="H288" s="79"/>
      <c r="I288" s="80"/>
      <c r="J288" s="103"/>
      <c r="K288" s="103"/>
      <c r="L288" s="103"/>
      <c r="M288" s="103"/>
    </row>
    <row r="289" spans="1:13" s="81" customFormat="1" x14ac:dyDescent="0.25">
      <c r="A289" s="79"/>
      <c r="B289" s="79"/>
      <c r="C289" s="79"/>
      <c r="D289" s="94"/>
      <c r="E289" s="79"/>
      <c r="F289" s="79"/>
      <c r="G289" s="80"/>
      <c r="H289" s="79"/>
      <c r="I289" s="80"/>
      <c r="J289" s="103"/>
      <c r="K289" s="103"/>
      <c r="L289" s="103"/>
      <c r="M289" s="103"/>
    </row>
    <row r="290" spans="1:13" s="81" customFormat="1" x14ac:dyDescent="0.25">
      <c r="A290" s="79"/>
      <c r="B290" s="79"/>
      <c r="C290" s="79"/>
      <c r="D290" s="94"/>
      <c r="E290" s="79"/>
      <c r="F290" s="79"/>
      <c r="G290" s="80"/>
      <c r="H290" s="79"/>
      <c r="I290" s="80"/>
      <c r="J290" s="103"/>
      <c r="K290" s="103"/>
      <c r="L290" s="103"/>
      <c r="M290" s="103"/>
    </row>
    <row r="291" spans="1:13" s="81" customFormat="1" x14ac:dyDescent="0.25">
      <c r="A291" s="79"/>
      <c r="B291" s="79"/>
      <c r="C291" s="79"/>
      <c r="D291" s="94"/>
      <c r="E291" s="79"/>
      <c r="F291" s="79"/>
      <c r="G291" s="80"/>
      <c r="H291" s="79"/>
      <c r="I291" s="80"/>
      <c r="J291" s="103"/>
      <c r="K291" s="103"/>
      <c r="L291" s="103"/>
      <c r="M291" s="103"/>
    </row>
    <row r="292" spans="1:13" s="81" customFormat="1" x14ac:dyDescent="0.25">
      <c r="A292" s="79"/>
      <c r="B292" s="79"/>
      <c r="C292" s="79"/>
      <c r="D292" s="94"/>
      <c r="E292" s="79"/>
      <c r="F292" s="79"/>
      <c r="G292" s="80"/>
      <c r="H292" s="79"/>
      <c r="I292" s="80"/>
      <c r="J292" s="103"/>
      <c r="K292" s="103"/>
      <c r="L292" s="103"/>
      <c r="M292" s="103"/>
    </row>
    <row r="293" spans="1:13" s="81" customFormat="1" x14ac:dyDescent="0.25">
      <c r="A293" s="79"/>
      <c r="B293" s="79"/>
      <c r="C293" s="79"/>
      <c r="D293" s="94"/>
      <c r="E293" s="79"/>
      <c r="F293" s="79"/>
      <c r="G293" s="80"/>
      <c r="H293" s="79"/>
      <c r="I293" s="80"/>
      <c r="J293" s="103"/>
      <c r="K293" s="103"/>
      <c r="L293" s="103"/>
      <c r="M293" s="103"/>
    </row>
    <row r="294" spans="1:13" s="81" customFormat="1" x14ac:dyDescent="0.25">
      <c r="A294" s="79"/>
      <c r="B294" s="79"/>
      <c r="C294" s="79"/>
      <c r="D294" s="94"/>
      <c r="E294" s="79"/>
      <c r="F294" s="79"/>
      <c r="G294" s="80"/>
      <c r="H294" s="79"/>
      <c r="I294" s="80"/>
      <c r="J294" s="103"/>
      <c r="K294" s="103"/>
      <c r="L294" s="103"/>
      <c r="M294" s="103"/>
    </row>
    <row r="295" spans="1:13" s="81" customFormat="1" x14ac:dyDescent="0.25">
      <c r="A295" s="79"/>
      <c r="B295" s="79"/>
      <c r="C295" s="79"/>
      <c r="D295" s="94"/>
      <c r="E295" s="79"/>
      <c r="F295" s="79"/>
      <c r="G295" s="80"/>
      <c r="H295" s="79"/>
      <c r="I295" s="80"/>
      <c r="J295" s="103"/>
      <c r="K295" s="103"/>
      <c r="L295" s="103"/>
      <c r="M295" s="103"/>
    </row>
    <row r="296" spans="1:13" s="81" customFormat="1" x14ac:dyDescent="0.25">
      <c r="A296" s="79"/>
      <c r="B296" s="79"/>
      <c r="C296" s="79"/>
      <c r="D296" s="94"/>
      <c r="E296" s="79"/>
      <c r="F296" s="79"/>
      <c r="G296" s="80"/>
      <c r="H296" s="79"/>
      <c r="I296" s="80"/>
      <c r="J296" s="103"/>
      <c r="K296" s="103"/>
      <c r="L296" s="103"/>
      <c r="M296" s="103"/>
    </row>
    <row r="297" spans="1:13" s="81" customFormat="1" x14ac:dyDescent="0.25">
      <c r="A297" s="79"/>
      <c r="B297" s="79"/>
      <c r="C297" s="79"/>
      <c r="D297" s="94"/>
      <c r="E297" s="79"/>
      <c r="F297" s="79"/>
      <c r="G297" s="80"/>
      <c r="H297" s="79"/>
      <c r="I297" s="80"/>
      <c r="J297" s="103"/>
      <c r="K297" s="103"/>
      <c r="L297" s="103"/>
      <c r="M297" s="103"/>
    </row>
    <row r="298" spans="1:13" s="81" customFormat="1" x14ac:dyDescent="0.25">
      <c r="A298" s="79"/>
      <c r="B298" s="79"/>
      <c r="C298" s="79"/>
      <c r="D298" s="94"/>
      <c r="E298" s="79"/>
      <c r="F298" s="79"/>
      <c r="G298" s="80"/>
      <c r="H298" s="79"/>
      <c r="I298" s="80"/>
      <c r="J298" s="103"/>
      <c r="K298" s="103"/>
      <c r="L298" s="103"/>
      <c r="M298" s="103"/>
    </row>
    <row r="299" spans="1:13" s="81" customFormat="1" x14ac:dyDescent="0.25">
      <c r="A299" s="79"/>
      <c r="B299" s="79"/>
      <c r="C299" s="79"/>
      <c r="D299" s="94"/>
      <c r="E299" s="79"/>
      <c r="F299" s="79"/>
      <c r="G299" s="80"/>
      <c r="H299" s="79"/>
      <c r="I299" s="80"/>
      <c r="J299" s="103"/>
      <c r="K299" s="103"/>
      <c r="L299" s="103"/>
      <c r="M299" s="103"/>
    </row>
    <row r="300" spans="1:13" s="81" customFormat="1" x14ac:dyDescent="0.25">
      <c r="A300" s="79"/>
      <c r="B300" s="79"/>
      <c r="C300" s="79"/>
      <c r="D300" s="94"/>
      <c r="E300" s="79"/>
      <c r="F300" s="79"/>
      <c r="G300" s="80"/>
      <c r="H300" s="79"/>
      <c r="I300" s="80"/>
      <c r="J300" s="103"/>
      <c r="K300" s="103"/>
      <c r="L300" s="103"/>
      <c r="M300" s="103"/>
    </row>
    <row r="301" spans="1:13" s="81" customFormat="1" x14ac:dyDescent="0.25">
      <c r="A301" s="79"/>
      <c r="B301" s="79"/>
      <c r="C301" s="79"/>
      <c r="D301" s="94"/>
      <c r="E301" s="79"/>
      <c r="F301" s="79"/>
      <c r="G301" s="80"/>
      <c r="H301" s="79"/>
      <c r="I301" s="80"/>
      <c r="J301" s="103"/>
      <c r="K301" s="103"/>
      <c r="L301" s="103"/>
      <c r="M301" s="103"/>
    </row>
    <row r="302" spans="1:13" s="81" customFormat="1" x14ac:dyDescent="0.25">
      <c r="A302" s="79"/>
      <c r="B302" s="79"/>
      <c r="C302" s="79"/>
      <c r="D302" s="94"/>
      <c r="E302" s="79"/>
      <c r="F302" s="79"/>
      <c r="G302" s="80"/>
      <c r="H302" s="79"/>
      <c r="I302" s="80"/>
      <c r="J302" s="103"/>
      <c r="K302" s="103"/>
      <c r="L302" s="103"/>
      <c r="M302" s="103"/>
    </row>
    <row r="303" spans="1:13" s="81" customFormat="1" x14ac:dyDescent="0.25">
      <c r="A303" s="79"/>
      <c r="B303" s="79"/>
      <c r="C303" s="79"/>
      <c r="D303" s="94"/>
      <c r="E303" s="79"/>
      <c r="F303" s="79"/>
      <c r="G303" s="80"/>
      <c r="H303" s="79"/>
      <c r="I303" s="80"/>
      <c r="J303" s="103"/>
      <c r="K303" s="103"/>
      <c r="L303" s="103"/>
      <c r="M303" s="103"/>
    </row>
    <row r="304" spans="1:13" s="81" customFormat="1" x14ac:dyDescent="0.25">
      <c r="A304" s="79"/>
      <c r="B304" s="79"/>
      <c r="C304" s="79"/>
      <c r="D304" s="94"/>
      <c r="E304" s="79"/>
      <c r="F304" s="79"/>
      <c r="G304" s="80"/>
      <c r="H304" s="79"/>
      <c r="I304" s="80"/>
      <c r="J304" s="103"/>
      <c r="K304" s="103"/>
      <c r="L304" s="103"/>
      <c r="M304" s="103"/>
    </row>
    <row r="305" spans="1:13" s="81" customFormat="1" x14ac:dyDescent="0.25">
      <c r="A305" s="79"/>
      <c r="B305" s="79"/>
      <c r="C305" s="79"/>
      <c r="D305" s="94"/>
      <c r="E305" s="79"/>
      <c r="F305" s="79"/>
      <c r="G305" s="80"/>
      <c r="H305" s="79"/>
      <c r="I305" s="80"/>
      <c r="J305" s="103"/>
      <c r="K305" s="103"/>
      <c r="L305" s="103"/>
      <c r="M305" s="103"/>
    </row>
    <row r="306" spans="1:13" s="81" customFormat="1" x14ac:dyDescent="0.25">
      <c r="A306" s="79"/>
      <c r="B306" s="79"/>
      <c r="C306" s="79"/>
      <c r="D306" s="94"/>
      <c r="E306" s="79"/>
      <c r="F306" s="79"/>
      <c r="G306" s="80"/>
      <c r="H306" s="79"/>
      <c r="I306" s="80"/>
      <c r="J306" s="103"/>
      <c r="K306" s="103"/>
      <c r="L306" s="103"/>
      <c r="M306" s="103"/>
    </row>
    <row r="307" spans="1:13" s="81" customFormat="1" x14ac:dyDescent="0.25">
      <c r="A307" s="79"/>
      <c r="B307" s="79"/>
      <c r="C307" s="79"/>
      <c r="D307" s="94"/>
      <c r="E307" s="79"/>
      <c r="F307" s="79"/>
      <c r="G307" s="80"/>
      <c r="H307" s="79"/>
      <c r="I307" s="80"/>
      <c r="J307" s="103"/>
      <c r="K307" s="103"/>
      <c r="L307" s="103"/>
      <c r="M307" s="103"/>
    </row>
    <row r="308" spans="1:13" s="81" customFormat="1" x14ac:dyDescent="0.25">
      <c r="A308" s="79"/>
      <c r="B308" s="79"/>
      <c r="C308" s="79"/>
      <c r="D308" s="94"/>
      <c r="E308" s="79"/>
      <c r="F308" s="79"/>
      <c r="G308" s="80"/>
      <c r="H308" s="79"/>
      <c r="I308" s="80"/>
      <c r="J308" s="103"/>
      <c r="K308" s="103"/>
      <c r="L308" s="103"/>
      <c r="M308" s="103"/>
    </row>
    <row r="309" spans="1:13" s="81" customFormat="1" x14ac:dyDescent="0.25">
      <c r="A309" s="79"/>
      <c r="B309" s="79"/>
      <c r="C309" s="79"/>
      <c r="D309" s="94"/>
      <c r="E309" s="79"/>
      <c r="F309" s="79"/>
      <c r="G309" s="80"/>
      <c r="H309" s="79"/>
      <c r="I309" s="80"/>
      <c r="J309" s="103"/>
      <c r="K309" s="103"/>
      <c r="L309" s="103"/>
      <c r="M309" s="103"/>
    </row>
    <row r="310" spans="1:13" s="81" customFormat="1" x14ac:dyDescent="0.25">
      <c r="A310" s="79"/>
      <c r="B310" s="79"/>
      <c r="C310" s="79"/>
      <c r="D310" s="94"/>
      <c r="E310" s="79"/>
      <c r="F310" s="79"/>
      <c r="G310" s="80"/>
      <c r="H310" s="79"/>
      <c r="I310" s="80"/>
      <c r="J310" s="103"/>
      <c r="K310" s="103"/>
      <c r="L310" s="103"/>
      <c r="M310" s="103"/>
    </row>
    <row r="311" spans="1:13" s="81" customFormat="1" x14ac:dyDescent="0.25">
      <c r="A311" s="79"/>
      <c r="B311" s="79"/>
      <c r="C311" s="79"/>
      <c r="D311" s="94"/>
      <c r="E311" s="79"/>
      <c r="F311" s="79"/>
      <c r="G311" s="80"/>
      <c r="H311" s="79"/>
      <c r="I311" s="80"/>
      <c r="J311" s="103"/>
      <c r="K311" s="103"/>
      <c r="L311" s="103"/>
      <c r="M311" s="103"/>
    </row>
    <row r="312" spans="1:13" s="81" customFormat="1" x14ac:dyDescent="0.25">
      <c r="A312" s="79"/>
      <c r="B312" s="79"/>
      <c r="C312" s="79"/>
      <c r="D312" s="94"/>
      <c r="E312" s="79"/>
      <c r="F312" s="79"/>
      <c r="G312" s="80"/>
      <c r="H312" s="79"/>
      <c r="I312" s="80"/>
      <c r="J312" s="103"/>
      <c r="K312" s="103"/>
      <c r="L312" s="103"/>
      <c r="M312" s="103"/>
    </row>
    <row r="313" spans="1:13" s="81" customFormat="1" x14ac:dyDescent="0.25">
      <c r="A313" s="79"/>
      <c r="B313" s="79"/>
      <c r="C313" s="79"/>
      <c r="D313" s="94"/>
      <c r="E313" s="79"/>
      <c r="F313" s="79"/>
      <c r="G313" s="80"/>
      <c r="H313" s="79"/>
      <c r="I313" s="80"/>
      <c r="J313" s="103"/>
      <c r="K313" s="103"/>
      <c r="L313" s="103"/>
      <c r="M313" s="103"/>
    </row>
    <row r="314" spans="1:13" s="81" customFormat="1" x14ac:dyDescent="0.25">
      <c r="A314" s="79"/>
      <c r="B314" s="79"/>
      <c r="C314" s="79"/>
      <c r="D314" s="94"/>
      <c r="E314" s="79"/>
      <c r="F314" s="79"/>
      <c r="G314" s="80"/>
      <c r="H314" s="79"/>
      <c r="I314" s="80"/>
      <c r="J314" s="103"/>
      <c r="K314" s="103"/>
      <c r="L314" s="103"/>
      <c r="M314" s="103"/>
    </row>
    <row r="315" spans="1:13" s="81" customFormat="1" x14ac:dyDescent="0.25">
      <c r="A315" s="79"/>
      <c r="B315" s="79"/>
      <c r="C315" s="79"/>
      <c r="D315" s="94"/>
      <c r="E315" s="79"/>
      <c r="F315" s="79"/>
      <c r="G315" s="80"/>
      <c r="H315" s="79"/>
      <c r="I315" s="80"/>
      <c r="J315" s="103"/>
      <c r="K315" s="103"/>
      <c r="L315" s="103"/>
      <c r="M315" s="103"/>
    </row>
    <row r="316" spans="1:13" s="81" customFormat="1" x14ac:dyDescent="0.25">
      <c r="A316" s="79"/>
      <c r="B316" s="79"/>
      <c r="C316" s="79"/>
      <c r="D316" s="94"/>
      <c r="E316" s="79"/>
      <c r="F316" s="79"/>
      <c r="G316" s="80"/>
      <c r="H316" s="79"/>
      <c r="I316" s="80"/>
      <c r="J316" s="103"/>
      <c r="K316" s="103"/>
      <c r="L316" s="103"/>
      <c r="M316" s="103"/>
    </row>
    <row r="317" spans="1:13" s="81" customFormat="1" x14ac:dyDescent="0.25">
      <c r="A317" s="79"/>
      <c r="B317" s="79"/>
      <c r="C317" s="79"/>
      <c r="D317" s="94"/>
      <c r="E317" s="79"/>
      <c r="F317" s="79"/>
      <c r="G317" s="80"/>
      <c r="H317" s="79"/>
      <c r="I317" s="80"/>
      <c r="J317" s="103"/>
      <c r="K317" s="103"/>
      <c r="L317" s="103"/>
      <c r="M317" s="103"/>
    </row>
    <row r="318" spans="1:13" s="81" customFormat="1" x14ac:dyDescent="0.25">
      <c r="A318" s="79"/>
      <c r="B318" s="79"/>
      <c r="C318" s="79"/>
      <c r="D318" s="94"/>
      <c r="E318" s="79"/>
      <c r="F318" s="79"/>
      <c r="G318" s="80"/>
      <c r="H318" s="79"/>
      <c r="I318" s="80"/>
      <c r="J318" s="103"/>
      <c r="K318" s="103"/>
      <c r="L318" s="103"/>
      <c r="M318" s="103"/>
    </row>
    <row r="319" spans="1:13" s="81" customFormat="1" x14ac:dyDescent="0.25">
      <c r="A319" s="79"/>
      <c r="B319" s="79"/>
      <c r="C319" s="79"/>
      <c r="D319" s="94"/>
      <c r="E319" s="79"/>
      <c r="F319" s="79"/>
      <c r="G319" s="80"/>
      <c r="H319" s="79"/>
      <c r="I319" s="80"/>
      <c r="J319" s="103"/>
      <c r="K319" s="103"/>
      <c r="L319" s="103"/>
      <c r="M319" s="103"/>
    </row>
    <row r="320" spans="1:13" s="81" customFormat="1" x14ac:dyDescent="0.25">
      <c r="A320" s="79"/>
      <c r="B320" s="79"/>
      <c r="C320" s="79"/>
      <c r="D320" s="94"/>
      <c r="E320" s="79"/>
      <c r="F320" s="79"/>
      <c r="G320" s="80"/>
      <c r="H320" s="79"/>
      <c r="I320" s="80"/>
      <c r="J320" s="103"/>
      <c r="K320" s="103"/>
      <c r="L320" s="103"/>
      <c r="M320" s="103"/>
    </row>
    <row r="321" spans="1:13" s="81" customFormat="1" x14ac:dyDescent="0.25">
      <c r="A321" s="79"/>
      <c r="B321" s="79"/>
      <c r="C321" s="79"/>
      <c r="D321" s="94"/>
      <c r="E321" s="79"/>
      <c r="F321" s="79"/>
      <c r="G321" s="80"/>
      <c r="H321" s="79"/>
      <c r="I321" s="80"/>
      <c r="J321" s="103"/>
      <c r="K321" s="103"/>
      <c r="L321" s="103"/>
      <c r="M321" s="103"/>
    </row>
    <row r="322" spans="1:13" s="81" customFormat="1" x14ac:dyDescent="0.25">
      <c r="A322" s="79"/>
      <c r="B322" s="79"/>
      <c r="C322" s="79"/>
      <c r="D322" s="94"/>
      <c r="E322" s="79"/>
      <c r="F322" s="79"/>
      <c r="G322" s="80"/>
      <c r="H322" s="79"/>
      <c r="I322" s="80"/>
      <c r="J322" s="103"/>
      <c r="K322" s="103"/>
      <c r="L322" s="103"/>
      <c r="M322" s="103"/>
    </row>
    <row r="323" spans="1:13" s="81" customFormat="1" x14ac:dyDescent="0.25">
      <c r="A323" s="79"/>
      <c r="B323" s="79"/>
      <c r="C323" s="79"/>
      <c r="D323" s="94"/>
      <c r="E323" s="79"/>
      <c r="F323" s="79"/>
      <c r="G323" s="80"/>
      <c r="H323" s="79"/>
      <c r="I323" s="80"/>
      <c r="J323" s="103"/>
      <c r="K323" s="103"/>
      <c r="L323" s="103"/>
      <c r="M323" s="103"/>
    </row>
    <row r="324" spans="1:13" s="81" customFormat="1" x14ac:dyDescent="0.25">
      <c r="A324" s="79"/>
      <c r="B324" s="79"/>
      <c r="C324" s="79"/>
      <c r="D324" s="94"/>
      <c r="E324" s="79"/>
      <c r="F324" s="79"/>
      <c r="G324" s="80"/>
      <c r="H324" s="79"/>
      <c r="I324" s="80"/>
      <c r="J324" s="103"/>
      <c r="K324" s="103"/>
      <c r="L324" s="103"/>
      <c r="M324" s="103"/>
    </row>
    <row r="325" spans="1:13" s="81" customFormat="1" x14ac:dyDescent="0.25">
      <c r="A325" s="79"/>
      <c r="B325" s="79"/>
      <c r="C325" s="79"/>
      <c r="D325" s="94"/>
      <c r="E325" s="79"/>
      <c r="F325" s="79"/>
      <c r="G325" s="80"/>
      <c r="H325" s="79"/>
      <c r="I325" s="80"/>
      <c r="J325" s="103"/>
      <c r="K325" s="103"/>
      <c r="L325" s="103"/>
      <c r="M325" s="103"/>
    </row>
    <row r="326" spans="1:13" s="81" customFormat="1" x14ac:dyDescent="0.25">
      <c r="A326" s="79"/>
      <c r="B326" s="79"/>
      <c r="C326" s="79"/>
      <c r="D326" s="94"/>
      <c r="E326" s="79"/>
      <c r="F326" s="79"/>
      <c r="G326" s="80"/>
      <c r="H326" s="79"/>
      <c r="I326" s="80"/>
      <c r="J326" s="103"/>
      <c r="K326" s="103"/>
      <c r="L326" s="103"/>
      <c r="M326" s="103"/>
    </row>
    <row r="327" spans="1:13" s="81" customFormat="1" x14ac:dyDescent="0.25">
      <c r="A327" s="79"/>
      <c r="B327" s="79"/>
      <c r="C327" s="79"/>
      <c r="D327" s="94"/>
      <c r="E327" s="79"/>
      <c r="F327" s="79"/>
      <c r="G327" s="80"/>
      <c r="H327" s="79"/>
      <c r="I327" s="80"/>
      <c r="J327" s="103"/>
      <c r="K327" s="103"/>
      <c r="L327" s="103"/>
      <c r="M327" s="103"/>
    </row>
    <row r="328" spans="1:13" s="81" customFormat="1" x14ac:dyDescent="0.25">
      <c r="A328" s="79"/>
      <c r="B328" s="79"/>
      <c r="C328" s="79"/>
      <c r="D328" s="94"/>
      <c r="E328" s="79"/>
      <c r="F328" s="79"/>
      <c r="G328" s="80"/>
      <c r="H328" s="79"/>
      <c r="I328" s="80"/>
      <c r="J328" s="103"/>
      <c r="K328" s="103"/>
      <c r="L328" s="103"/>
      <c r="M328" s="103"/>
    </row>
    <row r="329" spans="1:13" s="81" customFormat="1" x14ac:dyDescent="0.25">
      <c r="A329" s="79"/>
      <c r="B329" s="79"/>
      <c r="C329" s="79"/>
      <c r="D329" s="94"/>
      <c r="E329" s="79"/>
      <c r="F329" s="79"/>
      <c r="G329" s="80"/>
      <c r="H329" s="79"/>
      <c r="I329" s="80"/>
      <c r="J329" s="103"/>
      <c r="K329" s="103"/>
      <c r="L329" s="103"/>
      <c r="M329" s="103"/>
    </row>
    <row r="330" spans="1:13" s="81" customFormat="1" x14ac:dyDescent="0.25">
      <c r="A330" s="79"/>
      <c r="B330" s="79"/>
      <c r="C330" s="79"/>
      <c r="D330" s="94"/>
      <c r="E330" s="79"/>
      <c r="F330" s="79"/>
      <c r="G330" s="80"/>
      <c r="H330" s="79"/>
      <c r="I330" s="80"/>
      <c r="J330" s="103"/>
      <c r="K330" s="103"/>
      <c r="L330" s="103"/>
      <c r="M330" s="103"/>
    </row>
    <row r="331" spans="1:13" s="81" customFormat="1" x14ac:dyDescent="0.25">
      <c r="A331" s="79"/>
      <c r="B331" s="79"/>
      <c r="C331" s="79"/>
      <c r="D331" s="94"/>
      <c r="E331" s="79"/>
      <c r="F331" s="79"/>
      <c r="G331" s="80"/>
      <c r="H331" s="79"/>
      <c r="I331" s="80"/>
      <c r="J331" s="103"/>
      <c r="K331" s="103"/>
      <c r="L331" s="103"/>
      <c r="M331" s="103"/>
    </row>
    <row r="332" spans="1:13" s="81" customFormat="1" x14ac:dyDescent="0.25">
      <c r="A332" s="79"/>
      <c r="B332" s="79"/>
      <c r="C332" s="79"/>
      <c r="D332" s="94"/>
      <c r="E332" s="79"/>
      <c r="F332" s="79"/>
      <c r="G332" s="80"/>
      <c r="H332" s="79"/>
      <c r="I332" s="80"/>
      <c r="J332" s="103"/>
      <c r="K332" s="103"/>
      <c r="L332" s="103"/>
      <c r="M332" s="103"/>
    </row>
    <row r="333" spans="1:13" s="81" customFormat="1" x14ac:dyDescent="0.25">
      <c r="A333" s="79"/>
      <c r="B333" s="79"/>
      <c r="C333" s="79"/>
      <c r="D333" s="94"/>
      <c r="E333" s="79"/>
      <c r="F333" s="79"/>
      <c r="G333" s="80"/>
      <c r="H333" s="79"/>
      <c r="I333" s="80"/>
      <c r="J333" s="103"/>
      <c r="K333" s="103"/>
      <c r="L333" s="103"/>
      <c r="M333" s="103"/>
    </row>
    <row r="334" spans="1:13" s="81" customFormat="1" x14ac:dyDescent="0.25">
      <c r="A334" s="79"/>
      <c r="B334" s="79"/>
      <c r="C334" s="79"/>
      <c r="D334" s="94"/>
      <c r="E334" s="79"/>
      <c r="F334" s="79"/>
      <c r="G334" s="80"/>
      <c r="H334" s="79"/>
      <c r="I334" s="80"/>
      <c r="J334" s="103"/>
      <c r="K334" s="103"/>
      <c r="L334" s="103"/>
      <c r="M334" s="103"/>
    </row>
    <row r="335" spans="1:13" s="81" customFormat="1" x14ac:dyDescent="0.25">
      <c r="A335" s="79"/>
      <c r="B335" s="79"/>
      <c r="C335" s="79"/>
      <c r="D335" s="94"/>
      <c r="E335" s="79"/>
      <c r="F335" s="79"/>
      <c r="G335" s="80"/>
      <c r="H335" s="79"/>
      <c r="I335" s="80"/>
      <c r="J335" s="103"/>
      <c r="K335" s="103"/>
      <c r="L335" s="103"/>
      <c r="M335" s="103"/>
    </row>
    <row r="336" spans="1:13" s="81" customFormat="1" x14ac:dyDescent="0.25">
      <c r="A336" s="79"/>
      <c r="B336" s="79"/>
      <c r="C336" s="79"/>
      <c r="D336" s="94"/>
      <c r="E336" s="79"/>
      <c r="F336" s="79"/>
      <c r="G336" s="80"/>
      <c r="H336" s="79"/>
      <c r="I336" s="80"/>
      <c r="J336" s="103"/>
      <c r="K336" s="103"/>
      <c r="L336" s="103"/>
      <c r="M336" s="103"/>
    </row>
    <row r="337" spans="1:13" s="81" customFormat="1" x14ac:dyDescent="0.25">
      <c r="A337" s="79"/>
      <c r="B337" s="79"/>
      <c r="C337" s="79"/>
      <c r="D337" s="94"/>
      <c r="E337" s="79"/>
      <c r="F337" s="79"/>
      <c r="G337" s="80"/>
      <c r="H337" s="79"/>
      <c r="I337" s="80"/>
      <c r="J337" s="103"/>
      <c r="K337" s="103"/>
      <c r="L337" s="103"/>
      <c r="M337" s="103"/>
    </row>
    <row r="338" spans="1:13" s="81" customFormat="1" x14ac:dyDescent="0.25">
      <c r="A338" s="79"/>
      <c r="B338" s="79"/>
      <c r="C338" s="79"/>
      <c r="D338" s="94"/>
      <c r="E338" s="79"/>
      <c r="F338" s="79"/>
      <c r="G338" s="80"/>
      <c r="H338" s="79"/>
      <c r="I338" s="80"/>
      <c r="J338" s="103"/>
      <c r="K338" s="103"/>
      <c r="L338" s="103"/>
      <c r="M338" s="103"/>
    </row>
    <row r="339" spans="1:13" s="81" customFormat="1" x14ac:dyDescent="0.25">
      <c r="A339" s="79"/>
      <c r="B339" s="79"/>
      <c r="C339" s="79"/>
      <c r="D339" s="94"/>
      <c r="E339" s="79"/>
      <c r="F339" s="79"/>
      <c r="G339" s="80"/>
      <c r="H339" s="79"/>
      <c r="I339" s="80"/>
      <c r="J339" s="103"/>
      <c r="K339" s="103"/>
      <c r="L339" s="103"/>
      <c r="M339" s="103"/>
    </row>
    <row r="340" spans="1:13" s="81" customFormat="1" x14ac:dyDescent="0.25">
      <c r="A340" s="79"/>
      <c r="B340" s="79"/>
      <c r="C340" s="79"/>
      <c r="D340" s="94"/>
      <c r="E340" s="79"/>
      <c r="F340" s="79"/>
      <c r="G340" s="80"/>
      <c r="H340" s="79"/>
      <c r="I340" s="80"/>
      <c r="J340" s="103"/>
      <c r="K340" s="103"/>
      <c r="L340" s="103"/>
      <c r="M340" s="103"/>
    </row>
    <row r="341" spans="1:13" s="81" customFormat="1" x14ac:dyDescent="0.25">
      <c r="A341" s="79"/>
      <c r="B341" s="79"/>
      <c r="C341" s="79"/>
      <c r="D341" s="94"/>
      <c r="E341" s="79"/>
      <c r="F341" s="79"/>
      <c r="G341" s="80"/>
      <c r="H341" s="79"/>
      <c r="I341" s="80"/>
      <c r="J341" s="103"/>
      <c r="K341" s="103"/>
      <c r="L341" s="103"/>
      <c r="M341" s="103"/>
    </row>
    <row r="342" spans="1:13" s="81" customFormat="1" x14ac:dyDescent="0.25">
      <c r="A342" s="79"/>
      <c r="B342" s="79"/>
      <c r="C342" s="79"/>
      <c r="D342" s="94"/>
      <c r="E342" s="79"/>
      <c r="F342" s="79"/>
      <c r="G342" s="80"/>
      <c r="H342" s="79"/>
      <c r="I342" s="80"/>
      <c r="J342" s="103"/>
      <c r="K342" s="103"/>
      <c r="L342" s="103"/>
      <c r="M342" s="103"/>
    </row>
    <row r="343" spans="1:13" s="81" customFormat="1" x14ac:dyDescent="0.25">
      <c r="A343" s="79"/>
      <c r="B343" s="79"/>
      <c r="C343" s="79"/>
      <c r="D343" s="94"/>
      <c r="E343" s="79"/>
      <c r="F343" s="79"/>
      <c r="G343" s="80"/>
      <c r="H343" s="79"/>
      <c r="I343" s="80"/>
      <c r="J343" s="103"/>
      <c r="K343" s="103"/>
      <c r="L343" s="103"/>
      <c r="M343" s="103"/>
    </row>
    <row r="344" spans="1:13" s="81" customFormat="1" x14ac:dyDescent="0.25">
      <c r="A344" s="79"/>
      <c r="B344" s="79"/>
      <c r="C344" s="79"/>
      <c r="D344" s="94"/>
      <c r="E344" s="79"/>
      <c r="F344" s="79"/>
      <c r="G344" s="80"/>
      <c r="H344" s="79"/>
      <c r="I344" s="80"/>
      <c r="J344" s="103"/>
      <c r="K344" s="103"/>
      <c r="L344" s="103"/>
      <c r="M344" s="103"/>
    </row>
    <row r="345" spans="1:13" s="81" customFormat="1" x14ac:dyDescent="0.25">
      <c r="A345" s="79"/>
      <c r="B345" s="79"/>
      <c r="C345" s="79"/>
      <c r="D345" s="94"/>
      <c r="E345" s="79"/>
      <c r="F345" s="79"/>
      <c r="G345" s="80"/>
      <c r="H345" s="79"/>
      <c r="I345" s="80"/>
      <c r="J345" s="103"/>
      <c r="K345" s="103"/>
      <c r="L345" s="103"/>
      <c r="M345" s="103"/>
    </row>
    <row r="346" spans="1:13" s="81" customFormat="1" x14ac:dyDescent="0.25">
      <c r="A346" s="79"/>
      <c r="B346" s="79"/>
      <c r="C346" s="79"/>
      <c r="D346" s="94"/>
      <c r="E346" s="79"/>
      <c r="F346" s="79"/>
      <c r="G346" s="80"/>
      <c r="H346" s="79"/>
      <c r="I346" s="80"/>
      <c r="J346" s="103"/>
      <c r="K346" s="103"/>
      <c r="L346" s="103"/>
      <c r="M346" s="103"/>
    </row>
    <row r="347" spans="1:13" s="81" customFormat="1" x14ac:dyDescent="0.25">
      <c r="A347" s="79"/>
      <c r="B347" s="79"/>
      <c r="C347" s="79"/>
      <c r="D347" s="94"/>
      <c r="E347" s="79"/>
      <c r="F347" s="79"/>
      <c r="G347" s="80"/>
      <c r="H347" s="79"/>
      <c r="I347" s="80"/>
      <c r="J347" s="103"/>
      <c r="K347" s="103"/>
      <c r="L347" s="103"/>
      <c r="M347" s="103"/>
    </row>
    <row r="348" spans="1:13" s="81" customFormat="1" x14ac:dyDescent="0.25">
      <c r="A348" s="79"/>
      <c r="B348" s="79"/>
      <c r="C348" s="79"/>
      <c r="D348" s="94"/>
      <c r="E348" s="79"/>
      <c r="F348" s="79"/>
      <c r="G348" s="80"/>
      <c r="H348" s="79"/>
      <c r="I348" s="80"/>
      <c r="J348" s="103"/>
      <c r="K348" s="103"/>
      <c r="L348" s="103"/>
      <c r="M348" s="103"/>
    </row>
    <row r="349" spans="1:13" s="81" customFormat="1" x14ac:dyDescent="0.25">
      <c r="A349" s="79"/>
      <c r="B349" s="79"/>
      <c r="C349" s="79"/>
      <c r="D349" s="94"/>
      <c r="E349" s="79"/>
      <c r="F349" s="79"/>
      <c r="G349" s="80"/>
      <c r="H349" s="79"/>
      <c r="I349" s="80"/>
      <c r="J349" s="103"/>
      <c r="K349" s="103"/>
      <c r="L349" s="103"/>
      <c r="M349" s="103"/>
    </row>
    <row r="350" spans="1:13" s="81" customFormat="1" x14ac:dyDescent="0.25">
      <c r="A350" s="79"/>
      <c r="B350" s="79"/>
      <c r="C350" s="79"/>
      <c r="D350" s="94"/>
      <c r="E350" s="79"/>
      <c r="F350" s="79"/>
      <c r="G350" s="80"/>
      <c r="H350" s="79"/>
      <c r="I350" s="80"/>
      <c r="J350" s="103"/>
      <c r="K350" s="103"/>
      <c r="L350" s="103"/>
      <c r="M350" s="103"/>
    </row>
    <row r="351" spans="1:13" s="81" customFormat="1" x14ac:dyDescent="0.25">
      <c r="A351" s="79"/>
      <c r="B351" s="79"/>
      <c r="C351" s="79"/>
      <c r="D351" s="94"/>
      <c r="E351" s="79"/>
      <c r="F351" s="79"/>
      <c r="G351" s="80"/>
      <c r="H351" s="79"/>
      <c r="I351" s="80"/>
      <c r="J351" s="103"/>
      <c r="K351" s="103"/>
      <c r="L351" s="103"/>
      <c r="M351" s="103"/>
    </row>
    <row r="352" spans="1:13" s="81" customFormat="1" x14ac:dyDescent="0.25">
      <c r="A352" s="79"/>
      <c r="B352" s="79"/>
      <c r="C352" s="79"/>
      <c r="D352" s="94"/>
      <c r="E352" s="79"/>
      <c r="F352" s="79"/>
      <c r="G352" s="80"/>
      <c r="H352" s="79"/>
      <c r="I352" s="80"/>
      <c r="J352" s="103"/>
      <c r="K352" s="103"/>
      <c r="L352" s="103"/>
      <c r="M352" s="103"/>
    </row>
    <row r="353" spans="1:13" s="81" customFormat="1" x14ac:dyDescent="0.25">
      <c r="A353" s="79"/>
      <c r="B353" s="79"/>
      <c r="C353" s="79"/>
      <c r="D353" s="94"/>
      <c r="E353" s="79"/>
      <c r="F353" s="79"/>
      <c r="G353" s="80"/>
      <c r="H353" s="79"/>
      <c r="I353" s="80"/>
      <c r="J353" s="103"/>
      <c r="K353" s="103"/>
      <c r="L353" s="103"/>
      <c r="M353" s="103"/>
    </row>
    <row r="354" spans="1:13" s="81" customFormat="1" x14ac:dyDescent="0.25">
      <c r="A354" s="79"/>
      <c r="B354" s="79"/>
      <c r="C354" s="79"/>
      <c r="D354" s="94"/>
      <c r="E354" s="79"/>
      <c r="F354" s="79"/>
      <c r="G354" s="80"/>
      <c r="H354" s="79"/>
      <c r="I354" s="80"/>
      <c r="J354" s="103"/>
      <c r="K354" s="103"/>
      <c r="L354" s="103"/>
      <c r="M354" s="103"/>
    </row>
    <row r="355" spans="1:13" s="81" customFormat="1" x14ac:dyDescent="0.25">
      <c r="A355" s="79"/>
      <c r="B355" s="79"/>
      <c r="C355" s="79"/>
      <c r="D355" s="94"/>
      <c r="E355" s="79"/>
      <c r="F355" s="79"/>
      <c r="G355" s="80"/>
      <c r="H355" s="79"/>
      <c r="I355" s="80"/>
      <c r="J355" s="103"/>
      <c r="K355" s="103"/>
      <c r="L355" s="103"/>
      <c r="M355" s="103"/>
    </row>
    <row r="356" spans="1:13" s="81" customFormat="1" x14ac:dyDescent="0.25">
      <c r="A356" s="79"/>
      <c r="B356" s="79"/>
      <c r="C356" s="79"/>
      <c r="D356" s="94"/>
      <c r="E356" s="79"/>
      <c r="F356" s="79"/>
      <c r="G356" s="80"/>
      <c r="H356" s="79"/>
      <c r="I356" s="80"/>
      <c r="J356" s="103"/>
      <c r="K356" s="103"/>
      <c r="L356" s="103"/>
      <c r="M356" s="103"/>
    </row>
    <row r="357" spans="1:13" s="81" customFormat="1" x14ac:dyDescent="0.25">
      <c r="A357" s="79"/>
      <c r="B357" s="79"/>
      <c r="C357" s="79"/>
      <c r="D357" s="94"/>
      <c r="E357" s="79"/>
      <c r="F357" s="79"/>
      <c r="G357" s="80"/>
      <c r="H357" s="79"/>
      <c r="I357" s="80"/>
      <c r="J357" s="103"/>
      <c r="K357" s="103"/>
      <c r="L357" s="103"/>
      <c r="M357" s="103"/>
    </row>
    <row r="358" spans="1:13" s="81" customFormat="1" x14ac:dyDescent="0.25">
      <c r="A358" s="79"/>
      <c r="B358" s="79"/>
      <c r="C358" s="79"/>
      <c r="D358" s="94"/>
      <c r="E358" s="79"/>
      <c r="F358" s="79"/>
      <c r="G358" s="80"/>
      <c r="H358" s="79"/>
      <c r="I358" s="80"/>
      <c r="J358" s="103"/>
      <c r="K358" s="103"/>
      <c r="L358" s="103"/>
      <c r="M358" s="103"/>
    </row>
    <row r="359" spans="1:13" s="81" customFormat="1" x14ac:dyDescent="0.25">
      <c r="A359" s="79"/>
      <c r="B359" s="79"/>
      <c r="C359" s="79"/>
      <c r="D359" s="94"/>
      <c r="E359" s="79"/>
      <c r="F359" s="79"/>
      <c r="G359" s="80"/>
      <c r="H359" s="79"/>
      <c r="I359" s="80"/>
      <c r="J359" s="103"/>
      <c r="K359" s="103"/>
      <c r="L359" s="103"/>
      <c r="M359" s="103"/>
    </row>
    <row r="360" spans="1:13" s="81" customFormat="1" x14ac:dyDescent="0.25">
      <c r="A360" s="79"/>
      <c r="B360" s="79"/>
      <c r="C360" s="79"/>
      <c r="D360" s="94"/>
      <c r="E360" s="79"/>
      <c r="F360" s="79"/>
      <c r="G360" s="80"/>
      <c r="H360" s="79"/>
      <c r="I360" s="80"/>
      <c r="J360" s="103"/>
      <c r="K360" s="103"/>
      <c r="L360" s="103"/>
      <c r="M360" s="103"/>
    </row>
    <row r="361" spans="1:13" s="81" customFormat="1" x14ac:dyDescent="0.25">
      <c r="A361" s="79"/>
      <c r="B361" s="79"/>
      <c r="C361" s="79"/>
      <c r="D361" s="94"/>
      <c r="E361" s="79"/>
      <c r="F361" s="79"/>
      <c r="G361" s="80"/>
      <c r="H361" s="79"/>
      <c r="I361" s="80"/>
      <c r="J361" s="103"/>
      <c r="K361" s="103"/>
      <c r="L361" s="103"/>
      <c r="M361" s="103"/>
    </row>
    <row r="362" spans="1:13" s="81" customFormat="1" x14ac:dyDescent="0.25">
      <c r="A362" s="79"/>
      <c r="B362" s="79"/>
      <c r="C362" s="79"/>
      <c r="D362" s="94"/>
      <c r="E362" s="79"/>
      <c r="F362" s="79"/>
      <c r="G362" s="80"/>
      <c r="H362" s="79"/>
      <c r="I362" s="80"/>
      <c r="J362" s="103"/>
      <c r="K362" s="103"/>
      <c r="L362" s="103"/>
      <c r="M362" s="103"/>
    </row>
    <row r="363" spans="1:13" s="81" customFormat="1" x14ac:dyDescent="0.25">
      <c r="A363" s="79"/>
      <c r="B363" s="79"/>
      <c r="C363" s="79"/>
      <c r="D363" s="94"/>
      <c r="E363" s="79"/>
      <c r="F363" s="79"/>
      <c r="G363" s="80"/>
      <c r="H363" s="79"/>
      <c r="I363" s="80"/>
      <c r="J363" s="103"/>
      <c r="K363" s="103"/>
      <c r="L363" s="103"/>
      <c r="M363" s="103"/>
    </row>
    <row r="364" spans="1:13" s="81" customFormat="1" x14ac:dyDescent="0.25">
      <c r="A364" s="79"/>
      <c r="B364" s="79"/>
      <c r="C364" s="79"/>
      <c r="D364" s="94"/>
      <c r="E364" s="79"/>
      <c r="F364" s="79"/>
      <c r="G364" s="80"/>
      <c r="H364" s="79"/>
      <c r="I364" s="80"/>
      <c r="J364" s="103"/>
      <c r="K364" s="103"/>
      <c r="L364" s="103"/>
      <c r="M364" s="103"/>
    </row>
    <row r="365" spans="1:13" s="81" customFormat="1" x14ac:dyDescent="0.25">
      <c r="A365" s="79"/>
      <c r="B365" s="79"/>
      <c r="C365" s="79"/>
      <c r="D365" s="94"/>
      <c r="E365" s="79"/>
      <c r="F365" s="79"/>
      <c r="G365" s="80"/>
      <c r="H365" s="79"/>
      <c r="I365" s="80"/>
      <c r="J365" s="103"/>
      <c r="K365" s="103"/>
      <c r="L365" s="103"/>
      <c r="M365" s="103"/>
    </row>
    <row r="366" spans="1:13" s="81" customFormat="1" x14ac:dyDescent="0.25">
      <c r="A366" s="79"/>
      <c r="B366" s="79"/>
      <c r="C366" s="79"/>
      <c r="D366" s="94"/>
      <c r="E366" s="79"/>
      <c r="F366" s="79"/>
      <c r="G366" s="80"/>
      <c r="H366" s="79"/>
      <c r="I366" s="80"/>
      <c r="J366" s="103"/>
      <c r="K366" s="103"/>
      <c r="L366" s="103"/>
      <c r="M366" s="103"/>
    </row>
    <row r="367" spans="1:13" s="81" customFormat="1" x14ac:dyDescent="0.25">
      <c r="A367" s="79"/>
      <c r="B367" s="79"/>
      <c r="C367" s="79"/>
      <c r="D367" s="94"/>
      <c r="E367" s="79"/>
      <c r="F367" s="79"/>
      <c r="G367" s="80"/>
      <c r="H367" s="79"/>
      <c r="I367" s="80"/>
      <c r="J367" s="103"/>
      <c r="K367" s="103"/>
      <c r="L367" s="103"/>
      <c r="M367" s="103"/>
    </row>
    <row r="368" spans="1:13" s="81" customFormat="1" x14ac:dyDescent="0.25">
      <c r="A368" s="79"/>
      <c r="B368" s="79"/>
      <c r="C368" s="79"/>
      <c r="D368" s="94"/>
      <c r="E368" s="79"/>
      <c r="F368" s="79"/>
      <c r="G368" s="80"/>
      <c r="H368" s="79"/>
      <c r="I368" s="80"/>
      <c r="J368" s="103"/>
      <c r="K368" s="103"/>
      <c r="L368" s="103"/>
      <c r="M368" s="103"/>
    </row>
    <row r="369" spans="1:13" s="81" customFormat="1" x14ac:dyDescent="0.25">
      <c r="A369" s="79"/>
      <c r="B369" s="79"/>
      <c r="C369" s="79"/>
      <c r="D369" s="94"/>
      <c r="E369" s="79"/>
      <c r="F369" s="79"/>
      <c r="G369" s="80"/>
      <c r="H369" s="79"/>
      <c r="I369" s="80"/>
      <c r="J369" s="103"/>
      <c r="K369" s="103"/>
      <c r="L369" s="103"/>
      <c r="M369" s="103"/>
    </row>
    <row r="370" spans="1:13" s="81" customFormat="1" x14ac:dyDescent="0.25">
      <c r="A370" s="79"/>
      <c r="B370" s="79"/>
      <c r="C370" s="79"/>
      <c r="D370" s="94"/>
      <c r="E370" s="79"/>
      <c r="F370" s="79"/>
      <c r="G370" s="80"/>
      <c r="H370" s="79"/>
      <c r="I370" s="80"/>
      <c r="J370" s="103"/>
      <c r="K370" s="103"/>
      <c r="L370" s="103"/>
      <c r="M370" s="103"/>
    </row>
    <row r="371" spans="1:13" s="81" customFormat="1" x14ac:dyDescent="0.25">
      <c r="A371" s="79"/>
      <c r="B371" s="79"/>
      <c r="C371" s="79"/>
      <c r="D371" s="94"/>
      <c r="E371" s="79"/>
      <c r="F371" s="79"/>
      <c r="G371" s="80"/>
      <c r="H371" s="79"/>
      <c r="I371" s="80"/>
      <c r="J371" s="103"/>
      <c r="K371" s="103"/>
      <c r="L371" s="103"/>
      <c r="M371" s="103"/>
    </row>
    <row r="372" spans="1:13" s="81" customFormat="1" x14ac:dyDescent="0.25">
      <c r="A372" s="79"/>
      <c r="B372" s="79"/>
      <c r="C372" s="79"/>
      <c r="D372" s="94"/>
      <c r="E372" s="79"/>
      <c r="F372" s="79"/>
      <c r="G372" s="80"/>
      <c r="H372" s="79"/>
      <c r="I372" s="80"/>
      <c r="J372" s="103"/>
      <c r="K372" s="103"/>
      <c r="L372" s="103"/>
      <c r="M372" s="103"/>
    </row>
    <row r="373" spans="1:13" s="81" customFormat="1" x14ac:dyDescent="0.25">
      <c r="A373" s="79"/>
      <c r="B373" s="79"/>
      <c r="C373" s="79"/>
      <c r="D373" s="94"/>
      <c r="E373" s="79"/>
      <c r="F373" s="79"/>
      <c r="G373" s="80"/>
      <c r="H373" s="79"/>
      <c r="I373" s="80"/>
      <c r="J373" s="103"/>
      <c r="K373" s="103"/>
      <c r="L373" s="103"/>
      <c r="M373" s="103"/>
    </row>
    <row r="374" spans="1:13" s="81" customFormat="1" x14ac:dyDescent="0.25">
      <c r="A374" s="79"/>
      <c r="B374" s="79"/>
      <c r="C374" s="79"/>
      <c r="D374" s="94"/>
      <c r="E374" s="79"/>
      <c r="F374" s="79"/>
      <c r="G374" s="80"/>
      <c r="H374" s="79"/>
      <c r="I374" s="80"/>
      <c r="J374" s="103"/>
      <c r="K374" s="103"/>
      <c r="L374" s="103"/>
      <c r="M374" s="103"/>
    </row>
    <row r="375" spans="1:13" s="81" customFormat="1" x14ac:dyDescent="0.25">
      <c r="A375" s="79"/>
      <c r="B375" s="79"/>
      <c r="C375" s="79"/>
      <c r="D375" s="94"/>
      <c r="E375" s="79"/>
      <c r="F375" s="79"/>
      <c r="G375" s="80"/>
      <c r="H375" s="79"/>
      <c r="I375" s="80"/>
      <c r="J375" s="103"/>
      <c r="K375" s="103"/>
      <c r="L375" s="103"/>
      <c r="M375" s="103"/>
    </row>
    <row r="376" spans="1:13" s="81" customFormat="1" x14ac:dyDescent="0.25">
      <c r="A376" s="79"/>
      <c r="B376" s="79"/>
      <c r="C376" s="79"/>
      <c r="D376" s="94"/>
      <c r="E376" s="79"/>
      <c r="F376" s="79"/>
      <c r="G376" s="80"/>
      <c r="H376" s="79"/>
      <c r="I376" s="80"/>
      <c r="J376" s="103"/>
      <c r="K376" s="103"/>
      <c r="L376" s="103"/>
      <c r="M376" s="103"/>
    </row>
    <row r="377" spans="1:13" s="81" customFormat="1" x14ac:dyDescent="0.25">
      <c r="A377" s="79"/>
      <c r="B377" s="79"/>
      <c r="C377" s="79"/>
      <c r="D377" s="94"/>
      <c r="E377" s="79"/>
      <c r="F377" s="79"/>
      <c r="G377" s="80"/>
      <c r="H377" s="79"/>
      <c r="I377" s="80"/>
      <c r="J377" s="103"/>
      <c r="K377" s="103"/>
      <c r="L377" s="103"/>
      <c r="M377" s="103"/>
    </row>
    <row r="378" spans="1:13" s="81" customFormat="1" x14ac:dyDescent="0.25">
      <c r="A378" s="79"/>
      <c r="B378" s="79"/>
      <c r="C378" s="79"/>
      <c r="D378" s="94"/>
      <c r="E378" s="79"/>
      <c r="F378" s="79"/>
      <c r="G378" s="80"/>
      <c r="H378" s="79"/>
      <c r="I378" s="80"/>
      <c r="J378" s="103"/>
      <c r="K378" s="103"/>
      <c r="L378" s="103"/>
      <c r="M378" s="103"/>
    </row>
    <row r="379" spans="1:13" s="81" customFormat="1" x14ac:dyDescent="0.25">
      <c r="A379" s="79"/>
      <c r="B379" s="79"/>
      <c r="C379" s="79"/>
      <c r="D379" s="94"/>
      <c r="E379" s="79"/>
      <c r="F379" s="79"/>
      <c r="G379" s="80"/>
      <c r="H379" s="79"/>
      <c r="I379" s="80"/>
      <c r="J379" s="103"/>
      <c r="K379" s="103"/>
      <c r="L379" s="103"/>
      <c r="M379" s="103"/>
    </row>
    <row r="380" spans="1:13" s="81" customFormat="1" x14ac:dyDescent="0.25">
      <c r="A380" s="79"/>
      <c r="B380" s="79"/>
      <c r="C380" s="79"/>
      <c r="D380" s="94"/>
      <c r="E380" s="79"/>
      <c r="F380" s="79"/>
      <c r="G380" s="80"/>
      <c r="H380" s="79"/>
      <c r="I380" s="80"/>
      <c r="J380" s="103"/>
      <c r="K380" s="103"/>
      <c r="L380" s="103"/>
      <c r="M380" s="103"/>
    </row>
    <row r="381" spans="1:13" s="81" customFormat="1" x14ac:dyDescent="0.25">
      <c r="A381" s="79"/>
      <c r="B381" s="79"/>
      <c r="C381" s="79"/>
      <c r="D381" s="94"/>
      <c r="E381" s="79"/>
      <c r="F381" s="79"/>
      <c r="G381" s="80"/>
      <c r="H381" s="79"/>
      <c r="I381" s="80"/>
      <c r="J381" s="103"/>
      <c r="K381" s="103"/>
      <c r="L381" s="103"/>
      <c r="M381" s="103"/>
    </row>
    <row r="382" spans="1:13" s="81" customFormat="1" x14ac:dyDescent="0.25">
      <c r="A382" s="79"/>
      <c r="B382" s="79"/>
      <c r="C382" s="79"/>
      <c r="D382" s="94"/>
      <c r="E382" s="79"/>
      <c r="F382" s="79"/>
      <c r="G382" s="80"/>
      <c r="H382" s="79"/>
      <c r="I382" s="80"/>
      <c r="J382" s="103"/>
      <c r="K382" s="103"/>
      <c r="L382" s="103"/>
      <c r="M382" s="103"/>
    </row>
    <row r="383" spans="1:13" s="81" customFormat="1" x14ac:dyDescent="0.25">
      <c r="A383" s="79"/>
      <c r="B383" s="79"/>
      <c r="C383" s="79"/>
      <c r="D383" s="94"/>
      <c r="E383" s="79"/>
      <c r="F383" s="79"/>
      <c r="G383" s="80"/>
      <c r="H383" s="79"/>
      <c r="I383" s="80"/>
      <c r="J383" s="103"/>
      <c r="K383" s="103"/>
      <c r="L383" s="103"/>
      <c r="M383" s="103"/>
    </row>
    <row r="384" spans="1:13" s="81" customFormat="1" x14ac:dyDescent="0.25">
      <c r="A384" s="79"/>
      <c r="B384" s="79"/>
      <c r="C384" s="79"/>
      <c r="D384" s="94"/>
      <c r="E384" s="79"/>
      <c r="F384" s="79"/>
      <c r="G384" s="80"/>
      <c r="H384" s="79"/>
      <c r="I384" s="80"/>
      <c r="J384" s="103"/>
      <c r="K384" s="103"/>
      <c r="L384" s="103"/>
      <c r="M384" s="103"/>
    </row>
    <row r="385" spans="1:13" s="81" customFormat="1" x14ac:dyDescent="0.25">
      <c r="A385" s="79"/>
      <c r="B385" s="79"/>
      <c r="C385" s="79"/>
      <c r="D385" s="94"/>
      <c r="E385" s="79"/>
      <c r="F385" s="79"/>
      <c r="G385" s="80"/>
      <c r="H385" s="79"/>
      <c r="I385" s="80"/>
      <c r="J385" s="103"/>
      <c r="K385" s="103"/>
      <c r="L385" s="103"/>
      <c r="M385" s="103"/>
    </row>
    <row r="386" spans="1:13" s="81" customFormat="1" x14ac:dyDescent="0.25">
      <c r="A386" s="79"/>
      <c r="B386" s="79"/>
      <c r="C386" s="79"/>
      <c r="D386" s="94"/>
      <c r="E386" s="79"/>
      <c r="F386" s="79"/>
      <c r="G386" s="80"/>
      <c r="H386" s="79"/>
      <c r="I386" s="80"/>
      <c r="J386" s="103"/>
      <c r="K386" s="103"/>
      <c r="L386" s="103"/>
      <c r="M386" s="103"/>
    </row>
    <row r="387" spans="1:13" s="81" customFormat="1" x14ac:dyDescent="0.25">
      <c r="A387" s="79"/>
      <c r="B387" s="79"/>
      <c r="C387" s="79"/>
      <c r="D387" s="94"/>
      <c r="E387" s="79"/>
      <c r="F387" s="79"/>
      <c r="G387" s="80"/>
      <c r="H387" s="79"/>
      <c r="I387" s="80"/>
      <c r="J387" s="103"/>
      <c r="K387" s="103"/>
      <c r="L387" s="103"/>
      <c r="M387" s="103"/>
    </row>
    <row r="388" spans="1:13" s="81" customFormat="1" x14ac:dyDescent="0.25">
      <c r="A388" s="79"/>
      <c r="B388" s="79"/>
      <c r="C388" s="79"/>
      <c r="D388" s="94"/>
      <c r="E388" s="79"/>
      <c r="F388" s="79"/>
      <c r="G388" s="80"/>
      <c r="H388" s="79"/>
      <c r="I388" s="80"/>
      <c r="J388" s="103"/>
      <c r="K388" s="103"/>
      <c r="L388" s="103"/>
      <c r="M388" s="103"/>
    </row>
    <row r="389" spans="1:13" s="81" customFormat="1" x14ac:dyDescent="0.25">
      <c r="A389" s="79"/>
      <c r="B389" s="79"/>
      <c r="C389" s="79"/>
      <c r="D389" s="94"/>
      <c r="E389" s="79"/>
      <c r="F389" s="79"/>
      <c r="G389" s="80"/>
      <c r="H389" s="79"/>
      <c r="I389" s="80"/>
      <c r="J389" s="103"/>
      <c r="K389" s="103"/>
      <c r="L389" s="103"/>
      <c r="M389" s="103"/>
    </row>
    <row r="390" spans="1:13" s="81" customFormat="1" x14ac:dyDescent="0.25">
      <c r="A390" s="79"/>
      <c r="B390" s="79"/>
      <c r="C390" s="79"/>
      <c r="D390" s="94"/>
      <c r="E390" s="79"/>
      <c r="F390" s="79"/>
      <c r="G390" s="80"/>
      <c r="H390" s="79"/>
      <c r="I390" s="80"/>
      <c r="J390" s="103"/>
      <c r="K390" s="103"/>
      <c r="L390" s="103"/>
      <c r="M390" s="103"/>
    </row>
    <row r="391" spans="1:13" s="81" customFormat="1" x14ac:dyDescent="0.25">
      <c r="A391" s="79"/>
      <c r="B391" s="79"/>
      <c r="C391" s="79"/>
      <c r="D391" s="94"/>
      <c r="E391" s="79"/>
      <c r="F391" s="79"/>
      <c r="G391" s="80"/>
      <c r="H391" s="79"/>
      <c r="I391" s="80"/>
      <c r="J391" s="103"/>
      <c r="K391" s="103"/>
      <c r="L391" s="103"/>
      <c r="M391" s="103"/>
    </row>
    <row r="392" spans="1:13" s="81" customFormat="1" x14ac:dyDescent="0.25">
      <c r="A392" s="79"/>
      <c r="B392" s="79"/>
      <c r="C392" s="79"/>
      <c r="D392" s="94"/>
      <c r="E392" s="79"/>
      <c r="F392" s="79"/>
      <c r="G392" s="80"/>
      <c r="H392" s="79"/>
      <c r="I392" s="80"/>
      <c r="J392" s="103"/>
      <c r="K392" s="103"/>
      <c r="L392" s="103"/>
      <c r="M392" s="103"/>
    </row>
    <row r="393" spans="1:13" s="81" customFormat="1" x14ac:dyDescent="0.25">
      <c r="A393" s="79"/>
      <c r="B393" s="79"/>
      <c r="C393" s="79"/>
      <c r="D393" s="94"/>
      <c r="E393" s="79"/>
      <c r="F393" s="79"/>
      <c r="G393" s="80"/>
      <c r="H393" s="79"/>
      <c r="I393" s="80"/>
      <c r="J393" s="103"/>
      <c r="K393" s="103"/>
      <c r="L393" s="103"/>
      <c r="M393" s="103"/>
    </row>
    <row r="394" spans="1:13" s="81" customFormat="1" x14ac:dyDescent="0.25">
      <c r="A394" s="79"/>
      <c r="B394" s="79"/>
      <c r="C394" s="79"/>
      <c r="D394" s="94"/>
      <c r="E394" s="79"/>
      <c r="F394" s="79"/>
      <c r="G394" s="80"/>
      <c r="H394" s="79"/>
      <c r="I394" s="80"/>
      <c r="J394" s="103"/>
      <c r="K394" s="103"/>
      <c r="L394" s="103"/>
      <c r="M394" s="103"/>
    </row>
    <row r="395" spans="1:13" s="81" customFormat="1" x14ac:dyDescent="0.25">
      <c r="A395" s="79"/>
      <c r="B395" s="79"/>
      <c r="C395" s="79"/>
      <c r="D395" s="94"/>
      <c r="E395" s="79"/>
      <c r="F395" s="79"/>
      <c r="G395" s="80"/>
      <c r="H395" s="79"/>
      <c r="I395" s="80"/>
      <c r="J395" s="103"/>
      <c r="K395" s="103"/>
      <c r="L395" s="103"/>
      <c r="M395" s="103"/>
    </row>
    <row r="396" spans="1:13" s="81" customFormat="1" x14ac:dyDescent="0.25">
      <c r="A396" s="79"/>
      <c r="B396" s="79"/>
      <c r="C396" s="79"/>
      <c r="D396" s="94"/>
      <c r="E396" s="79"/>
      <c r="F396" s="79"/>
      <c r="G396" s="80"/>
      <c r="H396" s="79"/>
      <c r="I396" s="80"/>
      <c r="J396" s="103"/>
      <c r="K396" s="103"/>
      <c r="L396" s="103"/>
      <c r="M396" s="103"/>
    </row>
    <row r="397" spans="1:13" s="81" customFormat="1" x14ac:dyDescent="0.25">
      <c r="A397" s="79"/>
      <c r="B397" s="79"/>
      <c r="C397" s="79"/>
      <c r="D397" s="94"/>
      <c r="E397" s="79"/>
      <c r="F397" s="79"/>
      <c r="G397" s="80"/>
      <c r="H397" s="79"/>
      <c r="I397" s="80"/>
      <c r="J397" s="103"/>
      <c r="K397" s="103"/>
      <c r="L397" s="103"/>
      <c r="M397" s="103"/>
    </row>
    <row r="398" spans="1:13" s="81" customFormat="1" x14ac:dyDescent="0.25">
      <c r="A398" s="79"/>
      <c r="B398" s="79"/>
      <c r="C398" s="79"/>
      <c r="D398" s="94"/>
      <c r="E398" s="79"/>
      <c r="F398" s="79"/>
      <c r="G398" s="80"/>
      <c r="H398" s="79"/>
      <c r="I398" s="80"/>
      <c r="J398" s="103"/>
      <c r="K398" s="103"/>
      <c r="L398" s="103"/>
      <c r="M398" s="103"/>
    </row>
    <row r="399" spans="1:13" s="81" customFormat="1" x14ac:dyDescent="0.25">
      <c r="A399" s="79"/>
      <c r="B399" s="79"/>
      <c r="C399" s="79"/>
      <c r="D399" s="94"/>
      <c r="E399" s="79"/>
      <c r="F399" s="79"/>
      <c r="G399" s="80"/>
      <c r="H399" s="79"/>
      <c r="I399" s="80"/>
      <c r="J399" s="103"/>
      <c r="K399" s="103"/>
      <c r="L399" s="103"/>
      <c r="M399" s="103"/>
    </row>
    <row r="400" spans="1:13" s="81" customFormat="1" x14ac:dyDescent="0.25">
      <c r="A400" s="79"/>
      <c r="B400" s="79"/>
      <c r="C400" s="79"/>
      <c r="D400" s="94"/>
      <c r="E400" s="79"/>
      <c r="F400" s="79"/>
      <c r="G400" s="80"/>
      <c r="H400" s="79"/>
      <c r="I400" s="80"/>
      <c r="J400" s="103"/>
      <c r="K400" s="103"/>
      <c r="L400" s="103"/>
      <c r="M400" s="103"/>
    </row>
    <row r="401" spans="1:13" s="81" customFormat="1" x14ac:dyDescent="0.25">
      <c r="A401" s="79"/>
      <c r="B401" s="79"/>
      <c r="C401" s="79"/>
      <c r="D401" s="94"/>
      <c r="E401" s="79"/>
      <c r="F401" s="79"/>
      <c r="G401" s="80"/>
      <c r="H401" s="79"/>
      <c r="I401" s="80"/>
      <c r="J401" s="103"/>
      <c r="K401" s="103"/>
      <c r="L401" s="103"/>
      <c r="M401" s="103"/>
    </row>
    <row r="402" spans="1:13" s="81" customFormat="1" x14ac:dyDescent="0.25">
      <c r="A402" s="79"/>
      <c r="B402" s="79"/>
      <c r="C402" s="79"/>
      <c r="D402" s="94"/>
      <c r="E402" s="79"/>
      <c r="F402" s="79"/>
      <c r="G402" s="80"/>
      <c r="H402" s="79"/>
      <c r="I402" s="80"/>
      <c r="J402" s="103"/>
      <c r="K402" s="103"/>
      <c r="L402" s="103"/>
      <c r="M402" s="103"/>
    </row>
    <row r="403" spans="1:13" s="81" customFormat="1" x14ac:dyDescent="0.25">
      <c r="A403" s="79"/>
      <c r="B403" s="79"/>
      <c r="C403" s="79"/>
      <c r="D403" s="94"/>
      <c r="E403" s="79"/>
      <c r="F403" s="79"/>
      <c r="G403" s="80"/>
      <c r="H403" s="79"/>
      <c r="I403" s="80"/>
      <c r="J403" s="103"/>
      <c r="K403" s="103"/>
      <c r="L403" s="103"/>
      <c r="M403" s="103"/>
    </row>
    <row r="404" spans="1:13" s="81" customFormat="1" x14ac:dyDescent="0.25">
      <c r="A404" s="79"/>
      <c r="B404" s="79"/>
      <c r="C404" s="79"/>
      <c r="D404" s="94"/>
      <c r="E404" s="79"/>
      <c r="F404" s="79"/>
      <c r="G404" s="80"/>
      <c r="H404" s="79"/>
      <c r="I404" s="80"/>
      <c r="J404" s="103"/>
      <c r="K404" s="103"/>
      <c r="L404" s="103"/>
      <c r="M404" s="103"/>
    </row>
    <row r="405" spans="1:13" s="81" customFormat="1" x14ac:dyDescent="0.25">
      <c r="A405" s="79"/>
      <c r="B405" s="79"/>
      <c r="C405" s="79"/>
      <c r="D405" s="94"/>
      <c r="E405" s="79"/>
      <c r="F405" s="79"/>
      <c r="G405" s="80"/>
      <c r="H405" s="79"/>
      <c r="I405" s="80"/>
      <c r="J405" s="103"/>
      <c r="K405" s="103"/>
      <c r="L405" s="103"/>
      <c r="M405" s="103"/>
    </row>
    <row r="406" spans="1:13" s="81" customFormat="1" x14ac:dyDescent="0.25">
      <c r="A406" s="79"/>
      <c r="B406" s="79"/>
      <c r="C406" s="79"/>
      <c r="D406" s="94"/>
      <c r="E406" s="79"/>
      <c r="F406" s="79"/>
      <c r="G406" s="80"/>
      <c r="H406" s="79"/>
      <c r="I406" s="80"/>
      <c r="J406" s="103"/>
      <c r="K406" s="103"/>
      <c r="L406" s="103"/>
      <c r="M406" s="103"/>
    </row>
    <row r="407" spans="1:13" s="81" customFormat="1" x14ac:dyDescent="0.25">
      <c r="A407" s="79"/>
      <c r="B407" s="79"/>
      <c r="C407" s="79"/>
      <c r="D407" s="94"/>
      <c r="E407" s="79"/>
      <c r="F407" s="79"/>
      <c r="G407" s="80"/>
      <c r="H407" s="79"/>
      <c r="I407" s="80"/>
      <c r="J407" s="103"/>
      <c r="K407" s="103"/>
      <c r="L407" s="103"/>
      <c r="M407" s="103"/>
    </row>
    <row r="408" spans="1:13" s="81" customFormat="1" x14ac:dyDescent="0.25">
      <c r="A408" s="79"/>
      <c r="B408" s="79"/>
      <c r="C408" s="79"/>
      <c r="D408" s="94"/>
      <c r="E408" s="79"/>
      <c r="F408" s="79"/>
      <c r="G408" s="80"/>
      <c r="H408" s="79"/>
      <c r="I408" s="80"/>
      <c r="J408" s="103"/>
      <c r="K408" s="103"/>
      <c r="L408" s="103"/>
      <c r="M408" s="103"/>
    </row>
    <row r="409" spans="1:13" s="81" customFormat="1" x14ac:dyDescent="0.25">
      <c r="A409" s="79"/>
      <c r="B409" s="79"/>
      <c r="C409" s="79"/>
      <c r="D409" s="94"/>
      <c r="E409" s="79"/>
      <c r="F409" s="79"/>
      <c r="G409" s="80"/>
      <c r="H409" s="79"/>
      <c r="I409" s="80"/>
      <c r="J409" s="103"/>
      <c r="K409" s="103"/>
      <c r="L409" s="103"/>
      <c r="M409" s="103"/>
    </row>
    <row r="410" spans="1:13" s="81" customFormat="1" x14ac:dyDescent="0.25">
      <c r="A410" s="79"/>
      <c r="B410" s="79"/>
      <c r="C410" s="79"/>
      <c r="D410" s="94"/>
      <c r="E410" s="79"/>
      <c r="F410" s="79"/>
      <c r="G410" s="80"/>
      <c r="H410" s="79"/>
      <c r="I410" s="80"/>
      <c r="J410" s="103"/>
      <c r="K410" s="103"/>
      <c r="L410" s="103"/>
      <c r="M410" s="103"/>
    </row>
    <row r="411" spans="1:13" s="81" customFormat="1" x14ac:dyDescent="0.25">
      <c r="A411" s="79"/>
      <c r="B411" s="79"/>
      <c r="C411" s="79"/>
      <c r="D411" s="94"/>
      <c r="E411" s="79"/>
      <c r="F411" s="79"/>
      <c r="G411" s="80"/>
      <c r="H411" s="79"/>
      <c r="I411" s="80"/>
      <c r="J411" s="103"/>
      <c r="K411" s="103"/>
      <c r="L411" s="103"/>
      <c r="M411" s="103"/>
    </row>
    <row r="412" spans="1:13" s="81" customFormat="1" x14ac:dyDescent="0.25">
      <c r="A412" s="79"/>
      <c r="B412" s="79"/>
      <c r="C412" s="79"/>
      <c r="D412" s="94"/>
      <c r="E412" s="79"/>
      <c r="F412" s="79"/>
      <c r="G412" s="80"/>
      <c r="H412" s="79"/>
      <c r="I412" s="80"/>
      <c r="J412" s="103"/>
      <c r="K412" s="103"/>
      <c r="L412" s="103"/>
      <c r="M412" s="103"/>
    </row>
    <row r="413" spans="1:13" s="81" customFormat="1" x14ac:dyDescent="0.25">
      <c r="A413" s="79"/>
      <c r="B413" s="79"/>
      <c r="C413" s="79"/>
      <c r="D413" s="94"/>
      <c r="E413" s="79"/>
      <c r="F413" s="79"/>
      <c r="G413" s="80"/>
      <c r="H413" s="79"/>
      <c r="I413" s="80"/>
      <c r="J413" s="103"/>
      <c r="K413" s="103"/>
      <c r="L413" s="103"/>
      <c r="M413" s="103"/>
    </row>
    <row r="414" spans="1:13" s="81" customFormat="1" x14ac:dyDescent="0.25">
      <c r="A414" s="79"/>
      <c r="B414" s="79"/>
      <c r="C414" s="79"/>
      <c r="D414" s="94"/>
      <c r="E414" s="79"/>
      <c r="F414" s="79"/>
      <c r="G414" s="80"/>
      <c r="H414" s="79"/>
      <c r="I414" s="80"/>
      <c r="J414" s="103"/>
      <c r="K414" s="103"/>
      <c r="L414" s="103"/>
      <c r="M414" s="103"/>
    </row>
    <row r="415" spans="1:13" s="81" customFormat="1" x14ac:dyDescent="0.25">
      <c r="A415" s="79"/>
      <c r="B415" s="79"/>
      <c r="C415" s="79"/>
      <c r="D415" s="94"/>
      <c r="E415" s="79"/>
      <c r="F415" s="79"/>
      <c r="G415" s="80"/>
      <c r="H415" s="79"/>
      <c r="I415" s="80"/>
      <c r="J415" s="103"/>
      <c r="K415" s="103"/>
      <c r="L415" s="103"/>
      <c r="M415" s="103"/>
    </row>
    <row r="416" spans="1:13" s="81" customFormat="1" x14ac:dyDescent="0.25">
      <c r="A416" s="79"/>
      <c r="B416" s="79"/>
      <c r="C416" s="79"/>
      <c r="D416" s="94"/>
      <c r="E416" s="79"/>
      <c r="F416" s="79"/>
      <c r="G416" s="80"/>
      <c r="H416" s="79"/>
      <c r="I416" s="80"/>
      <c r="J416" s="103"/>
      <c r="K416" s="103"/>
      <c r="L416" s="103"/>
      <c r="M416" s="103"/>
    </row>
    <row r="417" spans="1:13" s="81" customFormat="1" x14ac:dyDescent="0.25">
      <c r="A417" s="79"/>
      <c r="B417" s="79"/>
      <c r="C417" s="79"/>
      <c r="D417" s="94"/>
      <c r="E417" s="79"/>
      <c r="F417" s="79"/>
      <c r="G417" s="80"/>
      <c r="H417" s="79"/>
      <c r="I417" s="80"/>
      <c r="J417" s="103"/>
      <c r="K417" s="103"/>
      <c r="L417" s="103"/>
      <c r="M417" s="103"/>
    </row>
    <row r="418" spans="1:13" s="81" customFormat="1" x14ac:dyDescent="0.25">
      <c r="A418" s="79"/>
      <c r="B418" s="79"/>
      <c r="C418" s="79"/>
      <c r="D418" s="94"/>
      <c r="E418" s="79"/>
      <c r="F418" s="79"/>
      <c r="G418" s="80"/>
      <c r="H418" s="79"/>
      <c r="I418" s="80"/>
      <c r="J418" s="103"/>
      <c r="K418" s="103"/>
      <c r="L418" s="103"/>
      <c r="M418" s="103"/>
    </row>
    <row r="419" spans="1:13" s="81" customFormat="1" x14ac:dyDescent="0.25">
      <c r="A419" s="79"/>
      <c r="B419" s="79"/>
      <c r="C419" s="79"/>
      <c r="D419" s="94"/>
      <c r="E419" s="79"/>
      <c r="F419" s="79"/>
      <c r="G419" s="80"/>
      <c r="H419" s="79"/>
      <c r="I419" s="80"/>
      <c r="J419" s="103"/>
      <c r="K419" s="103"/>
      <c r="L419" s="103"/>
      <c r="M419" s="103"/>
    </row>
    <row r="420" spans="1:13" s="81" customFormat="1" x14ac:dyDescent="0.25">
      <c r="A420" s="79"/>
      <c r="B420" s="79"/>
      <c r="C420" s="79"/>
      <c r="D420" s="94"/>
      <c r="E420" s="79"/>
      <c r="F420" s="79"/>
      <c r="G420" s="80"/>
      <c r="H420" s="79"/>
      <c r="I420" s="80"/>
      <c r="J420" s="103"/>
      <c r="K420" s="103"/>
      <c r="L420" s="103"/>
      <c r="M420" s="103"/>
    </row>
    <row r="421" spans="1:13" s="81" customFormat="1" x14ac:dyDescent="0.25">
      <c r="A421" s="79"/>
      <c r="B421" s="79"/>
      <c r="C421" s="79"/>
      <c r="D421" s="94"/>
      <c r="E421" s="79"/>
      <c r="F421" s="79"/>
      <c r="G421" s="80"/>
      <c r="H421" s="79"/>
      <c r="I421" s="80"/>
      <c r="J421" s="103"/>
      <c r="K421" s="103"/>
      <c r="L421" s="103"/>
      <c r="M421" s="103"/>
    </row>
    <row r="422" spans="1:13" s="81" customFormat="1" x14ac:dyDescent="0.25">
      <c r="A422" s="79"/>
      <c r="B422" s="79"/>
      <c r="C422" s="79"/>
      <c r="D422" s="94"/>
      <c r="E422" s="79"/>
      <c r="F422" s="79"/>
      <c r="G422" s="80"/>
      <c r="H422" s="79"/>
      <c r="I422" s="80"/>
      <c r="J422" s="103"/>
      <c r="K422" s="103"/>
      <c r="L422" s="103"/>
      <c r="M422" s="103"/>
    </row>
    <row r="423" spans="1:13" s="81" customFormat="1" x14ac:dyDescent="0.25">
      <c r="A423" s="79"/>
      <c r="B423" s="79"/>
      <c r="C423" s="79"/>
      <c r="D423" s="94"/>
      <c r="E423" s="79"/>
      <c r="F423" s="79"/>
      <c r="G423" s="80"/>
      <c r="H423" s="79"/>
      <c r="I423" s="80"/>
      <c r="J423" s="103"/>
      <c r="K423" s="103"/>
      <c r="L423" s="103"/>
      <c r="M423" s="103"/>
    </row>
    <row r="424" spans="1:13" s="81" customFormat="1" x14ac:dyDescent="0.25">
      <c r="A424" s="79"/>
      <c r="B424" s="79"/>
      <c r="C424" s="79"/>
      <c r="D424" s="94"/>
      <c r="E424" s="79"/>
      <c r="F424" s="79"/>
      <c r="G424" s="80"/>
      <c r="H424" s="79"/>
      <c r="I424" s="80"/>
      <c r="J424" s="103"/>
      <c r="K424" s="103"/>
      <c r="L424" s="103"/>
      <c r="M424" s="103"/>
    </row>
    <row r="425" spans="1:13" s="81" customFormat="1" x14ac:dyDescent="0.25">
      <c r="A425" s="79"/>
      <c r="B425" s="79"/>
      <c r="C425" s="79"/>
      <c r="D425" s="94"/>
      <c r="E425" s="79"/>
      <c r="F425" s="79"/>
      <c r="G425" s="80"/>
      <c r="H425" s="79"/>
      <c r="I425" s="80"/>
      <c r="J425" s="103"/>
      <c r="K425" s="103"/>
      <c r="L425" s="103"/>
      <c r="M425" s="103"/>
    </row>
    <row r="426" spans="1:13" s="81" customFormat="1" x14ac:dyDescent="0.25">
      <c r="A426" s="79"/>
      <c r="B426" s="79"/>
      <c r="C426" s="79"/>
      <c r="D426" s="94"/>
      <c r="E426" s="79"/>
      <c r="F426" s="79"/>
      <c r="G426" s="80"/>
      <c r="H426" s="79"/>
      <c r="I426" s="80"/>
      <c r="J426" s="103"/>
      <c r="K426" s="103"/>
      <c r="L426" s="103"/>
      <c r="M426" s="103"/>
    </row>
    <row r="427" spans="1:13" s="81" customFormat="1" x14ac:dyDescent="0.25">
      <c r="A427" s="79"/>
      <c r="B427" s="79"/>
      <c r="C427" s="79"/>
      <c r="D427" s="94"/>
      <c r="E427" s="79"/>
      <c r="F427" s="79"/>
      <c r="G427" s="80"/>
      <c r="H427" s="79"/>
      <c r="I427" s="80"/>
      <c r="J427" s="103"/>
      <c r="K427" s="103"/>
      <c r="L427" s="103"/>
      <c r="M427" s="103"/>
    </row>
    <row r="428" spans="1:13" s="81" customFormat="1" x14ac:dyDescent="0.25">
      <c r="A428" s="79"/>
      <c r="B428" s="79"/>
      <c r="C428" s="79"/>
      <c r="D428" s="94"/>
      <c r="E428" s="79"/>
      <c r="F428" s="79"/>
      <c r="G428" s="80"/>
      <c r="H428" s="79"/>
      <c r="I428" s="80"/>
      <c r="J428" s="103"/>
      <c r="K428" s="103"/>
      <c r="L428" s="103"/>
      <c r="M428" s="103"/>
    </row>
    <row r="429" spans="1:13" s="81" customFormat="1" x14ac:dyDescent="0.25">
      <c r="A429" s="79"/>
      <c r="B429" s="79"/>
      <c r="C429" s="79"/>
      <c r="D429" s="94"/>
      <c r="E429" s="79"/>
      <c r="F429" s="79"/>
      <c r="G429" s="80"/>
      <c r="H429" s="79"/>
      <c r="I429" s="80"/>
      <c r="J429" s="103"/>
      <c r="K429" s="103"/>
      <c r="L429" s="103"/>
      <c r="M429" s="103"/>
    </row>
    <row r="430" spans="1:13" s="81" customFormat="1" x14ac:dyDescent="0.25">
      <c r="A430" s="79"/>
      <c r="B430" s="79"/>
      <c r="C430" s="79"/>
      <c r="D430" s="94"/>
      <c r="E430" s="79"/>
      <c r="F430" s="79"/>
      <c r="G430" s="80"/>
      <c r="H430" s="79"/>
      <c r="I430" s="80"/>
      <c r="J430" s="103"/>
      <c r="K430" s="103"/>
      <c r="L430" s="103"/>
      <c r="M430" s="103"/>
    </row>
    <row r="431" spans="1:13" s="81" customFormat="1" x14ac:dyDescent="0.25">
      <c r="A431" s="79"/>
      <c r="B431" s="79"/>
      <c r="C431" s="79"/>
      <c r="D431" s="94"/>
      <c r="E431" s="79"/>
      <c r="F431" s="79"/>
      <c r="G431" s="80"/>
      <c r="H431" s="79"/>
      <c r="I431" s="80"/>
      <c r="J431" s="103"/>
      <c r="K431" s="103"/>
      <c r="L431" s="103"/>
      <c r="M431" s="103"/>
    </row>
    <row r="432" spans="1:13" s="81" customFormat="1" x14ac:dyDescent="0.25">
      <c r="A432" s="79"/>
      <c r="B432" s="79"/>
      <c r="C432" s="79"/>
      <c r="D432" s="94"/>
      <c r="E432" s="79"/>
      <c r="F432" s="79"/>
      <c r="G432" s="80"/>
      <c r="H432" s="79"/>
      <c r="I432" s="80"/>
      <c r="J432" s="103"/>
      <c r="K432" s="103"/>
      <c r="L432" s="103"/>
      <c r="M432" s="103"/>
    </row>
    <row r="433" spans="1:13" s="81" customFormat="1" x14ac:dyDescent="0.25">
      <c r="A433" s="79"/>
      <c r="B433" s="79"/>
      <c r="C433" s="79"/>
      <c r="D433" s="94"/>
      <c r="E433" s="79"/>
      <c r="F433" s="79"/>
      <c r="G433" s="80"/>
      <c r="H433" s="79"/>
      <c r="I433" s="80"/>
      <c r="J433" s="103"/>
      <c r="K433" s="103"/>
      <c r="L433" s="103"/>
      <c r="M433" s="103"/>
    </row>
    <row r="434" spans="1:13" s="81" customFormat="1" x14ac:dyDescent="0.25">
      <c r="A434" s="79"/>
      <c r="B434" s="79"/>
      <c r="C434" s="79"/>
      <c r="D434" s="94"/>
      <c r="E434" s="79"/>
      <c r="F434" s="79"/>
      <c r="G434" s="80"/>
      <c r="H434" s="79"/>
      <c r="I434" s="80"/>
      <c r="J434" s="103"/>
      <c r="K434" s="103"/>
      <c r="L434" s="103"/>
      <c r="M434" s="103"/>
    </row>
    <row r="435" spans="1:13" s="81" customFormat="1" x14ac:dyDescent="0.25">
      <c r="A435" s="79"/>
      <c r="B435" s="79"/>
      <c r="C435" s="79"/>
      <c r="D435" s="94"/>
      <c r="E435" s="79"/>
      <c r="F435" s="79"/>
      <c r="G435" s="80"/>
      <c r="H435" s="79"/>
      <c r="I435" s="80"/>
      <c r="J435" s="103"/>
      <c r="K435" s="103"/>
      <c r="L435" s="103"/>
      <c r="M435" s="103"/>
    </row>
    <row r="436" spans="1:13" s="81" customFormat="1" x14ac:dyDescent="0.25">
      <c r="A436" s="79"/>
      <c r="B436" s="79"/>
      <c r="C436" s="79"/>
      <c r="D436" s="94"/>
      <c r="E436" s="79"/>
      <c r="F436" s="79"/>
      <c r="G436" s="80"/>
      <c r="H436" s="79"/>
      <c r="I436" s="80"/>
      <c r="J436" s="103"/>
      <c r="K436" s="103"/>
      <c r="L436" s="103"/>
      <c r="M436" s="103"/>
    </row>
    <row r="437" spans="1:13" s="81" customFormat="1" x14ac:dyDescent="0.25">
      <c r="A437" s="79"/>
      <c r="B437" s="79"/>
      <c r="C437" s="79"/>
      <c r="D437" s="94"/>
      <c r="E437" s="79"/>
      <c r="F437" s="79"/>
      <c r="G437" s="80"/>
      <c r="H437" s="79"/>
      <c r="I437" s="80"/>
      <c r="J437" s="103"/>
      <c r="K437" s="103"/>
      <c r="L437" s="103"/>
      <c r="M437" s="103"/>
    </row>
    <row r="438" spans="1:13" s="81" customFormat="1" x14ac:dyDescent="0.25">
      <c r="A438" s="79"/>
      <c r="B438" s="79"/>
      <c r="C438" s="79"/>
      <c r="D438" s="94"/>
      <c r="E438" s="79"/>
      <c r="F438" s="79"/>
      <c r="G438" s="80"/>
      <c r="H438" s="79"/>
      <c r="I438" s="80"/>
      <c r="J438" s="103"/>
      <c r="K438" s="103"/>
      <c r="L438" s="103"/>
      <c r="M438" s="103"/>
    </row>
    <row r="439" spans="1:13" s="81" customFormat="1" x14ac:dyDescent="0.25">
      <c r="A439" s="79"/>
      <c r="B439" s="79"/>
      <c r="C439" s="79"/>
      <c r="D439" s="94"/>
      <c r="E439" s="79"/>
      <c r="F439" s="79"/>
      <c r="G439" s="80"/>
      <c r="H439" s="79"/>
      <c r="I439" s="80"/>
      <c r="J439" s="103"/>
      <c r="K439" s="103"/>
      <c r="L439" s="103"/>
      <c r="M439" s="103"/>
    </row>
    <row r="440" spans="1:13" s="81" customFormat="1" x14ac:dyDescent="0.25">
      <c r="A440" s="79"/>
      <c r="B440" s="79"/>
      <c r="C440" s="79"/>
      <c r="D440" s="94"/>
      <c r="E440" s="79"/>
      <c r="F440" s="79"/>
      <c r="G440" s="80"/>
      <c r="H440" s="79"/>
      <c r="I440" s="80"/>
      <c r="J440" s="103"/>
      <c r="K440" s="103"/>
      <c r="L440" s="103"/>
      <c r="M440" s="103"/>
    </row>
    <row r="441" spans="1:13" s="81" customFormat="1" x14ac:dyDescent="0.25">
      <c r="A441" s="79"/>
      <c r="B441" s="79"/>
      <c r="C441" s="79"/>
      <c r="D441" s="94"/>
      <c r="E441" s="79"/>
      <c r="F441" s="79"/>
      <c r="G441" s="80"/>
      <c r="H441" s="79"/>
      <c r="I441" s="80"/>
      <c r="J441" s="103"/>
      <c r="K441" s="103"/>
      <c r="L441" s="103"/>
      <c r="M441" s="103"/>
    </row>
    <row r="442" spans="1:13" s="81" customFormat="1" x14ac:dyDescent="0.25">
      <c r="A442" s="79"/>
      <c r="B442" s="79"/>
      <c r="C442" s="79"/>
      <c r="D442" s="94"/>
      <c r="E442" s="79"/>
      <c r="F442" s="79"/>
      <c r="G442" s="80"/>
      <c r="H442" s="79"/>
      <c r="I442" s="80"/>
      <c r="J442" s="103"/>
      <c r="K442" s="103"/>
      <c r="L442" s="103"/>
      <c r="M442" s="103"/>
    </row>
    <row r="443" spans="1:13" s="81" customFormat="1" x14ac:dyDescent="0.25">
      <c r="A443" s="79"/>
      <c r="B443" s="79"/>
      <c r="C443" s="79"/>
      <c r="D443" s="94"/>
      <c r="E443" s="79"/>
      <c r="F443" s="79"/>
      <c r="G443" s="80"/>
      <c r="H443" s="79"/>
      <c r="I443" s="80"/>
      <c r="J443" s="103"/>
      <c r="K443" s="103"/>
      <c r="L443" s="103"/>
      <c r="M443" s="103"/>
    </row>
    <row r="444" spans="1:13" s="81" customFormat="1" x14ac:dyDescent="0.25">
      <c r="A444" s="79"/>
      <c r="B444" s="79"/>
      <c r="C444" s="79"/>
      <c r="D444" s="94"/>
      <c r="E444" s="79"/>
      <c r="F444" s="79"/>
      <c r="G444" s="80"/>
      <c r="H444" s="79"/>
      <c r="I444" s="80"/>
      <c r="J444" s="103"/>
      <c r="K444" s="103"/>
      <c r="L444" s="103"/>
      <c r="M444" s="103"/>
    </row>
    <row r="445" spans="1:13" s="81" customFormat="1" x14ac:dyDescent="0.25">
      <c r="A445" s="79"/>
      <c r="B445" s="79"/>
      <c r="C445" s="79"/>
      <c r="D445" s="94"/>
      <c r="E445" s="79"/>
      <c r="F445" s="79"/>
      <c r="G445" s="80"/>
      <c r="H445" s="79"/>
      <c r="I445" s="80"/>
      <c r="J445" s="103"/>
      <c r="K445" s="103"/>
      <c r="L445" s="103"/>
      <c r="M445" s="103"/>
    </row>
    <row r="446" spans="1:13" s="81" customFormat="1" x14ac:dyDescent="0.25">
      <c r="A446" s="79"/>
      <c r="B446" s="79"/>
      <c r="C446" s="79"/>
      <c r="D446" s="94"/>
      <c r="E446" s="79"/>
      <c r="F446" s="79"/>
      <c r="G446" s="80"/>
      <c r="H446" s="79"/>
      <c r="I446" s="80"/>
      <c r="J446" s="103"/>
      <c r="K446" s="103"/>
      <c r="L446" s="103"/>
      <c r="M446" s="103"/>
    </row>
    <row r="447" spans="1:13" s="81" customFormat="1" x14ac:dyDescent="0.25">
      <c r="A447" s="79"/>
      <c r="B447" s="79"/>
      <c r="C447" s="79"/>
      <c r="D447" s="94"/>
      <c r="E447" s="79"/>
      <c r="F447" s="79"/>
      <c r="G447" s="80"/>
      <c r="H447" s="79"/>
      <c r="I447" s="80"/>
      <c r="J447" s="103"/>
      <c r="K447" s="103"/>
      <c r="L447" s="103"/>
      <c r="M447" s="103"/>
    </row>
    <row r="448" spans="1:13" s="81" customFormat="1" x14ac:dyDescent="0.25">
      <c r="A448" s="79"/>
      <c r="B448" s="79"/>
      <c r="C448" s="79"/>
      <c r="D448" s="94"/>
      <c r="E448" s="79"/>
      <c r="F448" s="79"/>
      <c r="G448" s="80"/>
      <c r="H448" s="79"/>
      <c r="I448" s="80"/>
      <c r="J448" s="103"/>
      <c r="K448" s="103"/>
      <c r="L448" s="103"/>
      <c r="M448" s="103"/>
    </row>
    <row r="449" spans="1:13" s="81" customFormat="1" x14ac:dyDescent="0.25">
      <c r="A449" s="79"/>
      <c r="B449" s="79"/>
      <c r="C449" s="79"/>
      <c r="D449" s="94"/>
      <c r="E449" s="79"/>
      <c r="F449" s="79"/>
      <c r="G449" s="80"/>
      <c r="H449" s="79"/>
      <c r="I449" s="80"/>
      <c r="J449" s="103"/>
      <c r="K449" s="103"/>
      <c r="L449" s="103"/>
      <c r="M449" s="103"/>
    </row>
    <row r="450" spans="1:13" s="81" customFormat="1" x14ac:dyDescent="0.25">
      <c r="A450" s="79"/>
      <c r="B450" s="79"/>
      <c r="C450" s="79"/>
      <c r="D450" s="94"/>
      <c r="E450" s="79"/>
      <c r="F450" s="79"/>
      <c r="G450" s="80"/>
      <c r="H450" s="79"/>
      <c r="I450" s="80"/>
      <c r="J450" s="103"/>
      <c r="K450" s="103"/>
      <c r="L450" s="103"/>
      <c r="M450" s="103"/>
    </row>
    <row r="451" spans="1:13" s="81" customFormat="1" x14ac:dyDescent="0.25">
      <c r="A451" s="79"/>
      <c r="B451" s="79"/>
      <c r="C451" s="79"/>
      <c r="D451" s="94"/>
      <c r="E451" s="79"/>
      <c r="F451" s="79"/>
      <c r="G451" s="80"/>
      <c r="H451" s="79"/>
      <c r="I451" s="80"/>
      <c r="J451" s="103"/>
      <c r="K451" s="103"/>
      <c r="L451" s="103"/>
      <c r="M451" s="103"/>
    </row>
    <row r="452" spans="1:13" s="81" customFormat="1" x14ac:dyDescent="0.25">
      <c r="A452" s="79"/>
      <c r="B452" s="79"/>
      <c r="C452" s="79"/>
      <c r="D452" s="94"/>
      <c r="E452" s="79"/>
      <c r="F452" s="79"/>
      <c r="G452" s="80"/>
      <c r="H452" s="79"/>
      <c r="I452" s="80"/>
      <c r="J452" s="103"/>
      <c r="K452" s="103"/>
      <c r="L452" s="103"/>
      <c r="M452" s="103"/>
    </row>
    <row r="453" spans="1:13" s="81" customFormat="1" x14ac:dyDescent="0.25">
      <c r="A453" s="79"/>
      <c r="B453" s="79"/>
      <c r="C453" s="79"/>
      <c r="D453" s="94"/>
      <c r="E453" s="79"/>
      <c r="F453" s="79"/>
      <c r="G453" s="80"/>
      <c r="H453" s="79"/>
      <c r="I453" s="80"/>
      <c r="J453" s="103"/>
      <c r="K453" s="103"/>
      <c r="L453" s="103"/>
      <c r="M453" s="103"/>
    </row>
    <row r="454" spans="1:13" s="81" customFormat="1" x14ac:dyDescent="0.25">
      <c r="A454" s="79"/>
      <c r="B454" s="79"/>
      <c r="C454" s="79"/>
      <c r="D454" s="94"/>
      <c r="E454" s="79"/>
      <c r="F454" s="79"/>
      <c r="G454" s="80"/>
      <c r="H454" s="79"/>
      <c r="I454" s="80"/>
      <c r="J454" s="103"/>
      <c r="K454" s="103"/>
      <c r="L454" s="103"/>
      <c r="M454" s="103"/>
    </row>
    <row r="455" spans="1:13" s="81" customFormat="1" x14ac:dyDescent="0.25">
      <c r="A455" s="79"/>
      <c r="B455" s="79"/>
      <c r="C455" s="79"/>
      <c r="D455" s="94"/>
      <c r="E455" s="79"/>
      <c r="F455" s="79"/>
      <c r="G455" s="80"/>
      <c r="H455" s="79"/>
      <c r="I455" s="80"/>
      <c r="J455" s="103"/>
      <c r="K455" s="103"/>
      <c r="L455" s="103"/>
      <c r="M455" s="103"/>
    </row>
    <row r="456" spans="1:13" s="81" customFormat="1" x14ac:dyDescent="0.25">
      <c r="A456" s="79"/>
      <c r="B456" s="79"/>
      <c r="C456" s="79"/>
      <c r="D456" s="94"/>
      <c r="E456" s="79"/>
      <c r="F456" s="79"/>
      <c r="G456" s="80"/>
      <c r="H456" s="79"/>
      <c r="I456" s="80"/>
      <c r="J456" s="103"/>
      <c r="K456" s="103"/>
      <c r="L456" s="103"/>
      <c r="M456" s="103"/>
    </row>
    <row r="457" spans="1:13" s="81" customFormat="1" x14ac:dyDescent="0.25">
      <c r="A457" s="79"/>
      <c r="B457" s="79"/>
      <c r="C457" s="79"/>
      <c r="D457" s="94"/>
      <c r="E457" s="79"/>
      <c r="F457" s="79"/>
      <c r="G457" s="80"/>
      <c r="H457" s="79"/>
      <c r="I457" s="80"/>
      <c r="J457" s="103"/>
      <c r="K457" s="103"/>
      <c r="L457" s="103"/>
      <c r="M457" s="103"/>
    </row>
    <row r="458" spans="1:13" s="81" customFormat="1" x14ac:dyDescent="0.25">
      <c r="A458" s="79"/>
      <c r="B458" s="79"/>
      <c r="C458" s="79"/>
      <c r="D458" s="94"/>
      <c r="E458" s="79"/>
      <c r="F458" s="79"/>
      <c r="G458" s="80"/>
      <c r="H458" s="79"/>
      <c r="I458" s="80"/>
      <c r="J458" s="103"/>
      <c r="K458" s="103"/>
      <c r="L458" s="103"/>
      <c r="M458" s="103"/>
    </row>
    <row r="459" spans="1:13" s="81" customFormat="1" x14ac:dyDescent="0.25">
      <c r="A459" s="79"/>
      <c r="B459" s="79"/>
      <c r="C459" s="79"/>
      <c r="D459" s="94"/>
      <c r="E459" s="79"/>
      <c r="F459" s="79"/>
      <c r="G459" s="80"/>
      <c r="H459" s="79"/>
      <c r="I459" s="80"/>
      <c r="J459" s="103"/>
      <c r="K459" s="103"/>
      <c r="L459" s="103"/>
      <c r="M459" s="103"/>
    </row>
    <row r="460" spans="1:13" s="81" customFormat="1" x14ac:dyDescent="0.25">
      <c r="A460" s="79"/>
      <c r="B460" s="79"/>
      <c r="C460" s="79"/>
      <c r="D460" s="94"/>
      <c r="E460" s="79"/>
      <c r="F460" s="79"/>
      <c r="G460" s="80"/>
      <c r="H460" s="79"/>
      <c r="I460" s="80"/>
      <c r="J460" s="103"/>
      <c r="K460" s="103"/>
      <c r="L460" s="103"/>
      <c r="M460" s="103"/>
    </row>
    <row r="461" spans="1:13" s="81" customFormat="1" x14ac:dyDescent="0.25">
      <c r="A461" s="79"/>
      <c r="B461" s="79"/>
      <c r="C461" s="79"/>
      <c r="D461" s="94"/>
      <c r="E461" s="79"/>
      <c r="F461" s="79"/>
      <c r="G461" s="80"/>
      <c r="H461" s="79"/>
      <c r="I461" s="80"/>
      <c r="J461" s="103"/>
      <c r="K461" s="103"/>
      <c r="L461" s="103"/>
      <c r="M461" s="103"/>
    </row>
    <row r="462" spans="1:13" s="81" customFormat="1" x14ac:dyDescent="0.25">
      <c r="A462" s="79"/>
      <c r="B462" s="79"/>
      <c r="C462" s="79"/>
      <c r="D462" s="94"/>
      <c r="E462" s="79"/>
      <c r="F462" s="79"/>
      <c r="G462" s="80"/>
      <c r="H462" s="79"/>
      <c r="I462" s="80"/>
      <c r="J462" s="103"/>
      <c r="K462" s="103"/>
      <c r="L462" s="103"/>
      <c r="M462" s="103"/>
    </row>
    <row r="463" spans="1:13" s="81" customFormat="1" x14ac:dyDescent="0.25">
      <c r="A463" s="79"/>
      <c r="B463" s="79"/>
      <c r="C463" s="79"/>
      <c r="D463" s="94"/>
      <c r="E463" s="79"/>
      <c r="F463" s="79"/>
      <c r="G463" s="80"/>
      <c r="H463" s="79"/>
      <c r="I463" s="80"/>
      <c r="J463" s="103"/>
      <c r="K463" s="103"/>
      <c r="L463" s="103"/>
      <c r="M463" s="103"/>
    </row>
    <row r="464" spans="1:13" s="81" customFormat="1" x14ac:dyDescent="0.25">
      <c r="A464" s="79"/>
      <c r="B464" s="79"/>
      <c r="C464" s="79"/>
      <c r="D464" s="94"/>
      <c r="E464" s="79"/>
      <c r="F464" s="79"/>
      <c r="G464" s="80"/>
      <c r="H464" s="79"/>
      <c r="I464" s="80"/>
      <c r="J464" s="103"/>
      <c r="K464" s="103"/>
      <c r="L464" s="103"/>
      <c r="M464" s="103"/>
    </row>
    <row r="465" spans="1:13" s="81" customFormat="1" x14ac:dyDescent="0.25">
      <c r="A465" s="79"/>
      <c r="B465" s="79"/>
      <c r="C465" s="79"/>
      <c r="D465" s="94"/>
      <c r="E465" s="79"/>
      <c r="F465" s="79"/>
      <c r="G465" s="80"/>
      <c r="H465" s="79"/>
      <c r="I465" s="80"/>
      <c r="J465" s="103"/>
      <c r="K465" s="103"/>
      <c r="L465" s="103"/>
      <c r="M465" s="103"/>
    </row>
    <row r="466" spans="1:13" s="81" customFormat="1" x14ac:dyDescent="0.25">
      <c r="A466" s="79"/>
      <c r="B466" s="79"/>
      <c r="C466" s="79"/>
      <c r="D466" s="94"/>
      <c r="E466" s="79"/>
      <c r="F466" s="79"/>
      <c r="G466" s="80"/>
      <c r="H466" s="79"/>
      <c r="I466" s="80"/>
      <c r="J466" s="103"/>
      <c r="K466" s="103"/>
      <c r="L466" s="103"/>
      <c r="M466" s="103"/>
    </row>
    <row r="467" spans="1:13" s="81" customFormat="1" x14ac:dyDescent="0.25">
      <c r="A467" s="79"/>
      <c r="B467" s="79"/>
      <c r="C467" s="79"/>
      <c r="D467" s="94"/>
      <c r="E467" s="79"/>
      <c r="F467" s="79"/>
      <c r="G467" s="80"/>
      <c r="H467" s="79"/>
      <c r="I467" s="80"/>
      <c r="J467" s="103"/>
      <c r="K467" s="103"/>
      <c r="L467" s="103"/>
      <c r="M467" s="103"/>
    </row>
    <row r="468" spans="1:13" s="81" customFormat="1" x14ac:dyDescent="0.25">
      <c r="A468" s="79"/>
      <c r="B468" s="79"/>
      <c r="C468" s="79"/>
      <c r="D468" s="94"/>
      <c r="E468" s="79"/>
      <c r="F468" s="79"/>
      <c r="G468" s="80"/>
      <c r="H468" s="79"/>
      <c r="I468" s="80"/>
      <c r="J468" s="103"/>
      <c r="K468" s="103"/>
      <c r="L468" s="103"/>
      <c r="M468" s="103"/>
    </row>
    <row r="469" spans="1:13" s="81" customFormat="1" x14ac:dyDescent="0.25">
      <c r="A469" s="79"/>
      <c r="B469" s="79"/>
      <c r="C469" s="79"/>
      <c r="D469" s="94"/>
      <c r="E469" s="79"/>
      <c r="F469" s="79"/>
      <c r="G469" s="80"/>
      <c r="H469" s="79"/>
      <c r="I469" s="80"/>
      <c r="J469" s="103"/>
      <c r="K469" s="103"/>
      <c r="L469" s="103"/>
      <c r="M469" s="103"/>
    </row>
    <row r="470" spans="1:13" s="81" customFormat="1" x14ac:dyDescent="0.25">
      <c r="A470" s="79"/>
      <c r="B470" s="79"/>
      <c r="C470" s="79"/>
      <c r="D470" s="94"/>
      <c r="E470" s="79"/>
      <c r="F470" s="79"/>
      <c r="G470" s="80"/>
      <c r="H470" s="79"/>
      <c r="I470" s="80"/>
      <c r="J470" s="103"/>
      <c r="K470" s="103"/>
      <c r="L470" s="103"/>
      <c r="M470" s="103"/>
    </row>
    <row r="471" spans="1:13" s="81" customFormat="1" x14ac:dyDescent="0.25">
      <c r="A471" s="79"/>
      <c r="B471" s="79"/>
      <c r="C471" s="79"/>
      <c r="D471" s="94"/>
      <c r="E471" s="79"/>
      <c r="F471" s="79"/>
      <c r="G471" s="80"/>
      <c r="H471" s="79"/>
      <c r="I471" s="80"/>
      <c r="J471" s="103"/>
      <c r="K471" s="103"/>
      <c r="L471" s="103"/>
      <c r="M471" s="103"/>
    </row>
    <row r="472" spans="1:13" s="81" customFormat="1" x14ac:dyDescent="0.25">
      <c r="A472" s="79"/>
      <c r="B472" s="79"/>
      <c r="C472" s="79"/>
      <c r="D472" s="94"/>
      <c r="E472" s="79"/>
      <c r="F472" s="79"/>
      <c r="G472" s="80"/>
      <c r="H472" s="79"/>
      <c r="I472" s="80"/>
      <c r="J472" s="103"/>
      <c r="K472" s="103"/>
      <c r="L472" s="103"/>
      <c r="M472" s="103"/>
    </row>
    <row r="473" spans="1:13" s="81" customFormat="1" x14ac:dyDescent="0.25">
      <c r="A473" s="79"/>
      <c r="B473" s="79"/>
      <c r="C473" s="79"/>
      <c r="D473" s="94"/>
      <c r="E473" s="79"/>
      <c r="F473" s="79"/>
      <c r="G473" s="80"/>
      <c r="H473" s="79"/>
      <c r="I473" s="80"/>
      <c r="J473" s="103"/>
      <c r="K473" s="103"/>
      <c r="L473" s="103"/>
      <c r="M473" s="103"/>
    </row>
    <row r="474" spans="1:13" s="81" customFormat="1" x14ac:dyDescent="0.25">
      <c r="A474" s="79"/>
      <c r="B474" s="79"/>
      <c r="C474" s="79"/>
      <c r="D474" s="94"/>
      <c r="E474" s="79"/>
      <c r="F474" s="79"/>
      <c r="G474" s="80"/>
      <c r="H474" s="79"/>
      <c r="I474" s="80"/>
      <c r="J474" s="103"/>
      <c r="K474" s="103"/>
      <c r="L474" s="103"/>
      <c r="M474" s="103"/>
    </row>
    <row r="475" spans="1:13" s="81" customFormat="1" x14ac:dyDescent="0.25">
      <c r="A475" s="79"/>
      <c r="B475" s="79"/>
      <c r="C475" s="79"/>
      <c r="D475" s="94"/>
      <c r="E475" s="79"/>
      <c r="F475" s="79"/>
      <c r="G475" s="80"/>
      <c r="H475" s="79"/>
      <c r="I475" s="80"/>
      <c r="J475" s="103"/>
      <c r="K475" s="103"/>
      <c r="L475" s="103"/>
      <c r="M475" s="103"/>
    </row>
    <row r="476" spans="1:13" s="81" customFormat="1" x14ac:dyDescent="0.25">
      <c r="A476" s="79"/>
      <c r="B476" s="79"/>
      <c r="C476" s="79"/>
      <c r="D476" s="94"/>
      <c r="E476" s="79"/>
      <c r="F476" s="79"/>
      <c r="G476" s="80"/>
      <c r="H476" s="79"/>
      <c r="I476" s="80"/>
      <c r="J476" s="103"/>
      <c r="K476" s="103"/>
      <c r="L476" s="103"/>
      <c r="M476" s="103"/>
    </row>
    <row r="477" spans="1:13" s="81" customFormat="1" x14ac:dyDescent="0.25">
      <c r="A477" s="79"/>
      <c r="B477" s="79"/>
      <c r="C477" s="79"/>
      <c r="D477" s="94"/>
      <c r="E477" s="79"/>
      <c r="F477" s="79"/>
      <c r="G477" s="80"/>
      <c r="H477" s="79"/>
      <c r="I477" s="80"/>
      <c r="J477" s="103"/>
      <c r="K477" s="103"/>
      <c r="L477" s="103"/>
      <c r="M477" s="103"/>
    </row>
    <row r="478" spans="1:13" s="81" customFormat="1" x14ac:dyDescent="0.25">
      <c r="A478" s="79"/>
      <c r="B478" s="79"/>
      <c r="C478" s="79"/>
      <c r="D478" s="94"/>
      <c r="E478" s="79"/>
      <c r="F478" s="79"/>
      <c r="G478" s="80"/>
      <c r="H478" s="79"/>
      <c r="I478" s="80"/>
      <c r="J478" s="103"/>
      <c r="K478" s="103"/>
      <c r="L478" s="103"/>
      <c r="M478" s="103"/>
    </row>
    <row r="479" spans="1:13" s="81" customFormat="1" x14ac:dyDescent="0.25">
      <c r="A479" s="79"/>
      <c r="B479" s="79"/>
      <c r="C479" s="79"/>
      <c r="D479" s="94"/>
      <c r="E479" s="79"/>
      <c r="F479" s="79"/>
      <c r="G479" s="80"/>
      <c r="H479" s="79"/>
      <c r="I479" s="80"/>
      <c r="J479" s="103"/>
      <c r="K479" s="103"/>
      <c r="L479" s="103"/>
      <c r="M479" s="103"/>
    </row>
    <row r="480" spans="1:13" s="81" customFormat="1" x14ac:dyDescent="0.25">
      <c r="A480" s="79"/>
      <c r="B480" s="79"/>
      <c r="C480" s="79"/>
      <c r="D480" s="94"/>
      <c r="E480" s="79"/>
      <c r="F480" s="79"/>
      <c r="G480" s="80"/>
      <c r="H480" s="79"/>
      <c r="I480" s="80"/>
      <c r="J480" s="103"/>
      <c r="K480" s="103"/>
      <c r="L480" s="103"/>
      <c r="M480" s="103"/>
    </row>
    <row r="481" spans="1:13" s="81" customFormat="1" x14ac:dyDescent="0.25">
      <c r="A481" s="79"/>
      <c r="B481" s="79"/>
      <c r="C481" s="79"/>
      <c r="D481" s="94"/>
      <c r="E481" s="79"/>
      <c r="F481" s="79"/>
      <c r="G481" s="80"/>
      <c r="H481" s="79"/>
      <c r="I481" s="80"/>
      <c r="J481" s="103"/>
      <c r="K481" s="103"/>
      <c r="L481" s="103"/>
      <c r="M481" s="103"/>
    </row>
    <row r="482" spans="1:13" s="81" customFormat="1" x14ac:dyDescent="0.25">
      <c r="A482" s="79"/>
      <c r="B482" s="79"/>
      <c r="C482" s="79"/>
      <c r="D482" s="94"/>
      <c r="E482" s="79"/>
      <c r="F482" s="79"/>
      <c r="G482" s="80"/>
      <c r="H482" s="79"/>
      <c r="I482" s="80"/>
      <c r="J482" s="103"/>
      <c r="K482" s="103"/>
      <c r="L482" s="103"/>
      <c r="M482" s="103"/>
    </row>
    <row r="483" spans="1:13" s="81" customFormat="1" x14ac:dyDescent="0.25">
      <c r="A483" s="79"/>
      <c r="B483" s="79"/>
      <c r="C483" s="79"/>
      <c r="D483" s="94"/>
      <c r="E483" s="79"/>
      <c r="F483" s="79"/>
      <c r="G483" s="80"/>
      <c r="H483" s="79"/>
      <c r="I483" s="80"/>
      <c r="J483" s="103"/>
      <c r="K483" s="103"/>
      <c r="L483" s="103"/>
      <c r="M483" s="103"/>
    </row>
    <row r="484" spans="1:13" s="81" customFormat="1" x14ac:dyDescent="0.25">
      <c r="A484" s="79"/>
      <c r="B484" s="79"/>
      <c r="C484" s="79"/>
      <c r="D484" s="94"/>
      <c r="E484" s="79"/>
      <c r="F484" s="79"/>
      <c r="G484" s="80"/>
      <c r="H484" s="79"/>
      <c r="I484" s="80"/>
      <c r="J484" s="103"/>
      <c r="K484" s="103"/>
      <c r="L484" s="103"/>
      <c r="M484" s="103"/>
    </row>
    <row r="485" spans="1:13" s="81" customFormat="1" x14ac:dyDescent="0.25">
      <c r="A485" s="79"/>
      <c r="B485" s="79"/>
      <c r="C485" s="79"/>
      <c r="D485" s="94"/>
      <c r="E485" s="79"/>
      <c r="F485" s="79"/>
      <c r="G485" s="80"/>
      <c r="H485" s="79"/>
      <c r="I485" s="80"/>
      <c r="J485" s="103"/>
      <c r="K485" s="103"/>
      <c r="L485" s="103"/>
      <c r="M485" s="103"/>
    </row>
    <row r="486" spans="1:13" s="81" customFormat="1" x14ac:dyDescent="0.25">
      <c r="A486" s="79"/>
      <c r="B486" s="79"/>
      <c r="C486" s="79"/>
      <c r="D486" s="94"/>
      <c r="E486" s="79"/>
      <c r="F486" s="79"/>
      <c r="G486" s="80"/>
      <c r="H486" s="79"/>
      <c r="I486" s="80"/>
      <c r="J486" s="103"/>
      <c r="K486" s="103"/>
      <c r="L486" s="103"/>
      <c r="M486" s="103"/>
    </row>
    <row r="487" spans="1:13" s="81" customFormat="1" x14ac:dyDescent="0.25">
      <c r="A487" s="79"/>
      <c r="B487" s="79"/>
      <c r="C487" s="79"/>
      <c r="D487" s="94"/>
      <c r="E487" s="79"/>
      <c r="F487" s="79"/>
      <c r="G487" s="80"/>
      <c r="H487" s="79"/>
      <c r="I487" s="80"/>
      <c r="J487" s="103"/>
      <c r="K487" s="103"/>
      <c r="L487" s="103"/>
      <c r="M487" s="103"/>
    </row>
    <row r="488" spans="1:13" s="81" customFormat="1" x14ac:dyDescent="0.25">
      <c r="A488" s="79"/>
      <c r="B488" s="79"/>
      <c r="C488" s="79"/>
      <c r="D488" s="94"/>
      <c r="E488" s="79"/>
      <c r="F488" s="79"/>
      <c r="G488" s="80"/>
      <c r="H488" s="79"/>
      <c r="I488" s="80"/>
      <c r="J488" s="103"/>
      <c r="K488" s="103"/>
      <c r="L488" s="103"/>
      <c r="M488" s="103"/>
    </row>
    <row r="489" spans="1:13" s="81" customFormat="1" x14ac:dyDescent="0.25">
      <c r="A489" s="79"/>
      <c r="B489" s="79"/>
      <c r="C489" s="79"/>
      <c r="D489" s="94"/>
      <c r="E489" s="79"/>
      <c r="F489" s="79"/>
      <c r="G489" s="80"/>
      <c r="H489" s="79"/>
      <c r="I489" s="80"/>
      <c r="J489" s="103"/>
      <c r="K489" s="103"/>
      <c r="L489" s="103"/>
      <c r="M489" s="103"/>
    </row>
    <row r="490" spans="1:13" s="81" customFormat="1" x14ac:dyDescent="0.25">
      <c r="A490" s="79"/>
      <c r="B490" s="79"/>
      <c r="C490" s="79"/>
      <c r="D490" s="94"/>
      <c r="E490" s="79"/>
      <c r="F490" s="79"/>
      <c r="G490" s="80"/>
      <c r="H490" s="79"/>
      <c r="I490" s="80"/>
      <c r="J490" s="103"/>
      <c r="K490" s="103"/>
      <c r="L490" s="103"/>
      <c r="M490" s="103"/>
    </row>
    <row r="491" spans="1:13" s="81" customFormat="1" x14ac:dyDescent="0.25">
      <c r="A491" s="79"/>
      <c r="B491" s="79"/>
      <c r="C491" s="79"/>
      <c r="D491" s="94"/>
      <c r="E491" s="79"/>
      <c r="F491" s="79"/>
      <c r="G491" s="80"/>
      <c r="H491" s="79"/>
      <c r="I491" s="80"/>
      <c r="J491" s="103"/>
      <c r="K491" s="103"/>
      <c r="L491" s="103"/>
      <c r="M491" s="103"/>
    </row>
    <row r="492" spans="1:13" s="81" customFormat="1" x14ac:dyDescent="0.25">
      <c r="A492" s="79"/>
      <c r="B492" s="79"/>
      <c r="C492" s="79"/>
      <c r="D492" s="94"/>
      <c r="E492" s="79"/>
      <c r="F492" s="79"/>
      <c r="G492" s="80"/>
      <c r="H492" s="79"/>
      <c r="I492" s="80"/>
      <c r="J492" s="103"/>
      <c r="K492" s="103"/>
      <c r="L492" s="103"/>
      <c r="M492" s="103"/>
    </row>
    <row r="493" spans="1:13" s="81" customFormat="1" x14ac:dyDescent="0.25">
      <c r="A493" s="79"/>
      <c r="B493" s="79"/>
      <c r="C493" s="79"/>
      <c r="D493" s="94"/>
      <c r="E493" s="79"/>
      <c r="F493" s="79"/>
      <c r="G493" s="80"/>
      <c r="H493" s="79"/>
      <c r="I493" s="80"/>
      <c r="J493" s="103"/>
      <c r="K493" s="103"/>
      <c r="L493" s="103"/>
      <c r="M493" s="103"/>
    </row>
    <row r="494" spans="1:13" s="81" customFormat="1" x14ac:dyDescent="0.25">
      <c r="A494" s="79"/>
      <c r="B494" s="79"/>
      <c r="C494" s="79"/>
      <c r="D494" s="94"/>
      <c r="E494" s="79"/>
      <c r="F494" s="79"/>
      <c r="G494" s="80"/>
      <c r="H494" s="79"/>
      <c r="I494" s="80"/>
      <c r="J494" s="103"/>
      <c r="K494" s="103"/>
      <c r="L494" s="103"/>
      <c r="M494" s="103"/>
    </row>
    <row r="495" spans="1:13" s="81" customFormat="1" x14ac:dyDescent="0.25">
      <c r="A495" s="79"/>
      <c r="B495" s="79"/>
      <c r="C495" s="79"/>
      <c r="D495" s="94"/>
      <c r="E495" s="79"/>
      <c r="F495" s="79"/>
      <c r="G495" s="80"/>
      <c r="H495" s="79"/>
      <c r="I495" s="80"/>
      <c r="J495" s="103"/>
      <c r="K495" s="103"/>
      <c r="L495" s="103"/>
      <c r="M495" s="103"/>
    </row>
    <row r="496" spans="1:13" s="81" customFormat="1" x14ac:dyDescent="0.25">
      <c r="A496" s="79"/>
      <c r="B496" s="79"/>
      <c r="C496" s="79"/>
      <c r="D496" s="94"/>
      <c r="E496" s="79"/>
      <c r="F496" s="79"/>
      <c r="G496" s="80"/>
      <c r="H496" s="79"/>
      <c r="I496" s="80"/>
      <c r="J496" s="103"/>
      <c r="K496" s="103"/>
      <c r="L496" s="103"/>
      <c r="M496" s="103"/>
    </row>
    <row r="497" spans="1:13" s="81" customFormat="1" x14ac:dyDescent="0.25">
      <c r="A497" s="79"/>
      <c r="B497" s="79"/>
      <c r="C497" s="79"/>
      <c r="D497" s="94"/>
      <c r="E497" s="79"/>
      <c r="F497" s="79"/>
      <c r="G497" s="80"/>
      <c r="H497" s="79"/>
      <c r="I497" s="80"/>
      <c r="J497" s="103"/>
      <c r="K497" s="103"/>
      <c r="L497" s="103"/>
      <c r="M497" s="103"/>
    </row>
    <row r="498" spans="1:13" s="81" customFormat="1" x14ac:dyDescent="0.25">
      <c r="A498" s="79"/>
      <c r="B498" s="79"/>
      <c r="C498" s="79"/>
      <c r="D498" s="94"/>
      <c r="E498" s="79"/>
      <c r="F498" s="79"/>
      <c r="G498" s="80"/>
      <c r="H498" s="79"/>
      <c r="I498" s="80"/>
      <c r="J498" s="103"/>
      <c r="K498" s="103"/>
      <c r="L498" s="103"/>
      <c r="M498" s="103"/>
    </row>
    <row r="499" spans="1:13" s="81" customFormat="1" x14ac:dyDescent="0.25">
      <c r="A499" s="79"/>
      <c r="B499" s="79"/>
      <c r="C499" s="79"/>
      <c r="D499" s="94"/>
      <c r="E499" s="79"/>
      <c r="F499" s="79"/>
      <c r="G499" s="80"/>
      <c r="H499" s="79"/>
      <c r="I499" s="80"/>
      <c r="J499" s="103"/>
      <c r="K499" s="103"/>
      <c r="L499" s="103"/>
      <c r="M499" s="103"/>
    </row>
    <row r="500" spans="1:13" s="81" customFormat="1" x14ac:dyDescent="0.25">
      <c r="A500" s="79"/>
      <c r="B500" s="79"/>
      <c r="C500" s="79"/>
      <c r="D500" s="94"/>
      <c r="E500" s="79"/>
      <c r="F500" s="79"/>
      <c r="G500" s="80"/>
      <c r="H500" s="79"/>
      <c r="I500" s="80"/>
      <c r="J500" s="103"/>
      <c r="K500" s="103"/>
      <c r="L500" s="103"/>
      <c r="M500" s="103"/>
    </row>
    <row r="501" spans="1:13" s="81" customFormat="1" x14ac:dyDescent="0.25">
      <c r="A501" s="79"/>
      <c r="B501" s="79"/>
      <c r="C501" s="79"/>
      <c r="D501" s="94"/>
      <c r="E501" s="79"/>
      <c r="F501" s="79"/>
      <c r="G501" s="80"/>
      <c r="H501" s="79"/>
      <c r="I501" s="80"/>
      <c r="J501" s="103"/>
      <c r="K501" s="103"/>
      <c r="L501" s="103"/>
      <c r="M501" s="103"/>
    </row>
    <row r="502" spans="1:13" s="81" customFormat="1" x14ac:dyDescent="0.25">
      <c r="A502" s="79"/>
      <c r="B502" s="79"/>
      <c r="C502" s="79"/>
      <c r="D502" s="94"/>
      <c r="E502" s="79"/>
      <c r="F502" s="79"/>
      <c r="G502" s="80"/>
      <c r="H502" s="79"/>
      <c r="I502" s="80"/>
      <c r="J502" s="103"/>
      <c r="K502" s="103"/>
      <c r="L502" s="103"/>
      <c r="M502" s="103"/>
    </row>
    <row r="503" spans="1:13" s="81" customFormat="1" x14ac:dyDescent="0.25">
      <c r="A503" s="79"/>
      <c r="B503" s="79"/>
      <c r="C503" s="79"/>
      <c r="D503" s="94"/>
      <c r="E503" s="79"/>
      <c r="F503" s="79"/>
      <c r="G503" s="80"/>
      <c r="H503" s="79"/>
      <c r="I503" s="80"/>
      <c r="J503" s="103"/>
      <c r="K503" s="103"/>
      <c r="L503" s="103"/>
      <c r="M503" s="103"/>
    </row>
    <row r="504" spans="1:13" s="81" customFormat="1" x14ac:dyDescent="0.25">
      <c r="A504" s="79"/>
      <c r="B504" s="79"/>
      <c r="C504" s="79"/>
      <c r="D504" s="94"/>
      <c r="E504" s="79"/>
      <c r="F504" s="79"/>
      <c r="G504" s="80"/>
      <c r="H504" s="79"/>
      <c r="I504" s="80"/>
      <c r="J504" s="103"/>
      <c r="K504" s="103"/>
      <c r="L504" s="103"/>
      <c r="M504" s="103"/>
    </row>
    <row r="505" spans="1:13" s="81" customFormat="1" x14ac:dyDescent="0.25">
      <c r="A505" s="79"/>
      <c r="B505" s="79"/>
      <c r="C505" s="79"/>
      <c r="D505" s="94"/>
      <c r="E505" s="79"/>
      <c r="F505" s="79"/>
      <c r="G505" s="80"/>
      <c r="H505" s="79"/>
      <c r="I505" s="80"/>
      <c r="J505" s="103"/>
      <c r="K505" s="103"/>
      <c r="L505" s="103"/>
      <c r="M505" s="103"/>
    </row>
    <row r="506" spans="1:13" s="81" customFormat="1" x14ac:dyDescent="0.25">
      <c r="A506" s="79"/>
      <c r="B506" s="79"/>
      <c r="C506" s="79"/>
      <c r="D506" s="94"/>
      <c r="E506" s="79"/>
      <c r="F506" s="79"/>
      <c r="G506" s="80"/>
      <c r="H506" s="79"/>
      <c r="I506" s="80"/>
      <c r="J506" s="103"/>
      <c r="K506" s="103"/>
      <c r="L506" s="103"/>
      <c r="M506" s="103"/>
    </row>
    <row r="507" spans="1:13" s="81" customFormat="1" x14ac:dyDescent="0.25">
      <c r="A507" s="79"/>
      <c r="B507" s="79"/>
      <c r="C507" s="79"/>
      <c r="D507" s="94"/>
      <c r="E507" s="79"/>
      <c r="F507" s="79"/>
      <c r="G507" s="80"/>
      <c r="H507" s="79"/>
      <c r="I507" s="80"/>
      <c r="J507" s="103"/>
      <c r="K507" s="103"/>
      <c r="L507" s="103"/>
      <c r="M507" s="103"/>
    </row>
    <row r="508" spans="1:13" s="81" customFormat="1" x14ac:dyDescent="0.25">
      <c r="A508" s="79"/>
      <c r="B508" s="79"/>
      <c r="C508" s="79"/>
      <c r="D508" s="94"/>
      <c r="E508" s="79"/>
      <c r="F508" s="79"/>
      <c r="G508" s="80"/>
      <c r="H508" s="79"/>
      <c r="I508" s="80"/>
      <c r="J508" s="103"/>
      <c r="K508" s="103"/>
      <c r="L508" s="103"/>
      <c r="M508" s="103"/>
    </row>
    <row r="509" spans="1:13" s="81" customFormat="1" x14ac:dyDescent="0.25">
      <c r="A509" s="79"/>
      <c r="B509" s="79"/>
      <c r="C509" s="79"/>
      <c r="D509" s="94"/>
      <c r="E509" s="79"/>
      <c r="F509" s="79"/>
      <c r="G509" s="80"/>
      <c r="H509" s="79"/>
      <c r="I509" s="80"/>
      <c r="J509" s="103"/>
      <c r="K509" s="103"/>
      <c r="L509" s="103"/>
      <c r="M509" s="103"/>
    </row>
    <row r="510" spans="1:13" s="81" customFormat="1" x14ac:dyDescent="0.25">
      <c r="A510" s="79"/>
      <c r="B510" s="79"/>
      <c r="C510" s="79"/>
      <c r="D510" s="94"/>
      <c r="E510" s="79"/>
      <c r="F510" s="79"/>
      <c r="G510" s="80"/>
      <c r="H510" s="79"/>
      <c r="I510" s="80"/>
      <c r="J510" s="103"/>
      <c r="K510" s="103"/>
      <c r="L510" s="103"/>
      <c r="M510" s="103"/>
    </row>
    <row r="511" spans="1:13" s="81" customFormat="1" x14ac:dyDescent="0.25">
      <c r="A511" s="79"/>
      <c r="B511" s="79"/>
      <c r="C511" s="79"/>
      <c r="D511" s="94"/>
      <c r="E511" s="79"/>
      <c r="F511" s="79"/>
      <c r="G511" s="80"/>
      <c r="H511" s="79"/>
      <c r="I511" s="80"/>
      <c r="J511" s="103"/>
      <c r="K511" s="103"/>
      <c r="L511" s="103"/>
      <c r="M511" s="103"/>
    </row>
    <row r="512" spans="1:13" s="81" customFormat="1" x14ac:dyDescent="0.25">
      <c r="A512" s="79"/>
      <c r="B512" s="79"/>
      <c r="C512" s="79"/>
      <c r="D512" s="94"/>
      <c r="E512" s="79"/>
      <c r="F512" s="79"/>
      <c r="G512" s="80"/>
      <c r="H512" s="79"/>
      <c r="I512" s="80"/>
      <c r="J512" s="103"/>
      <c r="K512" s="103"/>
      <c r="L512" s="103"/>
      <c r="M512" s="103"/>
    </row>
    <row r="513" spans="1:13" s="81" customFormat="1" x14ac:dyDescent="0.25">
      <c r="A513" s="79"/>
      <c r="B513" s="79"/>
      <c r="C513" s="79"/>
      <c r="D513" s="94"/>
      <c r="E513" s="79"/>
      <c r="F513" s="79"/>
      <c r="G513" s="80"/>
      <c r="H513" s="79"/>
      <c r="I513" s="80"/>
      <c r="J513" s="103"/>
      <c r="K513" s="103"/>
      <c r="L513" s="103"/>
      <c r="M513" s="103"/>
    </row>
    <row r="514" spans="1:13" s="81" customFormat="1" x14ac:dyDescent="0.25">
      <c r="A514" s="79"/>
      <c r="B514" s="79"/>
      <c r="C514" s="79"/>
      <c r="D514" s="94"/>
      <c r="E514" s="79"/>
      <c r="F514" s="79"/>
      <c r="G514" s="80"/>
      <c r="H514" s="79"/>
      <c r="I514" s="80"/>
      <c r="J514" s="103"/>
      <c r="K514" s="103"/>
      <c r="L514" s="103"/>
      <c r="M514" s="103"/>
    </row>
    <row r="515" spans="1:13" s="81" customFormat="1" x14ac:dyDescent="0.25">
      <c r="A515" s="79"/>
      <c r="B515" s="79"/>
      <c r="C515" s="79"/>
      <c r="D515" s="94"/>
      <c r="E515" s="79"/>
      <c r="F515" s="79"/>
      <c r="G515" s="80"/>
      <c r="H515" s="79"/>
      <c r="I515" s="80"/>
      <c r="J515" s="103"/>
      <c r="K515" s="103"/>
      <c r="L515" s="103"/>
      <c r="M515" s="103"/>
    </row>
    <row r="516" spans="1:13" s="81" customFormat="1" x14ac:dyDescent="0.25">
      <c r="A516" s="79"/>
      <c r="B516" s="79"/>
      <c r="C516" s="79"/>
      <c r="D516" s="94"/>
      <c r="E516" s="79"/>
      <c r="F516" s="79"/>
      <c r="G516" s="80"/>
      <c r="H516" s="79"/>
      <c r="I516" s="80"/>
      <c r="J516" s="103"/>
      <c r="K516" s="103"/>
      <c r="L516" s="103"/>
      <c r="M516" s="103"/>
    </row>
    <row r="517" spans="1:13" s="81" customFormat="1" x14ac:dyDescent="0.25">
      <c r="A517" s="79"/>
      <c r="B517" s="79"/>
      <c r="C517" s="79"/>
      <c r="D517" s="94"/>
      <c r="E517" s="79"/>
      <c r="F517" s="79"/>
      <c r="G517" s="80"/>
      <c r="H517" s="79"/>
      <c r="I517" s="80"/>
      <c r="J517" s="103"/>
      <c r="K517" s="103"/>
      <c r="L517" s="103"/>
      <c r="M517" s="103"/>
    </row>
    <row r="518" spans="1:13" s="81" customFormat="1" x14ac:dyDescent="0.25">
      <c r="A518" s="79"/>
      <c r="B518" s="79"/>
      <c r="C518" s="79"/>
      <c r="D518" s="94"/>
      <c r="E518" s="79"/>
      <c r="F518" s="79"/>
      <c r="G518" s="80"/>
      <c r="H518" s="79"/>
      <c r="I518" s="80"/>
      <c r="J518" s="103"/>
      <c r="K518" s="103"/>
      <c r="L518" s="103"/>
      <c r="M518" s="103"/>
    </row>
    <row r="519" spans="1:13" s="81" customFormat="1" x14ac:dyDescent="0.25">
      <c r="A519" s="79"/>
      <c r="B519" s="79"/>
      <c r="C519" s="79"/>
      <c r="D519" s="94"/>
      <c r="E519" s="79"/>
      <c r="F519" s="79"/>
      <c r="G519" s="80"/>
      <c r="H519" s="79"/>
      <c r="I519" s="80"/>
      <c r="J519" s="103"/>
      <c r="K519" s="103"/>
      <c r="L519" s="103"/>
      <c r="M519" s="103"/>
    </row>
    <row r="520" spans="1:13" s="81" customFormat="1" x14ac:dyDescent="0.25">
      <c r="A520" s="79"/>
      <c r="B520" s="79"/>
      <c r="C520" s="79"/>
      <c r="D520" s="94"/>
      <c r="E520" s="79"/>
      <c r="F520" s="79"/>
      <c r="G520" s="80"/>
      <c r="H520" s="79"/>
      <c r="I520" s="80"/>
      <c r="J520" s="103"/>
      <c r="K520" s="103"/>
      <c r="L520" s="103"/>
      <c r="M520" s="103"/>
    </row>
    <row r="521" spans="1:13" s="81" customFormat="1" x14ac:dyDescent="0.25">
      <c r="A521" s="79"/>
      <c r="B521" s="79"/>
      <c r="C521" s="79"/>
      <c r="D521" s="94"/>
      <c r="E521" s="79"/>
      <c r="F521" s="79"/>
      <c r="G521" s="80"/>
      <c r="H521" s="79"/>
      <c r="I521" s="80"/>
      <c r="J521" s="103"/>
      <c r="K521" s="103"/>
      <c r="L521" s="103"/>
      <c r="M521" s="103"/>
    </row>
    <row r="522" spans="1:13" s="81" customFormat="1" x14ac:dyDescent="0.25">
      <c r="A522" s="79"/>
      <c r="B522" s="79"/>
      <c r="C522" s="79"/>
      <c r="D522" s="94"/>
      <c r="E522" s="79"/>
      <c r="F522" s="79"/>
      <c r="G522" s="80"/>
      <c r="H522" s="79"/>
      <c r="I522" s="80"/>
      <c r="J522" s="103"/>
      <c r="K522" s="103"/>
      <c r="L522" s="103"/>
      <c r="M522" s="103"/>
    </row>
    <row r="523" spans="1:13" s="81" customFormat="1" x14ac:dyDescent="0.25">
      <c r="A523" s="79"/>
      <c r="B523" s="79"/>
      <c r="C523" s="79"/>
      <c r="D523" s="94"/>
      <c r="E523" s="79"/>
      <c r="F523" s="79"/>
      <c r="G523" s="80"/>
      <c r="H523" s="79"/>
      <c r="I523" s="80"/>
      <c r="J523" s="103"/>
      <c r="K523" s="103"/>
      <c r="L523" s="103"/>
      <c r="M523" s="103"/>
    </row>
    <row r="524" spans="1:13" s="81" customFormat="1" x14ac:dyDescent="0.25">
      <c r="A524" s="79"/>
      <c r="B524" s="79"/>
      <c r="C524" s="79"/>
      <c r="D524" s="94"/>
      <c r="E524" s="79"/>
      <c r="F524" s="79"/>
      <c r="G524" s="80"/>
      <c r="H524" s="79"/>
      <c r="I524" s="80"/>
      <c r="J524" s="103"/>
      <c r="K524" s="103"/>
      <c r="L524" s="103"/>
      <c r="M524" s="103"/>
    </row>
    <row r="525" spans="1:13" s="81" customFormat="1" x14ac:dyDescent="0.25">
      <c r="A525" s="79"/>
      <c r="B525" s="79"/>
      <c r="C525" s="79"/>
      <c r="D525" s="94"/>
      <c r="E525" s="79"/>
      <c r="F525" s="79"/>
      <c r="G525" s="80"/>
      <c r="H525" s="79"/>
      <c r="I525" s="80"/>
      <c r="J525" s="103"/>
      <c r="K525" s="103"/>
      <c r="L525" s="103"/>
      <c r="M525" s="103"/>
    </row>
    <row r="526" spans="1:13" s="81" customFormat="1" x14ac:dyDescent="0.25">
      <c r="A526" s="79"/>
      <c r="B526" s="79"/>
      <c r="C526" s="79"/>
      <c r="D526" s="94"/>
      <c r="E526" s="79"/>
      <c r="F526" s="79"/>
      <c r="G526" s="80"/>
      <c r="H526" s="79"/>
      <c r="I526" s="80"/>
      <c r="J526" s="103"/>
      <c r="K526" s="103"/>
      <c r="L526" s="103"/>
      <c r="M526" s="103"/>
    </row>
    <row r="527" spans="1:13" s="81" customFormat="1" x14ac:dyDescent="0.25">
      <c r="A527" s="79"/>
      <c r="B527" s="79"/>
      <c r="C527" s="79"/>
      <c r="D527" s="94"/>
      <c r="E527" s="79"/>
      <c r="F527" s="79"/>
      <c r="G527" s="80"/>
      <c r="H527" s="79"/>
      <c r="I527" s="80"/>
      <c r="J527" s="103"/>
      <c r="K527" s="103"/>
      <c r="L527" s="103"/>
      <c r="M527" s="103"/>
    </row>
    <row r="528" spans="1:13" s="81" customFormat="1" x14ac:dyDescent="0.25">
      <c r="A528" s="79"/>
      <c r="B528" s="79"/>
      <c r="C528" s="79"/>
      <c r="D528" s="94"/>
      <c r="E528" s="79"/>
      <c r="F528" s="79"/>
      <c r="G528" s="80"/>
      <c r="H528" s="79"/>
      <c r="I528" s="80"/>
      <c r="J528" s="103"/>
      <c r="K528" s="103"/>
      <c r="L528" s="103"/>
      <c r="M528" s="103"/>
    </row>
    <row r="529" spans="1:13" s="81" customFormat="1" x14ac:dyDescent="0.25">
      <c r="A529" s="79"/>
      <c r="B529" s="79"/>
      <c r="C529" s="79"/>
      <c r="D529" s="94"/>
      <c r="E529" s="79"/>
      <c r="F529" s="79"/>
      <c r="G529" s="80"/>
      <c r="H529" s="79"/>
      <c r="I529" s="80"/>
      <c r="J529" s="103"/>
      <c r="K529" s="103"/>
      <c r="L529" s="103"/>
      <c r="M529" s="103"/>
    </row>
    <row r="530" spans="1:13" s="81" customFormat="1" x14ac:dyDescent="0.25">
      <c r="A530" s="79"/>
      <c r="B530" s="79"/>
      <c r="C530" s="79"/>
      <c r="D530" s="94"/>
      <c r="E530" s="79"/>
      <c r="F530" s="79"/>
      <c r="G530" s="80"/>
      <c r="H530" s="79"/>
      <c r="I530" s="80"/>
      <c r="J530" s="103"/>
      <c r="K530" s="103"/>
      <c r="L530" s="103"/>
      <c r="M530" s="103"/>
    </row>
    <row r="531" spans="1:13" s="81" customFormat="1" x14ac:dyDescent="0.25">
      <c r="A531" s="79"/>
      <c r="B531" s="79"/>
      <c r="C531" s="79"/>
      <c r="D531" s="94"/>
      <c r="E531" s="79"/>
      <c r="F531" s="79"/>
      <c r="G531" s="80"/>
      <c r="H531" s="79"/>
      <c r="I531" s="80"/>
      <c r="J531" s="103"/>
      <c r="K531" s="103"/>
      <c r="L531" s="103"/>
      <c r="M531" s="103"/>
    </row>
    <row r="532" spans="1:13" s="81" customFormat="1" x14ac:dyDescent="0.25">
      <c r="A532" s="79"/>
      <c r="B532" s="79"/>
      <c r="C532" s="79"/>
      <c r="D532" s="94"/>
      <c r="E532" s="79"/>
      <c r="F532" s="79"/>
      <c r="G532" s="80"/>
      <c r="H532" s="79"/>
      <c r="I532" s="80"/>
      <c r="J532" s="103"/>
      <c r="K532" s="103"/>
      <c r="L532" s="103"/>
      <c r="M532" s="103"/>
    </row>
    <row r="533" spans="1:13" s="81" customFormat="1" x14ac:dyDescent="0.25">
      <c r="A533" s="79"/>
      <c r="B533" s="79"/>
      <c r="C533" s="79"/>
      <c r="D533" s="94"/>
      <c r="E533" s="79"/>
      <c r="F533" s="79"/>
      <c r="G533" s="80"/>
      <c r="H533" s="79"/>
      <c r="I533" s="80"/>
      <c r="J533" s="103"/>
      <c r="K533" s="103"/>
      <c r="L533" s="103"/>
      <c r="M533" s="103"/>
    </row>
    <row r="534" spans="1:13" s="81" customFormat="1" x14ac:dyDescent="0.25">
      <c r="A534" s="79"/>
      <c r="B534" s="79"/>
      <c r="C534" s="79"/>
      <c r="D534" s="94"/>
      <c r="E534" s="79"/>
      <c r="F534" s="79"/>
      <c r="G534" s="80"/>
      <c r="H534" s="79"/>
      <c r="I534" s="80"/>
      <c r="J534" s="103"/>
      <c r="K534" s="103"/>
      <c r="L534" s="103"/>
      <c r="M534" s="103"/>
    </row>
    <row r="535" spans="1:13" s="81" customFormat="1" x14ac:dyDescent="0.25">
      <c r="A535" s="79"/>
      <c r="B535" s="79"/>
      <c r="C535" s="79"/>
      <c r="D535" s="94"/>
      <c r="E535" s="79"/>
      <c r="F535" s="79"/>
      <c r="G535" s="80"/>
      <c r="H535" s="79"/>
      <c r="I535" s="80"/>
      <c r="J535" s="103"/>
      <c r="K535" s="103"/>
      <c r="L535" s="103"/>
      <c r="M535" s="103"/>
    </row>
    <row r="536" spans="1:13" s="81" customFormat="1" x14ac:dyDescent="0.25">
      <c r="A536" s="79"/>
      <c r="B536" s="79"/>
      <c r="C536" s="79"/>
      <c r="D536" s="94"/>
      <c r="E536" s="79"/>
      <c r="F536" s="79"/>
      <c r="G536" s="80"/>
      <c r="H536" s="79"/>
      <c r="I536" s="80"/>
      <c r="J536" s="103"/>
      <c r="K536" s="103"/>
      <c r="L536" s="103"/>
      <c r="M536" s="103"/>
    </row>
    <row r="537" spans="1:13" s="81" customFormat="1" x14ac:dyDescent="0.25">
      <c r="A537" s="79"/>
      <c r="B537" s="79"/>
      <c r="C537" s="79"/>
      <c r="D537" s="94"/>
      <c r="E537" s="79"/>
      <c r="F537" s="79"/>
      <c r="G537" s="80"/>
      <c r="H537" s="79"/>
      <c r="I537" s="80"/>
      <c r="J537" s="103"/>
      <c r="K537" s="103"/>
      <c r="L537" s="103"/>
      <c r="M537" s="103"/>
    </row>
    <row r="538" spans="1:13" s="81" customFormat="1" x14ac:dyDescent="0.25">
      <c r="A538" s="79"/>
      <c r="B538" s="79"/>
      <c r="C538" s="79"/>
      <c r="D538" s="94"/>
      <c r="E538" s="79"/>
      <c r="F538" s="79"/>
      <c r="G538" s="80"/>
      <c r="H538" s="79"/>
      <c r="I538" s="80"/>
      <c r="J538" s="103"/>
      <c r="K538" s="103"/>
      <c r="L538" s="103"/>
      <c r="M538" s="103"/>
    </row>
    <row r="539" spans="1:13" s="81" customFormat="1" x14ac:dyDescent="0.25">
      <c r="A539" s="79"/>
      <c r="B539" s="79"/>
      <c r="C539" s="79"/>
      <c r="D539" s="94"/>
      <c r="E539" s="79"/>
      <c r="F539" s="79"/>
      <c r="G539" s="80"/>
      <c r="H539" s="79"/>
      <c r="I539" s="80"/>
      <c r="J539" s="103"/>
      <c r="K539" s="103"/>
      <c r="L539" s="103"/>
      <c r="M539" s="103"/>
    </row>
    <row r="540" spans="1:13" s="81" customFormat="1" x14ac:dyDescent="0.25">
      <c r="A540" s="79"/>
      <c r="B540" s="79"/>
      <c r="C540" s="79"/>
      <c r="D540" s="94"/>
      <c r="E540" s="79"/>
      <c r="F540" s="79"/>
      <c r="G540" s="80"/>
      <c r="H540" s="79"/>
      <c r="I540" s="80"/>
      <c r="J540" s="103"/>
      <c r="K540" s="103"/>
      <c r="L540" s="103"/>
      <c r="M540" s="103"/>
    </row>
    <row r="541" spans="1:13" s="81" customFormat="1" x14ac:dyDescent="0.25">
      <c r="A541" s="79"/>
      <c r="B541" s="79"/>
      <c r="C541" s="79"/>
      <c r="D541" s="94"/>
      <c r="E541" s="79"/>
      <c r="F541" s="79"/>
      <c r="G541" s="80"/>
      <c r="H541" s="79"/>
      <c r="I541" s="80"/>
      <c r="J541" s="103"/>
      <c r="K541" s="103"/>
      <c r="L541" s="103"/>
      <c r="M541" s="103"/>
    </row>
    <row r="542" spans="1:13" s="81" customFormat="1" x14ac:dyDescent="0.25">
      <c r="A542" s="79"/>
      <c r="B542" s="79"/>
      <c r="C542" s="79"/>
      <c r="D542" s="94"/>
      <c r="E542" s="79"/>
      <c r="F542" s="79"/>
      <c r="G542" s="80"/>
      <c r="H542" s="79"/>
      <c r="I542" s="80"/>
      <c r="J542" s="103"/>
      <c r="K542" s="103"/>
      <c r="L542" s="103"/>
      <c r="M542" s="103"/>
    </row>
    <row r="543" spans="1:13" s="81" customFormat="1" x14ac:dyDescent="0.25">
      <c r="A543" s="79"/>
      <c r="B543" s="79"/>
      <c r="C543" s="79"/>
      <c r="D543" s="94"/>
      <c r="E543" s="79"/>
      <c r="F543" s="79"/>
      <c r="G543" s="80"/>
      <c r="H543" s="79"/>
      <c r="I543" s="80"/>
      <c r="J543" s="103"/>
      <c r="K543" s="103"/>
      <c r="L543" s="103"/>
      <c r="M543" s="103"/>
    </row>
    <row r="544" spans="1:13" s="81" customFormat="1" x14ac:dyDescent="0.25">
      <c r="A544" s="79"/>
      <c r="B544" s="79"/>
      <c r="C544" s="79"/>
      <c r="D544" s="94"/>
      <c r="E544" s="79"/>
      <c r="F544" s="79"/>
      <c r="G544" s="80"/>
      <c r="H544" s="79"/>
      <c r="I544" s="80"/>
      <c r="J544" s="103"/>
      <c r="K544" s="103"/>
      <c r="L544" s="103"/>
      <c r="M544" s="103"/>
    </row>
    <row r="545" spans="1:13" s="81" customFormat="1" x14ac:dyDescent="0.25">
      <c r="A545" s="79"/>
      <c r="B545" s="79"/>
      <c r="C545" s="79"/>
      <c r="D545" s="94"/>
      <c r="E545" s="79"/>
      <c r="F545" s="79"/>
      <c r="G545" s="80"/>
      <c r="H545" s="79"/>
      <c r="I545" s="80"/>
      <c r="J545" s="103"/>
      <c r="K545" s="103"/>
      <c r="L545" s="103"/>
      <c r="M545" s="103"/>
    </row>
    <row r="546" spans="1:13" s="81" customFormat="1" x14ac:dyDescent="0.25">
      <c r="A546" s="79"/>
      <c r="B546" s="79"/>
      <c r="C546" s="79"/>
      <c r="D546" s="94"/>
      <c r="E546" s="79"/>
      <c r="F546" s="79"/>
      <c r="G546" s="80"/>
      <c r="H546" s="79"/>
      <c r="I546" s="80"/>
      <c r="J546" s="103"/>
      <c r="K546" s="103"/>
      <c r="L546" s="103"/>
      <c r="M546" s="103"/>
    </row>
    <row r="547" spans="1:13" s="81" customFormat="1" x14ac:dyDescent="0.25">
      <c r="A547" s="79"/>
      <c r="B547" s="79"/>
      <c r="C547" s="79"/>
      <c r="D547" s="94"/>
      <c r="E547" s="79"/>
      <c r="F547" s="79"/>
      <c r="G547" s="80"/>
      <c r="H547" s="79"/>
      <c r="I547" s="80"/>
      <c r="J547" s="103"/>
      <c r="K547" s="103"/>
      <c r="L547" s="103"/>
      <c r="M547" s="103"/>
    </row>
    <row r="548" spans="1:13" s="81" customFormat="1" x14ac:dyDescent="0.25">
      <c r="A548" s="79"/>
      <c r="B548" s="79"/>
      <c r="C548" s="79"/>
      <c r="D548" s="94"/>
      <c r="E548" s="79"/>
      <c r="F548" s="79"/>
      <c r="G548" s="80"/>
      <c r="H548" s="79"/>
      <c r="I548" s="80"/>
      <c r="J548" s="103"/>
      <c r="K548" s="103"/>
      <c r="L548" s="103"/>
      <c r="M548" s="103"/>
    </row>
    <row r="549" spans="1:13" s="81" customFormat="1" x14ac:dyDescent="0.25">
      <c r="A549" s="79"/>
      <c r="B549" s="79"/>
      <c r="C549" s="79"/>
      <c r="D549" s="94"/>
      <c r="E549" s="79"/>
      <c r="F549" s="79"/>
      <c r="G549" s="80"/>
      <c r="H549" s="79"/>
      <c r="I549" s="80"/>
      <c r="J549" s="103"/>
      <c r="K549" s="103"/>
      <c r="L549" s="103"/>
      <c r="M549" s="103"/>
    </row>
    <row r="550" spans="1:13" s="81" customFormat="1" x14ac:dyDescent="0.25">
      <c r="A550" s="79"/>
      <c r="B550" s="79"/>
      <c r="C550" s="79"/>
      <c r="D550" s="94"/>
      <c r="E550" s="79"/>
      <c r="F550" s="79"/>
      <c r="G550" s="80"/>
      <c r="H550" s="79"/>
      <c r="I550" s="80"/>
      <c r="J550" s="103"/>
      <c r="K550" s="103"/>
      <c r="L550" s="103"/>
      <c r="M550" s="103"/>
    </row>
    <row r="551" spans="1:13" s="81" customFormat="1" x14ac:dyDescent="0.25">
      <c r="A551" s="79"/>
      <c r="B551" s="79"/>
      <c r="C551" s="79"/>
      <c r="D551" s="94"/>
      <c r="E551" s="79"/>
      <c r="F551" s="79"/>
      <c r="G551" s="80"/>
      <c r="H551" s="79"/>
      <c r="I551" s="80"/>
      <c r="J551" s="103"/>
      <c r="K551" s="103"/>
      <c r="L551" s="103"/>
      <c r="M551" s="103"/>
    </row>
    <row r="552" spans="1:13" s="81" customFormat="1" x14ac:dyDescent="0.25">
      <c r="A552" s="79"/>
      <c r="B552" s="79"/>
      <c r="C552" s="79"/>
      <c r="D552" s="94"/>
      <c r="E552" s="79"/>
      <c r="F552" s="79"/>
      <c r="G552" s="80"/>
      <c r="H552" s="79"/>
      <c r="I552" s="80"/>
      <c r="J552" s="103"/>
      <c r="K552" s="103"/>
      <c r="L552" s="103"/>
      <c r="M552" s="103"/>
    </row>
    <row r="553" spans="1:13" s="81" customFormat="1" x14ac:dyDescent="0.25">
      <c r="A553" s="79"/>
      <c r="B553" s="79"/>
      <c r="C553" s="79"/>
      <c r="D553" s="94"/>
      <c r="E553" s="79"/>
      <c r="F553" s="79"/>
      <c r="G553" s="80"/>
      <c r="H553" s="79"/>
      <c r="I553" s="80"/>
      <c r="J553" s="103"/>
      <c r="K553" s="103"/>
      <c r="L553" s="103"/>
      <c r="M553" s="103"/>
    </row>
    <row r="554" spans="1:13" s="81" customFormat="1" x14ac:dyDescent="0.25">
      <c r="A554" s="79"/>
      <c r="B554" s="79"/>
      <c r="C554" s="79"/>
      <c r="D554" s="94"/>
      <c r="E554" s="79"/>
      <c r="F554" s="79"/>
      <c r="G554" s="80"/>
      <c r="H554" s="79"/>
      <c r="I554" s="80"/>
      <c r="J554" s="103"/>
      <c r="K554" s="103"/>
      <c r="L554" s="103"/>
      <c r="M554" s="103"/>
    </row>
    <row r="555" spans="1:13" s="81" customFormat="1" x14ac:dyDescent="0.25">
      <c r="A555" s="79"/>
      <c r="B555" s="79"/>
      <c r="C555" s="79"/>
      <c r="D555" s="94"/>
      <c r="E555" s="79"/>
      <c r="F555" s="79"/>
      <c r="G555" s="80"/>
      <c r="H555" s="79"/>
      <c r="I555" s="80"/>
      <c r="J555" s="103"/>
      <c r="K555" s="103"/>
      <c r="L555" s="103"/>
      <c r="M555" s="103"/>
    </row>
    <row r="556" spans="1:13" s="81" customFormat="1" x14ac:dyDescent="0.25">
      <c r="A556" s="79"/>
      <c r="B556" s="79"/>
      <c r="C556" s="79"/>
      <c r="D556" s="94"/>
      <c r="E556" s="79"/>
      <c r="F556" s="79"/>
      <c r="G556" s="80"/>
      <c r="H556" s="79"/>
      <c r="I556" s="80"/>
      <c r="J556" s="103"/>
      <c r="K556" s="103"/>
      <c r="L556" s="103"/>
      <c r="M556" s="103"/>
    </row>
    <row r="557" spans="1:13" s="81" customFormat="1" x14ac:dyDescent="0.25">
      <c r="A557" s="79"/>
      <c r="B557" s="79"/>
      <c r="C557" s="79"/>
      <c r="D557" s="94"/>
      <c r="E557" s="79"/>
      <c r="F557" s="79"/>
      <c r="G557" s="80"/>
      <c r="H557" s="79"/>
      <c r="I557" s="80"/>
      <c r="J557" s="103"/>
      <c r="K557" s="103"/>
      <c r="L557" s="103"/>
      <c r="M557" s="103"/>
    </row>
    <row r="558" spans="1:13" s="81" customFormat="1" x14ac:dyDescent="0.25">
      <c r="A558" s="79"/>
      <c r="B558" s="79"/>
      <c r="C558" s="79"/>
      <c r="D558" s="94"/>
      <c r="E558" s="79"/>
      <c r="F558" s="79"/>
      <c r="G558" s="80"/>
      <c r="H558" s="79"/>
      <c r="I558" s="80"/>
      <c r="J558" s="103"/>
      <c r="K558" s="103"/>
      <c r="L558" s="103"/>
      <c r="M558" s="103"/>
    </row>
    <row r="559" spans="1:13" s="81" customFormat="1" x14ac:dyDescent="0.25">
      <c r="A559" s="79"/>
      <c r="B559" s="79"/>
      <c r="C559" s="79"/>
      <c r="D559" s="94"/>
      <c r="E559" s="79"/>
      <c r="F559" s="79"/>
      <c r="G559" s="80"/>
      <c r="H559" s="79"/>
      <c r="I559" s="80"/>
      <c r="J559" s="103"/>
      <c r="K559" s="103"/>
      <c r="L559" s="103"/>
      <c r="M559" s="103"/>
    </row>
    <row r="560" spans="1:13" s="81" customFormat="1" x14ac:dyDescent="0.25">
      <c r="A560" s="79"/>
      <c r="B560" s="79"/>
      <c r="C560" s="79"/>
      <c r="D560" s="94"/>
      <c r="E560" s="79"/>
      <c r="F560" s="79"/>
      <c r="G560" s="80"/>
      <c r="H560" s="79"/>
      <c r="I560" s="80"/>
      <c r="J560" s="103"/>
      <c r="K560" s="103"/>
      <c r="L560" s="103"/>
      <c r="M560" s="103"/>
    </row>
    <row r="561" spans="1:13" s="81" customFormat="1" x14ac:dyDescent="0.25">
      <c r="A561" s="79"/>
      <c r="B561" s="79"/>
      <c r="C561" s="79"/>
      <c r="D561" s="94"/>
      <c r="E561" s="79"/>
      <c r="F561" s="79"/>
      <c r="G561" s="80"/>
      <c r="H561" s="79"/>
      <c r="I561" s="80"/>
      <c r="J561" s="103"/>
      <c r="K561" s="103"/>
      <c r="L561" s="103"/>
      <c r="M561" s="103"/>
    </row>
    <row r="562" spans="1:13" s="81" customFormat="1" x14ac:dyDescent="0.25">
      <c r="A562" s="79"/>
      <c r="B562" s="79"/>
      <c r="C562" s="79"/>
      <c r="D562" s="94"/>
      <c r="E562" s="79"/>
      <c r="F562" s="79"/>
      <c r="G562" s="80"/>
      <c r="H562" s="79"/>
      <c r="I562" s="80"/>
      <c r="J562" s="103"/>
      <c r="K562" s="103"/>
      <c r="L562" s="103"/>
      <c r="M562" s="103"/>
    </row>
    <row r="563" spans="1:13" s="81" customFormat="1" x14ac:dyDescent="0.25">
      <c r="A563" s="79"/>
      <c r="B563" s="79"/>
      <c r="C563" s="79"/>
      <c r="D563" s="94"/>
      <c r="E563" s="79"/>
      <c r="F563" s="79"/>
      <c r="G563" s="80"/>
      <c r="H563" s="79"/>
      <c r="I563" s="80"/>
      <c r="J563" s="103"/>
      <c r="K563" s="103"/>
      <c r="L563" s="103"/>
      <c r="M563" s="103"/>
    </row>
    <row r="564" spans="1:13" s="81" customFormat="1" x14ac:dyDescent="0.25">
      <c r="A564" s="79"/>
      <c r="B564" s="79"/>
      <c r="C564" s="79"/>
      <c r="D564" s="94"/>
      <c r="E564" s="79"/>
      <c r="F564" s="79"/>
      <c r="G564" s="80"/>
      <c r="H564" s="79"/>
      <c r="I564" s="80"/>
      <c r="J564" s="103"/>
      <c r="K564" s="103"/>
      <c r="L564" s="103"/>
      <c r="M564" s="103"/>
    </row>
    <row r="565" spans="1:13" s="81" customFormat="1" x14ac:dyDescent="0.25">
      <c r="A565" s="79"/>
      <c r="B565" s="79"/>
      <c r="C565" s="79"/>
      <c r="D565" s="94"/>
      <c r="E565" s="79"/>
      <c r="F565" s="79"/>
      <c r="G565" s="80"/>
      <c r="H565" s="79"/>
      <c r="I565" s="80"/>
      <c r="J565" s="103"/>
      <c r="K565" s="103"/>
      <c r="L565" s="103"/>
      <c r="M565" s="103"/>
    </row>
    <row r="566" spans="1:13" s="81" customFormat="1" x14ac:dyDescent="0.25">
      <c r="A566" s="79"/>
      <c r="B566" s="79"/>
      <c r="C566" s="79"/>
      <c r="D566" s="94"/>
      <c r="E566" s="79"/>
      <c r="F566" s="79"/>
      <c r="G566" s="80"/>
      <c r="H566" s="79"/>
      <c r="I566" s="80"/>
      <c r="J566" s="103"/>
      <c r="K566" s="103"/>
      <c r="L566" s="103"/>
      <c r="M566" s="103"/>
    </row>
    <row r="567" spans="1:13" s="81" customFormat="1" x14ac:dyDescent="0.25">
      <c r="A567" s="79"/>
      <c r="B567" s="79"/>
      <c r="C567" s="79"/>
      <c r="D567" s="94"/>
      <c r="E567" s="79"/>
      <c r="F567" s="79"/>
      <c r="G567" s="80"/>
      <c r="H567" s="79"/>
      <c r="I567" s="80"/>
      <c r="J567" s="103"/>
      <c r="K567" s="103"/>
      <c r="L567" s="103"/>
      <c r="M567" s="103"/>
    </row>
    <row r="568" spans="1:13" s="81" customFormat="1" x14ac:dyDescent="0.25">
      <c r="A568" s="79"/>
      <c r="B568" s="79"/>
      <c r="C568" s="79"/>
      <c r="D568" s="94"/>
      <c r="E568" s="79"/>
      <c r="F568" s="79"/>
      <c r="G568" s="80"/>
      <c r="H568" s="79"/>
      <c r="I568" s="80"/>
      <c r="J568" s="103"/>
      <c r="K568" s="103"/>
      <c r="L568" s="103"/>
      <c r="M568" s="103"/>
    </row>
    <row r="569" spans="1:13" s="81" customFormat="1" x14ac:dyDescent="0.25">
      <c r="A569" s="79"/>
      <c r="B569" s="79"/>
      <c r="C569" s="79"/>
      <c r="D569" s="94"/>
      <c r="E569" s="79"/>
      <c r="F569" s="79"/>
      <c r="G569" s="80"/>
      <c r="H569" s="79"/>
      <c r="I569" s="80"/>
      <c r="J569" s="103"/>
      <c r="K569" s="103"/>
      <c r="L569" s="103"/>
      <c r="M569" s="103"/>
    </row>
    <row r="570" spans="1:13" s="81" customFormat="1" x14ac:dyDescent="0.25">
      <c r="A570" s="79"/>
      <c r="B570" s="79"/>
      <c r="C570" s="79"/>
      <c r="D570" s="94"/>
      <c r="E570" s="79"/>
      <c r="F570" s="79"/>
      <c r="G570" s="80"/>
      <c r="H570" s="79"/>
      <c r="I570" s="80"/>
      <c r="J570" s="103"/>
      <c r="K570" s="103"/>
      <c r="L570" s="103"/>
      <c r="M570" s="103"/>
    </row>
    <row r="571" spans="1:13" s="81" customFormat="1" x14ac:dyDescent="0.25">
      <c r="A571" s="79"/>
      <c r="B571" s="79"/>
      <c r="C571" s="79"/>
      <c r="D571" s="94"/>
      <c r="E571" s="79"/>
      <c r="F571" s="79"/>
      <c r="G571" s="80"/>
      <c r="H571" s="79"/>
      <c r="I571" s="80"/>
      <c r="J571" s="103"/>
      <c r="K571" s="103"/>
      <c r="L571" s="103"/>
      <c r="M571" s="103"/>
    </row>
    <row r="572" spans="1:13" s="81" customFormat="1" x14ac:dyDescent="0.25">
      <c r="A572" s="79"/>
      <c r="B572" s="79"/>
      <c r="C572" s="79"/>
      <c r="D572" s="94"/>
      <c r="E572" s="79"/>
      <c r="F572" s="79"/>
      <c r="G572" s="80"/>
      <c r="H572" s="79"/>
      <c r="I572" s="80"/>
      <c r="J572" s="103"/>
      <c r="K572" s="103"/>
      <c r="L572" s="103"/>
      <c r="M572" s="103"/>
    </row>
    <row r="573" spans="1:13" s="81" customFormat="1" x14ac:dyDescent="0.25">
      <c r="A573" s="79"/>
      <c r="B573" s="79"/>
      <c r="C573" s="79"/>
      <c r="D573" s="94"/>
      <c r="E573" s="79"/>
      <c r="F573" s="79"/>
      <c r="G573" s="80"/>
      <c r="H573" s="79"/>
      <c r="I573" s="80"/>
      <c r="J573" s="103"/>
      <c r="K573" s="103"/>
      <c r="L573" s="103"/>
      <c r="M573" s="103"/>
    </row>
    <row r="574" spans="1:13" s="81" customFormat="1" x14ac:dyDescent="0.25">
      <c r="A574" s="79"/>
      <c r="B574" s="79"/>
      <c r="C574" s="79"/>
      <c r="D574" s="94"/>
      <c r="E574" s="79"/>
      <c r="F574" s="79"/>
      <c r="G574" s="80"/>
      <c r="H574" s="79"/>
      <c r="I574" s="80"/>
      <c r="J574" s="103"/>
      <c r="K574" s="103"/>
      <c r="L574" s="103"/>
      <c r="M574" s="103"/>
    </row>
    <row r="575" spans="1:13" s="81" customFormat="1" x14ac:dyDescent="0.25">
      <c r="A575" s="79"/>
      <c r="B575" s="79"/>
      <c r="C575" s="79"/>
      <c r="D575" s="94"/>
      <c r="E575" s="79"/>
      <c r="F575" s="79"/>
      <c r="G575" s="80"/>
      <c r="H575" s="79"/>
      <c r="I575" s="80"/>
      <c r="J575" s="103"/>
      <c r="K575" s="103"/>
      <c r="L575" s="103"/>
      <c r="M575" s="103"/>
    </row>
    <row r="576" spans="1:13" s="81" customFormat="1" x14ac:dyDescent="0.25">
      <c r="A576" s="79"/>
      <c r="B576" s="79"/>
      <c r="C576" s="79"/>
      <c r="D576" s="94"/>
      <c r="E576" s="79"/>
      <c r="F576" s="79"/>
      <c r="G576" s="80"/>
      <c r="H576" s="79"/>
      <c r="I576" s="80"/>
      <c r="J576" s="103"/>
      <c r="K576" s="103"/>
      <c r="L576" s="103"/>
      <c r="M576" s="103"/>
    </row>
    <row r="577" spans="1:13" s="81" customFormat="1" x14ac:dyDescent="0.25">
      <c r="A577" s="79"/>
      <c r="B577" s="79"/>
      <c r="C577" s="79"/>
      <c r="D577" s="94"/>
      <c r="E577" s="79"/>
      <c r="F577" s="79"/>
      <c r="G577" s="80"/>
      <c r="H577" s="79"/>
      <c r="I577" s="80"/>
      <c r="J577" s="103"/>
      <c r="K577" s="103"/>
      <c r="L577" s="103"/>
      <c r="M577" s="103"/>
    </row>
    <row r="578" spans="1:13" s="81" customFormat="1" x14ac:dyDescent="0.25">
      <c r="A578" s="79"/>
      <c r="B578" s="79"/>
      <c r="C578" s="79"/>
      <c r="D578" s="94"/>
      <c r="E578" s="79"/>
      <c r="F578" s="79"/>
      <c r="G578" s="80"/>
      <c r="H578" s="79"/>
      <c r="I578" s="80"/>
      <c r="J578" s="103"/>
      <c r="K578" s="103"/>
      <c r="L578" s="103"/>
      <c r="M578" s="103"/>
    </row>
    <row r="579" spans="1:13" s="81" customFormat="1" x14ac:dyDescent="0.25">
      <c r="A579" s="79"/>
      <c r="B579" s="79"/>
      <c r="C579" s="79"/>
      <c r="D579" s="94"/>
      <c r="E579" s="79"/>
      <c r="F579" s="79"/>
      <c r="G579" s="80"/>
      <c r="H579" s="79"/>
      <c r="I579" s="80"/>
      <c r="J579" s="103"/>
      <c r="K579" s="103"/>
      <c r="L579" s="103"/>
      <c r="M579" s="103"/>
    </row>
    <row r="580" spans="1:13" s="81" customFormat="1" x14ac:dyDescent="0.25">
      <c r="A580" s="79"/>
      <c r="B580" s="79"/>
      <c r="C580" s="79"/>
      <c r="D580" s="94"/>
      <c r="E580" s="79"/>
      <c r="F580" s="79"/>
      <c r="G580" s="80"/>
      <c r="H580" s="79"/>
      <c r="I580" s="80"/>
      <c r="J580" s="103"/>
      <c r="K580" s="103"/>
      <c r="L580" s="103"/>
      <c r="M580" s="103"/>
    </row>
    <row r="581" spans="1:13" s="81" customFormat="1" x14ac:dyDescent="0.25">
      <c r="A581" s="79"/>
      <c r="B581" s="79"/>
      <c r="C581" s="79"/>
      <c r="D581" s="94"/>
      <c r="E581" s="79"/>
      <c r="F581" s="79"/>
      <c r="G581" s="80"/>
      <c r="H581" s="79"/>
      <c r="I581" s="80"/>
      <c r="J581" s="103"/>
      <c r="K581" s="103"/>
      <c r="L581" s="103"/>
      <c r="M581" s="103"/>
    </row>
    <row r="582" spans="1:13" s="81" customFormat="1" x14ac:dyDescent="0.25">
      <c r="A582" s="79"/>
      <c r="B582" s="79"/>
      <c r="C582" s="79"/>
      <c r="D582" s="94"/>
      <c r="E582" s="79"/>
      <c r="F582" s="79"/>
      <c r="G582" s="80"/>
      <c r="H582" s="79"/>
      <c r="I582" s="80"/>
      <c r="J582" s="103"/>
      <c r="K582" s="103"/>
      <c r="L582" s="103"/>
      <c r="M582" s="103"/>
    </row>
    <row r="583" spans="1:13" s="81" customFormat="1" x14ac:dyDescent="0.25">
      <c r="A583" s="79"/>
      <c r="B583" s="79"/>
      <c r="C583" s="79"/>
      <c r="D583" s="94"/>
      <c r="E583" s="79"/>
      <c r="F583" s="79"/>
      <c r="G583" s="80"/>
      <c r="H583" s="79"/>
      <c r="I583" s="80"/>
      <c r="J583" s="103"/>
      <c r="K583" s="103"/>
      <c r="L583" s="103"/>
      <c r="M583" s="103"/>
    </row>
    <row r="584" spans="1:13" s="81" customFormat="1" x14ac:dyDescent="0.25">
      <c r="A584" s="79"/>
      <c r="B584" s="79"/>
      <c r="C584" s="79"/>
      <c r="D584" s="94"/>
      <c r="E584" s="79"/>
      <c r="F584" s="79"/>
      <c r="G584" s="80"/>
      <c r="H584" s="79"/>
      <c r="I584" s="80"/>
      <c r="J584" s="103"/>
      <c r="K584" s="103"/>
      <c r="L584" s="103"/>
      <c r="M584" s="103"/>
    </row>
    <row r="585" spans="1:13" s="81" customFormat="1" x14ac:dyDescent="0.25">
      <c r="A585" s="79"/>
      <c r="B585" s="79"/>
      <c r="C585" s="79"/>
      <c r="D585" s="94"/>
      <c r="E585" s="79"/>
      <c r="F585" s="79"/>
      <c r="G585" s="80"/>
      <c r="H585" s="79"/>
      <c r="I585" s="80"/>
      <c r="J585" s="103"/>
      <c r="K585" s="103"/>
      <c r="L585" s="103"/>
      <c r="M585" s="103"/>
    </row>
    <row r="586" spans="1:13" s="81" customFormat="1" x14ac:dyDescent="0.25">
      <c r="A586" s="79"/>
      <c r="B586" s="79"/>
      <c r="C586" s="79"/>
      <c r="D586" s="94"/>
      <c r="E586" s="79"/>
      <c r="F586" s="79"/>
      <c r="G586" s="80"/>
      <c r="H586" s="79"/>
      <c r="I586" s="80"/>
      <c r="J586" s="103"/>
      <c r="K586" s="103"/>
      <c r="L586" s="103"/>
      <c r="M586" s="103"/>
    </row>
    <row r="587" spans="1:13" s="81" customFormat="1" x14ac:dyDescent="0.25">
      <c r="A587" s="79"/>
      <c r="B587" s="79"/>
      <c r="C587" s="79"/>
      <c r="D587" s="94"/>
      <c r="E587" s="79"/>
      <c r="F587" s="79"/>
      <c r="G587" s="80"/>
      <c r="H587" s="79"/>
      <c r="I587" s="80"/>
      <c r="J587" s="103"/>
      <c r="K587" s="103"/>
      <c r="L587" s="103"/>
      <c r="M587" s="103"/>
    </row>
    <row r="588" spans="1:13" s="81" customFormat="1" x14ac:dyDescent="0.25">
      <c r="A588" s="79"/>
      <c r="B588" s="79"/>
      <c r="C588" s="79"/>
      <c r="D588" s="94"/>
      <c r="E588" s="79"/>
      <c r="F588" s="79"/>
      <c r="G588" s="80"/>
      <c r="H588" s="79"/>
      <c r="I588" s="80"/>
      <c r="J588" s="103"/>
      <c r="K588" s="103"/>
      <c r="L588" s="103"/>
      <c r="M588" s="103"/>
    </row>
    <row r="589" spans="1:13" s="81" customFormat="1" x14ac:dyDescent="0.25">
      <c r="A589" s="79"/>
      <c r="B589" s="79"/>
      <c r="C589" s="79"/>
      <c r="D589" s="94"/>
      <c r="E589" s="79"/>
      <c r="F589" s="79"/>
      <c r="G589" s="80"/>
      <c r="H589" s="79"/>
      <c r="I589" s="80"/>
      <c r="J589" s="103"/>
      <c r="K589" s="103"/>
      <c r="L589" s="103"/>
      <c r="M589" s="103"/>
    </row>
    <row r="590" spans="1:13" s="81" customFormat="1" x14ac:dyDescent="0.25">
      <c r="A590" s="79"/>
      <c r="B590" s="79"/>
      <c r="C590" s="79"/>
      <c r="D590" s="94"/>
      <c r="E590" s="79"/>
      <c r="F590" s="79"/>
      <c r="G590" s="80"/>
      <c r="H590" s="79"/>
      <c r="I590" s="80"/>
      <c r="J590" s="103"/>
      <c r="K590" s="103"/>
      <c r="L590" s="103"/>
      <c r="M590" s="103"/>
    </row>
    <row r="591" spans="1:13" s="81" customFormat="1" x14ac:dyDescent="0.25">
      <c r="A591" s="79"/>
      <c r="B591" s="79"/>
      <c r="C591" s="79"/>
      <c r="D591" s="94"/>
      <c r="E591" s="79"/>
      <c r="F591" s="79"/>
      <c r="G591" s="80"/>
      <c r="H591" s="79"/>
      <c r="I591" s="80"/>
      <c r="J591" s="103"/>
      <c r="K591" s="103"/>
      <c r="L591" s="103"/>
      <c r="M591" s="103"/>
    </row>
    <row r="592" spans="1:13" s="81" customFormat="1" x14ac:dyDescent="0.25">
      <c r="A592" s="79"/>
      <c r="B592" s="79"/>
      <c r="C592" s="79"/>
      <c r="D592" s="94"/>
      <c r="E592" s="79"/>
      <c r="F592" s="79"/>
      <c r="G592" s="80"/>
      <c r="H592" s="79"/>
      <c r="I592" s="80"/>
      <c r="J592" s="103"/>
      <c r="K592" s="103"/>
      <c r="L592" s="103"/>
      <c r="M592" s="103"/>
    </row>
    <row r="593" spans="1:13" s="81" customFormat="1" x14ac:dyDescent="0.25">
      <c r="A593" s="79"/>
      <c r="B593" s="79"/>
      <c r="C593" s="79"/>
      <c r="D593" s="94"/>
      <c r="E593" s="79"/>
      <c r="F593" s="79"/>
      <c r="G593" s="80"/>
      <c r="H593" s="79"/>
      <c r="I593" s="80"/>
      <c r="J593" s="103"/>
      <c r="K593" s="103"/>
      <c r="L593" s="103"/>
      <c r="M593" s="103"/>
    </row>
    <row r="594" spans="1:13" s="81" customFormat="1" x14ac:dyDescent="0.25">
      <c r="A594" s="79"/>
      <c r="B594" s="79"/>
      <c r="C594" s="79"/>
      <c r="D594" s="94"/>
      <c r="E594" s="79"/>
      <c r="F594" s="79"/>
      <c r="G594" s="80"/>
      <c r="H594" s="79"/>
      <c r="I594" s="80"/>
      <c r="J594" s="103"/>
      <c r="K594" s="103"/>
      <c r="L594" s="103"/>
      <c r="M594" s="103"/>
    </row>
    <row r="595" spans="1:13" s="81" customFormat="1" x14ac:dyDescent="0.25">
      <c r="A595" s="79"/>
      <c r="B595" s="79"/>
      <c r="C595" s="79"/>
      <c r="D595" s="94"/>
      <c r="E595" s="79"/>
      <c r="F595" s="79"/>
      <c r="G595" s="80"/>
      <c r="H595" s="79"/>
      <c r="I595" s="80"/>
      <c r="J595" s="103"/>
      <c r="K595" s="103"/>
      <c r="L595" s="103"/>
      <c r="M595" s="103"/>
    </row>
    <row r="596" spans="1:13" s="81" customFormat="1" x14ac:dyDescent="0.25">
      <c r="A596" s="79"/>
      <c r="B596" s="79"/>
      <c r="C596" s="79"/>
      <c r="D596" s="94"/>
      <c r="E596" s="79"/>
      <c r="F596" s="79"/>
      <c r="G596" s="80"/>
      <c r="H596" s="79"/>
      <c r="I596" s="80"/>
      <c r="J596" s="103"/>
      <c r="K596" s="103"/>
      <c r="L596" s="103"/>
      <c r="M596" s="103"/>
    </row>
    <row r="597" spans="1:13" s="81" customFormat="1" x14ac:dyDescent="0.25">
      <c r="A597" s="79"/>
      <c r="B597" s="79"/>
      <c r="C597" s="79"/>
      <c r="D597" s="94"/>
      <c r="E597" s="79"/>
      <c r="F597" s="79"/>
      <c r="G597" s="80"/>
      <c r="H597" s="79"/>
      <c r="I597" s="80"/>
      <c r="J597" s="103"/>
      <c r="K597" s="103"/>
      <c r="L597" s="103"/>
      <c r="M597" s="103"/>
    </row>
    <row r="598" spans="1:13" s="81" customFormat="1" x14ac:dyDescent="0.25">
      <c r="A598" s="79"/>
      <c r="B598" s="79"/>
      <c r="C598" s="79"/>
      <c r="D598" s="94"/>
      <c r="E598" s="79"/>
      <c r="F598" s="79"/>
      <c r="G598" s="80"/>
      <c r="H598" s="79"/>
      <c r="I598" s="80"/>
      <c r="J598" s="103"/>
      <c r="K598" s="103"/>
      <c r="L598" s="103"/>
      <c r="M598" s="103"/>
    </row>
    <row r="599" spans="1:13" s="81" customFormat="1" x14ac:dyDescent="0.25">
      <c r="A599" s="79"/>
      <c r="B599" s="79"/>
      <c r="C599" s="79"/>
      <c r="D599" s="94"/>
      <c r="E599" s="79"/>
      <c r="F599" s="79"/>
      <c r="G599" s="80"/>
      <c r="H599" s="79"/>
      <c r="I599" s="80"/>
      <c r="J599" s="103"/>
      <c r="K599" s="103"/>
      <c r="L599" s="103"/>
      <c r="M599" s="103"/>
    </row>
    <row r="600" spans="1:13" s="81" customFormat="1" x14ac:dyDescent="0.25">
      <c r="A600" s="79"/>
      <c r="B600" s="79"/>
      <c r="C600" s="79"/>
      <c r="D600" s="94"/>
      <c r="E600" s="79"/>
      <c r="F600" s="79"/>
      <c r="G600" s="80"/>
      <c r="H600" s="79"/>
      <c r="I600" s="80"/>
      <c r="J600" s="103"/>
      <c r="K600" s="103"/>
      <c r="L600" s="103"/>
      <c r="M600" s="103"/>
    </row>
    <row r="601" spans="1:13" s="81" customFormat="1" x14ac:dyDescent="0.25">
      <c r="A601" s="79"/>
      <c r="B601" s="79"/>
      <c r="C601" s="79"/>
      <c r="D601" s="94"/>
      <c r="E601" s="79"/>
      <c r="F601" s="79"/>
      <c r="G601" s="80"/>
      <c r="H601" s="79"/>
      <c r="I601" s="80"/>
      <c r="J601" s="103"/>
      <c r="K601" s="103"/>
      <c r="L601" s="103"/>
      <c r="M601" s="103"/>
    </row>
    <row r="602" spans="1:13" s="81" customFormat="1" x14ac:dyDescent="0.25">
      <c r="A602" s="79"/>
      <c r="B602" s="79"/>
      <c r="C602" s="79"/>
      <c r="D602" s="94"/>
      <c r="E602" s="79"/>
      <c r="F602" s="79"/>
      <c r="G602" s="80"/>
      <c r="H602" s="79"/>
      <c r="I602" s="80"/>
      <c r="J602" s="103"/>
      <c r="K602" s="103"/>
      <c r="L602" s="103"/>
      <c r="M602" s="103"/>
    </row>
    <row r="603" spans="1:13" s="81" customFormat="1" x14ac:dyDescent="0.25">
      <c r="A603" s="79"/>
      <c r="B603" s="79"/>
      <c r="C603" s="79"/>
      <c r="D603" s="94"/>
      <c r="E603" s="79"/>
      <c r="F603" s="79"/>
      <c r="G603" s="80"/>
      <c r="H603" s="79"/>
      <c r="I603" s="80"/>
      <c r="J603" s="103"/>
      <c r="K603" s="103"/>
      <c r="L603" s="103"/>
      <c r="M603" s="103"/>
    </row>
    <row r="604" spans="1:13" s="81" customFormat="1" x14ac:dyDescent="0.25">
      <c r="A604" s="79"/>
      <c r="B604" s="79"/>
      <c r="C604" s="79"/>
      <c r="D604" s="94"/>
      <c r="E604" s="79"/>
      <c r="F604" s="79"/>
      <c r="G604" s="80"/>
      <c r="H604" s="79"/>
      <c r="I604" s="80"/>
      <c r="J604" s="103"/>
      <c r="K604" s="103"/>
      <c r="L604" s="103"/>
      <c r="M604" s="103"/>
    </row>
    <row r="605" spans="1:13" s="81" customFormat="1" x14ac:dyDescent="0.25">
      <c r="A605" s="79"/>
      <c r="B605" s="79"/>
      <c r="C605" s="79"/>
      <c r="D605" s="94"/>
      <c r="E605" s="79"/>
      <c r="F605" s="79"/>
      <c r="G605" s="80"/>
      <c r="H605" s="79"/>
      <c r="I605" s="80"/>
      <c r="J605" s="103"/>
      <c r="K605" s="103"/>
      <c r="L605" s="103"/>
      <c r="M605" s="103"/>
    </row>
    <row r="606" spans="1:13" s="81" customFormat="1" x14ac:dyDescent="0.25">
      <c r="A606" s="79"/>
      <c r="B606" s="79"/>
      <c r="C606" s="79"/>
      <c r="D606" s="94"/>
      <c r="E606" s="79"/>
      <c r="F606" s="79"/>
      <c r="G606" s="80"/>
      <c r="H606" s="79"/>
      <c r="I606" s="80"/>
      <c r="J606" s="103"/>
      <c r="K606" s="103"/>
      <c r="L606" s="103"/>
      <c r="M606" s="103"/>
    </row>
    <row r="607" spans="1:13" s="81" customFormat="1" x14ac:dyDescent="0.25">
      <c r="A607" s="79"/>
      <c r="B607" s="79"/>
      <c r="C607" s="79"/>
      <c r="D607" s="94"/>
      <c r="E607" s="79"/>
      <c r="F607" s="79"/>
      <c r="G607" s="80"/>
      <c r="H607" s="79"/>
      <c r="I607" s="80"/>
      <c r="J607" s="103"/>
      <c r="K607" s="103"/>
      <c r="L607" s="103"/>
      <c r="M607" s="103"/>
    </row>
    <row r="608" spans="1:13" s="81" customFormat="1" x14ac:dyDescent="0.25">
      <c r="A608" s="79"/>
      <c r="B608" s="79"/>
      <c r="C608" s="79"/>
      <c r="D608" s="94"/>
      <c r="E608" s="79"/>
      <c r="F608" s="79"/>
      <c r="G608" s="80"/>
      <c r="H608" s="79"/>
      <c r="I608" s="80"/>
      <c r="J608" s="103"/>
      <c r="K608" s="103"/>
      <c r="L608" s="103"/>
      <c r="M608" s="103"/>
    </row>
    <row r="609" spans="1:13" s="81" customFormat="1" x14ac:dyDescent="0.25">
      <c r="A609" s="79"/>
      <c r="B609" s="79"/>
      <c r="C609" s="79"/>
      <c r="D609" s="94"/>
      <c r="E609" s="79"/>
      <c r="F609" s="79"/>
      <c r="G609" s="80"/>
      <c r="H609" s="79"/>
      <c r="I609" s="80"/>
      <c r="J609" s="103"/>
      <c r="K609" s="103"/>
      <c r="L609" s="103"/>
      <c r="M609" s="103"/>
    </row>
    <row r="610" spans="1:13" s="81" customFormat="1" x14ac:dyDescent="0.25">
      <c r="A610" s="79"/>
      <c r="B610" s="79"/>
      <c r="C610" s="79"/>
      <c r="D610" s="94"/>
      <c r="E610" s="79"/>
      <c r="F610" s="79"/>
      <c r="G610" s="80"/>
      <c r="H610" s="79"/>
      <c r="I610" s="80"/>
      <c r="J610" s="103"/>
      <c r="K610" s="103"/>
      <c r="L610" s="103"/>
      <c r="M610" s="103"/>
    </row>
    <row r="611" spans="1:13" s="81" customFormat="1" x14ac:dyDescent="0.25">
      <c r="A611" s="79"/>
      <c r="B611" s="79"/>
      <c r="C611" s="79"/>
      <c r="D611" s="94"/>
      <c r="E611" s="79"/>
      <c r="F611" s="79"/>
      <c r="G611" s="80"/>
      <c r="H611" s="79"/>
      <c r="I611" s="80"/>
      <c r="J611" s="103"/>
      <c r="K611" s="103"/>
      <c r="L611" s="103"/>
      <c r="M611" s="103"/>
    </row>
    <row r="612" spans="1:13" s="81" customFormat="1" x14ac:dyDescent="0.25">
      <c r="A612" s="79"/>
      <c r="B612" s="79"/>
      <c r="C612" s="79"/>
      <c r="D612" s="94"/>
      <c r="E612" s="79"/>
      <c r="F612" s="79"/>
      <c r="G612" s="80"/>
      <c r="H612" s="79"/>
      <c r="I612" s="80"/>
      <c r="J612" s="103"/>
      <c r="K612" s="103"/>
      <c r="L612" s="103"/>
      <c r="M612" s="103"/>
    </row>
    <row r="613" spans="1:13" s="81" customFormat="1" x14ac:dyDescent="0.25">
      <c r="A613" s="79"/>
      <c r="B613" s="79"/>
      <c r="C613" s="79"/>
      <c r="D613" s="94"/>
      <c r="E613" s="79"/>
      <c r="F613" s="79"/>
      <c r="G613" s="80"/>
      <c r="H613" s="79"/>
      <c r="I613" s="80"/>
      <c r="J613" s="103"/>
      <c r="K613" s="103"/>
      <c r="L613" s="103"/>
      <c r="M613" s="103"/>
    </row>
    <row r="614" spans="1:13" s="81" customFormat="1" x14ac:dyDescent="0.25">
      <c r="A614" s="79"/>
      <c r="B614" s="79"/>
      <c r="C614" s="79"/>
      <c r="D614" s="94"/>
      <c r="E614" s="79"/>
      <c r="F614" s="79"/>
      <c r="G614" s="80"/>
      <c r="H614" s="79"/>
      <c r="I614" s="80"/>
      <c r="J614" s="103"/>
      <c r="K614" s="103"/>
      <c r="L614" s="103"/>
      <c r="M614" s="103"/>
    </row>
    <row r="615" spans="1:13" s="81" customFormat="1" x14ac:dyDescent="0.25">
      <c r="A615" s="79"/>
      <c r="B615" s="79"/>
      <c r="C615" s="79"/>
      <c r="D615" s="94"/>
      <c r="E615" s="79"/>
      <c r="F615" s="79"/>
      <c r="G615" s="80"/>
      <c r="H615" s="79"/>
      <c r="I615" s="80"/>
      <c r="J615" s="103"/>
      <c r="K615" s="103"/>
      <c r="L615" s="103"/>
      <c r="M615" s="103"/>
    </row>
    <row r="616" spans="1:13" s="81" customFormat="1" x14ac:dyDescent="0.25">
      <c r="A616" s="79"/>
      <c r="B616" s="79"/>
      <c r="C616" s="79"/>
      <c r="D616" s="94"/>
      <c r="E616" s="79"/>
      <c r="F616" s="79"/>
      <c r="G616" s="80"/>
      <c r="H616" s="79"/>
      <c r="I616" s="80"/>
      <c r="J616" s="103"/>
      <c r="K616" s="103"/>
      <c r="L616" s="103"/>
      <c r="M616" s="103"/>
    </row>
    <row r="617" spans="1:13" s="81" customFormat="1" x14ac:dyDescent="0.25">
      <c r="A617" s="79"/>
      <c r="B617" s="79"/>
      <c r="C617" s="79"/>
      <c r="D617" s="94"/>
      <c r="E617" s="79"/>
      <c r="F617" s="79"/>
      <c r="G617" s="80"/>
      <c r="H617" s="79"/>
      <c r="I617" s="80"/>
      <c r="J617" s="103"/>
      <c r="K617" s="103"/>
      <c r="L617" s="103"/>
      <c r="M617" s="103"/>
    </row>
    <row r="618" spans="1:13" s="81" customFormat="1" x14ac:dyDescent="0.25">
      <c r="A618" s="79"/>
      <c r="B618" s="79"/>
      <c r="C618" s="79"/>
      <c r="D618" s="94"/>
      <c r="E618" s="79"/>
      <c r="F618" s="79"/>
      <c r="G618" s="80"/>
      <c r="H618" s="79"/>
      <c r="I618" s="80"/>
      <c r="J618" s="103"/>
      <c r="K618" s="103"/>
      <c r="L618" s="103"/>
      <c r="M618" s="103"/>
    </row>
    <row r="619" spans="1:13" s="81" customFormat="1" x14ac:dyDescent="0.25">
      <c r="A619" s="79"/>
      <c r="B619" s="79"/>
      <c r="C619" s="79"/>
      <c r="D619" s="94"/>
      <c r="E619" s="79"/>
      <c r="F619" s="79"/>
      <c r="G619" s="80"/>
      <c r="H619" s="79"/>
      <c r="I619" s="80"/>
      <c r="J619" s="103"/>
      <c r="K619" s="103"/>
      <c r="L619" s="103"/>
      <c r="M619" s="103"/>
    </row>
    <row r="620" spans="1:13" s="81" customFormat="1" x14ac:dyDescent="0.25">
      <c r="A620" s="79"/>
      <c r="B620" s="79"/>
      <c r="C620" s="79"/>
      <c r="D620" s="94"/>
      <c r="E620" s="79"/>
      <c r="F620" s="79"/>
      <c r="G620" s="80"/>
      <c r="H620" s="79"/>
      <c r="I620" s="80"/>
      <c r="J620" s="103"/>
      <c r="K620" s="103"/>
      <c r="L620" s="103"/>
      <c r="M620" s="103"/>
    </row>
    <row r="621" spans="1:13" s="81" customFormat="1" x14ac:dyDescent="0.25">
      <c r="A621" s="79"/>
      <c r="B621" s="79"/>
      <c r="C621" s="79"/>
      <c r="D621" s="94"/>
      <c r="E621" s="79"/>
      <c r="F621" s="79"/>
      <c r="G621" s="80"/>
      <c r="H621" s="79"/>
      <c r="I621" s="80"/>
      <c r="J621" s="103"/>
      <c r="K621" s="103"/>
      <c r="L621" s="103"/>
      <c r="M621" s="103"/>
    </row>
    <row r="622" spans="1:13" s="81" customFormat="1" x14ac:dyDescent="0.25">
      <c r="A622" s="79"/>
      <c r="B622" s="79"/>
      <c r="C622" s="79"/>
      <c r="D622" s="94"/>
      <c r="E622" s="79"/>
      <c r="F622" s="79"/>
      <c r="G622" s="80"/>
      <c r="H622" s="79"/>
      <c r="I622" s="80"/>
      <c r="J622" s="103"/>
      <c r="K622" s="103"/>
      <c r="L622" s="103"/>
      <c r="M622" s="103"/>
    </row>
    <row r="623" spans="1:13" s="81" customFormat="1" x14ac:dyDescent="0.25">
      <c r="A623" s="79"/>
      <c r="B623" s="79"/>
      <c r="C623" s="79"/>
      <c r="D623" s="94"/>
      <c r="E623" s="79"/>
      <c r="F623" s="79"/>
      <c r="G623" s="80"/>
      <c r="H623" s="79"/>
      <c r="I623" s="80"/>
      <c r="J623" s="103"/>
      <c r="K623" s="103"/>
      <c r="L623" s="103"/>
      <c r="M623" s="103"/>
    </row>
    <row r="624" spans="1:13" s="81" customFormat="1" x14ac:dyDescent="0.25">
      <c r="A624" s="79"/>
      <c r="B624" s="79"/>
      <c r="C624" s="79"/>
      <c r="D624" s="94"/>
      <c r="E624" s="79"/>
      <c r="F624" s="79"/>
      <c r="G624" s="80"/>
      <c r="H624" s="79"/>
      <c r="I624" s="80"/>
      <c r="J624" s="103"/>
      <c r="K624" s="103"/>
      <c r="L624" s="103"/>
      <c r="M624" s="103"/>
    </row>
    <row r="625" spans="1:13" s="81" customFormat="1" x14ac:dyDescent="0.25">
      <c r="A625" s="79"/>
      <c r="B625" s="79"/>
      <c r="C625" s="79"/>
      <c r="D625" s="94"/>
      <c r="E625" s="79"/>
      <c r="F625" s="79"/>
      <c r="G625" s="80"/>
      <c r="H625" s="79"/>
      <c r="I625" s="80"/>
      <c r="J625" s="103"/>
      <c r="K625" s="103"/>
      <c r="L625" s="103"/>
      <c r="M625" s="103"/>
    </row>
    <row r="626" spans="1:13" s="81" customFormat="1" x14ac:dyDescent="0.25">
      <c r="A626" s="79"/>
      <c r="B626" s="79"/>
      <c r="C626" s="79"/>
      <c r="D626" s="94"/>
      <c r="E626" s="79"/>
      <c r="F626" s="79"/>
      <c r="G626" s="80"/>
      <c r="H626" s="79"/>
      <c r="I626" s="80"/>
      <c r="J626" s="103"/>
      <c r="K626" s="103"/>
      <c r="L626" s="103"/>
      <c r="M626" s="103"/>
    </row>
    <row r="627" spans="1:13" s="81" customFormat="1" x14ac:dyDescent="0.25">
      <c r="A627" s="79"/>
      <c r="B627" s="79"/>
      <c r="C627" s="79"/>
      <c r="D627" s="94"/>
      <c r="E627" s="79"/>
      <c r="F627" s="79"/>
      <c r="G627" s="80"/>
      <c r="H627" s="79"/>
      <c r="I627" s="80"/>
      <c r="J627" s="103"/>
      <c r="K627" s="103"/>
      <c r="L627" s="103"/>
      <c r="M627" s="103"/>
    </row>
    <row r="628" spans="1:13" s="81" customFormat="1" x14ac:dyDescent="0.25">
      <c r="A628" s="79"/>
      <c r="B628" s="79"/>
      <c r="C628" s="79"/>
      <c r="D628" s="94"/>
      <c r="E628" s="79"/>
      <c r="F628" s="79"/>
      <c r="G628" s="80"/>
      <c r="H628" s="79"/>
      <c r="I628" s="80"/>
      <c r="J628" s="103"/>
      <c r="K628" s="103"/>
      <c r="L628" s="103"/>
      <c r="M628" s="103"/>
    </row>
    <row r="629" spans="1:13" s="81" customFormat="1" x14ac:dyDescent="0.25">
      <c r="A629" s="79"/>
      <c r="B629" s="79"/>
      <c r="C629" s="79"/>
      <c r="D629" s="94"/>
      <c r="E629" s="79"/>
      <c r="F629" s="79"/>
      <c r="G629" s="80"/>
      <c r="H629" s="79"/>
      <c r="I629" s="80"/>
      <c r="J629" s="103"/>
      <c r="K629" s="103"/>
      <c r="L629" s="103"/>
      <c r="M629" s="103"/>
    </row>
    <row r="630" spans="1:13" s="81" customFormat="1" x14ac:dyDescent="0.25">
      <c r="A630" s="79"/>
      <c r="B630" s="79"/>
      <c r="C630" s="79"/>
      <c r="D630" s="94"/>
      <c r="E630" s="79"/>
      <c r="F630" s="79"/>
      <c r="G630" s="80"/>
      <c r="H630" s="79"/>
      <c r="I630" s="80"/>
      <c r="J630" s="103"/>
      <c r="K630" s="103"/>
      <c r="L630" s="103"/>
      <c r="M630" s="103"/>
    </row>
    <row r="631" spans="1:13" s="81" customFormat="1" x14ac:dyDescent="0.25">
      <c r="A631" s="79"/>
      <c r="B631" s="79"/>
      <c r="C631" s="79"/>
      <c r="D631" s="94"/>
      <c r="E631" s="79"/>
      <c r="F631" s="79"/>
      <c r="G631" s="80"/>
      <c r="H631" s="79"/>
      <c r="I631" s="80"/>
      <c r="J631" s="103"/>
      <c r="K631" s="103"/>
      <c r="L631" s="103"/>
      <c r="M631" s="103"/>
    </row>
    <row r="632" spans="1:13" s="81" customFormat="1" x14ac:dyDescent="0.25">
      <c r="A632" s="79"/>
      <c r="B632" s="79"/>
      <c r="C632" s="79"/>
      <c r="D632" s="94"/>
      <c r="E632" s="79"/>
      <c r="F632" s="79"/>
      <c r="G632" s="80"/>
      <c r="H632" s="79"/>
      <c r="I632" s="80"/>
      <c r="J632" s="103"/>
      <c r="K632" s="103"/>
      <c r="L632" s="103"/>
      <c r="M632" s="103"/>
    </row>
    <row r="633" spans="1:13" s="81" customFormat="1" x14ac:dyDescent="0.25">
      <c r="A633" s="79"/>
      <c r="B633" s="79"/>
      <c r="C633" s="79"/>
      <c r="D633" s="94"/>
      <c r="E633" s="79"/>
      <c r="F633" s="79"/>
      <c r="G633" s="80"/>
      <c r="H633" s="79"/>
      <c r="I633" s="80"/>
      <c r="J633" s="103"/>
      <c r="K633" s="103"/>
      <c r="L633" s="103"/>
      <c r="M633" s="103"/>
    </row>
    <row r="634" spans="1:13" s="81" customFormat="1" x14ac:dyDescent="0.25">
      <c r="A634" s="79"/>
      <c r="B634" s="79"/>
      <c r="C634" s="79"/>
      <c r="D634" s="94"/>
      <c r="E634" s="79"/>
      <c r="F634" s="79"/>
      <c r="G634" s="80"/>
      <c r="H634" s="79"/>
      <c r="I634" s="80"/>
      <c r="J634" s="103"/>
      <c r="K634" s="103"/>
      <c r="L634" s="103"/>
      <c r="M634" s="103"/>
    </row>
    <row r="635" spans="1:13" s="81" customFormat="1" x14ac:dyDescent="0.25">
      <c r="A635" s="79"/>
      <c r="B635" s="79"/>
      <c r="C635" s="79"/>
      <c r="D635" s="94"/>
      <c r="E635" s="79"/>
      <c r="F635" s="79"/>
      <c r="G635" s="80"/>
      <c r="H635" s="79"/>
      <c r="I635" s="80"/>
      <c r="J635" s="103"/>
      <c r="K635" s="103"/>
      <c r="L635" s="103"/>
      <c r="M635" s="103"/>
    </row>
    <row r="636" spans="1:13" s="81" customFormat="1" x14ac:dyDescent="0.25">
      <c r="A636" s="79"/>
      <c r="B636" s="79"/>
      <c r="C636" s="79"/>
      <c r="D636" s="94"/>
      <c r="E636" s="79"/>
      <c r="F636" s="79"/>
      <c r="G636" s="80"/>
      <c r="H636" s="79"/>
      <c r="I636" s="80"/>
      <c r="J636" s="103"/>
      <c r="K636" s="103"/>
      <c r="L636" s="103"/>
      <c r="M636" s="103"/>
    </row>
    <row r="637" spans="1:13" s="81" customFormat="1" x14ac:dyDescent="0.25">
      <c r="A637" s="79"/>
      <c r="B637" s="79"/>
      <c r="C637" s="79"/>
      <c r="D637" s="94"/>
      <c r="E637" s="79"/>
      <c r="F637" s="79"/>
      <c r="G637" s="80"/>
      <c r="H637" s="79"/>
      <c r="I637" s="80"/>
      <c r="J637" s="103"/>
      <c r="K637" s="103"/>
      <c r="L637" s="103"/>
      <c r="M637" s="103"/>
    </row>
    <row r="638" spans="1:13" s="81" customFormat="1" x14ac:dyDescent="0.25">
      <c r="A638" s="79"/>
      <c r="B638" s="79"/>
      <c r="C638" s="79"/>
      <c r="D638" s="94"/>
      <c r="E638" s="79"/>
      <c r="F638" s="79"/>
      <c r="G638" s="80"/>
      <c r="H638" s="79"/>
      <c r="I638" s="80"/>
      <c r="J638" s="103"/>
      <c r="K638" s="103"/>
      <c r="L638" s="103"/>
      <c r="M638" s="103"/>
    </row>
    <row r="639" spans="1:13" s="81" customFormat="1" x14ac:dyDescent="0.25">
      <c r="A639" s="79"/>
      <c r="B639" s="79"/>
      <c r="C639" s="79"/>
      <c r="D639" s="94"/>
      <c r="E639" s="79"/>
      <c r="F639" s="79"/>
      <c r="G639" s="80"/>
      <c r="H639" s="79"/>
      <c r="I639" s="80"/>
      <c r="J639" s="103"/>
      <c r="K639" s="103"/>
      <c r="L639" s="103"/>
      <c r="M639" s="103"/>
    </row>
    <row r="640" spans="1:13" s="81" customFormat="1" x14ac:dyDescent="0.25">
      <c r="A640" s="79"/>
      <c r="B640" s="79"/>
      <c r="C640" s="79"/>
      <c r="D640" s="94"/>
      <c r="E640" s="79"/>
      <c r="F640" s="79"/>
      <c r="G640" s="80"/>
      <c r="H640" s="79"/>
      <c r="I640" s="80"/>
      <c r="J640" s="103"/>
      <c r="K640" s="103"/>
      <c r="L640" s="103"/>
      <c r="M640" s="103"/>
    </row>
    <row r="641" spans="1:13" s="81" customFormat="1" x14ac:dyDescent="0.25">
      <c r="A641" s="79"/>
      <c r="B641" s="79"/>
      <c r="C641" s="79"/>
      <c r="D641" s="94"/>
      <c r="E641" s="79"/>
      <c r="F641" s="79"/>
      <c r="G641" s="80"/>
      <c r="H641" s="79"/>
      <c r="I641" s="80"/>
      <c r="J641" s="103"/>
      <c r="K641" s="103"/>
      <c r="L641" s="103"/>
      <c r="M641" s="103"/>
    </row>
    <row r="642" spans="1:13" s="81" customFormat="1" x14ac:dyDescent="0.25">
      <c r="A642" s="79"/>
      <c r="B642" s="79"/>
      <c r="C642" s="79"/>
      <c r="D642" s="94"/>
      <c r="E642" s="79"/>
      <c r="F642" s="79"/>
      <c r="G642" s="80"/>
      <c r="H642" s="79"/>
      <c r="I642" s="80"/>
      <c r="J642" s="103"/>
      <c r="K642" s="103"/>
      <c r="L642" s="103"/>
      <c r="M642" s="103"/>
    </row>
    <row r="643" spans="1:13" s="81" customFormat="1" x14ac:dyDescent="0.25">
      <c r="A643" s="79"/>
      <c r="B643" s="79"/>
      <c r="C643" s="79"/>
      <c r="D643" s="94"/>
      <c r="E643" s="79"/>
      <c r="F643" s="79"/>
      <c r="G643" s="80"/>
      <c r="H643" s="79"/>
      <c r="I643" s="80"/>
      <c r="J643" s="103"/>
      <c r="K643" s="103"/>
      <c r="L643" s="103"/>
      <c r="M643" s="103"/>
    </row>
    <row r="644" spans="1:13" s="81" customFormat="1" x14ac:dyDescent="0.25">
      <c r="A644" s="79"/>
      <c r="B644" s="79"/>
      <c r="C644" s="79"/>
      <c r="D644" s="94"/>
      <c r="E644" s="79"/>
      <c r="F644" s="79"/>
      <c r="G644" s="80"/>
      <c r="H644" s="79"/>
      <c r="I644" s="80"/>
      <c r="J644" s="103"/>
      <c r="K644" s="103"/>
      <c r="L644" s="103"/>
      <c r="M644" s="103"/>
    </row>
    <row r="645" spans="1:13" s="81" customFormat="1" x14ac:dyDescent="0.25">
      <c r="A645" s="79"/>
      <c r="B645" s="79"/>
      <c r="C645" s="79"/>
      <c r="D645" s="94"/>
      <c r="E645" s="79"/>
      <c r="F645" s="79"/>
      <c r="G645" s="80"/>
      <c r="H645" s="79"/>
      <c r="I645" s="80"/>
      <c r="J645" s="103"/>
      <c r="K645" s="103"/>
      <c r="L645" s="103"/>
      <c r="M645" s="103"/>
    </row>
    <row r="646" spans="1:13" s="81" customFormat="1" x14ac:dyDescent="0.25">
      <c r="A646" s="79"/>
      <c r="B646" s="79"/>
      <c r="C646" s="79"/>
      <c r="D646" s="94"/>
      <c r="E646" s="79"/>
      <c r="F646" s="79"/>
      <c r="G646" s="80"/>
      <c r="H646" s="79"/>
      <c r="I646" s="80"/>
      <c r="J646" s="103"/>
      <c r="K646" s="103"/>
      <c r="L646" s="103"/>
      <c r="M646" s="103"/>
    </row>
    <row r="647" spans="1:13" s="81" customFormat="1" x14ac:dyDescent="0.25">
      <c r="A647" s="79"/>
      <c r="B647" s="79"/>
      <c r="C647" s="79"/>
      <c r="D647" s="94"/>
      <c r="E647" s="79"/>
      <c r="F647" s="79"/>
      <c r="G647" s="80"/>
      <c r="H647" s="79"/>
      <c r="I647" s="80"/>
      <c r="J647" s="103"/>
      <c r="K647" s="103"/>
      <c r="L647" s="103"/>
      <c r="M647" s="103"/>
    </row>
    <row r="648" spans="1:13" s="81" customFormat="1" x14ac:dyDescent="0.25">
      <c r="A648" s="79"/>
      <c r="B648" s="79"/>
      <c r="C648" s="79"/>
      <c r="D648" s="94"/>
      <c r="E648" s="79"/>
      <c r="F648" s="79"/>
      <c r="G648" s="80"/>
      <c r="H648" s="79"/>
      <c r="I648" s="80"/>
      <c r="J648" s="103"/>
      <c r="K648" s="103"/>
      <c r="L648" s="103"/>
      <c r="M648" s="103"/>
    </row>
    <row r="649" spans="1:13" s="81" customFormat="1" x14ac:dyDescent="0.25">
      <c r="A649" s="79"/>
      <c r="B649" s="79"/>
      <c r="C649" s="79"/>
      <c r="D649" s="94"/>
      <c r="E649" s="79"/>
      <c r="F649" s="79"/>
      <c r="G649" s="80"/>
      <c r="H649" s="79"/>
      <c r="I649" s="80"/>
      <c r="J649" s="103"/>
      <c r="K649" s="103"/>
      <c r="L649" s="103"/>
      <c r="M649" s="103"/>
    </row>
    <row r="650" spans="1:13" s="81" customFormat="1" x14ac:dyDescent="0.25">
      <c r="A650" s="79"/>
      <c r="B650" s="79"/>
      <c r="C650" s="79"/>
      <c r="D650" s="94"/>
      <c r="E650" s="79"/>
      <c r="F650" s="79"/>
      <c r="G650" s="80"/>
      <c r="H650" s="79"/>
      <c r="I650" s="80"/>
      <c r="J650" s="103"/>
      <c r="K650" s="103"/>
      <c r="L650" s="103"/>
      <c r="M650" s="103"/>
    </row>
    <row r="651" spans="1:13" s="81" customFormat="1" x14ac:dyDescent="0.25">
      <c r="A651" s="79"/>
      <c r="B651" s="79"/>
      <c r="C651" s="79"/>
      <c r="D651" s="94"/>
      <c r="E651" s="79"/>
      <c r="F651" s="79"/>
      <c r="G651" s="80"/>
      <c r="H651" s="79"/>
      <c r="I651" s="80"/>
      <c r="J651" s="103"/>
      <c r="K651" s="103"/>
      <c r="L651" s="103"/>
      <c r="M651" s="103"/>
    </row>
    <row r="652" spans="1:13" s="81" customFormat="1" x14ac:dyDescent="0.25">
      <c r="A652" s="79"/>
      <c r="B652" s="79"/>
      <c r="C652" s="79"/>
      <c r="D652" s="94"/>
      <c r="E652" s="79"/>
      <c r="F652" s="79"/>
      <c r="G652" s="80"/>
      <c r="H652" s="79"/>
      <c r="I652" s="80"/>
      <c r="J652" s="103"/>
      <c r="K652" s="103"/>
      <c r="L652" s="103"/>
      <c r="M652" s="103"/>
    </row>
    <row r="653" spans="1:13" s="81" customFormat="1" x14ac:dyDescent="0.25">
      <c r="A653" s="79"/>
      <c r="B653" s="79"/>
      <c r="C653" s="79"/>
      <c r="D653" s="94"/>
      <c r="E653" s="79"/>
      <c r="F653" s="79"/>
      <c r="G653" s="80"/>
      <c r="H653" s="79"/>
      <c r="I653" s="80"/>
      <c r="J653" s="103"/>
      <c r="K653" s="103"/>
      <c r="L653" s="103"/>
      <c r="M653" s="103"/>
    </row>
    <row r="654" spans="1:13" s="81" customFormat="1" x14ac:dyDescent="0.25">
      <c r="A654" s="79"/>
      <c r="B654" s="79"/>
      <c r="C654" s="79"/>
      <c r="D654" s="94"/>
      <c r="E654" s="79"/>
      <c r="F654" s="79"/>
      <c r="G654" s="80"/>
      <c r="H654" s="79"/>
      <c r="I654" s="80"/>
      <c r="J654" s="103"/>
      <c r="K654" s="103"/>
      <c r="L654" s="103"/>
      <c r="M654" s="103"/>
    </row>
    <row r="655" spans="1:13" s="81" customFormat="1" x14ac:dyDescent="0.25">
      <c r="A655" s="79"/>
      <c r="B655" s="79"/>
      <c r="C655" s="79"/>
      <c r="D655" s="94"/>
      <c r="E655" s="79"/>
      <c r="F655" s="79"/>
      <c r="G655" s="80"/>
      <c r="H655" s="79"/>
      <c r="I655" s="80"/>
      <c r="J655" s="103"/>
      <c r="K655" s="103"/>
      <c r="L655" s="103"/>
      <c r="M655" s="103"/>
    </row>
    <row r="656" spans="1:13" s="81" customFormat="1" x14ac:dyDescent="0.25">
      <c r="A656" s="79"/>
      <c r="B656" s="79"/>
      <c r="C656" s="79"/>
      <c r="D656" s="94"/>
      <c r="E656" s="79"/>
      <c r="F656" s="79"/>
      <c r="G656" s="80"/>
      <c r="H656" s="79"/>
      <c r="I656" s="80"/>
      <c r="J656" s="103"/>
      <c r="K656" s="103"/>
      <c r="L656" s="103"/>
      <c r="M656" s="103"/>
    </row>
    <row r="657" spans="1:13" s="81" customFormat="1" x14ac:dyDescent="0.25">
      <c r="A657" s="79"/>
      <c r="B657" s="79"/>
      <c r="C657" s="79"/>
      <c r="D657" s="94"/>
      <c r="E657" s="79"/>
      <c r="F657" s="79"/>
      <c r="G657" s="80"/>
      <c r="H657" s="79"/>
      <c r="I657" s="80"/>
      <c r="J657" s="103"/>
      <c r="K657" s="103"/>
      <c r="L657" s="103"/>
      <c r="M657" s="103"/>
    </row>
    <row r="658" spans="1:13" s="81" customFormat="1" x14ac:dyDescent="0.25">
      <c r="A658" s="79"/>
      <c r="B658" s="79"/>
      <c r="C658" s="79"/>
      <c r="D658" s="94"/>
      <c r="E658" s="79"/>
      <c r="F658" s="79"/>
      <c r="G658" s="80"/>
      <c r="H658" s="79"/>
      <c r="I658" s="80"/>
      <c r="J658" s="103"/>
      <c r="K658" s="103"/>
      <c r="L658" s="103"/>
      <c r="M658" s="103"/>
    </row>
    <row r="659" spans="1:13" s="81" customFormat="1" x14ac:dyDescent="0.25">
      <c r="A659" s="79"/>
      <c r="B659" s="79"/>
      <c r="C659" s="79"/>
      <c r="D659" s="94"/>
      <c r="E659" s="79"/>
      <c r="F659" s="79"/>
      <c r="G659" s="80"/>
      <c r="H659" s="79"/>
      <c r="I659" s="80"/>
      <c r="J659" s="103"/>
      <c r="K659" s="103"/>
      <c r="L659" s="103"/>
      <c r="M659" s="103"/>
    </row>
    <row r="660" spans="1:13" s="81" customFormat="1" x14ac:dyDescent="0.25">
      <c r="A660" s="79"/>
      <c r="B660" s="79"/>
      <c r="C660" s="79"/>
      <c r="D660" s="94"/>
      <c r="E660" s="79"/>
      <c r="F660" s="79"/>
      <c r="G660" s="80"/>
      <c r="H660" s="79"/>
      <c r="I660" s="80"/>
      <c r="J660" s="103"/>
      <c r="K660" s="103"/>
      <c r="L660" s="103"/>
      <c r="M660" s="103"/>
    </row>
    <row r="661" spans="1:13" s="81" customFormat="1" x14ac:dyDescent="0.25">
      <c r="A661" s="79"/>
      <c r="B661" s="79"/>
      <c r="C661" s="79"/>
      <c r="D661" s="94"/>
      <c r="E661" s="79"/>
      <c r="F661" s="79"/>
      <c r="G661" s="80"/>
      <c r="H661" s="79"/>
      <c r="I661" s="80"/>
      <c r="J661" s="103"/>
      <c r="K661" s="103"/>
      <c r="L661" s="103"/>
      <c r="M661" s="103"/>
    </row>
    <row r="662" spans="1:13" s="81" customFormat="1" x14ac:dyDescent="0.25">
      <c r="A662" s="79"/>
      <c r="B662" s="79"/>
      <c r="C662" s="79"/>
      <c r="D662" s="94"/>
      <c r="E662" s="79"/>
      <c r="F662" s="79"/>
      <c r="G662" s="80"/>
      <c r="H662" s="79"/>
      <c r="I662" s="80"/>
      <c r="J662" s="103"/>
      <c r="K662" s="103"/>
      <c r="L662" s="103"/>
      <c r="M662" s="103"/>
    </row>
    <row r="663" spans="1:13" s="81" customFormat="1" x14ac:dyDescent="0.25">
      <c r="A663" s="79"/>
      <c r="B663" s="79"/>
      <c r="C663" s="79"/>
      <c r="D663" s="94"/>
      <c r="E663" s="79"/>
      <c r="F663" s="79"/>
      <c r="G663" s="80"/>
      <c r="H663" s="79"/>
      <c r="I663" s="80"/>
      <c r="J663" s="103"/>
      <c r="K663" s="103"/>
      <c r="L663" s="103"/>
      <c r="M663" s="103"/>
    </row>
    <row r="664" spans="1:13" s="81" customFormat="1" x14ac:dyDescent="0.25">
      <c r="A664" s="79"/>
      <c r="B664" s="79"/>
      <c r="C664" s="79"/>
      <c r="D664" s="94"/>
      <c r="E664" s="79"/>
      <c r="F664" s="79"/>
      <c r="G664" s="80"/>
      <c r="H664" s="79"/>
      <c r="I664" s="80"/>
      <c r="J664" s="103"/>
      <c r="K664" s="103"/>
      <c r="L664" s="103"/>
      <c r="M664" s="103"/>
    </row>
    <row r="665" spans="1:13" s="81" customFormat="1" x14ac:dyDescent="0.25">
      <c r="A665" s="79"/>
      <c r="B665" s="79"/>
      <c r="C665" s="79"/>
      <c r="D665" s="94"/>
      <c r="E665" s="79"/>
      <c r="F665" s="79"/>
      <c r="G665" s="80"/>
      <c r="H665" s="79"/>
      <c r="I665" s="80"/>
      <c r="J665" s="103"/>
      <c r="K665" s="103"/>
      <c r="L665" s="103"/>
      <c r="M665" s="103"/>
    </row>
    <row r="666" spans="1:13" s="81" customFormat="1" x14ac:dyDescent="0.25">
      <c r="A666" s="79"/>
      <c r="B666" s="79"/>
      <c r="C666" s="79"/>
      <c r="D666" s="94"/>
      <c r="E666" s="79"/>
      <c r="F666" s="79"/>
      <c r="G666" s="80"/>
      <c r="H666" s="79"/>
      <c r="I666" s="80"/>
      <c r="J666" s="103"/>
      <c r="K666" s="103"/>
      <c r="L666" s="103"/>
      <c r="M666" s="103"/>
    </row>
    <row r="667" spans="1:13" s="81" customFormat="1" x14ac:dyDescent="0.25">
      <c r="A667" s="79"/>
      <c r="B667" s="79"/>
      <c r="C667" s="79"/>
      <c r="D667" s="94"/>
      <c r="E667" s="79"/>
      <c r="F667" s="79"/>
      <c r="G667" s="80"/>
      <c r="H667" s="79"/>
      <c r="I667" s="80"/>
      <c r="J667" s="103"/>
      <c r="K667" s="103"/>
      <c r="L667" s="103"/>
      <c r="M667" s="103"/>
    </row>
    <row r="668" spans="1:13" s="81" customFormat="1" x14ac:dyDescent="0.25">
      <c r="A668" s="79"/>
      <c r="B668" s="79"/>
      <c r="C668" s="79"/>
      <c r="D668" s="94"/>
      <c r="E668" s="79"/>
      <c r="F668" s="79"/>
      <c r="G668" s="80"/>
      <c r="H668" s="79"/>
      <c r="I668" s="80"/>
      <c r="J668" s="103"/>
      <c r="K668" s="103"/>
      <c r="L668" s="103"/>
      <c r="M668" s="103"/>
    </row>
    <row r="669" spans="1:13" s="81" customFormat="1" x14ac:dyDescent="0.25">
      <c r="A669" s="79"/>
      <c r="B669" s="79"/>
      <c r="C669" s="79"/>
      <c r="D669" s="94"/>
      <c r="E669" s="79"/>
      <c r="F669" s="79"/>
      <c r="G669" s="80"/>
      <c r="H669" s="79"/>
      <c r="I669" s="80"/>
      <c r="J669" s="103"/>
      <c r="K669" s="103"/>
      <c r="L669" s="103"/>
      <c r="M669" s="103"/>
    </row>
    <row r="670" spans="1:13" s="81" customFormat="1" x14ac:dyDescent="0.25">
      <c r="A670" s="79"/>
      <c r="B670" s="79"/>
      <c r="C670" s="79"/>
      <c r="D670" s="94"/>
      <c r="E670" s="79"/>
      <c r="F670" s="79"/>
      <c r="G670" s="80"/>
      <c r="H670" s="79"/>
      <c r="I670" s="80"/>
      <c r="J670" s="103"/>
      <c r="K670" s="103"/>
      <c r="L670" s="103"/>
      <c r="M670" s="103"/>
    </row>
    <row r="671" spans="1:13" s="81" customFormat="1" x14ac:dyDescent="0.25">
      <c r="A671" s="79"/>
      <c r="B671" s="79"/>
      <c r="C671" s="79"/>
      <c r="D671" s="94"/>
      <c r="E671" s="79"/>
      <c r="F671" s="79"/>
      <c r="G671" s="80"/>
      <c r="H671" s="79"/>
      <c r="I671" s="80"/>
      <c r="J671" s="103"/>
      <c r="K671" s="103"/>
      <c r="L671" s="103"/>
      <c r="M671" s="103"/>
    </row>
    <row r="672" spans="1:13" s="81" customFormat="1" x14ac:dyDescent="0.25">
      <c r="A672" s="79"/>
      <c r="B672" s="79"/>
      <c r="C672" s="79"/>
      <c r="D672" s="94"/>
      <c r="E672" s="79"/>
      <c r="F672" s="79"/>
      <c r="G672" s="80"/>
      <c r="H672" s="79"/>
      <c r="I672" s="80"/>
      <c r="J672" s="103"/>
      <c r="K672" s="103"/>
      <c r="L672" s="103"/>
      <c r="M672" s="103"/>
    </row>
    <row r="673" spans="1:13" s="81" customFormat="1" x14ac:dyDescent="0.25">
      <c r="A673" s="79"/>
      <c r="B673" s="79"/>
      <c r="C673" s="79"/>
      <c r="D673" s="94"/>
      <c r="E673" s="79"/>
      <c r="F673" s="79"/>
      <c r="G673" s="80"/>
      <c r="H673" s="79"/>
      <c r="I673" s="80"/>
      <c r="J673" s="103"/>
      <c r="K673" s="103"/>
      <c r="L673" s="103"/>
      <c r="M673" s="103"/>
    </row>
    <row r="674" spans="1:13" s="81" customFormat="1" x14ac:dyDescent="0.25">
      <c r="A674" s="79"/>
      <c r="B674" s="79"/>
      <c r="C674" s="79"/>
      <c r="D674" s="94"/>
      <c r="E674" s="79"/>
      <c r="F674" s="79"/>
      <c r="G674" s="80"/>
      <c r="H674" s="79"/>
      <c r="I674" s="80"/>
      <c r="J674" s="103"/>
      <c r="K674" s="103"/>
      <c r="L674" s="103"/>
      <c r="M674" s="103"/>
    </row>
    <row r="675" spans="1:13" s="81" customFormat="1" x14ac:dyDescent="0.25">
      <c r="A675" s="79"/>
      <c r="B675" s="79"/>
      <c r="C675" s="79"/>
      <c r="D675" s="94"/>
      <c r="E675" s="79"/>
      <c r="F675" s="79"/>
      <c r="G675" s="80"/>
      <c r="H675" s="79"/>
      <c r="I675" s="80"/>
      <c r="J675" s="103"/>
      <c r="K675" s="103"/>
      <c r="L675" s="103"/>
      <c r="M675" s="103"/>
    </row>
    <row r="676" spans="1:13" s="81" customFormat="1" x14ac:dyDescent="0.25">
      <c r="A676" s="79"/>
      <c r="B676" s="79"/>
      <c r="C676" s="79"/>
      <c r="D676" s="94"/>
      <c r="E676" s="79"/>
      <c r="F676" s="79"/>
      <c r="G676" s="80"/>
      <c r="H676" s="79"/>
      <c r="I676" s="80"/>
      <c r="J676" s="103"/>
      <c r="K676" s="103"/>
      <c r="L676" s="103"/>
      <c r="M676" s="103"/>
    </row>
    <row r="677" spans="1:13" s="81" customFormat="1" x14ac:dyDescent="0.25">
      <c r="A677" s="79"/>
      <c r="B677" s="79"/>
      <c r="C677" s="79"/>
      <c r="D677" s="94"/>
      <c r="E677" s="79"/>
      <c r="F677" s="79"/>
      <c r="G677" s="80"/>
      <c r="H677" s="79"/>
      <c r="I677" s="80"/>
      <c r="J677" s="103"/>
      <c r="K677" s="103"/>
      <c r="L677" s="103"/>
      <c r="M677" s="103"/>
    </row>
    <row r="678" spans="1:13" s="81" customFormat="1" x14ac:dyDescent="0.25">
      <c r="A678" s="79"/>
      <c r="B678" s="79"/>
      <c r="C678" s="79"/>
      <c r="D678" s="94"/>
      <c r="E678" s="79"/>
      <c r="F678" s="79"/>
      <c r="G678" s="80"/>
      <c r="H678" s="79"/>
      <c r="I678" s="80"/>
      <c r="J678" s="103"/>
      <c r="K678" s="103"/>
      <c r="L678" s="103"/>
      <c r="M678" s="103"/>
    </row>
    <row r="679" spans="1:13" s="81" customFormat="1" x14ac:dyDescent="0.25">
      <c r="A679" s="79"/>
      <c r="B679" s="79"/>
      <c r="C679" s="79"/>
      <c r="D679" s="94"/>
      <c r="E679" s="79"/>
      <c r="F679" s="79"/>
      <c r="G679" s="80"/>
      <c r="H679" s="79"/>
      <c r="I679" s="80"/>
      <c r="J679" s="103"/>
      <c r="K679" s="103"/>
      <c r="L679" s="103"/>
      <c r="M679" s="103"/>
    </row>
    <row r="680" spans="1:13" s="81" customFormat="1" x14ac:dyDescent="0.25">
      <c r="A680" s="79"/>
      <c r="B680" s="79"/>
      <c r="C680" s="79"/>
      <c r="D680" s="94"/>
      <c r="E680" s="79"/>
      <c r="F680" s="79"/>
      <c r="G680" s="80"/>
      <c r="H680" s="79"/>
      <c r="I680" s="80"/>
      <c r="J680" s="103"/>
      <c r="K680" s="103"/>
      <c r="L680" s="103"/>
      <c r="M680" s="103"/>
    </row>
    <row r="681" spans="1:13" s="81" customFormat="1" x14ac:dyDescent="0.25">
      <c r="A681" s="79"/>
      <c r="B681" s="79"/>
      <c r="C681" s="79"/>
      <c r="D681" s="94"/>
      <c r="E681" s="79"/>
      <c r="F681" s="79"/>
      <c r="G681" s="80"/>
      <c r="H681" s="79"/>
      <c r="I681" s="80"/>
      <c r="J681" s="103"/>
      <c r="K681" s="103"/>
      <c r="L681" s="103"/>
      <c r="M681" s="103"/>
    </row>
    <row r="682" spans="1:13" s="81" customFormat="1" x14ac:dyDescent="0.25">
      <c r="A682" s="79"/>
      <c r="B682" s="79"/>
      <c r="C682" s="79"/>
      <c r="D682" s="94"/>
      <c r="E682" s="79"/>
      <c r="F682" s="79"/>
      <c r="G682" s="80"/>
      <c r="H682" s="79"/>
      <c r="I682" s="80"/>
      <c r="J682" s="103"/>
      <c r="K682" s="103"/>
      <c r="L682" s="103"/>
      <c r="M682" s="103"/>
    </row>
    <row r="683" spans="1:13" s="81" customFormat="1" x14ac:dyDescent="0.25">
      <c r="A683" s="79"/>
      <c r="B683" s="79"/>
      <c r="C683" s="79"/>
      <c r="D683" s="94"/>
      <c r="E683" s="79"/>
      <c r="F683" s="79"/>
      <c r="G683" s="80"/>
      <c r="H683" s="79"/>
      <c r="I683" s="80"/>
      <c r="J683" s="103"/>
      <c r="K683" s="103"/>
      <c r="L683" s="103"/>
      <c r="M683" s="103"/>
    </row>
    <row r="684" spans="1:13" s="81" customFormat="1" x14ac:dyDescent="0.25">
      <c r="A684" s="79"/>
      <c r="B684" s="79"/>
      <c r="C684" s="79"/>
      <c r="D684" s="94"/>
      <c r="E684" s="79"/>
      <c r="F684" s="79"/>
      <c r="G684" s="80"/>
      <c r="H684" s="79"/>
      <c r="I684" s="80"/>
      <c r="J684" s="103"/>
      <c r="K684" s="103"/>
      <c r="L684" s="103"/>
      <c r="M684" s="103"/>
    </row>
    <row r="685" spans="1:13" s="81" customFormat="1" x14ac:dyDescent="0.25">
      <c r="A685" s="79"/>
      <c r="B685" s="79"/>
      <c r="C685" s="79"/>
      <c r="D685" s="94"/>
      <c r="E685" s="79"/>
      <c r="F685" s="79"/>
      <c r="G685" s="80"/>
      <c r="H685" s="79"/>
      <c r="I685" s="80"/>
      <c r="J685" s="103"/>
      <c r="K685" s="103"/>
      <c r="L685" s="103"/>
      <c r="M685" s="103"/>
    </row>
    <row r="686" spans="1:13" s="81" customFormat="1" x14ac:dyDescent="0.25">
      <c r="A686" s="79"/>
      <c r="B686" s="79"/>
      <c r="C686" s="79"/>
      <c r="D686" s="94"/>
      <c r="E686" s="79"/>
      <c r="F686" s="79"/>
      <c r="G686" s="80"/>
      <c r="H686" s="79"/>
      <c r="I686" s="80"/>
      <c r="J686" s="103"/>
      <c r="K686" s="103"/>
      <c r="L686" s="103"/>
      <c r="M686" s="103"/>
    </row>
    <row r="687" spans="1:13" s="81" customFormat="1" x14ac:dyDescent="0.25">
      <c r="A687" s="79"/>
      <c r="B687" s="79"/>
      <c r="C687" s="79"/>
      <c r="D687" s="94"/>
      <c r="E687" s="79"/>
      <c r="F687" s="79"/>
      <c r="G687" s="80"/>
      <c r="H687" s="79"/>
      <c r="I687" s="80"/>
      <c r="J687" s="103"/>
      <c r="K687" s="103"/>
      <c r="L687" s="103"/>
      <c r="M687" s="103"/>
    </row>
    <row r="688" spans="1:13" s="81" customFormat="1" x14ac:dyDescent="0.25">
      <c r="A688" s="79"/>
      <c r="B688" s="79"/>
      <c r="C688" s="79"/>
      <c r="D688" s="94"/>
      <c r="E688" s="79"/>
      <c r="F688" s="79"/>
      <c r="G688" s="80"/>
      <c r="H688" s="79"/>
      <c r="I688" s="80"/>
      <c r="J688" s="103"/>
      <c r="K688" s="103"/>
      <c r="L688" s="103"/>
      <c r="M688" s="103"/>
    </row>
    <row r="689" spans="1:13" s="81" customFormat="1" x14ac:dyDescent="0.25">
      <c r="A689" s="79"/>
      <c r="B689" s="79"/>
      <c r="C689" s="79"/>
      <c r="D689" s="94"/>
      <c r="E689" s="79"/>
      <c r="F689" s="79"/>
      <c r="G689" s="80"/>
      <c r="H689" s="79"/>
      <c r="I689" s="80"/>
      <c r="J689" s="103"/>
      <c r="K689" s="103"/>
      <c r="L689" s="103"/>
      <c r="M689" s="103"/>
    </row>
    <row r="690" spans="1:13" s="81" customFormat="1" x14ac:dyDescent="0.25">
      <c r="A690" s="79"/>
      <c r="B690" s="79"/>
      <c r="C690" s="79"/>
      <c r="D690" s="94"/>
      <c r="E690" s="79"/>
      <c r="F690" s="79"/>
      <c r="G690" s="80"/>
      <c r="H690" s="79"/>
      <c r="I690" s="80"/>
      <c r="J690" s="103"/>
      <c r="K690" s="103"/>
      <c r="L690" s="103"/>
      <c r="M690" s="103"/>
    </row>
    <row r="691" spans="1:13" s="81" customFormat="1" x14ac:dyDescent="0.25">
      <c r="A691" s="79"/>
      <c r="B691" s="79"/>
      <c r="C691" s="79"/>
      <c r="D691" s="94"/>
      <c r="E691" s="79"/>
      <c r="F691" s="79"/>
      <c r="G691" s="80"/>
      <c r="H691" s="79"/>
      <c r="I691" s="80"/>
      <c r="J691" s="103"/>
      <c r="K691" s="103"/>
      <c r="L691" s="103"/>
      <c r="M691" s="103"/>
    </row>
    <row r="692" spans="1:13" s="81" customFormat="1" x14ac:dyDescent="0.25">
      <c r="A692" s="79"/>
      <c r="B692" s="79"/>
      <c r="C692" s="79"/>
      <c r="D692" s="94"/>
      <c r="E692" s="79"/>
      <c r="F692" s="79"/>
      <c r="G692" s="80"/>
      <c r="H692" s="79"/>
      <c r="I692" s="80"/>
      <c r="J692" s="103"/>
      <c r="K692" s="103"/>
      <c r="L692" s="103"/>
      <c r="M692" s="103"/>
    </row>
    <row r="693" spans="1:13" s="81" customFormat="1" x14ac:dyDescent="0.25">
      <c r="A693" s="79"/>
      <c r="B693" s="79"/>
      <c r="C693" s="79"/>
      <c r="D693" s="94"/>
      <c r="E693" s="79"/>
      <c r="F693" s="79"/>
      <c r="G693" s="80"/>
      <c r="H693" s="79"/>
      <c r="I693" s="80"/>
      <c r="J693" s="103"/>
      <c r="K693" s="103"/>
      <c r="L693" s="103"/>
      <c r="M693" s="103"/>
    </row>
    <row r="694" spans="1:13" s="81" customFormat="1" x14ac:dyDescent="0.25">
      <c r="A694" s="79"/>
      <c r="B694" s="79"/>
      <c r="C694" s="79"/>
      <c r="D694" s="94"/>
      <c r="E694" s="79"/>
      <c r="F694" s="79"/>
      <c r="G694" s="80"/>
      <c r="H694" s="79"/>
      <c r="I694" s="80"/>
      <c r="J694" s="103"/>
      <c r="K694" s="103"/>
      <c r="L694" s="103"/>
      <c r="M694" s="103"/>
    </row>
    <row r="695" spans="1:13" s="81" customFormat="1" x14ac:dyDescent="0.25">
      <c r="A695" s="79"/>
      <c r="B695" s="79"/>
      <c r="C695" s="79"/>
      <c r="D695" s="94"/>
      <c r="E695" s="79"/>
      <c r="F695" s="79"/>
      <c r="G695" s="80"/>
      <c r="H695" s="79"/>
      <c r="I695" s="80"/>
      <c r="J695" s="103"/>
      <c r="K695" s="103"/>
      <c r="L695" s="103"/>
      <c r="M695" s="103"/>
    </row>
    <row r="696" spans="1:13" s="81" customFormat="1" x14ac:dyDescent="0.25">
      <c r="A696" s="79"/>
      <c r="B696" s="79"/>
      <c r="C696" s="79"/>
      <c r="D696" s="94"/>
      <c r="E696" s="79"/>
      <c r="F696" s="79"/>
      <c r="G696" s="80"/>
      <c r="H696" s="79"/>
      <c r="I696" s="80"/>
      <c r="J696" s="103"/>
      <c r="K696" s="103"/>
      <c r="L696" s="103"/>
      <c r="M696" s="103"/>
    </row>
    <row r="697" spans="1:13" s="81" customFormat="1" x14ac:dyDescent="0.25">
      <c r="A697" s="79"/>
      <c r="B697" s="79"/>
      <c r="C697" s="79"/>
      <c r="D697" s="94"/>
      <c r="E697" s="79"/>
      <c r="F697" s="79"/>
      <c r="G697" s="80"/>
      <c r="H697" s="79"/>
      <c r="I697" s="80"/>
      <c r="J697" s="103"/>
      <c r="K697" s="103"/>
      <c r="L697" s="103"/>
      <c r="M697" s="103"/>
    </row>
    <row r="698" spans="1:13" s="81" customFormat="1" x14ac:dyDescent="0.25">
      <c r="A698" s="79"/>
      <c r="B698" s="79"/>
      <c r="C698" s="79"/>
      <c r="D698" s="94"/>
      <c r="E698" s="79"/>
      <c r="F698" s="79"/>
      <c r="G698" s="80"/>
      <c r="H698" s="79"/>
      <c r="I698" s="80"/>
      <c r="J698" s="103"/>
      <c r="K698" s="103"/>
      <c r="L698" s="103"/>
      <c r="M698" s="103"/>
    </row>
    <row r="699" spans="1:13" s="81" customFormat="1" x14ac:dyDescent="0.25">
      <c r="A699" s="79"/>
      <c r="B699" s="79"/>
      <c r="C699" s="79"/>
      <c r="D699" s="94"/>
      <c r="E699" s="79"/>
      <c r="F699" s="79"/>
      <c r="G699" s="80"/>
      <c r="H699" s="79"/>
      <c r="I699" s="80"/>
      <c r="J699" s="103"/>
      <c r="K699" s="103"/>
      <c r="L699" s="103"/>
      <c r="M699" s="103"/>
    </row>
    <row r="700" spans="1:13" s="81" customFormat="1" x14ac:dyDescent="0.25">
      <c r="A700" s="79"/>
      <c r="B700" s="79"/>
      <c r="C700" s="79"/>
      <c r="D700" s="94"/>
      <c r="E700" s="79"/>
      <c r="F700" s="79"/>
      <c r="G700" s="80"/>
      <c r="H700" s="79"/>
      <c r="I700" s="80"/>
      <c r="J700" s="103"/>
      <c r="K700" s="103"/>
      <c r="L700" s="103"/>
      <c r="M700" s="103"/>
    </row>
    <row r="701" spans="1:13" s="81" customFormat="1" x14ac:dyDescent="0.25">
      <c r="A701" s="79"/>
      <c r="B701" s="79"/>
      <c r="C701" s="79"/>
      <c r="D701" s="94"/>
      <c r="E701" s="79"/>
      <c r="F701" s="79"/>
      <c r="G701" s="80"/>
      <c r="H701" s="79"/>
      <c r="I701" s="80"/>
      <c r="J701" s="103"/>
      <c r="K701" s="103"/>
      <c r="L701" s="103"/>
      <c r="M701" s="103"/>
    </row>
    <row r="702" spans="1:13" s="81" customFormat="1" x14ac:dyDescent="0.25">
      <c r="A702" s="79"/>
      <c r="B702" s="79"/>
      <c r="C702" s="79"/>
      <c r="D702" s="94"/>
      <c r="E702" s="79"/>
      <c r="F702" s="79"/>
      <c r="G702" s="80"/>
      <c r="H702" s="79"/>
      <c r="I702" s="80"/>
      <c r="J702" s="103"/>
      <c r="K702" s="103"/>
      <c r="L702" s="103"/>
      <c r="M702" s="103"/>
    </row>
    <row r="703" spans="1:13" s="81" customFormat="1" x14ac:dyDescent="0.25">
      <c r="A703" s="79"/>
      <c r="B703" s="79"/>
      <c r="C703" s="79"/>
      <c r="D703" s="94"/>
      <c r="E703" s="79"/>
      <c r="F703" s="79"/>
      <c r="G703" s="80"/>
      <c r="H703" s="79"/>
      <c r="I703" s="80"/>
      <c r="J703" s="103"/>
      <c r="K703" s="103"/>
      <c r="L703" s="103"/>
      <c r="M703" s="103"/>
    </row>
    <row r="704" spans="1:13" s="81" customFormat="1" x14ac:dyDescent="0.25">
      <c r="A704" s="79"/>
      <c r="B704" s="79"/>
      <c r="C704" s="79"/>
      <c r="D704" s="94"/>
      <c r="E704" s="79"/>
      <c r="F704" s="79"/>
      <c r="G704" s="80"/>
      <c r="H704" s="79"/>
      <c r="I704" s="80"/>
      <c r="J704" s="103"/>
      <c r="K704" s="103"/>
      <c r="L704" s="103"/>
      <c r="M704" s="103"/>
    </row>
    <row r="705" spans="1:13" s="81" customFormat="1" x14ac:dyDescent="0.25">
      <c r="A705" s="79"/>
      <c r="B705" s="79"/>
      <c r="C705" s="79"/>
      <c r="D705" s="94"/>
      <c r="E705" s="79"/>
      <c r="F705" s="79"/>
      <c r="G705" s="80"/>
      <c r="H705" s="79"/>
      <c r="I705" s="80"/>
      <c r="J705" s="103"/>
      <c r="K705" s="103"/>
      <c r="L705" s="103"/>
      <c r="M705" s="103"/>
    </row>
    <row r="706" spans="1:13" s="81" customFormat="1" x14ac:dyDescent="0.25">
      <c r="A706" s="79"/>
      <c r="B706" s="79"/>
      <c r="C706" s="79"/>
      <c r="D706" s="94"/>
      <c r="E706" s="79"/>
      <c r="F706" s="79"/>
      <c r="G706" s="80"/>
      <c r="H706" s="79"/>
      <c r="I706" s="80"/>
      <c r="J706" s="103"/>
      <c r="K706" s="103"/>
      <c r="L706" s="103"/>
      <c r="M706" s="103"/>
    </row>
    <row r="707" spans="1:13" s="81" customFormat="1" x14ac:dyDescent="0.25">
      <c r="A707" s="79"/>
      <c r="B707" s="79"/>
      <c r="C707" s="79"/>
      <c r="D707" s="94"/>
      <c r="E707" s="79"/>
      <c r="F707" s="79"/>
      <c r="G707" s="80"/>
      <c r="H707" s="79"/>
      <c r="I707" s="80"/>
      <c r="J707" s="103"/>
      <c r="K707" s="103"/>
      <c r="L707" s="103"/>
      <c r="M707" s="103"/>
    </row>
    <row r="708" spans="1:13" s="81" customFormat="1" x14ac:dyDescent="0.25">
      <c r="A708" s="79"/>
      <c r="B708" s="79"/>
      <c r="C708" s="79"/>
      <c r="D708" s="94"/>
      <c r="E708" s="79"/>
      <c r="F708" s="79"/>
      <c r="G708" s="80"/>
      <c r="H708" s="79"/>
      <c r="I708" s="80"/>
      <c r="J708" s="103"/>
      <c r="K708" s="103"/>
      <c r="L708" s="103"/>
      <c r="M708" s="103"/>
    </row>
    <row r="709" spans="1:13" s="81" customFormat="1" x14ac:dyDescent="0.25">
      <c r="A709" s="79"/>
      <c r="B709" s="79"/>
      <c r="C709" s="79"/>
      <c r="D709" s="94"/>
      <c r="E709" s="79"/>
      <c r="F709" s="79"/>
      <c r="G709" s="80"/>
      <c r="H709" s="79"/>
      <c r="I709" s="80"/>
      <c r="J709" s="103"/>
      <c r="K709" s="103"/>
      <c r="L709" s="103"/>
      <c r="M709" s="103"/>
    </row>
    <row r="710" spans="1:13" s="81" customFormat="1" x14ac:dyDescent="0.25">
      <c r="A710" s="79"/>
      <c r="B710" s="79"/>
      <c r="C710" s="79"/>
      <c r="D710" s="94"/>
      <c r="E710" s="79"/>
      <c r="F710" s="79"/>
      <c r="G710" s="80"/>
      <c r="H710" s="79"/>
      <c r="I710" s="80"/>
      <c r="J710" s="103"/>
      <c r="K710" s="103"/>
      <c r="L710" s="103"/>
      <c r="M710" s="103"/>
    </row>
    <row r="711" spans="1:13" s="81" customFormat="1" x14ac:dyDescent="0.25">
      <c r="A711" s="79"/>
      <c r="B711" s="79"/>
      <c r="C711" s="79"/>
      <c r="D711" s="94"/>
      <c r="E711" s="79"/>
      <c r="F711" s="79"/>
      <c r="G711" s="80"/>
      <c r="H711" s="79"/>
      <c r="I711" s="80"/>
      <c r="J711" s="103"/>
      <c r="K711" s="103"/>
      <c r="L711" s="103"/>
      <c r="M711" s="103"/>
    </row>
    <row r="712" spans="1:13" s="81" customFormat="1" x14ac:dyDescent="0.25">
      <c r="A712" s="79"/>
      <c r="B712" s="79"/>
      <c r="C712" s="79"/>
      <c r="D712" s="94"/>
      <c r="E712" s="79"/>
      <c r="F712" s="79"/>
      <c r="G712" s="80"/>
      <c r="H712" s="79"/>
      <c r="I712" s="80"/>
      <c r="J712" s="103"/>
      <c r="K712" s="103"/>
      <c r="L712" s="103"/>
      <c r="M712" s="103"/>
    </row>
    <row r="713" spans="1:13" s="81" customFormat="1" x14ac:dyDescent="0.25">
      <c r="A713" s="79"/>
      <c r="B713" s="79"/>
      <c r="C713" s="79"/>
      <c r="D713" s="94"/>
      <c r="E713" s="79"/>
      <c r="F713" s="79"/>
      <c r="G713" s="80"/>
      <c r="H713" s="79"/>
      <c r="I713" s="80"/>
      <c r="J713" s="103"/>
      <c r="K713" s="103"/>
      <c r="L713" s="103"/>
      <c r="M713" s="103"/>
    </row>
    <row r="714" spans="1:13" s="81" customFormat="1" x14ac:dyDescent="0.25">
      <c r="A714" s="79"/>
      <c r="B714" s="79"/>
      <c r="C714" s="79"/>
      <c r="D714" s="94"/>
      <c r="E714" s="79"/>
      <c r="F714" s="79"/>
      <c r="G714" s="80"/>
      <c r="H714" s="79"/>
      <c r="I714" s="80"/>
      <c r="J714" s="103"/>
      <c r="K714" s="103"/>
      <c r="L714" s="103"/>
      <c r="M714" s="103"/>
    </row>
    <row r="715" spans="1:13" s="81" customFormat="1" x14ac:dyDescent="0.25">
      <c r="A715" s="79"/>
      <c r="B715" s="79"/>
      <c r="C715" s="79"/>
      <c r="D715" s="94"/>
      <c r="E715" s="79"/>
      <c r="F715" s="79"/>
      <c r="G715" s="80"/>
      <c r="H715" s="79"/>
      <c r="I715" s="80"/>
      <c r="J715" s="103"/>
      <c r="K715" s="103"/>
      <c r="L715" s="103"/>
      <c r="M715" s="103"/>
    </row>
    <row r="716" spans="1:13" s="81" customFormat="1" x14ac:dyDescent="0.25">
      <c r="A716" s="79"/>
      <c r="B716" s="79"/>
      <c r="C716" s="79"/>
      <c r="D716" s="94"/>
      <c r="E716" s="79"/>
      <c r="F716" s="79"/>
      <c r="G716" s="80"/>
      <c r="H716" s="79"/>
      <c r="I716" s="80"/>
      <c r="J716" s="103"/>
      <c r="K716" s="103"/>
      <c r="L716" s="103"/>
      <c r="M716" s="103"/>
    </row>
    <row r="717" spans="1:13" s="81" customFormat="1" x14ac:dyDescent="0.25">
      <c r="A717" s="79"/>
      <c r="B717" s="79"/>
      <c r="C717" s="79"/>
      <c r="D717" s="94"/>
      <c r="E717" s="79"/>
      <c r="F717" s="79"/>
      <c r="G717" s="80"/>
      <c r="H717" s="79"/>
      <c r="I717" s="80"/>
      <c r="J717" s="103"/>
      <c r="K717" s="103"/>
      <c r="L717" s="103"/>
      <c r="M717" s="103"/>
    </row>
    <row r="718" spans="1:13" s="81" customFormat="1" x14ac:dyDescent="0.25">
      <c r="A718" s="79"/>
      <c r="B718" s="79"/>
      <c r="C718" s="79"/>
      <c r="D718" s="94"/>
      <c r="E718" s="79"/>
      <c r="F718" s="79"/>
      <c r="G718" s="80"/>
      <c r="H718" s="79"/>
      <c r="I718" s="80"/>
      <c r="J718" s="103"/>
      <c r="K718" s="103"/>
      <c r="L718" s="103"/>
      <c r="M718" s="103"/>
    </row>
    <row r="719" spans="1:13" s="81" customFormat="1" x14ac:dyDescent="0.25">
      <c r="A719" s="79"/>
      <c r="B719" s="79"/>
      <c r="C719" s="79"/>
      <c r="D719" s="94"/>
      <c r="E719" s="79"/>
      <c r="F719" s="79"/>
      <c r="G719" s="80"/>
      <c r="H719" s="79"/>
      <c r="I719" s="80"/>
      <c r="J719" s="103"/>
      <c r="K719" s="103"/>
      <c r="L719" s="103"/>
      <c r="M719" s="103"/>
    </row>
    <row r="720" spans="1:13" s="81" customFormat="1" x14ac:dyDescent="0.25">
      <c r="A720" s="79"/>
      <c r="B720" s="79"/>
      <c r="C720" s="79"/>
      <c r="D720" s="94"/>
      <c r="E720" s="79"/>
      <c r="F720" s="79"/>
      <c r="G720" s="80"/>
      <c r="H720" s="79"/>
      <c r="I720" s="80"/>
      <c r="J720" s="103"/>
      <c r="K720" s="103"/>
      <c r="L720" s="103"/>
      <c r="M720" s="103"/>
    </row>
    <row r="721" spans="1:13" s="81" customFormat="1" x14ac:dyDescent="0.25">
      <c r="A721" s="79"/>
      <c r="B721" s="79"/>
      <c r="C721" s="79"/>
      <c r="D721" s="94"/>
      <c r="E721" s="79"/>
      <c r="F721" s="79"/>
      <c r="G721" s="80"/>
      <c r="H721" s="79"/>
      <c r="I721" s="80"/>
      <c r="J721" s="103"/>
      <c r="K721" s="103"/>
      <c r="L721" s="103"/>
      <c r="M721" s="103"/>
    </row>
    <row r="722" spans="1:13" s="81" customFormat="1" x14ac:dyDescent="0.25">
      <c r="A722" s="79"/>
      <c r="B722" s="79"/>
      <c r="C722" s="79"/>
      <c r="D722" s="94"/>
      <c r="E722" s="79"/>
      <c r="F722" s="79"/>
      <c r="G722" s="80"/>
      <c r="H722" s="79"/>
      <c r="I722" s="80"/>
      <c r="J722" s="103"/>
      <c r="K722" s="103"/>
      <c r="L722" s="103"/>
      <c r="M722" s="103"/>
    </row>
    <row r="723" spans="1:13" s="81" customFormat="1" x14ac:dyDescent="0.25">
      <c r="A723" s="79"/>
      <c r="B723" s="79"/>
      <c r="C723" s="79"/>
      <c r="D723" s="94"/>
      <c r="E723" s="79"/>
      <c r="F723" s="79"/>
      <c r="G723" s="80"/>
      <c r="H723" s="79"/>
      <c r="I723" s="80"/>
      <c r="J723" s="103"/>
      <c r="K723" s="103"/>
      <c r="L723" s="103"/>
      <c r="M723" s="103"/>
    </row>
    <row r="724" spans="1:13" s="81" customFormat="1" x14ac:dyDescent="0.25">
      <c r="A724" s="79"/>
      <c r="B724" s="79"/>
      <c r="C724" s="79"/>
      <c r="D724" s="94"/>
      <c r="E724" s="79"/>
      <c r="F724" s="79"/>
      <c r="G724" s="80"/>
      <c r="H724" s="79"/>
      <c r="I724" s="80"/>
      <c r="J724" s="103"/>
      <c r="K724" s="103"/>
      <c r="L724" s="103"/>
      <c r="M724" s="103"/>
    </row>
    <row r="725" spans="1:13" s="81" customFormat="1" x14ac:dyDescent="0.25">
      <c r="A725" s="79"/>
      <c r="B725" s="79"/>
      <c r="C725" s="79"/>
      <c r="D725" s="94"/>
      <c r="E725" s="79"/>
      <c r="F725" s="79"/>
      <c r="G725" s="80"/>
      <c r="H725" s="79"/>
      <c r="I725" s="80"/>
      <c r="J725" s="103"/>
      <c r="K725" s="103"/>
      <c r="L725" s="103"/>
      <c r="M725" s="103"/>
    </row>
    <row r="726" spans="1:13" s="81" customFormat="1" x14ac:dyDescent="0.25">
      <c r="A726" s="79"/>
      <c r="B726" s="79"/>
      <c r="C726" s="79"/>
      <c r="D726" s="94"/>
      <c r="E726" s="79"/>
      <c r="F726" s="79"/>
      <c r="G726" s="80"/>
      <c r="H726" s="79"/>
      <c r="I726" s="80"/>
      <c r="J726" s="103"/>
      <c r="K726" s="103"/>
      <c r="L726" s="103"/>
      <c r="M726" s="103"/>
    </row>
    <row r="727" spans="1:13" s="81" customFormat="1" x14ac:dyDescent="0.25">
      <c r="A727" s="79"/>
      <c r="B727" s="79"/>
      <c r="C727" s="79"/>
      <c r="D727" s="94"/>
      <c r="E727" s="79"/>
      <c r="F727" s="79"/>
      <c r="G727" s="80"/>
      <c r="H727" s="79"/>
      <c r="I727" s="80"/>
      <c r="J727" s="103"/>
      <c r="K727" s="103"/>
      <c r="L727" s="103"/>
      <c r="M727" s="103"/>
    </row>
    <row r="728" spans="1:13" s="81" customFormat="1" x14ac:dyDescent="0.25">
      <c r="A728" s="79"/>
      <c r="B728" s="79"/>
      <c r="C728" s="79"/>
      <c r="D728" s="94"/>
      <c r="E728" s="79"/>
      <c r="F728" s="79"/>
      <c r="G728" s="80"/>
      <c r="H728" s="79"/>
      <c r="I728" s="80"/>
      <c r="J728" s="103"/>
      <c r="K728" s="103"/>
      <c r="L728" s="103"/>
      <c r="M728" s="103"/>
    </row>
    <row r="729" spans="1:13" s="81" customFormat="1" x14ac:dyDescent="0.25">
      <c r="A729" s="79"/>
      <c r="B729" s="79"/>
      <c r="C729" s="79"/>
      <c r="D729" s="94"/>
      <c r="E729" s="79"/>
      <c r="F729" s="79"/>
      <c r="G729" s="80"/>
      <c r="H729" s="79"/>
      <c r="I729" s="80"/>
      <c r="J729" s="103"/>
      <c r="K729" s="103"/>
      <c r="L729" s="103"/>
      <c r="M729" s="103"/>
    </row>
    <row r="730" spans="1:13" s="81" customFormat="1" x14ac:dyDescent="0.25">
      <c r="A730" s="79"/>
      <c r="B730" s="79"/>
      <c r="C730" s="79"/>
      <c r="D730" s="94"/>
      <c r="E730" s="79"/>
      <c r="F730" s="79"/>
      <c r="G730" s="80"/>
      <c r="H730" s="79"/>
      <c r="I730" s="80"/>
      <c r="J730" s="103"/>
      <c r="K730" s="103"/>
      <c r="L730" s="103"/>
      <c r="M730" s="103"/>
    </row>
    <row r="731" spans="1:13" s="81" customFormat="1" x14ac:dyDescent="0.25">
      <c r="A731" s="79"/>
      <c r="B731" s="79"/>
      <c r="C731" s="79"/>
      <c r="D731" s="94"/>
      <c r="E731" s="79"/>
      <c r="F731" s="79"/>
      <c r="G731" s="80"/>
      <c r="H731" s="79"/>
      <c r="I731" s="80"/>
      <c r="J731" s="103"/>
      <c r="K731" s="103"/>
      <c r="L731" s="103"/>
      <c r="M731" s="103"/>
    </row>
    <row r="732" spans="1:13" s="81" customFormat="1" x14ac:dyDescent="0.25">
      <c r="A732" s="79"/>
      <c r="B732" s="79"/>
      <c r="C732" s="79"/>
      <c r="D732" s="94"/>
      <c r="E732" s="79"/>
      <c r="F732" s="79"/>
      <c r="G732" s="80"/>
      <c r="H732" s="79"/>
      <c r="I732" s="80"/>
      <c r="J732" s="103"/>
      <c r="K732" s="103"/>
      <c r="L732" s="103"/>
      <c r="M732" s="103"/>
    </row>
    <row r="733" spans="1:13" s="81" customFormat="1" x14ac:dyDescent="0.25">
      <c r="A733" s="79"/>
      <c r="B733" s="79"/>
      <c r="C733" s="79"/>
      <c r="D733" s="94"/>
      <c r="E733" s="79"/>
      <c r="F733" s="79"/>
      <c r="G733" s="80"/>
      <c r="H733" s="79"/>
      <c r="I733" s="80"/>
      <c r="J733" s="103"/>
      <c r="K733" s="103"/>
      <c r="L733" s="103"/>
      <c r="M733" s="103"/>
    </row>
    <row r="734" spans="1:13" s="81" customFormat="1" x14ac:dyDescent="0.25">
      <c r="A734" s="79"/>
      <c r="B734" s="79"/>
      <c r="C734" s="79"/>
      <c r="D734" s="94"/>
      <c r="E734" s="79"/>
      <c r="F734" s="79"/>
      <c r="G734" s="80"/>
      <c r="H734" s="79"/>
      <c r="I734" s="80"/>
      <c r="J734" s="103"/>
      <c r="K734" s="103"/>
      <c r="L734" s="103"/>
      <c r="M734" s="103"/>
    </row>
    <row r="735" spans="1:13" s="81" customFormat="1" x14ac:dyDescent="0.25">
      <c r="A735" s="79"/>
      <c r="B735" s="79"/>
      <c r="C735" s="79"/>
      <c r="D735" s="94"/>
      <c r="E735" s="79"/>
      <c r="F735" s="79"/>
      <c r="G735" s="80"/>
      <c r="H735" s="79"/>
      <c r="I735" s="80"/>
      <c r="J735" s="103"/>
      <c r="K735" s="103"/>
      <c r="L735" s="103"/>
      <c r="M735" s="103"/>
    </row>
    <row r="736" spans="1:13" s="81" customFormat="1" x14ac:dyDescent="0.25">
      <c r="A736" s="79"/>
      <c r="B736" s="79"/>
      <c r="C736" s="79"/>
      <c r="D736" s="94"/>
      <c r="E736" s="79"/>
      <c r="F736" s="79"/>
      <c r="G736" s="80"/>
      <c r="H736" s="79"/>
      <c r="I736" s="80"/>
      <c r="J736" s="103"/>
      <c r="K736" s="103"/>
      <c r="L736" s="103"/>
      <c r="M736" s="103"/>
    </row>
    <row r="737" spans="1:13" s="81" customFormat="1" x14ac:dyDescent="0.25">
      <c r="A737" s="79"/>
      <c r="B737" s="79"/>
      <c r="C737" s="79"/>
      <c r="D737" s="94"/>
      <c r="E737" s="79"/>
      <c r="F737" s="79"/>
      <c r="G737" s="80"/>
      <c r="H737" s="79"/>
      <c r="I737" s="80"/>
      <c r="J737" s="103"/>
      <c r="K737" s="103"/>
      <c r="L737" s="103"/>
      <c r="M737" s="103"/>
    </row>
    <row r="738" spans="1:13" s="81" customFormat="1" x14ac:dyDescent="0.25">
      <c r="A738" s="79"/>
      <c r="B738" s="79"/>
      <c r="C738" s="79"/>
      <c r="D738" s="94"/>
      <c r="E738" s="79"/>
      <c r="F738" s="79"/>
      <c r="G738" s="80"/>
      <c r="H738" s="79"/>
      <c r="I738" s="80"/>
      <c r="J738" s="103"/>
      <c r="K738" s="103"/>
      <c r="L738" s="103"/>
      <c r="M738" s="103"/>
    </row>
    <row r="739" spans="1:13" s="81" customFormat="1" x14ac:dyDescent="0.25">
      <c r="A739" s="79"/>
      <c r="B739" s="79"/>
      <c r="C739" s="79"/>
      <c r="D739" s="94"/>
      <c r="E739" s="79"/>
      <c r="F739" s="79"/>
      <c r="G739" s="80"/>
      <c r="H739" s="79"/>
      <c r="I739" s="80"/>
      <c r="J739" s="103"/>
      <c r="K739" s="103"/>
      <c r="L739" s="103"/>
      <c r="M739" s="103"/>
    </row>
    <row r="740" spans="1:13" s="81" customFormat="1" x14ac:dyDescent="0.25">
      <c r="A740" s="79"/>
      <c r="B740" s="79"/>
      <c r="C740" s="79"/>
      <c r="D740" s="94"/>
      <c r="E740" s="79"/>
      <c r="F740" s="79"/>
      <c r="G740" s="80"/>
      <c r="H740" s="79"/>
      <c r="I740" s="80"/>
      <c r="J740" s="103"/>
      <c r="K740" s="103"/>
      <c r="L740" s="103"/>
      <c r="M740" s="103"/>
    </row>
    <row r="741" spans="1:13" s="81" customFormat="1" x14ac:dyDescent="0.25">
      <c r="A741" s="79"/>
      <c r="B741" s="79"/>
      <c r="C741" s="79"/>
      <c r="D741" s="94"/>
      <c r="E741" s="79"/>
      <c r="F741" s="79"/>
      <c r="G741" s="80"/>
      <c r="H741" s="79"/>
      <c r="I741" s="80"/>
      <c r="J741" s="103"/>
      <c r="K741" s="103"/>
      <c r="L741" s="103"/>
      <c r="M741" s="103"/>
    </row>
    <row r="742" spans="1:13" s="81" customFormat="1" x14ac:dyDescent="0.25">
      <c r="A742" s="79"/>
      <c r="B742" s="79"/>
      <c r="C742" s="79"/>
      <c r="D742" s="94"/>
      <c r="E742" s="79"/>
      <c r="F742" s="79"/>
      <c r="G742" s="80"/>
      <c r="H742" s="79"/>
      <c r="I742" s="80"/>
      <c r="J742" s="103"/>
      <c r="K742" s="103"/>
      <c r="L742" s="103"/>
      <c r="M742" s="103"/>
    </row>
    <row r="743" spans="1:13" s="81" customFormat="1" x14ac:dyDescent="0.25">
      <c r="A743" s="79"/>
      <c r="B743" s="79"/>
      <c r="C743" s="79"/>
      <c r="D743" s="94"/>
      <c r="E743" s="79"/>
      <c r="F743" s="79"/>
      <c r="G743" s="80"/>
      <c r="H743" s="79"/>
      <c r="I743" s="80"/>
      <c r="J743" s="103"/>
      <c r="K743" s="103"/>
      <c r="L743" s="103"/>
      <c r="M743" s="103"/>
    </row>
    <row r="744" spans="1:13" s="81" customFormat="1" x14ac:dyDescent="0.25">
      <c r="A744" s="79"/>
      <c r="B744" s="79"/>
      <c r="C744" s="79"/>
      <c r="D744" s="94"/>
      <c r="E744" s="79"/>
      <c r="F744" s="79"/>
      <c r="G744" s="80"/>
      <c r="H744" s="79"/>
      <c r="I744" s="80"/>
      <c r="J744" s="103"/>
      <c r="K744" s="103"/>
      <c r="L744" s="103"/>
      <c r="M744" s="103"/>
    </row>
    <row r="745" spans="1:13" s="81" customFormat="1" x14ac:dyDescent="0.25">
      <c r="A745" s="79"/>
      <c r="B745" s="79"/>
      <c r="C745" s="79"/>
      <c r="D745" s="94"/>
      <c r="E745" s="79"/>
      <c r="F745" s="79"/>
      <c r="G745" s="80"/>
      <c r="H745" s="79"/>
      <c r="I745" s="80"/>
      <c r="J745" s="103"/>
      <c r="K745" s="103"/>
      <c r="L745" s="103"/>
      <c r="M745" s="103"/>
    </row>
    <row r="746" spans="1:13" s="81" customFormat="1" x14ac:dyDescent="0.25">
      <c r="A746" s="79"/>
      <c r="B746" s="79"/>
      <c r="C746" s="79"/>
      <c r="D746" s="94"/>
      <c r="E746" s="79"/>
      <c r="F746" s="79"/>
      <c r="G746" s="80"/>
      <c r="H746" s="79"/>
      <c r="I746" s="80"/>
      <c r="J746" s="103"/>
      <c r="K746" s="103"/>
      <c r="L746" s="103"/>
      <c r="M746" s="103"/>
    </row>
    <row r="747" spans="1:13" s="81" customFormat="1" x14ac:dyDescent="0.25">
      <c r="A747" s="79"/>
      <c r="B747" s="79"/>
      <c r="C747" s="79"/>
      <c r="D747" s="94"/>
      <c r="E747" s="79"/>
      <c r="F747" s="79"/>
      <c r="G747" s="80"/>
      <c r="H747" s="79"/>
      <c r="I747" s="80"/>
      <c r="J747" s="103"/>
      <c r="K747" s="103"/>
      <c r="L747" s="103"/>
      <c r="M747" s="103"/>
    </row>
    <row r="748" spans="1:13" s="81" customFormat="1" x14ac:dyDescent="0.25">
      <c r="A748" s="79"/>
      <c r="B748" s="79"/>
      <c r="C748" s="79"/>
      <c r="D748" s="94"/>
      <c r="E748" s="79"/>
      <c r="F748" s="79"/>
      <c r="G748" s="80"/>
      <c r="H748" s="79"/>
      <c r="I748" s="80"/>
      <c r="J748" s="103"/>
      <c r="K748" s="103"/>
      <c r="L748" s="103"/>
      <c r="M748" s="103"/>
    </row>
    <row r="749" spans="1:13" s="81" customFormat="1" x14ac:dyDescent="0.25">
      <c r="A749" s="79"/>
      <c r="B749" s="79"/>
      <c r="C749" s="79"/>
      <c r="D749" s="94"/>
      <c r="E749" s="79"/>
      <c r="F749" s="79"/>
      <c r="G749" s="80"/>
      <c r="H749" s="79"/>
      <c r="I749" s="80"/>
      <c r="J749" s="103"/>
      <c r="K749" s="103"/>
      <c r="L749" s="103"/>
      <c r="M749" s="103"/>
    </row>
    <row r="750" spans="1:13" s="81" customFormat="1" x14ac:dyDescent="0.25">
      <c r="A750" s="79"/>
      <c r="B750" s="79"/>
      <c r="C750" s="79"/>
      <c r="D750" s="94"/>
      <c r="E750" s="79"/>
      <c r="F750" s="79"/>
      <c r="G750" s="80"/>
      <c r="H750" s="79"/>
      <c r="I750" s="80"/>
      <c r="J750" s="103"/>
      <c r="K750" s="103"/>
      <c r="L750" s="103"/>
      <c r="M750" s="103"/>
    </row>
    <row r="751" spans="1:13" s="81" customFormat="1" x14ac:dyDescent="0.25">
      <c r="A751" s="79"/>
      <c r="B751" s="79"/>
      <c r="C751" s="79"/>
      <c r="D751" s="94"/>
      <c r="E751" s="79"/>
      <c r="F751" s="79"/>
      <c r="G751" s="80"/>
      <c r="H751" s="79"/>
      <c r="I751" s="80"/>
      <c r="J751" s="103"/>
      <c r="K751" s="103"/>
      <c r="L751" s="103"/>
      <c r="M751" s="103"/>
    </row>
    <row r="752" spans="1:13" s="81" customFormat="1" x14ac:dyDescent="0.25">
      <c r="A752" s="79"/>
      <c r="B752" s="79"/>
      <c r="C752" s="79"/>
      <c r="D752" s="94"/>
      <c r="E752" s="79"/>
      <c r="F752" s="79"/>
      <c r="G752" s="80"/>
      <c r="H752" s="79"/>
      <c r="I752" s="80"/>
      <c r="J752" s="103"/>
      <c r="K752" s="103"/>
      <c r="L752" s="103"/>
      <c r="M752" s="103"/>
    </row>
    <row r="753" spans="1:13" s="81" customFormat="1" x14ac:dyDescent="0.25">
      <c r="A753" s="79"/>
      <c r="B753" s="79"/>
      <c r="C753" s="79"/>
      <c r="D753" s="94"/>
      <c r="E753" s="79"/>
      <c r="F753" s="79"/>
      <c r="G753" s="80"/>
      <c r="H753" s="79"/>
      <c r="I753" s="80"/>
      <c r="J753" s="103"/>
      <c r="K753" s="103"/>
      <c r="L753" s="103"/>
      <c r="M753" s="103"/>
    </row>
    <row r="754" spans="1:13" s="81" customFormat="1" x14ac:dyDescent="0.25">
      <c r="A754" s="79"/>
      <c r="B754" s="79"/>
      <c r="C754" s="79"/>
      <c r="D754" s="94"/>
      <c r="E754" s="79"/>
      <c r="F754" s="79"/>
      <c r="G754" s="80"/>
      <c r="H754" s="79"/>
      <c r="I754" s="80"/>
      <c r="J754" s="103"/>
      <c r="K754" s="103"/>
      <c r="L754" s="103"/>
      <c r="M754" s="103"/>
    </row>
    <row r="755" spans="1:13" s="81" customFormat="1" x14ac:dyDescent="0.25">
      <c r="A755" s="79"/>
      <c r="B755" s="79"/>
      <c r="C755" s="79"/>
      <c r="D755" s="94"/>
      <c r="E755" s="79"/>
      <c r="F755" s="79"/>
      <c r="G755" s="80"/>
      <c r="H755" s="79"/>
      <c r="I755" s="80"/>
      <c r="J755" s="103"/>
      <c r="K755" s="103"/>
      <c r="L755" s="103"/>
      <c r="M755" s="103"/>
    </row>
    <row r="756" spans="1:13" s="81" customFormat="1" x14ac:dyDescent="0.25">
      <c r="A756" s="79"/>
      <c r="B756" s="79"/>
      <c r="C756" s="79"/>
      <c r="D756" s="94"/>
      <c r="E756" s="79"/>
      <c r="F756" s="79"/>
      <c r="G756" s="80"/>
      <c r="H756" s="79"/>
      <c r="I756" s="80"/>
      <c r="J756" s="103"/>
      <c r="K756" s="103"/>
      <c r="L756" s="103"/>
      <c r="M756" s="103"/>
    </row>
    <row r="757" spans="1:13" s="81" customFormat="1" x14ac:dyDescent="0.25">
      <c r="A757" s="79"/>
      <c r="B757" s="79"/>
      <c r="C757" s="79"/>
      <c r="D757" s="94"/>
      <c r="E757" s="79"/>
      <c r="F757" s="79"/>
      <c r="G757" s="80"/>
      <c r="H757" s="79"/>
      <c r="I757" s="80"/>
      <c r="J757" s="103"/>
      <c r="K757" s="103"/>
      <c r="L757" s="103"/>
      <c r="M757" s="103"/>
    </row>
    <row r="758" spans="1:13" s="81" customFormat="1" x14ac:dyDescent="0.25">
      <c r="A758" s="79"/>
      <c r="B758" s="79"/>
      <c r="C758" s="79"/>
      <c r="D758" s="94"/>
      <c r="E758" s="79"/>
      <c r="F758" s="79"/>
      <c r="G758" s="80"/>
      <c r="H758" s="79"/>
      <c r="I758" s="80"/>
      <c r="J758" s="103"/>
      <c r="K758" s="103"/>
      <c r="L758" s="103"/>
      <c r="M758" s="103"/>
    </row>
    <row r="759" spans="1:13" s="81" customFormat="1" x14ac:dyDescent="0.25">
      <c r="A759" s="79"/>
      <c r="B759" s="79"/>
      <c r="C759" s="79"/>
      <c r="D759" s="94"/>
      <c r="E759" s="79"/>
      <c r="F759" s="79"/>
      <c r="G759" s="80"/>
      <c r="H759" s="79"/>
      <c r="I759" s="80"/>
      <c r="J759" s="103"/>
      <c r="K759" s="103"/>
      <c r="L759" s="103"/>
      <c r="M759" s="103"/>
    </row>
    <row r="760" spans="1:13" s="81" customFormat="1" x14ac:dyDescent="0.25">
      <c r="A760" s="79"/>
      <c r="B760" s="79"/>
      <c r="C760" s="79"/>
      <c r="D760" s="94"/>
      <c r="E760" s="79"/>
      <c r="F760" s="79"/>
      <c r="G760" s="80"/>
      <c r="H760" s="79"/>
      <c r="I760" s="80"/>
      <c r="J760" s="103"/>
      <c r="K760" s="103"/>
      <c r="L760" s="103"/>
      <c r="M760" s="103"/>
    </row>
    <row r="761" spans="1:13" s="81" customFormat="1" x14ac:dyDescent="0.25">
      <c r="A761" s="79"/>
      <c r="B761" s="79"/>
      <c r="C761" s="79"/>
      <c r="D761" s="94"/>
      <c r="E761" s="79"/>
      <c r="F761" s="79"/>
      <c r="G761" s="80"/>
      <c r="H761" s="79"/>
      <c r="I761" s="80"/>
      <c r="J761" s="103"/>
      <c r="K761" s="103"/>
      <c r="L761" s="103"/>
      <c r="M761" s="103"/>
    </row>
    <row r="762" spans="1:13" s="81" customFormat="1" x14ac:dyDescent="0.25">
      <c r="A762" s="79"/>
      <c r="B762" s="79"/>
      <c r="C762" s="79"/>
      <c r="D762" s="94"/>
      <c r="E762" s="79"/>
      <c r="F762" s="79"/>
      <c r="G762" s="80"/>
      <c r="H762" s="79"/>
      <c r="I762" s="80"/>
      <c r="J762" s="103"/>
      <c r="K762" s="103"/>
      <c r="L762" s="103"/>
      <c r="M762" s="103"/>
    </row>
    <row r="763" spans="1:13" s="81" customFormat="1" x14ac:dyDescent="0.25">
      <c r="A763" s="79"/>
      <c r="B763" s="79"/>
      <c r="C763" s="79"/>
      <c r="D763" s="94"/>
      <c r="E763" s="79"/>
      <c r="F763" s="79"/>
      <c r="G763" s="80"/>
      <c r="H763" s="79"/>
      <c r="I763" s="80"/>
      <c r="J763" s="103"/>
      <c r="K763" s="103"/>
      <c r="L763" s="103"/>
      <c r="M763" s="103"/>
    </row>
    <row r="764" spans="1:13" s="81" customFormat="1" x14ac:dyDescent="0.25">
      <c r="A764" s="79"/>
      <c r="B764" s="79"/>
      <c r="C764" s="79"/>
      <c r="D764" s="94"/>
      <c r="E764" s="79"/>
      <c r="F764" s="79"/>
      <c r="G764" s="80"/>
      <c r="H764" s="79"/>
      <c r="I764" s="80"/>
      <c r="J764" s="103"/>
      <c r="K764" s="103"/>
      <c r="L764" s="103"/>
      <c r="M764" s="103"/>
    </row>
    <row r="765" spans="1:13" s="81" customFormat="1" x14ac:dyDescent="0.25">
      <c r="A765" s="79"/>
      <c r="B765" s="79"/>
      <c r="C765" s="79"/>
      <c r="D765" s="94"/>
      <c r="E765" s="79"/>
      <c r="F765" s="79"/>
      <c r="G765" s="80"/>
      <c r="H765" s="79"/>
      <c r="I765" s="80"/>
      <c r="J765" s="103"/>
      <c r="K765" s="103"/>
      <c r="L765" s="103"/>
      <c r="M765" s="103"/>
    </row>
    <row r="766" spans="1:13" s="81" customFormat="1" x14ac:dyDescent="0.25">
      <c r="A766" s="79"/>
      <c r="B766" s="79"/>
      <c r="C766" s="79"/>
      <c r="D766" s="94"/>
      <c r="E766" s="79"/>
      <c r="F766" s="79"/>
      <c r="G766" s="80"/>
      <c r="H766" s="79"/>
      <c r="I766" s="80"/>
      <c r="J766" s="103"/>
      <c r="K766" s="103"/>
      <c r="L766" s="103"/>
      <c r="M766" s="103"/>
    </row>
    <row r="767" spans="1:13" s="81" customFormat="1" x14ac:dyDescent="0.25">
      <c r="A767" s="79"/>
      <c r="B767" s="79"/>
      <c r="C767" s="79"/>
      <c r="D767" s="94"/>
      <c r="E767" s="79"/>
      <c r="F767" s="79"/>
      <c r="G767" s="80"/>
      <c r="H767" s="79"/>
      <c r="I767" s="80"/>
      <c r="J767" s="103"/>
      <c r="K767" s="103"/>
      <c r="L767" s="103"/>
      <c r="M767" s="103"/>
    </row>
    <row r="768" spans="1:13" s="81" customFormat="1" x14ac:dyDescent="0.25">
      <c r="A768" s="79"/>
      <c r="B768" s="79"/>
      <c r="C768" s="79"/>
      <c r="D768" s="94"/>
      <c r="E768" s="79"/>
      <c r="F768" s="79"/>
      <c r="G768" s="80"/>
      <c r="H768" s="79"/>
      <c r="I768" s="80"/>
      <c r="J768" s="103"/>
      <c r="K768" s="103"/>
      <c r="L768" s="103"/>
      <c r="M768" s="103"/>
    </row>
    <row r="769" spans="1:13" s="81" customFormat="1" x14ac:dyDescent="0.25">
      <c r="A769" s="79"/>
      <c r="B769" s="79"/>
      <c r="C769" s="79"/>
      <c r="D769" s="94"/>
      <c r="E769" s="79"/>
      <c r="F769" s="79"/>
      <c r="G769" s="80"/>
      <c r="H769" s="79"/>
      <c r="I769" s="80"/>
      <c r="J769" s="103"/>
      <c r="K769" s="103"/>
      <c r="L769" s="103"/>
      <c r="M769" s="103"/>
    </row>
    <row r="770" spans="1:13" s="81" customFormat="1" x14ac:dyDescent="0.25">
      <c r="A770" s="79"/>
      <c r="B770" s="79"/>
      <c r="C770" s="79"/>
      <c r="D770" s="94"/>
      <c r="E770" s="79"/>
      <c r="F770" s="79"/>
      <c r="G770" s="80"/>
      <c r="H770" s="79"/>
      <c r="I770" s="80"/>
      <c r="J770" s="103"/>
      <c r="K770" s="103"/>
      <c r="L770" s="103"/>
      <c r="M770" s="103"/>
    </row>
    <row r="771" spans="1:13" s="81" customFormat="1" x14ac:dyDescent="0.25">
      <c r="A771" s="79"/>
      <c r="B771" s="79"/>
      <c r="C771" s="79"/>
      <c r="D771" s="94"/>
      <c r="E771" s="79"/>
      <c r="F771" s="79"/>
      <c r="G771" s="80"/>
      <c r="H771" s="79"/>
      <c r="I771" s="80"/>
      <c r="J771" s="103"/>
      <c r="K771" s="103"/>
      <c r="L771" s="103"/>
      <c r="M771" s="103"/>
    </row>
    <row r="772" spans="1:13" s="81" customFormat="1" x14ac:dyDescent="0.25">
      <c r="A772" s="79"/>
      <c r="B772" s="79"/>
      <c r="C772" s="79"/>
      <c r="D772" s="94"/>
      <c r="E772" s="79"/>
      <c r="F772" s="79"/>
      <c r="G772" s="80"/>
      <c r="H772" s="79"/>
      <c r="I772" s="80"/>
      <c r="J772" s="103"/>
      <c r="K772" s="103"/>
      <c r="L772" s="103"/>
      <c r="M772" s="103"/>
    </row>
    <row r="773" spans="1:13" s="81" customFormat="1" x14ac:dyDescent="0.25">
      <c r="A773" s="79"/>
      <c r="B773" s="79"/>
      <c r="C773" s="79"/>
      <c r="D773" s="94"/>
      <c r="E773" s="79"/>
      <c r="F773" s="79"/>
      <c r="G773" s="80"/>
      <c r="H773" s="79"/>
      <c r="I773" s="80"/>
      <c r="J773" s="103"/>
      <c r="K773" s="103"/>
      <c r="L773" s="103"/>
      <c r="M773" s="103"/>
    </row>
    <row r="774" spans="1:13" s="81" customFormat="1" x14ac:dyDescent="0.25">
      <c r="A774" s="79"/>
      <c r="B774" s="79"/>
      <c r="C774" s="79"/>
      <c r="D774" s="94"/>
      <c r="E774" s="79"/>
      <c r="F774" s="79"/>
      <c r="G774" s="80"/>
      <c r="H774" s="79"/>
      <c r="I774" s="80"/>
      <c r="J774" s="103"/>
      <c r="K774" s="103"/>
      <c r="L774" s="103"/>
      <c r="M774" s="103"/>
    </row>
    <row r="775" spans="1:13" s="81" customFormat="1" x14ac:dyDescent="0.25">
      <c r="A775" s="79"/>
      <c r="B775" s="79"/>
      <c r="C775" s="79"/>
      <c r="D775" s="94"/>
      <c r="E775" s="79"/>
      <c r="F775" s="79"/>
      <c r="G775" s="80"/>
      <c r="H775" s="79"/>
      <c r="I775" s="80"/>
      <c r="J775" s="103"/>
      <c r="K775" s="103"/>
      <c r="L775" s="103"/>
      <c r="M775" s="103"/>
    </row>
    <row r="776" spans="1:13" s="81" customFormat="1" x14ac:dyDescent="0.25">
      <c r="A776" s="79"/>
      <c r="B776" s="79"/>
      <c r="C776" s="79"/>
      <c r="D776" s="94"/>
      <c r="E776" s="79"/>
      <c r="F776" s="79"/>
      <c r="G776" s="80"/>
      <c r="H776" s="79"/>
      <c r="I776" s="80"/>
      <c r="J776" s="103"/>
      <c r="K776" s="103"/>
      <c r="L776" s="103"/>
      <c r="M776" s="103"/>
    </row>
    <row r="777" spans="1:13" s="81" customFormat="1" x14ac:dyDescent="0.25">
      <c r="A777" s="79"/>
      <c r="B777" s="79"/>
      <c r="C777" s="79"/>
      <c r="D777" s="94"/>
      <c r="E777" s="79"/>
      <c r="F777" s="79"/>
      <c r="G777" s="80"/>
      <c r="H777" s="79"/>
      <c r="I777" s="80"/>
      <c r="J777" s="103"/>
      <c r="K777" s="103"/>
      <c r="L777" s="103"/>
      <c r="M777" s="103"/>
    </row>
    <row r="778" spans="1:13" s="81" customFormat="1" x14ac:dyDescent="0.25">
      <c r="A778" s="79"/>
      <c r="B778" s="79"/>
      <c r="C778" s="79"/>
      <c r="D778" s="94"/>
      <c r="E778" s="79"/>
      <c r="F778" s="79"/>
      <c r="G778" s="80"/>
      <c r="H778" s="79"/>
      <c r="I778" s="80"/>
      <c r="J778" s="103"/>
      <c r="K778" s="103"/>
      <c r="L778" s="103"/>
      <c r="M778" s="103"/>
    </row>
    <row r="779" spans="1:13" s="81" customFormat="1" x14ac:dyDescent="0.25">
      <c r="A779" s="79"/>
      <c r="B779" s="79"/>
      <c r="C779" s="79"/>
      <c r="D779" s="94"/>
      <c r="E779" s="79"/>
      <c r="F779" s="79"/>
      <c r="G779" s="80"/>
      <c r="H779" s="79"/>
      <c r="I779" s="80"/>
      <c r="J779" s="103"/>
      <c r="K779" s="103"/>
      <c r="L779" s="103"/>
      <c r="M779" s="103"/>
    </row>
    <row r="780" spans="1:13" s="81" customFormat="1" x14ac:dyDescent="0.25">
      <c r="A780" s="79"/>
      <c r="B780" s="79"/>
      <c r="C780" s="79"/>
      <c r="D780" s="94"/>
      <c r="E780" s="79"/>
      <c r="F780" s="79"/>
      <c r="G780" s="80"/>
      <c r="H780" s="79"/>
      <c r="I780" s="80"/>
      <c r="J780" s="103"/>
      <c r="K780" s="103"/>
      <c r="L780" s="103"/>
      <c r="M780" s="103"/>
    </row>
    <row r="781" spans="1:13" s="81" customFormat="1" x14ac:dyDescent="0.25">
      <c r="A781" s="79"/>
      <c r="B781" s="79"/>
      <c r="C781" s="79"/>
      <c r="D781" s="94"/>
      <c r="E781" s="79"/>
      <c r="F781" s="79"/>
      <c r="G781" s="80"/>
      <c r="H781" s="79"/>
      <c r="I781" s="80"/>
      <c r="J781" s="103"/>
      <c r="K781" s="103"/>
      <c r="L781" s="103"/>
      <c r="M781" s="103"/>
    </row>
    <row r="782" spans="1:13" s="81" customFormat="1" x14ac:dyDescent="0.25">
      <c r="A782" s="79"/>
      <c r="B782" s="79"/>
      <c r="C782" s="79"/>
      <c r="D782" s="94"/>
      <c r="E782" s="79"/>
      <c r="F782" s="79"/>
      <c r="G782" s="80"/>
      <c r="H782" s="79"/>
      <c r="I782" s="80"/>
      <c r="J782" s="103"/>
      <c r="K782" s="103"/>
      <c r="L782" s="103"/>
      <c r="M782" s="103"/>
    </row>
    <row r="783" spans="1:13" s="81" customFormat="1" x14ac:dyDescent="0.25">
      <c r="A783" s="79"/>
      <c r="B783" s="79"/>
      <c r="C783" s="79"/>
      <c r="D783" s="94"/>
      <c r="E783" s="79"/>
      <c r="F783" s="79"/>
      <c r="G783" s="80"/>
      <c r="H783" s="79"/>
      <c r="I783" s="80"/>
      <c r="J783" s="103"/>
      <c r="K783" s="103"/>
      <c r="L783" s="103"/>
      <c r="M783" s="103"/>
    </row>
    <row r="784" spans="1:13" s="81" customFormat="1" x14ac:dyDescent="0.25">
      <c r="A784" s="79"/>
      <c r="B784" s="79"/>
      <c r="C784" s="79"/>
      <c r="D784" s="94"/>
      <c r="E784" s="79"/>
      <c r="F784" s="79"/>
      <c r="G784" s="80"/>
      <c r="H784" s="79"/>
      <c r="I784" s="80"/>
      <c r="J784" s="103"/>
      <c r="K784" s="103"/>
      <c r="L784" s="103"/>
      <c r="M784" s="103"/>
    </row>
    <row r="785" spans="1:13" s="81" customFormat="1" x14ac:dyDescent="0.25">
      <c r="A785" s="79"/>
      <c r="B785" s="79"/>
      <c r="C785" s="79"/>
      <c r="D785" s="94"/>
      <c r="E785" s="79"/>
      <c r="F785" s="79"/>
      <c r="G785" s="80"/>
      <c r="H785" s="79"/>
      <c r="I785" s="80"/>
      <c r="J785" s="103"/>
      <c r="K785" s="103"/>
      <c r="L785" s="103"/>
      <c r="M785" s="103"/>
    </row>
    <row r="786" spans="1:13" s="81" customFormat="1" x14ac:dyDescent="0.25">
      <c r="A786" s="79"/>
      <c r="B786" s="79"/>
      <c r="C786" s="79"/>
      <c r="D786" s="94"/>
      <c r="E786" s="79"/>
      <c r="F786" s="79"/>
      <c r="G786" s="80"/>
      <c r="H786" s="79"/>
      <c r="I786" s="80"/>
      <c r="J786" s="103"/>
      <c r="K786" s="103"/>
      <c r="L786" s="103"/>
      <c r="M786" s="103"/>
    </row>
    <row r="787" spans="1:13" s="81" customFormat="1" x14ac:dyDescent="0.25">
      <c r="A787" s="79"/>
      <c r="B787" s="79"/>
      <c r="C787" s="79"/>
      <c r="D787" s="94"/>
      <c r="E787" s="79"/>
      <c r="F787" s="79"/>
      <c r="G787" s="80"/>
      <c r="H787" s="79"/>
      <c r="I787" s="80"/>
      <c r="J787" s="103"/>
      <c r="K787" s="103"/>
      <c r="L787" s="103"/>
      <c r="M787" s="103"/>
    </row>
    <row r="788" spans="1:13" s="81" customFormat="1" x14ac:dyDescent="0.25">
      <c r="A788" s="79"/>
      <c r="B788" s="79"/>
      <c r="C788" s="79"/>
      <c r="D788" s="94"/>
      <c r="E788" s="79"/>
      <c r="F788" s="79"/>
      <c r="G788" s="80"/>
      <c r="H788" s="79"/>
      <c r="I788" s="80"/>
      <c r="J788" s="103"/>
      <c r="K788" s="103"/>
      <c r="L788" s="103"/>
      <c r="M788" s="103"/>
    </row>
    <row r="789" spans="1:13" s="81" customFormat="1" x14ac:dyDescent="0.25">
      <c r="A789" s="79"/>
      <c r="B789" s="79"/>
      <c r="C789" s="79"/>
      <c r="D789" s="94"/>
      <c r="E789" s="79"/>
      <c r="F789" s="79"/>
      <c r="G789" s="80"/>
      <c r="H789" s="79"/>
      <c r="I789" s="80"/>
      <c r="J789" s="103"/>
      <c r="K789" s="103"/>
      <c r="L789" s="103"/>
      <c r="M789" s="103"/>
    </row>
    <row r="790" spans="1:13" s="81" customFormat="1" x14ac:dyDescent="0.25">
      <c r="A790" s="79"/>
      <c r="B790" s="79"/>
      <c r="C790" s="79"/>
      <c r="D790" s="94"/>
      <c r="E790" s="79"/>
      <c r="F790" s="79"/>
      <c r="G790" s="80"/>
      <c r="H790" s="79"/>
      <c r="I790" s="80"/>
      <c r="J790" s="103"/>
      <c r="K790" s="103"/>
      <c r="L790" s="103"/>
      <c r="M790" s="103"/>
    </row>
    <row r="791" spans="1:13" s="81" customFormat="1" x14ac:dyDescent="0.25">
      <c r="A791" s="79"/>
      <c r="B791" s="79"/>
      <c r="C791" s="79"/>
      <c r="D791" s="94"/>
      <c r="E791" s="79"/>
      <c r="F791" s="79"/>
      <c r="G791" s="80"/>
      <c r="H791" s="79"/>
      <c r="I791" s="80"/>
      <c r="J791" s="103"/>
      <c r="K791" s="103"/>
      <c r="L791" s="103"/>
      <c r="M791" s="103"/>
    </row>
    <row r="792" spans="1:13" s="81" customFormat="1" x14ac:dyDescent="0.25">
      <c r="A792" s="79"/>
      <c r="B792" s="79"/>
      <c r="C792" s="79"/>
      <c r="D792" s="94"/>
      <c r="E792" s="79"/>
      <c r="F792" s="79"/>
      <c r="G792" s="80"/>
      <c r="H792" s="79"/>
      <c r="I792" s="80"/>
      <c r="J792" s="103"/>
      <c r="K792" s="103"/>
      <c r="L792" s="103"/>
      <c r="M792" s="103"/>
    </row>
    <row r="793" spans="1:13" s="81" customFormat="1" x14ac:dyDescent="0.25">
      <c r="A793" s="79"/>
      <c r="B793" s="79"/>
      <c r="C793" s="79"/>
      <c r="D793" s="94"/>
      <c r="E793" s="79"/>
      <c r="F793" s="79"/>
      <c r="G793" s="80"/>
      <c r="H793" s="79"/>
      <c r="I793" s="80"/>
      <c r="J793" s="103"/>
      <c r="K793" s="103"/>
      <c r="L793" s="103"/>
      <c r="M793" s="103"/>
    </row>
    <row r="794" spans="1:13" s="81" customFormat="1" x14ac:dyDescent="0.25">
      <c r="A794" s="79"/>
      <c r="B794" s="79"/>
      <c r="C794" s="79"/>
      <c r="D794" s="94"/>
      <c r="E794" s="79"/>
      <c r="F794" s="79"/>
      <c r="G794" s="80"/>
      <c r="H794" s="79"/>
      <c r="I794" s="80"/>
      <c r="J794" s="103"/>
      <c r="K794" s="103"/>
      <c r="L794" s="103"/>
      <c r="M794" s="103"/>
    </row>
    <row r="795" spans="1:13" s="81" customFormat="1" x14ac:dyDescent="0.25">
      <c r="A795" s="79"/>
      <c r="B795" s="79"/>
      <c r="C795" s="79"/>
      <c r="D795" s="94"/>
      <c r="E795" s="79"/>
      <c r="F795" s="79"/>
      <c r="G795" s="80"/>
      <c r="H795" s="79"/>
      <c r="I795" s="80"/>
      <c r="J795" s="103"/>
      <c r="K795" s="103"/>
      <c r="L795" s="103"/>
      <c r="M795" s="103"/>
    </row>
    <row r="796" spans="1:13" s="81" customFormat="1" x14ac:dyDescent="0.25">
      <c r="A796" s="79"/>
      <c r="B796" s="79"/>
      <c r="C796" s="79"/>
      <c r="D796" s="94"/>
      <c r="E796" s="79"/>
      <c r="F796" s="79"/>
      <c r="G796" s="80"/>
      <c r="H796" s="79"/>
      <c r="I796" s="80"/>
      <c r="J796" s="103"/>
      <c r="K796" s="103"/>
      <c r="L796" s="103"/>
      <c r="M796" s="103"/>
    </row>
    <row r="797" spans="1:13" s="81" customFormat="1" x14ac:dyDescent="0.25">
      <c r="A797" s="79"/>
      <c r="B797" s="79"/>
      <c r="C797" s="79"/>
      <c r="D797" s="94"/>
      <c r="E797" s="79"/>
      <c r="F797" s="79"/>
      <c r="G797" s="80"/>
      <c r="H797" s="79"/>
      <c r="I797" s="80"/>
      <c r="J797" s="103"/>
      <c r="K797" s="103"/>
      <c r="L797" s="103"/>
      <c r="M797" s="103"/>
    </row>
    <row r="798" spans="1:13" s="81" customFormat="1" x14ac:dyDescent="0.25">
      <c r="A798" s="79"/>
      <c r="B798" s="79"/>
      <c r="C798" s="79"/>
      <c r="D798" s="94"/>
      <c r="E798" s="79"/>
      <c r="F798" s="79"/>
      <c r="G798" s="80"/>
      <c r="H798" s="79"/>
      <c r="I798" s="80"/>
      <c r="J798" s="103"/>
      <c r="K798" s="103"/>
      <c r="L798" s="103"/>
      <c r="M798" s="103"/>
    </row>
    <row r="799" spans="1:13" s="81" customFormat="1" x14ac:dyDescent="0.25">
      <c r="A799" s="79"/>
      <c r="B799" s="79"/>
      <c r="C799" s="79"/>
      <c r="D799" s="94"/>
      <c r="E799" s="79"/>
      <c r="F799" s="79"/>
      <c r="G799" s="80"/>
      <c r="H799" s="79"/>
      <c r="I799" s="80"/>
      <c r="J799" s="103"/>
      <c r="K799" s="103"/>
      <c r="L799" s="103"/>
      <c r="M799" s="103"/>
    </row>
    <row r="800" spans="1:13" s="81" customFormat="1" x14ac:dyDescent="0.25">
      <c r="A800" s="79"/>
      <c r="B800" s="79"/>
      <c r="C800" s="79"/>
      <c r="D800" s="94"/>
      <c r="E800" s="79"/>
      <c r="F800" s="79"/>
      <c r="G800" s="80"/>
      <c r="H800" s="79"/>
      <c r="I800" s="80"/>
      <c r="J800" s="103"/>
      <c r="K800" s="103"/>
      <c r="L800" s="103"/>
      <c r="M800" s="103"/>
    </row>
    <row r="801" spans="1:13" s="81" customFormat="1" x14ac:dyDescent="0.25">
      <c r="A801" s="79"/>
      <c r="B801" s="79"/>
      <c r="C801" s="79"/>
      <c r="D801" s="94"/>
      <c r="E801" s="79"/>
      <c r="F801" s="79"/>
      <c r="G801" s="80"/>
      <c r="H801" s="79"/>
      <c r="I801" s="80"/>
      <c r="J801" s="103"/>
      <c r="K801" s="103"/>
      <c r="L801" s="103"/>
      <c r="M801" s="103"/>
    </row>
    <row r="802" spans="1:13" s="81" customFormat="1" x14ac:dyDescent="0.25">
      <c r="A802" s="79"/>
      <c r="B802" s="79"/>
      <c r="C802" s="79"/>
      <c r="D802" s="94"/>
      <c r="E802" s="79"/>
      <c r="F802" s="79"/>
      <c r="G802" s="80"/>
      <c r="H802" s="79"/>
      <c r="I802" s="80"/>
      <c r="J802" s="103"/>
      <c r="K802" s="103"/>
      <c r="L802" s="103"/>
      <c r="M802" s="103"/>
    </row>
    <row r="803" spans="1:13" s="81" customFormat="1" x14ac:dyDescent="0.25">
      <c r="A803" s="79"/>
      <c r="B803" s="79"/>
      <c r="C803" s="79"/>
      <c r="D803" s="94"/>
      <c r="E803" s="79"/>
      <c r="F803" s="79"/>
      <c r="G803" s="80"/>
      <c r="H803" s="79"/>
      <c r="I803" s="80"/>
      <c r="J803" s="103"/>
      <c r="K803" s="103"/>
      <c r="L803" s="103"/>
      <c r="M803" s="103"/>
    </row>
    <row r="804" spans="1:13" s="81" customFormat="1" x14ac:dyDescent="0.25">
      <c r="A804" s="79"/>
      <c r="B804" s="79"/>
      <c r="C804" s="79"/>
      <c r="D804" s="94"/>
      <c r="E804" s="79"/>
      <c r="F804" s="79"/>
      <c r="G804" s="80"/>
      <c r="H804" s="79"/>
      <c r="I804" s="80"/>
      <c r="J804" s="103"/>
      <c r="K804" s="103"/>
      <c r="L804" s="103"/>
      <c r="M804" s="103"/>
    </row>
    <row r="805" spans="1:13" s="81" customFormat="1" x14ac:dyDescent="0.25">
      <c r="A805" s="79"/>
      <c r="B805" s="79"/>
      <c r="C805" s="79"/>
      <c r="D805" s="94"/>
      <c r="E805" s="79"/>
      <c r="F805" s="79"/>
      <c r="G805" s="80"/>
      <c r="H805" s="79"/>
      <c r="I805" s="80"/>
      <c r="J805" s="103"/>
      <c r="K805" s="103"/>
      <c r="L805" s="103"/>
      <c r="M805" s="103"/>
    </row>
    <row r="806" spans="1:13" s="81" customFormat="1" x14ac:dyDescent="0.25">
      <c r="A806" s="79"/>
      <c r="B806" s="79"/>
      <c r="C806" s="79"/>
      <c r="D806" s="94"/>
      <c r="E806" s="79"/>
      <c r="F806" s="79"/>
      <c r="G806" s="80"/>
      <c r="H806" s="79"/>
      <c r="I806" s="80"/>
      <c r="J806" s="103"/>
      <c r="K806" s="103"/>
      <c r="L806" s="103"/>
      <c r="M806" s="103"/>
    </row>
    <row r="807" spans="1:13" s="81" customFormat="1" x14ac:dyDescent="0.25">
      <c r="A807" s="79"/>
      <c r="B807" s="79"/>
      <c r="C807" s="79"/>
      <c r="D807" s="94"/>
      <c r="E807" s="79"/>
      <c r="F807" s="79"/>
      <c r="G807" s="80"/>
      <c r="H807" s="79"/>
      <c r="I807" s="80"/>
      <c r="J807" s="103"/>
      <c r="K807" s="103"/>
      <c r="L807" s="103"/>
      <c r="M807" s="103"/>
    </row>
    <row r="808" spans="1:13" s="81" customFormat="1" x14ac:dyDescent="0.25">
      <c r="A808" s="79"/>
      <c r="B808" s="79"/>
      <c r="C808" s="79"/>
      <c r="D808" s="94"/>
      <c r="E808" s="79"/>
      <c r="F808" s="79"/>
      <c r="G808" s="80"/>
      <c r="H808" s="79"/>
      <c r="I808" s="80"/>
      <c r="J808" s="103"/>
      <c r="K808" s="103"/>
      <c r="L808" s="103"/>
      <c r="M808" s="103"/>
    </row>
    <row r="809" spans="1:13" s="81" customFormat="1" x14ac:dyDescent="0.25">
      <c r="A809" s="79"/>
      <c r="B809" s="79"/>
      <c r="C809" s="79"/>
      <c r="D809" s="94"/>
      <c r="E809" s="79"/>
      <c r="F809" s="79"/>
      <c r="G809" s="80"/>
      <c r="H809" s="79"/>
      <c r="I809" s="80"/>
      <c r="J809" s="103"/>
      <c r="K809" s="103"/>
      <c r="L809" s="103"/>
      <c r="M809" s="103"/>
    </row>
    <row r="810" spans="1:13" s="81" customFormat="1" x14ac:dyDescent="0.25">
      <c r="A810" s="79"/>
      <c r="B810" s="79"/>
      <c r="C810" s="79"/>
      <c r="D810" s="94"/>
      <c r="E810" s="79"/>
      <c r="F810" s="79"/>
      <c r="G810" s="80"/>
      <c r="H810" s="79"/>
      <c r="I810" s="80"/>
      <c r="J810" s="103"/>
      <c r="K810" s="103"/>
      <c r="L810" s="103"/>
      <c r="M810" s="103"/>
    </row>
    <row r="811" spans="1:13" s="81" customFormat="1" x14ac:dyDescent="0.25">
      <c r="A811" s="79"/>
      <c r="B811" s="79"/>
      <c r="C811" s="79"/>
      <c r="D811" s="94"/>
      <c r="E811" s="79"/>
      <c r="F811" s="79"/>
      <c r="G811" s="80"/>
      <c r="H811" s="79"/>
      <c r="I811" s="80"/>
      <c r="J811" s="103"/>
      <c r="K811" s="103"/>
      <c r="L811" s="103"/>
      <c r="M811" s="103"/>
    </row>
    <row r="812" spans="1:13" s="81" customFormat="1" x14ac:dyDescent="0.25">
      <c r="A812" s="79"/>
      <c r="B812" s="79"/>
      <c r="C812" s="79"/>
      <c r="D812" s="94"/>
      <c r="E812" s="79"/>
      <c r="F812" s="79"/>
      <c r="G812" s="80"/>
      <c r="H812" s="79"/>
      <c r="I812" s="80"/>
      <c r="J812" s="103"/>
      <c r="K812" s="103"/>
      <c r="L812" s="103"/>
      <c r="M812" s="103"/>
    </row>
    <row r="813" spans="1:13" s="81" customFormat="1" x14ac:dyDescent="0.25">
      <c r="A813" s="79"/>
      <c r="B813" s="79"/>
      <c r="C813" s="79"/>
      <c r="D813" s="94"/>
      <c r="E813" s="79"/>
      <c r="F813" s="79"/>
      <c r="G813" s="80"/>
      <c r="H813" s="79"/>
      <c r="I813" s="80"/>
      <c r="J813" s="103"/>
      <c r="K813" s="103"/>
      <c r="L813" s="103"/>
      <c r="M813" s="103"/>
    </row>
    <row r="814" spans="1:13" s="81" customFormat="1" x14ac:dyDescent="0.25">
      <c r="A814" s="79"/>
      <c r="B814" s="79"/>
      <c r="C814" s="79"/>
      <c r="D814" s="94"/>
      <c r="E814" s="79"/>
      <c r="F814" s="79"/>
      <c r="G814" s="80"/>
      <c r="H814" s="79"/>
      <c r="I814" s="80"/>
      <c r="J814" s="103"/>
      <c r="K814" s="103"/>
      <c r="L814" s="103"/>
      <c r="M814" s="103"/>
    </row>
    <row r="815" spans="1:13" s="81" customFormat="1" x14ac:dyDescent="0.25">
      <c r="A815" s="79"/>
      <c r="B815" s="79"/>
      <c r="C815" s="79"/>
      <c r="D815" s="94"/>
      <c r="E815" s="79"/>
      <c r="F815" s="79"/>
      <c r="G815" s="80"/>
      <c r="H815" s="79"/>
      <c r="I815" s="80"/>
      <c r="J815" s="103"/>
      <c r="K815" s="103"/>
      <c r="L815" s="103"/>
      <c r="M815" s="103"/>
    </row>
    <row r="816" spans="1:13" s="81" customFormat="1" x14ac:dyDescent="0.25">
      <c r="A816" s="79"/>
      <c r="B816" s="79"/>
      <c r="C816" s="79"/>
      <c r="D816" s="94"/>
      <c r="E816" s="79"/>
      <c r="F816" s="79"/>
      <c r="G816" s="80"/>
      <c r="H816" s="79"/>
      <c r="I816" s="80"/>
      <c r="J816" s="103"/>
      <c r="K816" s="103"/>
      <c r="L816" s="103"/>
      <c r="M816" s="103"/>
    </row>
    <row r="817" spans="1:13" s="81" customFormat="1" x14ac:dyDescent="0.25">
      <c r="A817" s="79"/>
      <c r="B817" s="79"/>
      <c r="C817" s="79"/>
      <c r="D817" s="94"/>
      <c r="E817" s="79"/>
      <c r="F817" s="79"/>
      <c r="G817" s="80"/>
      <c r="H817" s="79"/>
      <c r="I817" s="80"/>
      <c r="J817" s="103"/>
      <c r="K817" s="103"/>
      <c r="L817" s="103"/>
      <c r="M817" s="103"/>
    </row>
    <row r="818" spans="1:13" s="81" customFormat="1" x14ac:dyDescent="0.25">
      <c r="A818" s="79"/>
      <c r="B818" s="79"/>
      <c r="C818" s="79"/>
      <c r="D818" s="94"/>
      <c r="E818" s="79"/>
      <c r="F818" s="79"/>
      <c r="G818" s="80"/>
      <c r="H818" s="79"/>
      <c r="I818" s="80"/>
      <c r="J818" s="103"/>
      <c r="K818" s="103"/>
      <c r="L818" s="103"/>
      <c r="M818" s="103"/>
    </row>
    <row r="819" spans="1:13" s="81" customFormat="1" x14ac:dyDescent="0.25">
      <c r="A819" s="79"/>
      <c r="B819" s="79"/>
      <c r="C819" s="79"/>
      <c r="D819" s="94"/>
      <c r="E819" s="79"/>
      <c r="F819" s="79"/>
      <c r="G819" s="80"/>
      <c r="H819" s="79"/>
      <c r="I819" s="80"/>
      <c r="J819" s="103"/>
      <c r="K819" s="103"/>
      <c r="L819" s="103"/>
      <c r="M819" s="103"/>
    </row>
    <row r="820" spans="1:13" s="81" customFormat="1" x14ac:dyDescent="0.25">
      <c r="A820" s="79"/>
      <c r="B820" s="79"/>
      <c r="C820" s="79"/>
      <c r="D820" s="94"/>
      <c r="E820" s="79"/>
      <c r="F820" s="79"/>
      <c r="G820" s="80"/>
      <c r="H820" s="79"/>
      <c r="I820" s="80"/>
      <c r="J820" s="103"/>
      <c r="K820" s="103"/>
      <c r="L820" s="103"/>
      <c r="M820" s="103"/>
    </row>
    <row r="821" spans="1:13" s="81" customFormat="1" x14ac:dyDescent="0.25">
      <c r="A821" s="79"/>
      <c r="B821" s="79"/>
      <c r="C821" s="79"/>
      <c r="D821" s="94"/>
      <c r="E821" s="79"/>
      <c r="F821" s="79"/>
      <c r="G821" s="80"/>
      <c r="H821" s="79"/>
      <c r="I821" s="80"/>
      <c r="J821" s="103"/>
      <c r="K821" s="103"/>
      <c r="L821" s="103"/>
      <c r="M821" s="103"/>
    </row>
    <row r="822" spans="1:13" s="81" customFormat="1" x14ac:dyDescent="0.25">
      <c r="A822" s="79"/>
      <c r="B822" s="79"/>
      <c r="C822" s="79"/>
      <c r="D822" s="94"/>
      <c r="E822" s="79"/>
      <c r="F822" s="79"/>
      <c r="G822" s="80"/>
      <c r="H822" s="79"/>
      <c r="I822" s="80"/>
      <c r="J822" s="103"/>
      <c r="K822" s="103"/>
      <c r="L822" s="103"/>
      <c r="M822" s="103"/>
    </row>
    <row r="823" spans="1:13" s="81" customFormat="1" x14ac:dyDescent="0.25">
      <c r="A823" s="79"/>
      <c r="B823" s="79"/>
      <c r="C823" s="79"/>
      <c r="D823" s="94"/>
      <c r="E823" s="79"/>
      <c r="F823" s="79"/>
      <c r="G823" s="80"/>
      <c r="H823" s="79"/>
      <c r="I823" s="80"/>
      <c r="J823" s="103"/>
      <c r="K823" s="103"/>
      <c r="L823" s="103"/>
      <c r="M823" s="103"/>
    </row>
    <row r="824" spans="1:13" s="81" customFormat="1" x14ac:dyDescent="0.25">
      <c r="A824" s="79"/>
      <c r="B824" s="79"/>
      <c r="C824" s="79"/>
      <c r="D824" s="94"/>
      <c r="E824" s="79"/>
      <c r="F824" s="79"/>
      <c r="G824" s="80"/>
      <c r="H824" s="79"/>
      <c r="I824" s="80"/>
      <c r="J824" s="103"/>
      <c r="K824" s="103"/>
      <c r="L824" s="103"/>
      <c r="M824" s="103"/>
    </row>
    <row r="825" spans="1:13" s="81" customFormat="1" x14ac:dyDescent="0.25">
      <c r="A825" s="79"/>
      <c r="B825" s="79"/>
      <c r="C825" s="79"/>
      <c r="D825" s="94"/>
      <c r="E825" s="79"/>
      <c r="F825" s="79"/>
      <c r="G825" s="80"/>
      <c r="H825" s="79"/>
      <c r="I825" s="80"/>
      <c r="J825" s="103"/>
      <c r="K825" s="103"/>
      <c r="L825" s="103"/>
      <c r="M825" s="103"/>
    </row>
    <row r="826" spans="1:13" s="81" customFormat="1" x14ac:dyDescent="0.25">
      <c r="A826" s="79"/>
      <c r="B826" s="79"/>
      <c r="C826" s="79"/>
      <c r="D826" s="94"/>
      <c r="E826" s="79"/>
      <c r="F826" s="79"/>
      <c r="G826" s="80"/>
      <c r="H826" s="79"/>
      <c r="I826" s="80"/>
      <c r="J826" s="103"/>
      <c r="K826" s="103"/>
      <c r="L826" s="103"/>
      <c r="M826" s="103"/>
    </row>
    <row r="827" spans="1:13" s="81" customFormat="1" x14ac:dyDescent="0.25">
      <c r="A827" s="79"/>
      <c r="B827" s="79"/>
      <c r="C827" s="79"/>
      <c r="D827" s="94"/>
      <c r="E827" s="79"/>
      <c r="F827" s="79"/>
      <c r="G827" s="80"/>
      <c r="H827" s="79"/>
      <c r="I827" s="80"/>
      <c r="J827" s="103"/>
      <c r="K827" s="103"/>
      <c r="L827" s="103"/>
      <c r="M827" s="103"/>
    </row>
    <row r="828" spans="1:13" s="81" customFormat="1" x14ac:dyDescent="0.25">
      <c r="A828" s="79"/>
      <c r="B828" s="79"/>
      <c r="C828" s="79"/>
      <c r="D828" s="94"/>
      <c r="E828" s="79"/>
      <c r="F828" s="79"/>
      <c r="G828" s="80"/>
      <c r="H828" s="79"/>
      <c r="I828" s="80"/>
      <c r="J828" s="103"/>
      <c r="K828" s="103"/>
      <c r="L828" s="103"/>
      <c r="M828" s="103"/>
    </row>
    <row r="829" spans="1:13" s="81" customFormat="1" x14ac:dyDescent="0.25">
      <c r="A829" s="79"/>
      <c r="B829" s="79"/>
      <c r="C829" s="79"/>
      <c r="D829" s="94"/>
      <c r="E829" s="79"/>
      <c r="F829" s="79"/>
      <c r="G829" s="80"/>
      <c r="H829" s="79"/>
      <c r="I829" s="80"/>
      <c r="J829" s="103"/>
      <c r="K829" s="103"/>
      <c r="L829" s="103"/>
      <c r="M829" s="103"/>
    </row>
    <row r="830" spans="1:13" s="81" customFormat="1" x14ac:dyDescent="0.25">
      <c r="A830" s="79"/>
      <c r="B830" s="79"/>
      <c r="C830" s="79"/>
      <c r="D830" s="94"/>
      <c r="E830" s="79"/>
      <c r="F830" s="79"/>
      <c r="G830" s="80"/>
      <c r="H830" s="79"/>
      <c r="I830" s="80"/>
      <c r="J830" s="103"/>
      <c r="K830" s="103"/>
      <c r="L830" s="103"/>
      <c r="M830" s="103"/>
    </row>
    <row r="831" spans="1:13" s="81" customFormat="1" x14ac:dyDescent="0.25">
      <c r="A831" s="79"/>
      <c r="B831" s="79"/>
      <c r="C831" s="79"/>
      <c r="D831" s="94"/>
      <c r="E831" s="79"/>
      <c r="F831" s="79"/>
      <c r="G831" s="80"/>
      <c r="H831" s="79"/>
      <c r="I831" s="80"/>
      <c r="J831" s="103"/>
      <c r="K831" s="103"/>
      <c r="L831" s="103"/>
      <c r="M831" s="103"/>
    </row>
    <row r="832" spans="1:13" s="81" customFormat="1" x14ac:dyDescent="0.25">
      <c r="A832" s="79"/>
      <c r="B832" s="79"/>
      <c r="C832" s="79"/>
      <c r="D832" s="94"/>
      <c r="E832" s="79"/>
      <c r="F832" s="79"/>
      <c r="G832" s="80"/>
      <c r="H832" s="79"/>
      <c r="I832" s="80"/>
      <c r="J832" s="103"/>
      <c r="K832" s="103"/>
      <c r="L832" s="103"/>
      <c r="M832" s="103"/>
    </row>
    <row r="833" spans="1:13" s="81" customFormat="1" x14ac:dyDescent="0.25">
      <c r="A833" s="79"/>
      <c r="B833" s="79"/>
      <c r="C833" s="79"/>
      <c r="D833" s="94"/>
      <c r="E833" s="79"/>
      <c r="F833" s="79"/>
      <c r="G833" s="80"/>
      <c r="H833" s="79"/>
      <c r="I833" s="80"/>
      <c r="J833" s="103"/>
      <c r="K833" s="103"/>
      <c r="L833" s="103"/>
      <c r="M833" s="103"/>
    </row>
    <row r="834" spans="1:13" s="81" customFormat="1" x14ac:dyDescent="0.25">
      <c r="A834" s="79"/>
      <c r="B834" s="79"/>
      <c r="C834" s="79"/>
      <c r="D834" s="94"/>
      <c r="E834" s="79"/>
      <c r="F834" s="79"/>
      <c r="G834" s="80"/>
      <c r="H834" s="79"/>
      <c r="I834" s="80"/>
      <c r="J834" s="103"/>
      <c r="K834" s="103"/>
      <c r="L834" s="103"/>
      <c r="M834" s="103"/>
    </row>
    <row r="835" spans="1:13" s="81" customFormat="1" x14ac:dyDescent="0.25">
      <c r="A835" s="79"/>
      <c r="B835" s="79"/>
      <c r="C835" s="79"/>
      <c r="D835" s="94"/>
      <c r="E835" s="79"/>
      <c r="F835" s="79"/>
      <c r="G835" s="80"/>
      <c r="H835" s="79"/>
      <c r="I835" s="80"/>
      <c r="J835" s="103"/>
      <c r="K835" s="103"/>
      <c r="L835" s="103"/>
      <c r="M835" s="103"/>
    </row>
    <row r="836" spans="1:13" s="81" customFormat="1" x14ac:dyDescent="0.25">
      <c r="A836" s="79"/>
      <c r="B836" s="79"/>
      <c r="C836" s="79"/>
      <c r="D836" s="94"/>
      <c r="E836" s="79"/>
      <c r="F836" s="79"/>
      <c r="G836" s="80"/>
      <c r="H836" s="79"/>
      <c r="I836" s="80"/>
      <c r="J836" s="103"/>
      <c r="K836" s="103"/>
      <c r="L836" s="103"/>
      <c r="M836" s="103"/>
    </row>
    <row r="837" spans="1:13" s="81" customFormat="1" x14ac:dyDescent="0.25">
      <c r="A837" s="79"/>
      <c r="B837" s="79"/>
      <c r="C837" s="79"/>
      <c r="D837" s="94"/>
      <c r="E837" s="79"/>
      <c r="F837" s="79"/>
      <c r="G837" s="80"/>
      <c r="H837" s="79"/>
      <c r="I837" s="80"/>
      <c r="J837" s="103"/>
      <c r="K837" s="103"/>
      <c r="L837" s="103"/>
      <c r="M837" s="103"/>
    </row>
    <row r="838" spans="1:13" s="81" customFormat="1" x14ac:dyDescent="0.25">
      <c r="A838" s="79"/>
      <c r="B838" s="79"/>
      <c r="C838" s="79"/>
      <c r="D838" s="94"/>
      <c r="E838" s="79"/>
      <c r="F838" s="79"/>
      <c r="G838" s="80"/>
      <c r="H838" s="79"/>
      <c r="I838" s="80"/>
      <c r="J838" s="103"/>
      <c r="K838" s="103"/>
      <c r="L838" s="103"/>
      <c r="M838" s="103"/>
    </row>
    <row r="839" spans="1:13" s="81" customFormat="1" x14ac:dyDescent="0.25">
      <c r="A839" s="79"/>
      <c r="B839" s="79"/>
      <c r="C839" s="79"/>
      <c r="D839" s="94"/>
      <c r="E839" s="79"/>
      <c r="F839" s="79"/>
      <c r="G839" s="80"/>
      <c r="H839" s="79"/>
      <c r="I839" s="80"/>
      <c r="J839" s="103"/>
      <c r="K839" s="103"/>
      <c r="L839" s="103"/>
      <c r="M839" s="103"/>
    </row>
    <row r="840" spans="1:13" s="81" customFormat="1" x14ac:dyDescent="0.25">
      <c r="A840" s="79"/>
      <c r="B840" s="79"/>
      <c r="C840" s="79"/>
      <c r="D840" s="94"/>
      <c r="E840" s="79"/>
      <c r="F840" s="79"/>
      <c r="G840" s="80"/>
      <c r="H840" s="79"/>
      <c r="I840" s="80"/>
      <c r="J840" s="103"/>
      <c r="K840" s="103"/>
      <c r="L840" s="103"/>
      <c r="M840" s="103"/>
    </row>
    <row r="841" spans="1:13" s="81" customFormat="1" x14ac:dyDescent="0.25">
      <c r="A841" s="79"/>
      <c r="B841" s="79"/>
      <c r="C841" s="79"/>
      <c r="D841" s="94"/>
      <c r="E841" s="79"/>
      <c r="F841" s="79"/>
      <c r="G841" s="80"/>
      <c r="H841" s="79"/>
      <c r="I841" s="80"/>
      <c r="J841" s="103"/>
      <c r="K841" s="103"/>
      <c r="L841" s="103"/>
      <c r="M841" s="103"/>
    </row>
    <row r="842" spans="1:13" s="81" customFormat="1" x14ac:dyDescent="0.25">
      <c r="A842" s="79"/>
      <c r="B842" s="79"/>
      <c r="C842" s="79"/>
      <c r="D842" s="94"/>
      <c r="E842" s="79"/>
      <c r="F842" s="79"/>
      <c r="G842" s="80"/>
      <c r="H842" s="79"/>
      <c r="I842" s="80"/>
      <c r="J842" s="103"/>
      <c r="K842" s="103"/>
      <c r="L842" s="103"/>
      <c r="M842" s="103"/>
    </row>
    <row r="843" spans="1:13" s="81" customFormat="1" x14ac:dyDescent="0.25">
      <c r="A843" s="79"/>
      <c r="B843" s="79"/>
      <c r="C843" s="79"/>
      <c r="D843" s="94"/>
      <c r="E843" s="79"/>
      <c r="F843" s="79"/>
      <c r="G843" s="80"/>
      <c r="H843" s="79"/>
      <c r="I843" s="80"/>
      <c r="J843" s="103"/>
      <c r="K843" s="103"/>
      <c r="L843" s="103"/>
      <c r="M843" s="103"/>
    </row>
    <row r="844" spans="1:13" s="81" customFormat="1" x14ac:dyDescent="0.25">
      <c r="A844" s="79"/>
      <c r="B844" s="79"/>
      <c r="C844" s="79"/>
      <c r="D844" s="94"/>
      <c r="E844" s="79"/>
      <c r="F844" s="79"/>
      <c r="G844" s="80"/>
      <c r="H844" s="79"/>
      <c r="I844" s="80"/>
      <c r="J844" s="103"/>
      <c r="K844" s="103"/>
      <c r="L844" s="103"/>
      <c r="M844" s="103"/>
    </row>
    <row r="845" spans="1:13" s="81" customFormat="1" x14ac:dyDescent="0.25">
      <c r="A845" s="79"/>
      <c r="B845" s="79"/>
      <c r="C845" s="79"/>
      <c r="D845" s="94"/>
      <c r="E845" s="79"/>
      <c r="F845" s="79"/>
      <c r="G845" s="80"/>
      <c r="H845" s="79"/>
      <c r="I845" s="80"/>
      <c r="J845" s="103"/>
      <c r="K845" s="103"/>
      <c r="L845" s="103"/>
      <c r="M845" s="103"/>
    </row>
    <row r="846" spans="1:13" s="81" customFormat="1" x14ac:dyDescent="0.25">
      <c r="A846" s="79"/>
      <c r="B846" s="79"/>
      <c r="C846" s="79"/>
      <c r="D846" s="94"/>
      <c r="E846" s="79"/>
      <c r="F846" s="79"/>
      <c r="G846" s="80"/>
      <c r="H846" s="79"/>
      <c r="I846" s="80"/>
      <c r="J846" s="103"/>
      <c r="K846" s="103"/>
      <c r="L846" s="103"/>
      <c r="M846" s="103"/>
    </row>
    <row r="847" spans="1:13" s="81" customFormat="1" x14ac:dyDescent="0.25">
      <c r="A847" s="79"/>
      <c r="B847" s="79"/>
      <c r="C847" s="79"/>
      <c r="D847" s="94"/>
      <c r="E847" s="79"/>
      <c r="F847" s="79"/>
      <c r="G847" s="80"/>
      <c r="H847" s="79"/>
      <c r="I847" s="80"/>
      <c r="J847" s="103"/>
      <c r="K847" s="103"/>
      <c r="L847" s="103"/>
      <c r="M847" s="103"/>
    </row>
    <row r="848" spans="1:13" s="81" customFormat="1" x14ac:dyDescent="0.25">
      <c r="A848" s="79"/>
      <c r="B848" s="79"/>
      <c r="C848" s="79"/>
      <c r="D848" s="94"/>
      <c r="E848" s="79"/>
      <c r="F848" s="79"/>
      <c r="G848" s="80"/>
      <c r="H848" s="79"/>
      <c r="I848" s="80"/>
      <c r="J848" s="103"/>
      <c r="K848" s="103"/>
      <c r="L848" s="103"/>
      <c r="M848" s="103"/>
    </row>
    <row r="849" spans="1:13" s="81" customFormat="1" x14ac:dyDescent="0.25">
      <c r="A849" s="79"/>
      <c r="B849" s="79"/>
      <c r="C849" s="79"/>
      <c r="D849" s="94"/>
      <c r="E849" s="79"/>
      <c r="F849" s="79"/>
      <c r="G849" s="80"/>
      <c r="H849" s="79"/>
      <c r="I849" s="80"/>
      <c r="J849" s="103"/>
      <c r="K849" s="103"/>
      <c r="L849" s="103"/>
      <c r="M849" s="103"/>
    </row>
    <row r="850" spans="1:13" s="81" customFormat="1" x14ac:dyDescent="0.25">
      <c r="A850" s="79"/>
      <c r="B850" s="79"/>
      <c r="C850" s="79"/>
      <c r="D850" s="94"/>
      <c r="E850" s="79"/>
      <c r="F850" s="79"/>
      <c r="G850" s="80"/>
      <c r="H850" s="79"/>
      <c r="I850" s="80"/>
      <c r="J850" s="103"/>
      <c r="K850" s="103"/>
      <c r="L850" s="103"/>
      <c r="M850" s="103"/>
    </row>
    <row r="851" spans="1:13" s="81" customFormat="1" x14ac:dyDescent="0.25">
      <c r="A851" s="79"/>
      <c r="B851" s="79"/>
      <c r="C851" s="79"/>
      <c r="D851" s="94"/>
      <c r="E851" s="79"/>
      <c r="F851" s="79"/>
      <c r="G851" s="80"/>
      <c r="H851" s="79"/>
      <c r="I851" s="80"/>
      <c r="J851" s="103"/>
      <c r="K851" s="103"/>
      <c r="L851" s="103"/>
      <c r="M851" s="103"/>
    </row>
    <row r="852" spans="1:13" s="81" customFormat="1" x14ac:dyDescent="0.25">
      <c r="A852" s="79"/>
      <c r="B852" s="79"/>
      <c r="C852" s="79"/>
      <c r="D852" s="94"/>
      <c r="E852" s="79"/>
      <c r="F852" s="79"/>
      <c r="G852" s="80"/>
      <c r="H852" s="79"/>
      <c r="I852" s="80"/>
      <c r="J852" s="103"/>
      <c r="K852" s="103"/>
      <c r="L852" s="103"/>
      <c r="M852" s="103"/>
    </row>
    <row r="853" spans="1:13" s="81" customFormat="1" x14ac:dyDescent="0.25">
      <c r="A853" s="79"/>
      <c r="B853" s="79"/>
      <c r="C853" s="79"/>
      <c r="D853" s="94"/>
      <c r="E853" s="79"/>
      <c r="F853" s="79"/>
      <c r="G853" s="80"/>
      <c r="H853" s="79"/>
      <c r="I853" s="80"/>
      <c r="J853" s="103"/>
      <c r="K853" s="103"/>
      <c r="L853" s="103"/>
      <c r="M853" s="103"/>
    </row>
    <row r="854" spans="1:13" s="81" customFormat="1" x14ac:dyDescent="0.25">
      <c r="A854" s="79"/>
      <c r="B854" s="79"/>
      <c r="C854" s="79"/>
      <c r="D854" s="94"/>
      <c r="E854" s="79"/>
      <c r="F854" s="79"/>
      <c r="G854" s="80"/>
      <c r="H854" s="79"/>
      <c r="I854" s="80"/>
      <c r="J854" s="103"/>
      <c r="K854" s="103"/>
      <c r="L854" s="103"/>
      <c r="M854" s="103"/>
    </row>
    <row r="855" spans="1:13" s="81" customFormat="1" x14ac:dyDescent="0.25">
      <c r="A855" s="79"/>
      <c r="B855" s="79"/>
      <c r="C855" s="79"/>
      <c r="D855" s="94"/>
      <c r="E855" s="79"/>
      <c r="F855" s="79"/>
      <c r="G855" s="80"/>
      <c r="H855" s="79"/>
      <c r="I855" s="80"/>
      <c r="J855" s="103"/>
      <c r="K855" s="103"/>
      <c r="L855" s="103"/>
      <c r="M855" s="103"/>
    </row>
    <row r="856" spans="1:13" s="81" customFormat="1" x14ac:dyDescent="0.25">
      <c r="A856" s="79"/>
      <c r="B856" s="79"/>
      <c r="C856" s="79"/>
      <c r="D856" s="94"/>
      <c r="E856" s="79"/>
      <c r="F856" s="79"/>
      <c r="G856" s="80"/>
      <c r="H856" s="79"/>
      <c r="I856" s="80"/>
      <c r="J856" s="103"/>
      <c r="K856" s="103"/>
      <c r="L856" s="103"/>
      <c r="M856" s="103"/>
    </row>
    <row r="857" spans="1:13" s="81" customFormat="1" x14ac:dyDescent="0.25">
      <c r="A857" s="79"/>
      <c r="B857" s="79"/>
      <c r="C857" s="79"/>
      <c r="D857" s="94"/>
      <c r="E857" s="79"/>
      <c r="F857" s="79"/>
      <c r="G857" s="80"/>
      <c r="H857" s="79"/>
      <c r="I857" s="80"/>
      <c r="J857" s="103"/>
      <c r="K857" s="103"/>
      <c r="L857" s="103"/>
      <c r="M857" s="103"/>
    </row>
    <row r="858" spans="1:13" s="81" customFormat="1" x14ac:dyDescent="0.25">
      <c r="A858" s="79"/>
      <c r="B858" s="79"/>
      <c r="C858" s="79"/>
      <c r="D858" s="94"/>
      <c r="E858" s="79"/>
      <c r="F858" s="79"/>
      <c r="G858" s="80"/>
      <c r="H858" s="79"/>
      <c r="I858" s="80"/>
      <c r="J858" s="103"/>
      <c r="K858" s="103"/>
      <c r="L858" s="103"/>
      <c r="M858" s="103"/>
    </row>
    <row r="859" spans="1:13" s="81" customFormat="1" x14ac:dyDescent="0.25">
      <c r="A859" s="79"/>
      <c r="B859" s="79"/>
      <c r="C859" s="79"/>
      <c r="D859" s="94"/>
      <c r="E859" s="79"/>
      <c r="F859" s="79"/>
      <c r="G859" s="80"/>
      <c r="H859" s="79"/>
      <c r="I859" s="80"/>
      <c r="J859" s="103"/>
      <c r="K859" s="103"/>
      <c r="L859" s="103"/>
      <c r="M859" s="103"/>
    </row>
    <row r="860" spans="1:13" s="81" customFormat="1" x14ac:dyDescent="0.25">
      <c r="A860" s="79"/>
      <c r="B860" s="79"/>
      <c r="C860" s="79"/>
      <c r="D860" s="94"/>
      <c r="E860" s="79"/>
      <c r="F860" s="79"/>
      <c r="G860" s="80"/>
      <c r="H860" s="79"/>
      <c r="I860" s="80"/>
      <c r="J860" s="103"/>
      <c r="K860" s="103"/>
      <c r="L860" s="103"/>
      <c r="M860" s="103"/>
    </row>
    <row r="861" spans="1:13" s="81" customFormat="1" x14ac:dyDescent="0.25">
      <c r="A861" s="79"/>
      <c r="B861" s="79"/>
      <c r="C861" s="79"/>
      <c r="D861" s="94"/>
      <c r="E861" s="79"/>
      <c r="F861" s="79"/>
      <c r="G861" s="80"/>
      <c r="H861" s="79"/>
      <c r="I861" s="80"/>
      <c r="J861" s="103"/>
      <c r="K861" s="103"/>
      <c r="L861" s="103"/>
      <c r="M861" s="103"/>
    </row>
    <row r="862" spans="1:13" s="81" customFormat="1" x14ac:dyDescent="0.25">
      <c r="A862" s="79"/>
      <c r="B862" s="79"/>
      <c r="C862" s="79"/>
      <c r="D862" s="94"/>
      <c r="E862" s="79"/>
      <c r="F862" s="79"/>
      <c r="G862" s="80"/>
      <c r="H862" s="79"/>
      <c r="I862" s="80"/>
      <c r="J862" s="103"/>
      <c r="K862" s="103"/>
      <c r="L862" s="103"/>
      <c r="M862" s="103"/>
    </row>
    <row r="863" spans="1:13" s="81" customFormat="1" x14ac:dyDescent="0.25">
      <c r="A863" s="79"/>
      <c r="B863" s="79"/>
      <c r="C863" s="79"/>
      <c r="D863" s="94"/>
      <c r="E863" s="79"/>
      <c r="F863" s="79"/>
      <c r="G863" s="80"/>
      <c r="H863" s="79"/>
      <c r="I863" s="80"/>
      <c r="J863" s="103"/>
      <c r="K863" s="103"/>
      <c r="L863" s="103"/>
      <c r="M863" s="103"/>
    </row>
    <row r="864" spans="1:13" s="81" customFormat="1" x14ac:dyDescent="0.25">
      <c r="A864" s="79"/>
      <c r="B864" s="79"/>
      <c r="C864" s="79"/>
      <c r="D864" s="94"/>
      <c r="E864" s="79"/>
      <c r="F864" s="79"/>
      <c r="G864" s="80"/>
      <c r="H864" s="79"/>
      <c r="I864" s="80"/>
      <c r="J864" s="103"/>
      <c r="K864" s="103"/>
      <c r="L864" s="103"/>
      <c r="M864" s="103"/>
    </row>
    <row r="865" spans="1:13" s="81" customFormat="1" x14ac:dyDescent="0.25">
      <c r="A865" s="79"/>
      <c r="B865" s="79"/>
      <c r="C865" s="79"/>
      <c r="D865" s="94"/>
      <c r="E865" s="79"/>
      <c r="F865" s="79"/>
      <c r="G865" s="80"/>
      <c r="H865" s="79"/>
      <c r="I865" s="80"/>
      <c r="J865" s="103"/>
      <c r="K865" s="103"/>
      <c r="L865" s="103"/>
      <c r="M865" s="103"/>
    </row>
    <row r="866" spans="1:13" s="81" customFormat="1" x14ac:dyDescent="0.25">
      <c r="A866" s="79"/>
      <c r="B866" s="79"/>
      <c r="C866" s="79"/>
      <c r="D866" s="94"/>
      <c r="E866" s="79"/>
      <c r="F866" s="79"/>
      <c r="G866" s="80"/>
      <c r="H866" s="79"/>
      <c r="I866" s="80"/>
      <c r="J866" s="103"/>
      <c r="K866" s="103"/>
      <c r="L866" s="103"/>
      <c r="M866" s="103"/>
    </row>
    <row r="867" spans="1:13" s="81" customFormat="1" x14ac:dyDescent="0.25">
      <c r="A867" s="79"/>
      <c r="B867" s="79"/>
      <c r="C867" s="79"/>
      <c r="D867" s="94"/>
      <c r="E867" s="79"/>
      <c r="F867" s="79"/>
      <c r="G867" s="80"/>
      <c r="H867" s="79"/>
      <c r="I867" s="80"/>
      <c r="J867" s="103"/>
      <c r="K867" s="103"/>
      <c r="L867" s="103"/>
      <c r="M867" s="103"/>
    </row>
    <row r="868" spans="1:13" s="81" customFormat="1" x14ac:dyDescent="0.25">
      <c r="A868" s="79"/>
      <c r="B868" s="79"/>
      <c r="C868" s="79"/>
      <c r="D868" s="94"/>
      <c r="E868" s="79"/>
      <c r="F868" s="79"/>
      <c r="G868" s="80"/>
      <c r="H868" s="79"/>
      <c r="I868" s="80"/>
      <c r="J868" s="103"/>
      <c r="K868" s="103"/>
      <c r="L868" s="103"/>
      <c r="M868" s="103"/>
    </row>
    <row r="869" spans="1:13" s="81" customFormat="1" x14ac:dyDescent="0.25">
      <c r="A869" s="79"/>
      <c r="B869" s="79"/>
      <c r="C869" s="79"/>
      <c r="D869" s="94"/>
      <c r="E869" s="79"/>
      <c r="F869" s="79"/>
      <c r="G869" s="80"/>
      <c r="H869" s="79"/>
      <c r="I869" s="80"/>
      <c r="J869" s="103"/>
      <c r="K869" s="103"/>
      <c r="L869" s="103"/>
      <c r="M869" s="103"/>
    </row>
    <row r="870" spans="1:13" s="81" customFormat="1" x14ac:dyDescent="0.25">
      <c r="A870" s="79"/>
      <c r="B870" s="79"/>
      <c r="C870" s="79"/>
      <c r="D870" s="94"/>
      <c r="E870" s="79"/>
      <c r="F870" s="79"/>
      <c r="G870" s="80"/>
      <c r="H870" s="79"/>
      <c r="I870" s="80"/>
      <c r="J870" s="103"/>
      <c r="K870" s="103"/>
      <c r="L870" s="103"/>
      <c r="M870" s="103"/>
    </row>
    <row r="871" spans="1:13" s="81" customFormat="1" x14ac:dyDescent="0.25">
      <c r="A871" s="79"/>
      <c r="B871" s="79"/>
      <c r="C871" s="79"/>
      <c r="D871" s="94"/>
      <c r="E871" s="79"/>
      <c r="F871" s="79"/>
      <c r="G871" s="80"/>
      <c r="H871" s="79"/>
      <c r="I871" s="80"/>
      <c r="J871" s="103"/>
      <c r="K871" s="103"/>
      <c r="L871" s="103"/>
      <c r="M871" s="103"/>
    </row>
    <row r="872" spans="1:13" s="81" customFormat="1" x14ac:dyDescent="0.25">
      <c r="A872" s="79"/>
      <c r="B872" s="79"/>
      <c r="C872" s="79"/>
      <c r="D872" s="94"/>
      <c r="E872" s="79"/>
      <c r="F872" s="79"/>
      <c r="G872" s="80"/>
      <c r="H872" s="79"/>
      <c r="I872" s="80"/>
      <c r="J872" s="103"/>
      <c r="K872" s="103"/>
      <c r="L872" s="103"/>
      <c r="M872" s="103"/>
    </row>
    <row r="873" spans="1:13" s="81" customFormat="1" x14ac:dyDescent="0.25">
      <c r="A873" s="79"/>
      <c r="B873" s="79"/>
      <c r="C873" s="79"/>
      <c r="D873" s="94"/>
      <c r="E873" s="79"/>
      <c r="F873" s="79"/>
      <c r="G873" s="80"/>
      <c r="H873" s="79"/>
      <c r="I873" s="80"/>
      <c r="J873" s="103"/>
      <c r="K873" s="103"/>
      <c r="L873" s="103"/>
      <c r="M873" s="103"/>
    </row>
    <row r="874" spans="1:13" s="81" customFormat="1" x14ac:dyDescent="0.25">
      <c r="A874" s="79"/>
      <c r="B874" s="79"/>
      <c r="C874" s="79"/>
      <c r="D874" s="94"/>
      <c r="E874" s="79"/>
      <c r="F874" s="79"/>
      <c r="G874" s="80"/>
      <c r="H874" s="79"/>
      <c r="I874" s="80"/>
      <c r="J874" s="103"/>
      <c r="K874" s="103"/>
      <c r="L874" s="103"/>
      <c r="M874" s="103"/>
    </row>
    <row r="875" spans="1:13" s="81" customFormat="1" x14ac:dyDescent="0.25">
      <c r="A875" s="79"/>
      <c r="B875" s="79"/>
      <c r="C875" s="79"/>
      <c r="D875" s="94"/>
      <c r="E875" s="79"/>
      <c r="F875" s="79"/>
      <c r="G875" s="80"/>
      <c r="H875" s="79"/>
      <c r="I875" s="80"/>
      <c r="J875" s="103"/>
      <c r="K875" s="103"/>
      <c r="L875" s="103"/>
      <c r="M875" s="103"/>
    </row>
    <row r="876" spans="1:13" s="81" customFormat="1" x14ac:dyDescent="0.25">
      <c r="A876" s="79"/>
      <c r="B876" s="79"/>
      <c r="C876" s="79"/>
      <c r="D876" s="94"/>
      <c r="E876" s="79"/>
      <c r="F876" s="79"/>
      <c r="G876" s="80"/>
      <c r="H876" s="79"/>
      <c r="I876" s="80"/>
      <c r="J876" s="103"/>
      <c r="K876" s="103"/>
      <c r="L876" s="103"/>
      <c r="M876" s="103"/>
    </row>
    <row r="877" spans="1:13" s="81" customFormat="1" x14ac:dyDescent="0.25">
      <c r="A877" s="79"/>
      <c r="B877" s="79"/>
      <c r="C877" s="79"/>
      <c r="D877" s="94"/>
      <c r="E877" s="79"/>
      <c r="F877" s="79"/>
      <c r="G877" s="80"/>
      <c r="H877" s="79"/>
      <c r="I877" s="80"/>
      <c r="J877" s="103"/>
      <c r="K877" s="103"/>
      <c r="L877" s="103"/>
      <c r="M877" s="103"/>
    </row>
    <row r="878" spans="1:13" s="81" customFormat="1" x14ac:dyDescent="0.25">
      <c r="A878" s="79"/>
      <c r="B878" s="79"/>
      <c r="C878" s="79"/>
      <c r="D878" s="94"/>
      <c r="E878" s="79"/>
      <c r="F878" s="79"/>
      <c r="G878" s="80"/>
      <c r="H878" s="79"/>
      <c r="I878" s="80"/>
      <c r="J878" s="103"/>
      <c r="K878" s="103"/>
      <c r="L878" s="103"/>
      <c r="M878" s="103"/>
    </row>
    <row r="879" spans="1:13" s="81" customFormat="1" x14ac:dyDescent="0.25">
      <c r="A879" s="79"/>
      <c r="B879" s="79"/>
      <c r="C879" s="79"/>
      <c r="D879" s="94"/>
      <c r="E879" s="79"/>
      <c r="F879" s="79"/>
      <c r="G879" s="80"/>
      <c r="H879" s="79"/>
      <c r="I879" s="80"/>
      <c r="J879" s="103"/>
      <c r="K879" s="103"/>
      <c r="L879" s="103"/>
      <c r="M879" s="103"/>
    </row>
    <row r="880" spans="1:13" s="81" customFormat="1" x14ac:dyDescent="0.25">
      <c r="A880" s="79"/>
      <c r="B880" s="79"/>
      <c r="C880" s="79"/>
      <c r="D880" s="94"/>
      <c r="E880" s="79"/>
      <c r="F880" s="79"/>
      <c r="G880" s="80"/>
      <c r="H880" s="79"/>
      <c r="I880" s="80"/>
      <c r="J880" s="103"/>
      <c r="K880" s="103"/>
      <c r="L880" s="103"/>
      <c r="M880" s="103"/>
    </row>
    <row r="881" spans="1:13" s="81" customFormat="1" x14ac:dyDescent="0.25">
      <c r="A881" s="79"/>
      <c r="B881" s="79"/>
      <c r="C881" s="79"/>
      <c r="D881" s="94"/>
      <c r="E881" s="79"/>
      <c r="F881" s="79"/>
      <c r="G881" s="80"/>
      <c r="H881" s="79"/>
      <c r="I881" s="80"/>
      <c r="J881" s="103"/>
      <c r="K881" s="103"/>
      <c r="L881" s="103"/>
      <c r="M881" s="103"/>
    </row>
    <row r="882" spans="1:13" s="81" customFormat="1" x14ac:dyDescent="0.25">
      <c r="A882" s="79"/>
      <c r="B882" s="79"/>
      <c r="C882" s="79"/>
      <c r="D882" s="94"/>
      <c r="E882" s="79"/>
      <c r="F882" s="79"/>
      <c r="G882" s="80"/>
      <c r="H882" s="79"/>
      <c r="I882" s="80"/>
      <c r="J882" s="103"/>
      <c r="K882" s="103"/>
      <c r="L882" s="103"/>
      <c r="M882" s="103"/>
    </row>
    <row r="883" spans="1:13" s="81" customFormat="1" x14ac:dyDescent="0.25">
      <c r="A883" s="79"/>
      <c r="B883" s="79"/>
      <c r="C883" s="79"/>
      <c r="D883" s="94"/>
      <c r="E883" s="79"/>
      <c r="F883" s="79"/>
      <c r="G883" s="80"/>
      <c r="H883" s="79"/>
      <c r="I883" s="80"/>
      <c r="J883" s="103"/>
      <c r="K883" s="103"/>
      <c r="L883" s="103"/>
      <c r="M883" s="103"/>
    </row>
    <row r="884" spans="1:13" s="81" customFormat="1" x14ac:dyDescent="0.25">
      <c r="A884" s="79"/>
      <c r="B884" s="79"/>
      <c r="C884" s="79"/>
      <c r="D884" s="94"/>
      <c r="E884" s="79"/>
      <c r="F884" s="79"/>
      <c r="G884" s="80"/>
      <c r="H884" s="79"/>
      <c r="I884" s="80"/>
      <c r="J884" s="103"/>
      <c r="K884" s="103"/>
      <c r="L884" s="103"/>
      <c r="M884" s="103"/>
    </row>
    <row r="885" spans="1:13" s="81" customFormat="1" x14ac:dyDescent="0.25">
      <c r="A885" s="79"/>
      <c r="B885" s="79"/>
      <c r="C885" s="79"/>
      <c r="D885" s="94"/>
      <c r="E885" s="79"/>
      <c r="F885" s="79"/>
      <c r="G885" s="80"/>
      <c r="H885" s="79"/>
      <c r="I885" s="80"/>
      <c r="J885" s="103"/>
      <c r="K885" s="103"/>
      <c r="L885" s="103"/>
      <c r="M885" s="103"/>
    </row>
    <row r="886" spans="1:13" s="81" customFormat="1" x14ac:dyDescent="0.25">
      <c r="A886" s="79"/>
      <c r="B886" s="79"/>
      <c r="C886" s="79"/>
      <c r="D886" s="94"/>
      <c r="E886" s="79"/>
      <c r="F886" s="79"/>
      <c r="G886" s="80"/>
      <c r="H886" s="79"/>
      <c r="I886" s="80"/>
      <c r="J886" s="103"/>
      <c r="K886" s="103"/>
      <c r="L886" s="103"/>
      <c r="M886" s="103"/>
    </row>
    <row r="887" spans="1:13" s="81" customFormat="1" x14ac:dyDescent="0.25">
      <c r="A887" s="79"/>
      <c r="B887" s="79"/>
      <c r="C887" s="79"/>
      <c r="D887" s="94"/>
      <c r="E887" s="79"/>
      <c r="F887" s="79"/>
      <c r="G887" s="80"/>
      <c r="H887" s="79"/>
      <c r="I887" s="80"/>
      <c r="J887" s="103"/>
      <c r="K887" s="103"/>
      <c r="L887" s="103"/>
      <c r="M887" s="103"/>
    </row>
    <row r="888" spans="1:13" s="81" customFormat="1" x14ac:dyDescent="0.25">
      <c r="A888" s="79"/>
      <c r="B888" s="79"/>
      <c r="C888" s="79"/>
      <c r="D888" s="94"/>
      <c r="E888" s="79"/>
      <c r="F888" s="79"/>
      <c r="G888" s="80"/>
      <c r="H888" s="79"/>
      <c r="I888" s="80"/>
      <c r="J888" s="103"/>
      <c r="K888" s="103"/>
      <c r="L888" s="103"/>
      <c r="M888" s="103"/>
    </row>
    <row r="889" spans="1:13" s="81" customFormat="1" x14ac:dyDescent="0.25">
      <c r="A889" s="79"/>
      <c r="B889" s="79"/>
      <c r="C889" s="79"/>
      <c r="D889" s="94"/>
      <c r="E889" s="79"/>
      <c r="F889" s="79"/>
      <c r="G889" s="80"/>
      <c r="H889" s="79"/>
      <c r="I889" s="80"/>
      <c r="J889" s="103"/>
      <c r="K889" s="103"/>
      <c r="L889" s="103"/>
      <c r="M889" s="103"/>
    </row>
    <row r="890" spans="1:13" s="81" customFormat="1" x14ac:dyDescent="0.25">
      <c r="A890" s="79"/>
      <c r="B890" s="79"/>
      <c r="C890" s="79"/>
      <c r="D890" s="94"/>
      <c r="E890" s="79"/>
      <c r="F890" s="79"/>
      <c r="G890" s="80"/>
      <c r="H890" s="79"/>
      <c r="I890" s="80"/>
      <c r="J890" s="103"/>
      <c r="K890" s="103"/>
      <c r="L890" s="103"/>
      <c r="M890" s="103"/>
    </row>
    <row r="891" spans="1:13" s="81" customFormat="1" x14ac:dyDescent="0.25">
      <c r="A891" s="79"/>
      <c r="B891" s="79"/>
      <c r="C891" s="79"/>
      <c r="D891" s="94"/>
      <c r="E891" s="79"/>
      <c r="F891" s="79"/>
      <c r="G891" s="80"/>
      <c r="H891" s="79"/>
      <c r="I891" s="80"/>
      <c r="J891" s="103"/>
      <c r="K891" s="103"/>
      <c r="L891" s="103"/>
      <c r="M891" s="103"/>
    </row>
    <row r="892" spans="1:13" s="81" customFormat="1" x14ac:dyDescent="0.25">
      <c r="A892" s="79"/>
      <c r="B892" s="79"/>
      <c r="C892" s="79"/>
      <c r="D892" s="94"/>
      <c r="E892" s="79"/>
      <c r="F892" s="79"/>
      <c r="G892" s="80"/>
      <c r="H892" s="79"/>
      <c r="I892" s="80"/>
      <c r="J892" s="103"/>
      <c r="K892" s="103"/>
      <c r="L892" s="103"/>
      <c r="M892" s="103"/>
    </row>
    <row r="893" spans="1:13" s="81" customFormat="1" x14ac:dyDescent="0.25">
      <c r="A893" s="79"/>
      <c r="B893" s="79"/>
      <c r="C893" s="79"/>
      <c r="D893" s="94"/>
      <c r="E893" s="79"/>
      <c r="F893" s="79"/>
      <c r="G893" s="80"/>
      <c r="H893" s="79"/>
      <c r="I893" s="80"/>
      <c r="J893" s="103"/>
      <c r="K893" s="103"/>
      <c r="L893" s="103"/>
      <c r="M893" s="103"/>
    </row>
    <row r="894" spans="1:13" s="81" customFormat="1" x14ac:dyDescent="0.25">
      <c r="A894" s="79"/>
      <c r="B894" s="79"/>
      <c r="C894" s="79"/>
      <c r="D894" s="94"/>
      <c r="E894" s="79"/>
      <c r="F894" s="79"/>
      <c r="G894" s="80"/>
      <c r="H894" s="79"/>
      <c r="I894" s="80"/>
      <c r="J894" s="103"/>
      <c r="K894" s="103"/>
      <c r="L894" s="103"/>
      <c r="M894" s="103"/>
    </row>
    <row r="895" spans="1:13" s="81" customFormat="1" x14ac:dyDescent="0.25">
      <c r="A895" s="79"/>
      <c r="B895" s="79"/>
      <c r="C895" s="79"/>
      <c r="D895" s="94"/>
      <c r="E895" s="79"/>
      <c r="F895" s="79"/>
      <c r="G895" s="80"/>
      <c r="H895" s="79"/>
      <c r="I895" s="80"/>
      <c r="J895" s="103"/>
      <c r="K895" s="103"/>
      <c r="L895" s="103"/>
      <c r="M895" s="103"/>
    </row>
    <row r="896" spans="1:13" s="81" customFormat="1" x14ac:dyDescent="0.25">
      <c r="A896" s="79"/>
      <c r="B896" s="79"/>
      <c r="C896" s="79"/>
      <c r="D896" s="94"/>
      <c r="E896" s="79"/>
      <c r="F896" s="79"/>
      <c r="G896" s="80"/>
      <c r="H896" s="79"/>
      <c r="I896" s="80"/>
      <c r="J896" s="103"/>
      <c r="K896" s="103"/>
      <c r="L896" s="103"/>
      <c r="M896" s="103"/>
    </row>
    <row r="897" spans="1:13" s="81" customFormat="1" x14ac:dyDescent="0.25">
      <c r="A897" s="79"/>
      <c r="B897" s="79"/>
      <c r="C897" s="79"/>
      <c r="D897" s="94"/>
      <c r="E897" s="79"/>
      <c r="F897" s="79"/>
      <c r="G897" s="80"/>
      <c r="H897" s="79"/>
      <c r="I897" s="80"/>
      <c r="J897" s="103"/>
      <c r="K897" s="103"/>
      <c r="L897" s="103"/>
      <c r="M897" s="103"/>
    </row>
    <row r="898" spans="1:13" s="81" customFormat="1" x14ac:dyDescent="0.25">
      <c r="A898" s="79"/>
      <c r="B898" s="79"/>
      <c r="C898" s="79"/>
      <c r="D898" s="94"/>
      <c r="E898" s="79"/>
      <c r="F898" s="79"/>
      <c r="G898" s="80"/>
      <c r="H898" s="79"/>
      <c r="I898" s="80"/>
      <c r="J898" s="103"/>
      <c r="K898" s="103"/>
      <c r="L898" s="103"/>
      <c r="M898" s="103"/>
    </row>
    <row r="899" spans="1:13" s="81" customFormat="1" x14ac:dyDescent="0.25">
      <c r="A899" s="79"/>
      <c r="B899" s="79"/>
      <c r="C899" s="79"/>
      <c r="D899" s="94"/>
      <c r="E899" s="79"/>
      <c r="F899" s="79"/>
      <c r="G899" s="80"/>
      <c r="H899" s="79"/>
      <c r="I899" s="80"/>
      <c r="J899" s="103"/>
      <c r="K899" s="103"/>
      <c r="L899" s="103"/>
      <c r="M899" s="103"/>
    </row>
    <row r="900" spans="1:13" s="81" customFormat="1" x14ac:dyDescent="0.25">
      <c r="A900" s="79"/>
      <c r="B900" s="79"/>
      <c r="C900" s="79"/>
      <c r="D900" s="94"/>
      <c r="E900" s="79"/>
      <c r="F900" s="79"/>
      <c r="G900" s="80"/>
      <c r="H900" s="79"/>
      <c r="I900" s="80"/>
      <c r="J900" s="103"/>
      <c r="K900" s="103"/>
      <c r="L900" s="103"/>
      <c r="M900" s="103"/>
    </row>
    <row r="901" spans="1:13" s="81" customFormat="1" x14ac:dyDescent="0.25">
      <c r="A901" s="79"/>
      <c r="B901" s="79"/>
      <c r="C901" s="79"/>
      <c r="D901" s="94"/>
      <c r="E901" s="79"/>
      <c r="F901" s="79"/>
      <c r="G901" s="80"/>
      <c r="H901" s="79"/>
      <c r="I901" s="80"/>
      <c r="J901" s="103"/>
      <c r="K901" s="103"/>
      <c r="L901" s="103"/>
      <c r="M901" s="103"/>
    </row>
    <row r="902" spans="1:13" s="81" customFormat="1" x14ac:dyDescent="0.25">
      <c r="A902" s="79"/>
      <c r="B902" s="79"/>
      <c r="C902" s="79"/>
      <c r="D902" s="94"/>
      <c r="E902" s="79"/>
      <c r="F902" s="79"/>
      <c r="G902" s="80"/>
      <c r="H902" s="79"/>
      <c r="I902" s="80"/>
      <c r="J902" s="103"/>
      <c r="K902" s="103"/>
      <c r="L902" s="103"/>
      <c r="M902" s="103"/>
    </row>
    <row r="903" spans="1:13" s="81" customFormat="1" x14ac:dyDescent="0.25">
      <c r="A903" s="79"/>
      <c r="B903" s="79"/>
      <c r="C903" s="79"/>
      <c r="D903" s="94"/>
      <c r="E903" s="79"/>
      <c r="F903" s="79"/>
      <c r="G903" s="80"/>
      <c r="H903" s="79"/>
      <c r="I903" s="80"/>
      <c r="J903" s="103"/>
      <c r="K903" s="103"/>
      <c r="L903" s="103"/>
      <c r="M903" s="103"/>
    </row>
    <row r="904" spans="1:13" s="81" customFormat="1" x14ac:dyDescent="0.25">
      <c r="A904" s="79"/>
      <c r="B904" s="79"/>
      <c r="C904" s="79"/>
      <c r="D904" s="94"/>
      <c r="E904" s="79"/>
      <c r="F904" s="79"/>
      <c r="G904" s="80"/>
      <c r="H904" s="79"/>
      <c r="I904" s="80"/>
      <c r="J904" s="103"/>
      <c r="K904" s="103"/>
      <c r="L904" s="103"/>
      <c r="M904" s="103"/>
    </row>
    <row r="905" spans="1:13" s="81" customFormat="1" x14ac:dyDescent="0.25">
      <c r="A905" s="79"/>
      <c r="B905" s="79"/>
      <c r="C905" s="79"/>
      <c r="D905" s="94"/>
      <c r="E905" s="79"/>
      <c r="F905" s="79"/>
      <c r="G905" s="80"/>
      <c r="H905" s="79"/>
      <c r="I905" s="80"/>
      <c r="J905" s="103"/>
      <c r="K905" s="103"/>
      <c r="L905" s="103"/>
      <c r="M905" s="103"/>
    </row>
    <row r="906" spans="1:13" s="81" customFormat="1" x14ac:dyDescent="0.25">
      <c r="A906" s="79"/>
      <c r="B906" s="79"/>
      <c r="C906" s="79"/>
      <c r="D906" s="94"/>
      <c r="E906" s="79"/>
      <c r="F906" s="79"/>
      <c r="G906" s="80"/>
      <c r="H906" s="79"/>
      <c r="I906" s="80"/>
      <c r="J906" s="103"/>
      <c r="K906" s="103"/>
      <c r="L906" s="103"/>
      <c r="M906" s="103"/>
    </row>
    <row r="907" spans="1:13" s="81" customFormat="1" x14ac:dyDescent="0.25">
      <c r="A907" s="79"/>
      <c r="B907" s="79"/>
      <c r="C907" s="79"/>
      <c r="D907" s="94"/>
      <c r="E907" s="79"/>
      <c r="F907" s="79"/>
      <c r="G907" s="80"/>
      <c r="H907" s="79"/>
      <c r="I907" s="80"/>
      <c r="J907" s="103"/>
      <c r="K907" s="103"/>
      <c r="L907" s="103"/>
      <c r="M907" s="103"/>
    </row>
    <row r="908" spans="1:13" s="81" customFormat="1" x14ac:dyDescent="0.25">
      <c r="A908" s="79"/>
      <c r="B908" s="79"/>
      <c r="C908" s="79"/>
      <c r="D908" s="94"/>
      <c r="E908" s="79"/>
      <c r="F908" s="79"/>
      <c r="G908" s="80"/>
      <c r="H908" s="79"/>
      <c r="I908" s="80"/>
      <c r="J908" s="103"/>
      <c r="K908" s="103"/>
      <c r="L908" s="103"/>
      <c r="M908" s="103"/>
    </row>
    <row r="909" spans="1:13" s="81" customFormat="1" x14ac:dyDescent="0.25">
      <c r="A909" s="79"/>
      <c r="B909" s="79"/>
      <c r="C909" s="79"/>
      <c r="D909" s="94"/>
      <c r="E909" s="79"/>
      <c r="F909" s="79"/>
      <c r="G909" s="80"/>
      <c r="H909" s="79"/>
      <c r="I909" s="80"/>
      <c r="J909" s="103"/>
      <c r="K909" s="103"/>
      <c r="L909" s="103"/>
      <c r="M909" s="103"/>
    </row>
    <row r="910" spans="1:13" s="81" customFormat="1" x14ac:dyDescent="0.25">
      <c r="A910" s="79"/>
      <c r="B910" s="79"/>
      <c r="C910" s="79"/>
      <c r="D910" s="94"/>
      <c r="E910" s="79"/>
      <c r="F910" s="79"/>
      <c r="G910" s="80"/>
      <c r="H910" s="79"/>
      <c r="I910" s="80"/>
      <c r="J910" s="103"/>
      <c r="K910" s="103"/>
      <c r="L910" s="103"/>
      <c r="M910" s="103"/>
    </row>
    <row r="911" spans="1:13" s="81" customFormat="1" x14ac:dyDescent="0.25">
      <c r="A911" s="79"/>
      <c r="B911" s="79"/>
      <c r="C911" s="79"/>
      <c r="D911" s="94"/>
      <c r="E911" s="79"/>
      <c r="F911" s="79"/>
      <c r="G911" s="80"/>
      <c r="H911" s="79"/>
      <c r="I911" s="80"/>
      <c r="J911" s="103"/>
      <c r="K911" s="103"/>
      <c r="L911" s="103"/>
      <c r="M911" s="103"/>
    </row>
    <row r="912" spans="1:13" s="81" customFormat="1" x14ac:dyDescent="0.25">
      <c r="A912" s="79"/>
      <c r="B912" s="79"/>
      <c r="C912" s="79"/>
      <c r="D912" s="94"/>
      <c r="E912" s="79"/>
      <c r="F912" s="79"/>
      <c r="G912" s="80"/>
      <c r="H912" s="79"/>
      <c r="I912" s="80"/>
      <c r="J912" s="103"/>
      <c r="K912" s="103"/>
      <c r="L912" s="103"/>
      <c r="M912" s="103"/>
    </row>
    <row r="913" spans="1:13" s="81" customFormat="1" x14ac:dyDescent="0.25">
      <c r="A913" s="79"/>
      <c r="B913" s="79"/>
      <c r="C913" s="79"/>
      <c r="D913" s="94"/>
      <c r="E913" s="79"/>
      <c r="F913" s="79"/>
      <c r="G913" s="80"/>
      <c r="H913" s="79"/>
      <c r="I913" s="80"/>
      <c r="J913" s="103"/>
      <c r="K913" s="103"/>
      <c r="L913" s="103"/>
      <c r="M913" s="103"/>
    </row>
    <row r="914" spans="1:13" s="81" customFormat="1" x14ac:dyDescent="0.25">
      <c r="A914" s="79"/>
      <c r="B914" s="79"/>
      <c r="C914" s="79"/>
      <c r="D914" s="94"/>
      <c r="E914" s="79"/>
      <c r="F914" s="79"/>
      <c r="G914" s="80"/>
      <c r="H914" s="79"/>
      <c r="I914" s="80"/>
      <c r="J914" s="103"/>
      <c r="K914" s="103"/>
      <c r="L914" s="103"/>
      <c r="M914" s="103"/>
    </row>
    <row r="915" spans="1:13" s="81" customFormat="1" x14ac:dyDescent="0.25">
      <c r="A915" s="79"/>
      <c r="B915" s="79"/>
      <c r="C915" s="79"/>
      <c r="D915" s="94"/>
      <c r="E915" s="79"/>
      <c r="F915" s="79"/>
      <c r="G915" s="80"/>
      <c r="H915" s="79"/>
      <c r="I915" s="80"/>
      <c r="J915" s="103"/>
      <c r="K915" s="103"/>
      <c r="L915" s="103"/>
      <c r="M915" s="103"/>
    </row>
    <row r="916" spans="1:13" s="81" customFormat="1" x14ac:dyDescent="0.25">
      <c r="A916" s="79"/>
      <c r="B916" s="79"/>
      <c r="C916" s="79"/>
      <c r="D916" s="94"/>
      <c r="E916" s="79"/>
      <c r="F916" s="79"/>
      <c r="G916" s="80"/>
      <c r="H916" s="79"/>
      <c r="I916" s="80"/>
      <c r="J916" s="103"/>
      <c r="K916" s="103"/>
      <c r="L916" s="103"/>
      <c r="M916" s="103"/>
    </row>
    <row r="917" spans="1:13" s="81" customFormat="1" x14ac:dyDescent="0.25">
      <c r="A917" s="79"/>
      <c r="B917" s="79"/>
      <c r="C917" s="79"/>
      <c r="D917" s="94"/>
      <c r="E917" s="79"/>
      <c r="F917" s="79"/>
      <c r="G917" s="80"/>
      <c r="H917" s="79"/>
      <c r="I917" s="80"/>
      <c r="J917" s="103"/>
      <c r="K917" s="103"/>
      <c r="L917" s="103"/>
      <c r="M917" s="103"/>
    </row>
    <row r="918" spans="1:13" s="81" customFormat="1" x14ac:dyDescent="0.25">
      <c r="A918" s="79"/>
      <c r="B918" s="79"/>
      <c r="C918" s="79"/>
      <c r="D918" s="94"/>
      <c r="E918" s="79"/>
      <c r="F918" s="79"/>
      <c r="G918" s="80"/>
      <c r="H918" s="79"/>
      <c r="I918" s="80"/>
      <c r="J918" s="103"/>
      <c r="K918" s="103"/>
      <c r="L918" s="103"/>
      <c r="M918" s="103"/>
    </row>
    <row r="919" spans="1:13" s="81" customFormat="1" x14ac:dyDescent="0.25">
      <c r="A919" s="79"/>
      <c r="B919" s="79"/>
      <c r="C919" s="79"/>
      <c r="D919" s="94"/>
      <c r="E919" s="79"/>
      <c r="F919" s="79"/>
      <c r="G919" s="80"/>
      <c r="H919" s="79"/>
      <c r="I919" s="80"/>
      <c r="J919" s="103"/>
      <c r="K919" s="103"/>
      <c r="L919" s="103"/>
      <c r="M919" s="103"/>
    </row>
    <row r="920" spans="1:13" s="81" customFormat="1" x14ac:dyDescent="0.25">
      <c r="A920" s="79"/>
      <c r="B920" s="79"/>
      <c r="C920" s="79"/>
      <c r="D920" s="94"/>
      <c r="E920" s="79"/>
      <c r="F920" s="79"/>
      <c r="G920" s="80"/>
      <c r="H920" s="79"/>
      <c r="I920" s="80"/>
      <c r="J920" s="103"/>
      <c r="K920" s="103"/>
      <c r="L920" s="103"/>
      <c r="M920" s="103"/>
    </row>
    <row r="921" spans="1:13" s="81" customFormat="1" x14ac:dyDescent="0.25">
      <c r="A921" s="79"/>
      <c r="B921" s="79"/>
      <c r="C921" s="79"/>
      <c r="D921" s="94"/>
      <c r="E921" s="79"/>
      <c r="F921" s="79"/>
      <c r="G921" s="80"/>
      <c r="H921" s="79"/>
      <c r="I921" s="80"/>
      <c r="J921" s="103"/>
      <c r="K921" s="103"/>
      <c r="L921" s="103"/>
      <c r="M921" s="103"/>
    </row>
    <row r="922" spans="1:13" s="81" customFormat="1" x14ac:dyDescent="0.25">
      <c r="A922" s="79"/>
      <c r="B922" s="79"/>
      <c r="C922" s="79"/>
      <c r="D922" s="94"/>
      <c r="E922" s="79"/>
      <c r="F922" s="79"/>
      <c r="G922" s="80"/>
      <c r="H922" s="79"/>
      <c r="I922" s="80"/>
      <c r="J922" s="103"/>
      <c r="K922" s="103"/>
      <c r="L922" s="103"/>
      <c r="M922" s="103"/>
    </row>
    <row r="923" spans="1:13" s="81" customFormat="1" x14ac:dyDescent="0.25">
      <c r="A923" s="79"/>
      <c r="B923" s="79"/>
      <c r="C923" s="79"/>
      <c r="D923" s="94"/>
      <c r="E923" s="79"/>
      <c r="F923" s="79"/>
      <c r="G923" s="80"/>
      <c r="H923" s="79"/>
      <c r="I923" s="80"/>
      <c r="J923" s="103"/>
      <c r="K923" s="103"/>
      <c r="L923" s="103"/>
      <c r="M923" s="103"/>
    </row>
    <row r="924" spans="1:13" s="81" customFormat="1" x14ac:dyDescent="0.25">
      <c r="A924" s="79"/>
      <c r="B924" s="79"/>
      <c r="C924" s="79"/>
      <c r="D924" s="94"/>
      <c r="E924" s="79"/>
      <c r="F924" s="79"/>
      <c r="G924" s="80"/>
      <c r="H924" s="79"/>
      <c r="I924" s="80"/>
      <c r="J924" s="103"/>
      <c r="K924" s="103"/>
      <c r="L924" s="103"/>
      <c r="M924" s="103"/>
    </row>
    <row r="925" spans="1:13" s="81" customFormat="1" x14ac:dyDescent="0.25">
      <c r="A925" s="79"/>
      <c r="B925" s="79"/>
      <c r="C925" s="79"/>
      <c r="D925" s="94"/>
      <c r="E925" s="79"/>
      <c r="F925" s="79"/>
      <c r="G925" s="80"/>
      <c r="H925" s="79"/>
      <c r="I925" s="80"/>
      <c r="J925" s="103"/>
      <c r="K925" s="103"/>
      <c r="L925" s="103"/>
      <c r="M925" s="103"/>
    </row>
    <row r="926" spans="1:13" s="81" customFormat="1" x14ac:dyDescent="0.25">
      <c r="A926" s="79"/>
      <c r="B926" s="79"/>
      <c r="C926" s="79"/>
      <c r="D926" s="94"/>
      <c r="E926" s="79"/>
      <c r="F926" s="79"/>
      <c r="G926" s="80"/>
      <c r="H926" s="79"/>
      <c r="I926" s="80"/>
      <c r="J926" s="103"/>
      <c r="K926" s="103"/>
      <c r="L926" s="103"/>
      <c r="M926" s="103"/>
    </row>
    <row r="927" spans="1:13" s="81" customFormat="1" x14ac:dyDescent="0.25">
      <c r="A927" s="79"/>
      <c r="B927" s="79"/>
      <c r="C927" s="79"/>
      <c r="D927" s="94"/>
      <c r="E927" s="79"/>
      <c r="F927" s="79"/>
      <c r="G927" s="80"/>
      <c r="H927" s="79"/>
      <c r="I927" s="80"/>
      <c r="J927" s="103"/>
      <c r="K927" s="103"/>
      <c r="L927" s="103"/>
      <c r="M927" s="103"/>
    </row>
    <row r="928" spans="1:13" s="81" customFormat="1" x14ac:dyDescent="0.25">
      <c r="A928" s="79"/>
      <c r="B928" s="79"/>
      <c r="C928" s="79"/>
      <c r="D928" s="94"/>
      <c r="E928" s="79"/>
      <c r="F928" s="79"/>
      <c r="G928" s="80"/>
      <c r="H928" s="79"/>
      <c r="I928" s="80"/>
      <c r="J928" s="103"/>
      <c r="K928" s="103"/>
      <c r="L928" s="103"/>
      <c r="M928" s="103"/>
    </row>
    <row r="929" spans="1:13" s="81" customFormat="1" x14ac:dyDescent="0.25">
      <c r="A929" s="79"/>
      <c r="B929" s="79"/>
      <c r="C929" s="79"/>
      <c r="D929" s="94"/>
      <c r="E929" s="79"/>
      <c r="F929" s="79"/>
      <c r="G929" s="80"/>
      <c r="H929" s="79"/>
      <c r="I929" s="80"/>
      <c r="J929" s="103"/>
      <c r="K929" s="103"/>
      <c r="L929" s="103"/>
      <c r="M929" s="103"/>
    </row>
    <row r="930" spans="1:13" s="81" customFormat="1" x14ac:dyDescent="0.25">
      <c r="A930" s="79"/>
      <c r="B930" s="79"/>
      <c r="C930" s="79"/>
      <c r="D930" s="94"/>
      <c r="E930" s="79"/>
      <c r="F930" s="79"/>
      <c r="G930" s="80"/>
      <c r="H930" s="79"/>
      <c r="I930" s="80"/>
      <c r="J930" s="103"/>
      <c r="K930" s="103"/>
      <c r="L930" s="103"/>
      <c r="M930" s="103"/>
    </row>
    <row r="931" spans="1:13" s="81" customFormat="1" x14ac:dyDescent="0.25">
      <c r="A931" s="79"/>
      <c r="B931" s="79"/>
      <c r="C931" s="79"/>
      <c r="D931" s="94"/>
      <c r="E931" s="79"/>
      <c r="F931" s="79"/>
      <c r="G931" s="80"/>
      <c r="H931" s="79"/>
      <c r="I931" s="80"/>
      <c r="J931" s="103"/>
      <c r="K931" s="103"/>
      <c r="L931" s="103"/>
      <c r="M931" s="103"/>
    </row>
    <row r="932" spans="1:13" s="81" customFormat="1" x14ac:dyDescent="0.25">
      <c r="A932" s="79"/>
      <c r="B932" s="79"/>
      <c r="C932" s="79"/>
      <c r="D932" s="94"/>
      <c r="E932" s="79"/>
      <c r="F932" s="79"/>
      <c r="G932" s="80"/>
      <c r="H932" s="79"/>
      <c r="I932" s="80"/>
      <c r="J932" s="103"/>
      <c r="K932" s="103"/>
      <c r="L932" s="103"/>
      <c r="M932" s="103"/>
    </row>
    <row r="933" spans="1:13" s="81" customFormat="1" x14ac:dyDescent="0.25">
      <c r="A933" s="79"/>
      <c r="B933" s="79"/>
      <c r="C933" s="79"/>
      <c r="D933" s="94"/>
      <c r="E933" s="79"/>
      <c r="F933" s="79"/>
      <c r="G933" s="80"/>
      <c r="H933" s="79"/>
      <c r="I933" s="80"/>
      <c r="J933" s="103"/>
      <c r="K933" s="103"/>
      <c r="L933" s="103"/>
      <c r="M933" s="103"/>
    </row>
    <row r="934" spans="1:13" s="81" customFormat="1" x14ac:dyDescent="0.25">
      <c r="A934" s="79"/>
      <c r="B934" s="79"/>
      <c r="C934" s="79"/>
      <c r="D934" s="94"/>
      <c r="E934" s="79"/>
      <c r="F934" s="79"/>
      <c r="G934" s="80"/>
      <c r="H934" s="79"/>
      <c r="I934" s="80"/>
      <c r="J934" s="103"/>
      <c r="K934" s="103"/>
      <c r="L934" s="103"/>
      <c r="M934" s="103"/>
    </row>
    <row r="935" spans="1:13" s="81" customFormat="1" x14ac:dyDescent="0.25">
      <c r="A935" s="79"/>
      <c r="B935" s="79"/>
      <c r="C935" s="79"/>
      <c r="D935" s="94"/>
      <c r="E935" s="79"/>
      <c r="F935" s="79"/>
      <c r="G935" s="80"/>
      <c r="H935" s="79"/>
      <c r="I935" s="80"/>
      <c r="J935" s="103"/>
      <c r="K935" s="103"/>
      <c r="L935" s="103"/>
      <c r="M935" s="103"/>
    </row>
    <row r="936" spans="1:13" s="81" customFormat="1" x14ac:dyDescent="0.25">
      <c r="A936" s="79"/>
      <c r="B936" s="79"/>
      <c r="C936" s="79"/>
      <c r="D936" s="94"/>
      <c r="E936" s="79"/>
      <c r="F936" s="79"/>
      <c r="G936" s="80"/>
      <c r="H936" s="79"/>
      <c r="I936" s="80"/>
      <c r="J936" s="103"/>
      <c r="K936" s="103"/>
      <c r="L936" s="103"/>
      <c r="M936" s="103"/>
    </row>
    <row r="937" spans="1:13" s="81" customFormat="1" x14ac:dyDescent="0.25">
      <c r="A937" s="79"/>
      <c r="B937" s="79"/>
      <c r="C937" s="79"/>
      <c r="D937" s="94"/>
      <c r="E937" s="79"/>
      <c r="F937" s="79"/>
      <c r="G937" s="80"/>
      <c r="H937" s="79"/>
      <c r="I937" s="80"/>
      <c r="J937" s="103"/>
      <c r="K937" s="103"/>
      <c r="L937" s="103"/>
      <c r="M937" s="103"/>
    </row>
    <row r="938" spans="1:13" s="81" customFormat="1" x14ac:dyDescent="0.25">
      <c r="A938" s="79"/>
      <c r="B938" s="79"/>
      <c r="C938" s="79"/>
      <c r="D938" s="94"/>
      <c r="E938" s="79"/>
      <c r="F938" s="79"/>
      <c r="G938" s="80"/>
      <c r="H938" s="79"/>
      <c r="I938" s="80"/>
      <c r="J938" s="103"/>
      <c r="K938" s="103"/>
      <c r="L938" s="103"/>
      <c r="M938" s="103"/>
    </row>
    <row r="939" spans="1:13" s="81" customFormat="1" x14ac:dyDescent="0.25">
      <c r="A939" s="79"/>
      <c r="B939" s="79"/>
      <c r="C939" s="79"/>
      <c r="D939" s="94"/>
      <c r="E939" s="79"/>
      <c r="F939" s="79"/>
      <c r="G939" s="80"/>
      <c r="H939" s="79"/>
      <c r="I939" s="80"/>
      <c r="J939" s="103"/>
      <c r="K939" s="103"/>
      <c r="L939" s="103"/>
      <c r="M939" s="103"/>
    </row>
    <row r="940" spans="1:13" s="81" customFormat="1" x14ac:dyDescent="0.25">
      <c r="A940" s="79"/>
      <c r="B940" s="79"/>
      <c r="C940" s="79"/>
      <c r="D940" s="94"/>
      <c r="E940" s="79"/>
      <c r="F940" s="79"/>
      <c r="G940" s="80"/>
      <c r="H940" s="79"/>
      <c r="I940" s="80"/>
      <c r="J940" s="103"/>
      <c r="K940" s="103"/>
      <c r="L940" s="103"/>
      <c r="M940" s="103"/>
    </row>
    <row r="941" spans="1:13" s="81" customFormat="1" x14ac:dyDescent="0.25">
      <c r="A941" s="79"/>
      <c r="B941" s="79"/>
      <c r="C941" s="79"/>
      <c r="D941" s="94"/>
      <c r="E941" s="79"/>
      <c r="F941" s="79"/>
      <c r="G941" s="80"/>
      <c r="H941" s="79"/>
      <c r="I941" s="80"/>
      <c r="J941" s="103"/>
      <c r="K941" s="103"/>
      <c r="L941" s="103"/>
      <c r="M941" s="103"/>
    </row>
    <row r="942" spans="1:13" s="81" customFormat="1" x14ac:dyDescent="0.25">
      <c r="A942" s="79"/>
      <c r="B942" s="79"/>
      <c r="C942" s="79"/>
      <c r="D942" s="94"/>
      <c r="E942" s="79"/>
      <c r="F942" s="79"/>
      <c r="G942" s="80"/>
      <c r="H942" s="79"/>
      <c r="I942" s="80"/>
      <c r="J942" s="103"/>
      <c r="K942" s="103"/>
      <c r="L942" s="103"/>
      <c r="M942" s="103"/>
    </row>
    <row r="943" spans="1:13" s="81" customFormat="1" x14ac:dyDescent="0.25">
      <c r="A943" s="79"/>
      <c r="B943" s="79"/>
      <c r="C943" s="79"/>
      <c r="D943" s="94"/>
      <c r="E943" s="79"/>
      <c r="F943" s="79"/>
      <c r="G943" s="80"/>
      <c r="H943" s="79"/>
      <c r="I943" s="80"/>
      <c r="J943" s="103"/>
      <c r="K943" s="103"/>
      <c r="L943" s="103"/>
      <c r="M943" s="103"/>
    </row>
    <row r="944" spans="1:13" s="81" customFormat="1" x14ac:dyDescent="0.25">
      <c r="A944" s="79"/>
      <c r="B944" s="79"/>
      <c r="C944" s="79"/>
      <c r="D944" s="94"/>
      <c r="E944" s="79"/>
      <c r="F944" s="79"/>
      <c r="G944" s="80"/>
      <c r="H944" s="79"/>
      <c r="I944" s="80"/>
      <c r="J944" s="103"/>
      <c r="K944" s="103"/>
      <c r="L944" s="103"/>
      <c r="M944" s="103"/>
    </row>
    <row r="945" spans="1:13" s="81" customFormat="1" x14ac:dyDescent="0.25">
      <c r="A945" s="79"/>
      <c r="B945" s="79"/>
      <c r="C945" s="79"/>
      <c r="D945" s="94"/>
      <c r="E945" s="79"/>
      <c r="F945" s="79"/>
      <c r="G945" s="80"/>
      <c r="H945" s="79"/>
      <c r="I945" s="80"/>
      <c r="J945" s="103"/>
      <c r="K945" s="103"/>
      <c r="L945" s="103"/>
      <c r="M945" s="103"/>
    </row>
    <row r="946" spans="1:13" s="81" customFormat="1" x14ac:dyDescent="0.25">
      <c r="A946" s="79"/>
      <c r="B946" s="79"/>
      <c r="C946" s="79"/>
      <c r="D946" s="94"/>
      <c r="E946" s="79"/>
      <c r="F946" s="79"/>
      <c r="G946" s="80"/>
      <c r="H946" s="79"/>
      <c r="I946" s="80"/>
      <c r="J946" s="103"/>
      <c r="K946" s="103"/>
      <c r="L946" s="103"/>
      <c r="M946" s="103"/>
    </row>
    <row r="947" spans="1:13" s="81" customFormat="1" x14ac:dyDescent="0.25">
      <c r="A947" s="79"/>
      <c r="B947" s="79"/>
      <c r="C947" s="79"/>
      <c r="D947" s="94"/>
      <c r="E947" s="79"/>
      <c r="F947" s="79"/>
      <c r="G947" s="80"/>
      <c r="H947" s="79"/>
      <c r="I947" s="80"/>
      <c r="J947" s="103"/>
      <c r="K947" s="103"/>
      <c r="L947" s="103"/>
      <c r="M947" s="103"/>
    </row>
    <row r="948" spans="1:13" s="81" customFormat="1" x14ac:dyDescent="0.25">
      <c r="A948" s="79"/>
      <c r="B948" s="79"/>
      <c r="C948" s="79"/>
      <c r="D948" s="94"/>
      <c r="E948" s="79"/>
      <c r="F948" s="79"/>
      <c r="G948" s="80"/>
      <c r="H948" s="79"/>
      <c r="I948" s="80"/>
      <c r="J948" s="103"/>
      <c r="K948" s="103"/>
      <c r="L948" s="103"/>
      <c r="M948" s="103"/>
    </row>
    <row r="949" spans="1:13" s="81" customFormat="1" x14ac:dyDescent="0.25">
      <c r="A949" s="79"/>
      <c r="B949" s="79"/>
      <c r="C949" s="79"/>
      <c r="D949" s="94"/>
      <c r="E949" s="79"/>
      <c r="F949" s="79"/>
      <c r="G949" s="80"/>
      <c r="H949" s="79"/>
      <c r="I949" s="80"/>
      <c r="J949" s="103"/>
      <c r="K949" s="103"/>
      <c r="L949" s="103"/>
      <c r="M949" s="103"/>
    </row>
    <row r="950" spans="1:13" s="81" customFormat="1" x14ac:dyDescent="0.25">
      <c r="A950" s="79"/>
      <c r="B950" s="79"/>
      <c r="C950" s="79"/>
      <c r="D950" s="94"/>
      <c r="E950" s="79"/>
      <c r="F950" s="79"/>
      <c r="G950" s="80"/>
      <c r="H950" s="79"/>
      <c r="I950" s="80"/>
      <c r="J950" s="103"/>
      <c r="K950" s="103"/>
      <c r="L950" s="103"/>
      <c r="M950" s="103"/>
    </row>
    <row r="951" spans="1:13" s="81" customFormat="1" x14ac:dyDescent="0.25">
      <c r="A951" s="79"/>
      <c r="B951" s="79"/>
      <c r="C951" s="79"/>
      <c r="D951" s="94"/>
      <c r="E951" s="79"/>
      <c r="F951" s="79"/>
      <c r="G951" s="80"/>
      <c r="H951" s="79"/>
      <c r="I951" s="80"/>
      <c r="J951" s="103"/>
      <c r="K951" s="103"/>
      <c r="L951" s="103"/>
      <c r="M951" s="103"/>
    </row>
    <row r="952" spans="1:13" s="81" customFormat="1" x14ac:dyDescent="0.25">
      <c r="A952" s="79"/>
      <c r="B952" s="79"/>
      <c r="C952" s="79"/>
      <c r="D952" s="94"/>
      <c r="E952" s="79"/>
      <c r="F952" s="79"/>
      <c r="G952" s="80"/>
      <c r="H952" s="79"/>
      <c r="I952" s="80"/>
      <c r="J952" s="103"/>
      <c r="K952" s="103"/>
      <c r="L952" s="103"/>
      <c r="M952" s="103"/>
    </row>
    <row r="953" spans="1:13" s="81" customFormat="1" x14ac:dyDescent="0.25">
      <c r="A953" s="79"/>
      <c r="B953" s="79"/>
      <c r="C953" s="79"/>
      <c r="D953" s="94"/>
      <c r="E953" s="79"/>
      <c r="F953" s="79"/>
      <c r="G953" s="80"/>
      <c r="H953" s="79"/>
      <c r="I953" s="80"/>
      <c r="J953" s="103"/>
      <c r="K953" s="103"/>
      <c r="L953" s="103"/>
      <c r="M953" s="103"/>
    </row>
    <row r="954" spans="1:13" s="81" customFormat="1" x14ac:dyDescent="0.25">
      <c r="A954" s="79"/>
      <c r="B954" s="79"/>
      <c r="C954" s="79"/>
      <c r="D954" s="94"/>
      <c r="E954" s="79"/>
      <c r="F954" s="79"/>
      <c r="G954" s="80"/>
      <c r="H954" s="79"/>
      <c r="I954" s="80"/>
      <c r="J954" s="103"/>
      <c r="K954" s="103"/>
      <c r="L954" s="103"/>
      <c r="M954" s="103"/>
    </row>
    <row r="955" spans="1:13" s="81" customFormat="1" x14ac:dyDescent="0.25">
      <c r="A955" s="79"/>
      <c r="B955" s="79"/>
      <c r="C955" s="79"/>
      <c r="D955" s="94"/>
      <c r="E955" s="79"/>
      <c r="F955" s="79"/>
      <c r="G955" s="80"/>
      <c r="H955" s="79"/>
      <c r="I955" s="80"/>
      <c r="J955" s="103"/>
      <c r="K955" s="103"/>
      <c r="L955" s="103"/>
      <c r="M955" s="103"/>
    </row>
    <row r="956" spans="1:13" s="81" customFormat="1" x14ac:dyDescent="0.25">
      <c r="A956" s="79"/>
      <c r="B956" s="79"/>
      <c r="C956" s="79"/>
      <c r="D956" s="94"/>
      <c r="E956" s="79"/>
      <c r="F956" s="79"/>
      <c r="G956" s="80"/>
      <c r="H956" s="79"/>
      <c r="I956" s="80"/>
      <c r="J956" s="103"/>
      <c r="K956" s="103"/>
      <c r="L956" s="103"/>
      <c r="M956" s="103"/>
    </row>
    <row r="957" spans="1:13" s="81" customFormat="1" x14ac:dyDescent="0.25">
      <c r="A957" s="79"/>
      <c r="B957" s="79"/>
      <c r="C957" s="79"/>
      <c r="D957" s="94"/>
      <c r="E957" s="79"/>
      <c r="F957" s="79"/>
      <c r="G957" s="80"/>
      <c r="H957" s="79"/>
      <c r="I957" s="80"/>
      <c r="J957" s="103"/>
      <c r="K957" s="103"/>
      <c r="L957" s="103"/>
      <c r="M957" s="103"/>
    </row>
    <row r="958" spans="1:13" s="81" customFormat="1" x14ac:dyDescent="0.25">
      <c r="A958" s="79"/>
      <c r="B958" s="79"/>
      <c r="C958" s="79"/>
      <c r="D958" s="94"/>
      <c r="E958" s="79"/>
      <c r="F958" s="79"/>
      <c r="G958" s="80"/>
      <c r="H958" s="79"/>
      <c r="I958" s="80"/>
      <c r="J958" s="103"/>
      <c r="K958" s="103"/>
      <c r="L958" s="103"/>
      <c r="M958" s="103"/>
    </row>
    <row r="959" spans="1:13" s="81" customFormat="1" x14ac:dyDescent="0.25">
      <c r="A959" s="79"/>
      <c r="B959" s="79"/>
      <c r="C959" s="79"/>
      <c r="D959" s="94"/>
      <c r="E959" s="79"/>
      <c r="F959" s="79"/>
      <c r="G959" s="80"/>
      <c r="H959" s="79"/>
      <c r="I959" s="80"/>
      <c r="J959" s="103"/>
      <c r="K959" s="103"/>
      <c r="L959" s="103"/>
      <c r="M959" s="103"/>
    </row>
    <row r="960" spans="1:13" s="81" customFormat="1" x14ac:dyDescent="0.25">
      <c r="A960" s="79"/>
      <c r="B960" s="79"/>
      <c r="C960" s="79"/>
      <c r="D960" s="94"/>
      <c r="E960" s="79"/>
      <c r="F960" s="79"/>
      <c r="G960" s="80"/>
      <c r="H960" s="79"/>
      <c r="I960" s="80"/>
      <c r="J960" s="103"/>
      <c r="K960" s="103"/>
      <c r="L960" s="103"/>
      <c r="M960" s="103"/>
    </row>
    <row r="961" spans="1:13" s="81" customFormat="1" x14ac:dyDescent="0.25">
      <c r="A961" s="79"/>
      <c r="B961" s="79"/>
      <c r="C961" s="79"/>
      <c r="D961" s="94"/>
      <c r="E961" s="79"/>
      <c r="F961" s="79"/>
      <c r="G961" s="80"/>
      <c r="H961" s="79"/>
      <c r="I961" s="80"/>
      <c r="J961" s="103"/>
      <c r="K961" s="103"/>
      <c r="L961" s="103"/>
      <c r="M961" s="103"/>
    </row>
    <row r="962" spans="1:13" s="81" customFormat="1" x14ac:dyDescent="0.25">
      <c r="A962" s="79"/>
      <c r="B962" s="79"/>
      <c r="C962" s="79"/>
      <c r="D962" s="94"/>
      <c r="E962" s="79"/>
      <c r="F962" s="79"/>
      <c r="G962" s="80"/>
      <c r="H962" s="79"/>
      <c r="I962" s="80"/>
      <c r="J962" s="103"/>
      <c r="K962" s="103"/>
      <c r="L962" s="103"/>
      <c r="M962" s="103"/>
    </row>
    <row r="963" spans="1:13" s="81" customFormat="1" x14ac:dyDescent="0.25">
      <c r="A963" s="79"/>
      <c r="B963" s="79"/>
      <c r="C963" s="79"/>
      <c r="D963" s="94"/>
      <c r="E963" s="79"/>
      <c r="F963" s="79"/>
      <c r="G963" s="80"/>
      <c r="H963" s="79"/>
      <c r="I963" s="80"/>
      <c r="J963" s="103"/>
      <c r="K963" s="103"/>
      <c r="L963" s="103"/>
      <c r="M963" s="103"/>
    </row>
    <row r="964" spans="1:13" s="81" customFormat="1" x14ac:dyDescent="0.25">
      <c r="A964" s="79"/>
      <c r="B964" s="79"/>
      <c r="C964" s="79"/>
      <c r="D964" s="94"/>
      <c r="E964" s="79"/>
      <c r="F964" s="79"/>
      <c r="G964" s="80"/>
      <c r="H964" s="79"/>
      <c r="I964" s="80"/>
      <c r="J964" s="103"/>
      <c r="K964" s="103"/>
      <c r="L964" s="103"/>
      <c r="M964" s="103"/>
    </row>
    <row r="965" spans="1:13" s="81" customFormat="1" x14ac:dyDescent="0.25">
      <c r="A965" s="79"/>
      <c r="B965" s="79"/>
      <c r="C965" s="79"/>
      <c r="D965" s="94"/>
      <c r="E965" s="79"/>
      <c r="F965" s="79"/>
      <c r="G965" s="80"/>
      <c r="H965" s="79"/>
      <c r="I965" s="80"/>
      <c r="J965" s="103"/>
      <c r="K965" s="103"/>
      <c r="L965" s="103"/>
      <c r="M965" s="103"/>
    </row>
    <row r="966" spans="1:13" s="81" customFormat="1" x14ac:dyDescent="0.25">
      <c r="A966" s="79"/>
      <c r="B966" s="79"/>
      <c r="C966" s="79"/>
      <c r="D966" s="94"/>
      <c r="E966" s="79"/>
      <c r="F966" s="79"/>
      <c r="G966" s="80"/>
      <c r="H966" s="79"/>
      <c r="I966" s="80"/>
      <c r="J966" s="103"/>
      <c r="K966" s="103"/>
      <c r="L966" s="103"/>
      <c r="M966" s="103"/>
    </row>
    <row r="967" spans="1:13" s="81" customFormat="1" x14ac:dyDescent="0.25">
      <c r="A967" s="79"/>
      <c r="B967" s="79"/>
      <c r="C967" s="79"/>
      <c r="D967" s="94"/>
      <c r="E967" s="79"/>
      <c r="F967" s="79"/>
      <c r="G967" s="80"/>
      <c r="H967" s="79"/>
      <c r="I967" s="80"/>
      <c r="J967" s="103"/>
      <c r="K967" s="103"/>
      <c r="L967" s="103"/>
      <c r="M967" s="103"/>
    </row>
    <row r="968" spans="1:13" s="81" customFormat="1" x14ac:dyDescent="0.25">
      <c r="A968" s="79"/>
      <c r="B968" s="79"/>
      <c r="C968" s="79"/>
      <c r="D968" s="94"/>
      <c r="E968" s="79"/>
      <c r="F968" s="79"/>
      <c r="G968" s="80"/>
      <c r="H968" s="79"/>
      <c r="I968" s="80"/>
      <c r="J968" s="103"/>
      <c r="K968" s="103"/>
      <c r="L968" s="103"/>
      <c r="M968" s="103"/>
    </row>
    <row r="969" spans="1:13" s="81" customFormat="1" x14ac:dyDescent="0.25">
      <c r="A969" s="79"/>
      <c r="B969" s="79"/>
      <c r="C969" s="79"/>
      <c r="D969" s="94"/>
      <c r="E969" s="79"/>
      <c r="F969" s="79"/>
      <c r="G969" s="80"/>
      <c r="H969" s="79"/>
      <c r="I969" s="80"/>
      <c r="J969" s="103"/>
      <c r="K969" s="103"/>
      <c r="L969" s="103"/>
      <c r="M969" s="103"/>
    </row>
    <row r="970" spans="1:13" s="81" customFormat="1" x14ac:dyDescent="0.25">
      <c r="A970" s="79"/>
      <c r="B970" s="79"/>
      <c r="C970" s="79"/>
      <c r="D970" s="94"/>
      <c r="E970" s="79"/>
      <c r="F970" s="79"/>
      <c r="G970" s="80"/>
      <c r="H970" s="79"/>
      <c r="I970" s="80"/>
      <c r="J970" s="103"/>
      <c r="K970" s="103"/>
      <c r="L970" s="103"/>
      <c r="M970" s="103"/>
    </row>
    <row r="971" spans="1:13" s="81" customFormat="1" x14ac:dyDescent="0.25">
      <c r="A971" s="79"/>
      <c r="B971" s="79"/>
      <c r="C971" s="79"/>
      <c r="D971" s="94"/>
      <c r="E971" s="79"/>
      <c r="F971" s="79"/>
      <c r="G971" s="80"/>
      <c r="H971" s="79"/>
      <c r="I971" s="80"/>
      <c r="J971" s="103"/>
      <c r="K971" s="103"/>
      <c r="L971" s="103"/>
      <c r="M971" s="103"/>
    </row>
    <row r="972" spans="1:13" s="81" customFormat="1" x14ac:dyDescent="0.25">
      <c r="A972" s="79"/>
      <c r="B972" s="79"/>
      <c r="C972" s="79"/>
      <c r="D972" s="94"/>
      <c r="E972" s="79"/>
      <c r="F972" s="79"/>
      <c r="G972" s="80"/>
      <c r="H972" s="79"/>
      <c r="I972" s="80"/>
      <c r="J972" s="103"/>
      <c r="K972" s="103"/>
      <c r="L972" s="103"/>
      <c r="M972" s="103"/>
    </row>
    <row r="973" spans="1:13" s="81" customFormat="1" x14ac:dyDescent="0.25">
      <c r="A973" s="79"/>
      <c r="B973" s="79"/>
      <c r="C973" s="79"/>
      <c r="D973" s="94"/>
      <c r="E973" s="79"/>
      <c r="F973" s="79"/>
      <c r="G973" s="80"/>
      <c r="H973" s="79"/>
      <c r="I973" s="80"/>
      <c r="J973" s="103"/>
      <c r="K973" s="103"/>
      <c r="L973" s="103"/>
      <c r="M973" s="103"/>
    </row>
    <row r="974" spans="1:13" s="81" customFormat="1" x14ac:dyDescent="0.25">
      <c r="A974" s="79"/>
      <c r="B974" s="79"/>
      <c r="C974" s="79"/>
      <c r="D974" s="94"/>
      <c r="E974" s="79"/>
      <c r="F974" s="79"/>
      <c r="G974" s="80"/>
      <c r="H974" s="79"/>
      <c r="I974" s="80"/>
      <c r="J974" s="103"/>
      <c r="K974" s="103"/>
      <c r="L974" s="103"/>
      <c r="M974" s="103"/>
    </row>
    <row r="975" spans="1:13" s="81" customFormat="1" x14ac:dyDescent="0.25">
      <c r="A975" s="79"/>
      <c r="B975" s="79"/>
      <c r="C975" s="79"/>
      <c r="D975" s="94"/>
      <c r="E975" s="79"/>
      <c r="F975" s="79"/>
      <c r="G975" s="80"/>
      <c r="H975" s="79"/>
      <c r="I975" s="80"/>
      <c r="J975" s="103"/>
      <c r="K975" s="103"/>
      <c r="L975" s="103"/>
      <c r="M975" s="103"/>
    </row>
    <row r="976" spans="1:13" s="81" customFormat="1" x14ac:dyDescent="0.25">
      <c r="A976" s="79"/>
      <c r="B976" s="79"/>
      <c r="C976" s="79"/>
      <c r="D976" s="94"/>
      <c r="E976" s="79"/>
      <c r="F976" s="79"/>
      <c r="G976" s="80"/>
      <c r="H976" s="79"/>
      <c r="I976" s="80"/>
      <c r="J976" s="103"/>
      <c r="K976" s="103"/>
      <c r="L976" s="103"/>
      <c r="M976" s="103"/>
    </row>
    <row r="977" spans="1:13" s="81" customFormat="1" x14ac:dyDescent="0.25">
      <c r="A977" s="79"/>
      <c r="B977" s="79"/>
      <c r="C977" s="79"/>
      <c r="D977" s="94"/>
      <c r="E977" s="79"/>
      <c r="F977" s="79"/>
      <c r="G977" s="80"/>
      <c r="H977" s="79"/>
      <c r="I977" s="80"/>
      <c r="J977" s="103"/>
      <c r="K977" s="103"/>
      <c r="L977" s="103"/>
      <c r="M977" s="103"/>
    </row>
    <row r="978" spans="1:13" s="81" customFormat="1" x14ac:dyDescent="0.25">
      <c r="A978" s="79"/>
      <c r="B978" s="79"/>
      <c r="C978" s="79"/>
      <c r="D978" s="94"/>
      <c r="E978" s="79"/>
      <c r="F978" s="79"/>
      <c r="G978" s="80"/>
      <c r="H978" s="79"/>
      <c r="I978" s="80"/>
      <c r="J978" s="103"/>
      <c r="K978" s="103"/>
      <c r="L978" s="103"/>
      <c r="M978" s="103"/>
    </row>
    <row r="979" spans="1:13" s="81" customFormat="1" x14ac:dyDescent="0.25">
      <c r="A979" s="79"/>
      <c r="B979" s="79"/>
      <c r="C979" s="79"/>
      <c r="D979" s="94"/>
      <c r="E979" s="79"/>
      <c r="F979" s="79"/>
      <c r="G979" s="80"/>
      <c r="H979" s="79"/>
      <c r="I979" s="80"/>
      <c r="J979" s="103"/>
      <c r="K979" s="103"/>
      <c r="L979" s="103"/>
      <c r="M979" s="103"/>
    </row>
    <row r="980" spans="1:13" s="81" customFormat="1" x14ac:dyDescent="0.25">
      <c r="A980" s="79"/>
      <c r="B980" s="79"/>
      <c r="C980" s="79"/>
      <c r="D980" s="94"/>
      <c r="E980" s="79"/>
      <c r="F980" s="79"/>
      <c r="G980" s="80"/>
      <c r="H980" s="79"/>
      <c r="I980" s="80"/>
      <c r="J980" s="103"/>
      <c r="K980" s="103"/>
      <c r="L980" s="103"/>
      <c r="M980" s="103"/>
    </row>
    <row r="981" spans="1:13" s="81" customFormat="1" x14ac:dyDescent="0.25">
      <c r="A981" s="79"/>
      <c r="B981" s="79"/>
      <c r="C981" s="79"/>
      <c r="D981" s="94"/>
      <c r="E981" s="79"/>
      <c r="F981" s="79"/>
      <c r="G981" s="80"/>
      <c r="H981" s="79"/>
      <c r="I981" s="80"/>
      <c r="J981" s="103"/>
      <c r="K981" s="103"/>
      <c r="L981" s="103"/>
      <c r="M981" s="103"/>
    </row>
    <row r="982" spans="1:13" s="81" customFormat="1" x14ac:dyDescent="0.25">
      <c r="A982" s="79"/>
      <c r="B982" s="79"/>
      <c r="C982" s="79"/>
      <c r="D982" s="94"/>
      <c r="E982" s="79"/>
      <c r="F982" s="79"/>
      <c r="G982" s="80"/>
      <c r="H982" s="79"/>
      <c r="I982" s="80"/>
      <c r="J982" s="103"/>
      <c r="K982" s="103"/>
      <c r="L982" s="103"/>
      <c r="M982" s="103"/>
    </row>
    <row r="983" spans="1:13" s="81" customFormat="1" x14ac:dyDescent="0.25">
      <c r="A983" s="79"/>
      <c r="B983" s="79"/>
      <c r="C983" s="79"/>
      <c r="D983" s="94"/>
      <c r="E983" s="79"/>
      <c r="F983" s="79"/>
      <c r="G983" s="80"/>
      <c r="H983" s="79"/>
      <c r="I983" s="80"/>
      <c r="J983" s="103"/>
      <c r="K983" s="103"/>
      <c r="L983" s="103"/>
      <c r="M983" s="103"/>
    </row>
    <row r="984" spans="1:13" s="81" customFormat="1" x14ac:dyDescent="0.25">
      <c r="A984" s="79"/>
      <c r="B984" s="79"/>
      <c r="C984" s="79"/>
      <c r="D984" s="94"/>
      <c r="E984" s="79"/>
      <c r="F984" s="79"/>
      <c r="G984" s="80"/>
      <c r="H984" s="79"/>
      <c r="I984" s="80"/>
      <c r="J984" s="103"/>
      <c r="K984" s="103"/>
      <c r="L984" s="103"/>
      <c r="M984" s="103"/>
    </row>
    <row r="985" spans="1:13" s="81" customFormat="1" x14ac:dyDescent="0.25">
      <c r="A985" s="79"/>
      <c r="B985" s="79"/>
      <c r="C985" s="79"/>
      <c r="D985" s="94"/>
      <c r="E985" s="79"/>
      <c r="F985" s="79"/>
      <c r="G985" s="80"/>
      <c r="H985" s="79"/>
      <c r="I985" s="80"/>
      <c r="J985" s="103"/>
      <c r="K985" s="103"/>
      <c r="L985" s="103"/>
      <c r="M985" s="103"/>
    </row>
    <row r="986" spans="1:13" s="81" customFormat="1" x14ac:dyDescent="0.25">
      <c r="A986" s="79"/>
      <c r="B986" s="79"/>
      <c r="C986" s="79"/>
      <c r="D986" s="94"/>
      <c r="E986" s="79"/>
      <c r="F986" s="79"/>
      <c r="G986" s="80"/>
      <c r="H986" s="79"/>
      <c r="I986" s="80"/>
      <c r="J986" s="103"/>
      <c r="K986" s="103"/>
      <c r="L986" s="103"/>
      <c r="M986" s="103"/>
    </row>
    <row r="987" spans="1:13" s="81" customFormat="1" x14ac:dyDescent="0.25">
      <c r="A987" s="79"/>
      <c r="B987" s="79"/>
      <c r="C987" s="79"/>
      <c r="D987" s="94"/>
      <c r="E987" s="79"/>
      <c r="F987" s="79"/>
      <c r="G987" s="80"/>
      <c r="H987" s="79"/>
      <c r="I987" s="80"/>
      <c r="J987" s="103"/>
      <c r="K987" s="103"/>
      <c r="L987" s="103"/>
      <c r="M987" s="103"/>
    </row>
    <row r="988" spans="1:13" s="81" customFormat="1" x14ac:dyDescent="0.25">
      <c r="A988" s="79"/>
      <c r="B988" s="79"/>
      <c r="C988" s="79"/>
      <c r="D988" s="94"/>
      <c r="E988" s="79"/>
      <c r="F988" s="79"/>
      <c r="G988" s="80"/>
      <c r="H988" s="79"/>
      <c r="I988" s="80"/>
      <c r="J988" s="103"/>
      <c r="K988" s="103"/>
      <c r="L988" s="103"/>
      <c r="M988" s="103"/>
    </row>
    <row r="989" spans="1:13" s="81" customFormat="1" x14ac:dyDescent="0.25">
      <c r="A989" s="79"/>
      <c r="B989" s="79"/>
      <c r="C989" s="79"/>
      <c r="D989" s="94"/>
      <c r="E989" s="79"/>
      <c r="F989" s="79"/>
      <c r="G989" s="80"/>
      <c r="H989" s="79"/>
      <c r="I989" s="80"/>
      <c r="J989" s="103"/>
      <c r="K989" s="103"/>
      <c r="L989" s="103"/>
      <c r="M989" s="103"/>
    </row>
    <row r="990" spans="1:13" s="81" customFormat="1" x14ac:dyDescent="0.25">
      <c r="A990" s="79"/>
      <c r="B990" s="79"/>
      <c r="C990" s="79"/>
      <c r="D990" s="94"/>
      <c r="E990" s="79"/>
      <c r="F990" s="79"/>
      <c r="G990" s="80"/>
      <c r="H990" s="79"/>
      <c r="I990" s="80"/>
      <c r="J990" s="103"/>
      <c r="K990" s="103"/>
      <c r="L990" s="103"/>
      <c r="M990" s="103"/>
    </row>
    <row r="991" spans="1:13" s="81" customFormat="1" x14ac:dyDescent="0.25">
      <c r="A991" s="79"/>
      <c r="B991" s="79"/>
      <c r="C991" s="79"/>
      <c r="D991" s="94"/>
      <c r="E991" s="79"/>
      <c r="F991" s="79"/>
      <c r="G991" s="80"/>
      <c r="H991" s="79"/>
      <c r="I991" s="80"/>
      <c r="J991" s="103"/>
      <c r="K991" s="103"/>
      <c r="L991" s="103"/>
      <c r="M991" s="103"/>
    </row>
    <row r="992" spans="1:13" s="81" customFormat="1" x14ac:dyDescent="0.25">
      <c r="A992" s="79"/>
      <c r="B992" s="79"/>
      <c r="C992" s="79"/>
      <c r="D992" s="94"/>
      <c r="E992" s="79"/>
      <c r="F992" s="79"/>
      <c r="G992" s="80"/>
      <c r="H992" s="79"/>
      <c r="I992" s="80"/>
      <c r="J992" s="103"/>
      <c r="K992" s="103"/>
      <c r="L992" s="103"/>
      <c r="M992" s="103"/>
    </row>
    <row r="993" spans="1:13" s="81" customFormat="1" x14ac:dyDescent="0.25">
      <c r="A993" s="79"/>
      <c r="B993" s="79"/>
      <c r="C993" s="79"/>
      <c r="D993" s="94"/>
      <c r="E993" s="79"/>
      <c r="F993" s="79"/>
      <c r="G993" s="80"/>
      <c r="H993" s="79"/>
      <c r="I993" s="80"/>
      <c r="J993" s="103"/>
      <c r="K993" s="103"/>
      <c r="L993" s="103"/>
      <c r="M993" s="103"/>
    </row>
    <row r="994" spans="1:13" s="81" customFormat="1" x14ac:dyDescent="0.25">
      <c r="A994" s="79"/>
      <c r="B994" s="79"/>
      <c r="C994" s="79"/>
      <c r="D994" s="94"/>
      <c r="E994" s="79"/>
      <c r="F994" s="79"/>
      <c r="G994" s="80"/>
      <c r="H994" s="79"/>
      <c r="I994" s="80"/>
      <c r="J994" s="103"/>
      <c r="K994" s="103"/>
      <c r="L994" s="103"/>
      <c r="M994" s="103"/>
    </row>
    <row r="995" spans="1:13" s="81" customFormat="1" x14ac:dyDescent="0.25">
      <c r="A995" s="79"/>
      <c r="B995" s="79"/>
      <c r="C995" s="79"/>
      <c r="D995" s="94"/>
      <c r="E995" s="79"/>
      <c r="F995" s="79"/>
      <c r="G995" s="80"/>
      <c r="H995" s="79"/>
      <c r="I995" s="80"/>
      <c r="J995" s="103"/>
      <c r="K995" s="103"/>
      <c r="L995" s="103"/>
      <c r="M995" s="103"/>
    </row>
    <row r="996" spans="1:13" s="81" customFormat="1" x14ac:dyDescent="0.25">
      <c r="A996" s="79"/>
      <c r="B996" s="79"/>
      <c r="C996" s="79"/>
      <c r="D996" s="94"/>
      <c r="E996" s="79"/>
      <c r="F996" s="79"/>
      <c r="G996" s="80"/>
      <c r="H996" s="79"/>
      <c r="I996" s="80"/>
      <c r="J996" s="103"/>
      <c r="K996" s="103"/>
      <c r="L996" s="103"/>
      <c r="M996" s="103"/>
    </row>
    <row r="997" spans="1:13" s="81" customFormat="1" x14ac:dyDescent="0.25">
      <c r="A997" s="79"/>
      <c r="B997" s="79"/>
      <c r="C997" s="79"/>
      <c r="D997" s="94"/>
      <c r="E997" s="79"/>
      <c r="F997" s="79"/>
      <c r="G997" s="80"/>
      <c r="H997" s="79"/>
      <c r="I997" s="80"/>
      <c r="J997" s="103"/>
      <c r="K997" s="103"/>
      <c r="L997" s="103"/>
      <c r="M997" s="103"/>
    </row>
    <row r="998" spans="1:13" s="81" customFormat="1" x14ac:dyDescent="0.25">
      <c r="A998" s="79"/>
      <c r="B998" s="79"/>
      <c r="C998" s="79"/>
      <c r="D998" s="94"/>
      <c r="E998" s="79"/>
      <c r="F998" s="79"/>
      <c r="G998" s="80"/>
      <c r="H998" s="79"/>
      <c r="I998" s="80"/>
      <c r="J998" s="103"/>
      <c r="K998" s="103"/>
      <c r="L998" s="103"/>
      <c r="M998" s="103"/>
    </row>
    <row r="999" spans="1:13" s="81" customFormat="1" x14ac:dyDescent="0.25">
      <c r="A999" s="79"/>
      <c r="B999" s="79"/>
      <c r="C999" s="79"/>
      <c r="D999" s="94"/>
      <c r="E999" s="79"/>
      <c r="F999" s="79"/>
      <c r="G999" s="80"/>
      <c r="H999" s="79"/>
      <c r="I999" s="80"/>
      <c r="J999" s="103"/>
      <c r="K999" s="103"/>
      <c r="L999" s="103"/>
      <c r="M999" s="103"/>
    </row>
    <row r="1000" spans="1:13" s="81" customFormat="1" x14ac:dyDescent="0.25">
      <c r="A1000" s="79"/>
      <c r="B1000" s="79"/>
      <c r="C1000" s="79"/>
      <c r="D1000" s="94"/>
      <c r="E1000" s="79"/>
      <c r="F1000" s="79"/>
      <c r="G1000" s="80"/>
      <c r="H1000" s="79"/>
      <c r="I1000" s="80"/>
      <c r="J1000" s="103"/>
      <c r="K1000" s="103"/>
      <c r="L1000" s="103"/>
      <c r="M1000" s="103"/>
    </row>
    <row r="1001" spans="1:13" s="81" customFormat="1" x14ac:dyDescent="0.25">
      <c r="A1001" s="79"/>
      <c r="B1001" s="79"/>
      <c r="C1001" s="79"/>
      <c r="D1001" s="94"/>
      <c r="E1001" s="79"/>
      <c r="F1001" s="79"/>
      <c r="G1001" s="80"/>
      <c r="H1001" s="79"/>
      <c r="I1001" s="80"/>
      <c r="J1001" s="103"/>
      <c r="K1001" s="103"/>
      <c r="L1001" s="103"/>
      <c r="M1001" s="103"/>
    </row>
    <row r="1002" spans="1:13" s="81" customFormat="1" x14ac:dyDescent="0.25">
      <c r="A1002" s="79"/>
      <c r="B1002" s="79"/>
      <c r="C1002" s="79"/>
      <c r="D1002" s="94"/>
      <c r="E1002" s="79"/>
      <c r="F1002" s="79"/>
      <c r="G1002" s="80"/>
      <c r="H1002" s="79"/>
      <c r="I1002" s="80"/>
      <c r="J1002" s="103"/>
      <c r="K1002" s="103"/>
      <c r="L1002" s="103"/>
      <c r="M1002" s="103"/>
    </row>
    <row r="1003" spans="1:13" s="81" customFormat="1" x14ac:dyDescent="0.25">
      <c r="A1003" s="79"/>
      <c r="B1003" s="79"/>
      <c r="C1003" s="79"/>
      <c r="D1003" s="94"/>
      <c r="E1003" s="79"/>
      <c r="F1003" s="79"/>
      <c r="G1003" s="80"/>
      <c r="H1003" s="79"/>
      <c r="I1003" s="80"/>
      <c r="J1003" s="103"/>
      <c r="K1003" s="103"/>
      <c r="L1003" s="103"/>
      <c r="M1003" s="103"/>
    </row>
    <row r="1004" spans="1:13" s="81" customFormat="1" x14ac:dyDescent="0.25">
      <c r="A1004" s="79"/>
      <c r="B1004" s="79"/>
      <c r="C1004" s="79"/>
      <c r="D1004" s="94"/>
      <c r="E1004" s="79"/>
      <c r="F1004" s="79"/>
      <c r="G1004" s="80"/>
      <c r="H1004" s="79"/>
      <c r="I1004" s="80"/>
      <c r="J1004" s="103"/>
      <c r="K1004" s="103"/>
      <c r="L1004" s="103"/>
      <c r="M1004" s="103"/>
    </row>
    <row r="1005" spans="1:13" s="81" customFormat="1" x14ac:dyDescent="0.25">
      <c r="A1005" s="79"/>
      <c r="B1005" s="79"/>
      <c r="C1005" s="79"/>
      <c r="D1005" s="94"/>
      <c r="E1005" s="79"/>
      <c r="F1005" s="79"/>
      <c r="G1005" s="80"/>
      <c r="H1005" s="79"/>
      <c r="I1005" s="80"/>
      <c r="J1005" s="103"/>
      <c r="K1005" s="103"/>
      <c r="L1005" s="103"/>
      <c r="M1005" s="103"/>
    </row>
    <row r="1006" spans="1:13" s="81" customFormat="1" x14ac:dyDescent="0.25">
      <c r="A1006" s="79"/>
      <c r="B1006" s="79"/>
      <c r="C1006" s="79"/>
      <c r="D1006" s="94"/>
      <c r="E1006" s="79"/>
      <c r="F1006" s="79"/>
      <c r="G1006" s="80"/>
      <c r="H1006" s="79"/>
      <c r="I1006" s="80"/>
      <c r="J1006" s="103"/>
      <c r="K1006" s="103"/>
      <c r="L1006" s="103"/>
      <c r="M1006" s="103"/>
    </row>
    <row r="1007" spans="1:13" s="81" customFormat="1" x14ac:dyDescent="0.25">
      <c r="A1007" s="79"/>
      <c r="B1007" s="79"/>
      <c r="C1007" s="79"/>
      <c r="D1007" s="94"/>
      <c r="E1007" s="79"/>
      <c r="F1007" s="79"/>
      <c r="G1007" s="80"/>
      <c r="H1007" s="79"/>
      <c r="I1007" s="80"/>
      <c r="J1007" s="103"/>
      <c r="K1007" s="103"/>
      <c r="L1007" s="103"/>
      <c r="M1007" s="103"/>
    </row>
    <row r="1008" spans="1:13" s="81" customFormat="1" x14ac:dyDescent="0.25">
      <c r="A1008" s="79"/>
      <c r="B1008" s="79"/>
      <c r="C1008" s="79"/>
      <c r="D1008" s="94"/>
      <c r="E1008" s="79"/>
      <c r="F1008" s="79"/>
      <c r="G1008" s="80"/>
      <c r="H1008" s="79"/>
      <c r="I1008" s="80"/>
      <c r="J1008" s="103"/>
      <c r="K1008" s="103"/>
      <c r="L1008" s="103"/>
      <c r="M1008" s="103"/>
    </row>
    <row r="1009" spans="1:13" s="81" customFormat="1" x14ac:dyDescent="0.25">
      <c r="A1009" s="79"/>
      <c r="B1009" s="79"/>
      <c r="C1009" s="79"/>
      <c r="D1009" s="94"/>
      <c r="E1009" s="79"/>
      <c r="F1009" s="79"/>
      <c r="G1009" s="80"/>
      <c r="H1009" s="79"/>
      <c r="I1009" s="80"/>
      <c r="J1009" s="103"/>
      <c r="K1009" s="103"/>
      <c r="L1009" s="103"/>
      <c r="M1009" s="103"/>
    </row>
    <row r="1010" spans="1:13" s="81" customFormat="1" x14ac:dyDescent="0.25">
      <c r="A1010" s="79"/>
      <c r="B1010" s="79"/>
      <c r="C1010" s="79"/>
      <c r="D1010" s="94"/>
      <c r="E1010" s="79"/>
      <c r="F1010" s="79"/>
      <c r="G1010" s="80"/>
      <c r="H1010" s="79"/>
      <c r="I1010" s="80"/>
      <c r="J1010" s="103"/>
      <c r="K1010" s="103"/>
      <c r="L1010" s="103"/>
      <c r="M1010" s="103"/>
    </row>
    <row r="1011" spans="1:13" s="81" customFormat="1" x14ac:dyDescent="0.25">
      <c r="A1011" s="79"/>
      <c r="B1011" s="79"/>
      <c r="C1011" s="79"/>
      <c r="D1011" s="94"/>
      <c r="E1011" s="79"/>
      <c r="F1011" s="79"/>
      <c r="G1011" s="80"/>
      <c r="H1011" s="79"/>
      <c r="I1011" s="80"/>
      <c r="J1011" s="103"/>
      <c r="K1011" s="103"/>
      <c r="L1011" s="103"/>
      <c r="M1011" s="103"/>
    </row>
    <row r="1012" spans="1:13" s="81" customFormat="1" x14ac:dyDescent="0.25">
      <c r="A1012" s="79"/>
      <c r="B1012" s="79"/>
      <c r="C1012" s="79"/>
      <c r="D1012" s="94"/>
      <c r="E1012" s="79"/>
      <c r="F1012" s="79"/>
      <c r="G1012" s="80"/>
      <c r="H1012" s="79"/>
      <c r="I1012" s="80"/>
      <c r="J1012" s="103"/>
      <c r="K1012" s="103"/>
      <c r="L1012" s="103"/>
      <c r="M1012" s="103"/>
    </row>
    <row r="1013" spans="1:13" s="81" customFormat="1" x14ac:dyDescent="0.25">
      <c r="A1013" s="79"/>
      <c r="B1013" s="79"/>
      <c r="C1013" s="79"/>
      <c r="D1013" s="94"/>
      <c r="E1013" s="79"/>
      <c r="F1013" s="79"/>
      <c r="G1013" s="80"/>
      <c r="H1013" s="79"/>
      <c r="I1013" s="80"/>
      <c r="J1013" s="103"/>
      <c r="K1013" s="103"/>
      <c r="L1013" s="103"/>
      <c r="M1013" s="103"/>
    </row>
    <row r="1014" spans="1:13" s="81" customFormat="1" x14ac:dyDescent="0.25">
      <c r="A1014" s="79"/>
      <c r="B1014" s="79"/>
      <c r="C1014" s="79"/>
      <c r="D1014" s="94"/>
      <c r="E1014" s="79"/>
      <c r="F1014" s="79"/>
      <c r="G1014" s="80"/>
      <c r="H1014" s="79"/>
      <c r="I1014" s="80"/>
      <c r="J1014" s="103"/>
      <c r="K1014" s="103"/>
      <c r="L1014" s="103"/>
      <c r="M1014" s="103"/>
    </row>
    <row r="1015" spans="1:13" s="81" customFormat="1" x14ac:dyDescent="0.25">
      <c r="A1015" s="79"/>
      <c r="B1015" s="79"/>
      <c r="C1015" s="79"/>
      <c r="D1015" s="94"/>
      <c r="E1015" s="79"/>
      <c r="F1015" s="79"/>
      <c r="G1015" s="80"/>
      <c r="H1015" s="79"/>
      <c r="I1015" s="80"/>
      <c r="J1015" s="103"/>
      <c r="K1015" s="103"/>
      <c r="L1015" s="103"/>
      <c r="M1015" s="103"/>
    </row>
    <row r="1016" spans="1:13" s="81" customFormat="1" x14ac:dyDescent="0.25">
      <c r="A1016" s="79"/>
      <c r="B1016" s="79"/>
      <c r="C1016" s="79"/>
      <c r="D1016" s="94"/>
      <c r="E1016" s="79"/>
      <c r="F1016" s="79"/>
      <c r="G1016" s="80"/>
      <c r="H1016" s="79"/>
      <c r="I1016" s="80"/>
      <c r="J1016" s="103"/>
      <c r="K1016" s="103"/>
      <c r="L1016" s="103"/>
      <c r="M1016" s="103"/>
    </row>
    <row r="1017" spans="1:13" s="81" customFormat="1" x14ac:dyDescent="0.25">
      <c r="A1017" s="79"/>
      <c r="B1017" s="79"/>
      <c r="C1017" s="79"/>
      <c r="D1017" s="94"/>
      <c r="E1017" s="79"/>
      <c r="F1017" s="79"/>
      <c r="G1017" s="80"/>
      <c r="H1017" s="79"/>
      <c r="I1017" s="80"/>
      <c r="J1017" s="103"/>
      <c r="K1017" s="103"/>
      <c r="L1017" s="103"/>
      <c r="M1017" s="103"/>
    </row>
    <row r="1018" spans="1:13" s="81" customFormat="1" x14ac:dyDescent="0.25">
      <c r="A1018" s="79"/>
      <c r="B1018" s="79"/>
      <c r="C1018" s="79"/>
      <c r="D1018" s="94"/>
      <c r="E1018" s="79"/>
      <c r="F1018" s="79"/>
      <c r="G1018" s="80"/>
      <c r="H1018" s="79"/>
      <c r="I1018" s="80"/>
      <c r="J1018" s="103"/>
      <c r="K1018" s="103"/>
      <c r="L1018" s="103"/>
      <c r="M1018" s="103"/>
    </row>
    <row r="1019" spans="1:13" s="81" customFormat="1" x14ac:dyDescent="0.25">
      <c r="A1019" s="79"/>
      <c r="B1019" s="79"/>
      <c r="C1019" s="79"/>
      <c r="D1019" s="94"/>
      <c r="E1019" s="79"/>
      <c r="F1019" s="79"/>
      <c r="G1019" s="80"/>
      <c r="H1019" s="79"/>
      <c r="I1019" s="80"/>
      <c r="J1019" s="103"/>
      <c r="K1019" s="103"/>
      <c r="L1019" s="103"/>
      <c r="M1019" s="103"/>
    </row>
    <row r="1020" spans="1:13" s="81" customFormat="1" x14ac:dyDescent="0.25">
      <c r="A1020" s="79"/>
      <c r="B1020" s="79"/>
      <c r="C1020" s="79"/>
      <c r="D1020" s="94"/>
      <c r="E1020" s="79"/>
      <c r="F1020" s="79"/>
      <c r="G1020" s="80"/>
      <c r="H1020" s="79"/>
      <c r="I1020" s="80"/>
      <c r="J1020" s="103"/>
      <c r="K1020" s="103"/>
      <c r="L1020" s="103"/>
      <c r="M1020" s="103"/>
    </row>
    <row r="1021" spans="1:13" s="81" customFormat="1" x14ac:dyDescent="0.25">
      <c r="A1021" s="79"/>
      <c r="B1021" s="79"/>
      <c r="C1021" s="79"/>
      <c r="D1021" s="94"/>
      <c r="E1021" s="79"/>
      <c r="F1021" s="79"/>
      <c r="G1021" s="80"/>
      <c r="H1021" s="79"/>
      <c r="I1021" s="80"/>
      <c r="J1021" s="103"/>
      <c r="K1021" s="103"/>
      <c r="L1021" s="103"/>
      <c r="M1021" s="103"/>
    </row>
    <row r="1022" spans="1:13" s="81" customFormat="1" x14ac:dyDescent="0.25">
      <c r="A1022" s="79"/>
      <c r="B1022" s="79"/>
      <c r="C1022" s="79"/>
      <c r="D1022" s="94"/>
      <c r="E1022" s="79"/>
      <c r="F1022" s="79"/>
      <c r="G1022" s="80"/>
      <c r="H1022" s="79"/>
      <c r="I1022" s="80"/>
      <c r="J1022" s="103"/>
      <c r="K1022" s="103"/>
      <c r="L1022" s="103"/>
      <c r="M1022" s="103"/>
    </row>
    <row r="1023" spans="1:13" s="81" customFormat="1" x14ac:dyDescent="0.25">
      <c r="A1023" s="79"/>
      <c r="B1023" s="79"/>
      <c r="C1023" s="79"/>
      <c r="D1023" s="94"/>
      <c r="E1023" s="79"/>
      <c r="F1023" s="79"/>
      <c r="G1023" s="80"/>
      <c r="H1023" s="79"/>
      <c r="I1023" s="80"/>
      <c r="J1023" s="103"/>
      <c r="K1023" s="103"/>
      <c r="L1023" s="103"/>
      <c r="M1023" s="103"/>
    </row>
    <row r="1024" spans="1:13" s="81" customFormat="1" x14ac:dyDescent="0.25">
      <c r="A1024" s="79"/>
      <c r="B1024" s="79"/>
      <c r="C1024" s="79"/>
      <c r="D1024" s="94"/>
      <c r="E1024" s="79"/>
      <c r="F1024" s="79"/>
      <c r="G1024" s="80"/>
      <c r="H1024" s="79"/>
      <c r="I1024" s="80"/>
      <c r="J1024" s="103"/>
      <c r="K1024" s="103"/>
      <c r="L1024" s="103"/>
      <c r="M1024" s="103"/>
    </row>
    <row r="1025" spans="1:13" s="81" customFormat="1" x14ac:dyDescent="0.25">
      <c r="A1025" s="79"/>
      <c r="B1025" s="79"/>
      <c r="C1025" s="79"/>
      <c r="D1025" s="94"/>
      <c r="E1025" s="79"/>
      <c r="F1025" s="79"/>
      <c r="G1025" s="80"/>
      <c r="H1025" s="79"/>
      <c r="I1025" s="80"/>
      <c r="J1025" s="103"/>
      <c r="K1025" s="103"/>
      <c r="L1025" s="103"/>
      <c r="M1025" s="103"/>
    </row>
    <row r="1026" spans="1:13" s="81" customFormat="1" x14ac:dyDescent="0.25">
      <c r="A1026" s="79"/>
      <c r="B1026" s="79"/>
      <c r="C1026" s="79"/>
      <c r="D1026" s="94"/>
      <c r="E1026" s="79"/>
      <c r="F1026" s="79"/>
      <c r="G1026" s="80"/>
      <c r="H1026" s="79"/>
      <c r="I1026" s="80"/>
      <c r="J1026" s="103"/>
      <c r="K1026" s="103"/>
      <c r="L1026" s="103"/>
      <c r="M1026" s="103"/>
    </row>
    <row r="1027" spans="1:13" s="81" customFormat="1" x14ac:dyDescent="0.25">
      <c r="A1027" s="79"/>
      <c r="B1027" s="79"/>
      <c r="C1027" s="79"/>
      <c r="D1027" s="94"/>
      <c r="E1027" s="79"/>
      <c r="F1027" s="79"/>
      <c r="G1027" s="80"/>
      <c r="H1027" s="79"/>
      <c r="I1027" s="80"/>
      <c r="J1027" s="103"/>
      <c r="K1027" s="103"/>
      <c r="L1027" s="103"/>
      <c r="M1027" s="103"/>
    </row>
    <row r="1028" spans="1:13" s="81" customFormat="1" x14ac:dyDescent="0.25">
      <c r="A1028" s="79"/>
      <c r="B1028" s="79"/>
      <c r="C1028" s="79"/>
      <c r="D1028" s="94"/>
      <c r="E1028" s="79"/>
      <c r="F1028" s="79"/>
      <c r="G1028" s="80"/>
      <c r="H1028" s="79"/>
      <c r="I1028" s="80"/>
      <c r="J1028" s="103"/>
      <c r="K1028" s="103"/>
      <c r="L1028" s="103"/>
      <c r="M1028" s="103"/>
    </row>
    <row r="1029" spans="1:13" s="81" customFormat="1" x14ac:dyDescent="0.25">
      <c r="A1029" s="79"/>
      <c r="B1029" s="79"/>
      <c r="C1029" s="79"/>
      <c r="D1029" s="94"/>
      <c r="E1029" s="79"/>
      <c r="F1029" s="79"/>
      <c r="G1029" s="80"/>
      <c r="H1029" s="79"/>
      <c r="I1029" s="80"/>
      <c r="J1029" s="103"/>
      <c r="K1029" s="103"/>
      <c r="L1029" s="103"/>
      <c r="M1029" s="103"/>
    </row>
    <row r="1030" spans="1:13" s="81" customFormat="1" x14ac:dyDescent="0.25">
      <c r="A1030" s="79"/>
      <c r="B1030" s="79"/>
      <c r="C1030" s="79"/>
      <c r="D1030" s="94"/>
      <c r="E1030" s="79"/>
      <c r="F1030" s="79"/>
      <c r="G1030" s="80"/>
      <c r="H1030" s="79"/>
      <c r="I1030" s="80"/>
      <c r="J1030" s="103"/>
      <c r="K1030" s="103"/>
      <c r="L1030" s="103"/>
      <c r="M1030" s="103"/>
    </row>
    <row r="1031" spans="1:13" s="81" customFormat="1" x14ac:dyDescent="0.25">
      <c r="A1031" s="79"/>
      <c r="B1031" s="79"/>
      <c r="C1031" s="79"/>
      <c r="D1031" s="94"/>
      <c r="E1031" s="79"/>
      <c r="F1031" s="79"/>
      <c r="G1031" s="80"/>
      <c r="H1031" s="79"/>
      <c r="I1031" s="80"/>
      <c r="J1031" s="103"/>
      <c r="K1031" s="103"/>
      <c r="L1031" s="103"/>
      <c r="M1031" s="103"/>
    </row>
    <row r="1032" spans="1:13" s="81" customFormat="1" x14ac:dyDescent="0.25">
      <c r="A1032" s="79"/>
      <c r="B1032" s="79"/>
      <c r="C1032" s="79"/>
      <c r="D1032" s="94"/>
      <c r="E1032" s="79"/>
      <c r="F1032" s="79"/>
      <c r="G1032" s="80"/>
      <c r="H1032" s="79"/>
      <c r="I1032" s="80"/>
      <c r="J1032" s="103"/>
      <c r="K1032" s="103"/>
      <c r="L1032" s="103"/>
      <c r="M1032" s="103"/>
    </row>
    <row r="1033" spans="1:13" s="81" customFormat="1" x14ac:dyDescent="0.25">
      <c r="A1033" s="79"/>
      <c r="B1033" s="79"/>
      <c r="C1033" s="79"/>
      <c r="D1033" s="94"/>
      <c r="E1033" s="79"/>
      <c r="F1033" s="79"/>
      <c r="G1033" s="80"/>
      <c r="H1033" s="79"/>
      <c r="I1033" s="80"/>
      <c r="J1033" s="103"/>
      <c r="K1033" s="103"/>
      <c r="L1033" s="103"/>
      <c r="M1033" s="103"/>
    </row>
    <row r="1034" spans="1:13" s="81" customFormat="1" x14ac:dyDescent="0.25">
      <c r="A1034" s="79"/>
      <c r="B1034" s="79"/>
      <c r="C1034" s="79"/>
      <c r="D1034" s="94"/>
      <c r="E1034" s="79"/>
      <c r="F1034" s="79"/>
      <c r="G1034" s="80"/>
      <c r="H1034" s="79"/>
      <c r="I1034" s="80"/>
      <c r="J1034" s="103"/>
      <c r="K1034" s="103"/>
      <c r="L1034" s="103"/>
      <c r="M1034" s="103"/>
    </row>
    <row r="1035" spans="1:13" s="81" customFormat="1" x14ac:dyDescent="0.25">
      <c r="A1035" s="79"/>
      <c r="B1035" s="79"/>
      <c r="C1035" s="79"/>
      <c r="D1035" s="94"/>
      <c r="E1035" s="79"/>
      <c r="F1035" s="79"/>
      <c r="G1035" s="80"/>
      <c r="H1035" s="79"/>
      <c r="I1035" s="80"/>
      <c r="J1035" s="103"/>
      <c r="K1035" s="103"/>
      <c r="L1035" s="103"/>
      <c r="M1035" s="103"/>
    </row>
    <row r="1036" spans="1:13" s="81" customFormat="1" x14ac:dyDescent="0.25">
      <c r="A1036" s="79"/>
      <c r="B1036" s="79"/>
      <c r="C1036" s="79"/>
      <c r="D1036" s="94"/>
      <c r="E1036" s="79"/>
      <c r="F1036" s="79"/>
      <c r="G1036" s="80"/>
      <c r="H1036" s="79"/>
      <c r="I1036" s="80"/>
      <c r="J1036" s="103"/>
      <c r="K1036" s="103"/>
      <c r="L1036" s="103"/>
      <c r="M1036" s="103"/>
    </row>
    <row r="1037" spans="1:13" s="81" customFormat="1" x14ac:dyDescent="0.25">
      <c r="A1037" s="79"/>
      <c r="B1037" s="79"/>
      <c r="C1037" s="79"/>
      <c r="D1037" s="94"/>
      <c r="E1037" s="79"/>
      <c r="F1037" s="79"/>
      <c r="G1037" s="80"/>
      <c r="H1037" s="79"/>
      <c r="I1037" s="80"/>
      <c r="J1037" s="103"/>
      <c r="K1037" s="103"/>
      <c r="L1037" s="103"/>
      <c r="M1037" s="103"/>
    </row>
    <row r="1038" spans="1:13" s="81" customFormat="1" x14ac:dyDescent="0.25">
      <c r="A1038" s="79"/>
      <c r="B1038" s="79"/>
      <c r="C1038" s="79"/>
      <c r="D1038" s="94"/>
      <c r="E1038" s="79"/>
      <c r="F1038" s="79"/>
      <c r="G1038" s="80"/>
      <c r="H1038" s="79"/>
      <c r="I1038" s="80"/>
      <c r="J1038" s="103"/>
      <c r="K1038" s="103"/>
      <c r="L1038" s="103"/>
      <c r="M1038" s="103"/>
    </row>
    <row r="1039" spans="1:13" s="81" customFormat="1" x14ac:dyDescent="0.25">
      <c r="A1039" s="79"/>
      <c r="B1039" s="79"/>
      <c r="C1039" s="79"/>
      <c r="D1039" s="94"/>
      <c r="E1039" s="79"/>
      <c r="F1039" s="79"/>
      <c r="G1039" s="80"/>
      <c r="H1039" s="79"/>
      <c r="I1039" s="80"/>
      <c r="J1039" s="103"/>
      <c r="K1039" s="103"/>
      <c r="L1039" s="103"/>
      <c r="M1039" s="103"/>
    </row>
    <row r="1040" spans="1:13" s="81" customFormat="1" x14ac:dyDescent="0.25">
      <c r="A1040" s="79"/>
      <c r="B1040" s="79"/>
      <c r="C1040" s="79"/>
      <c r="D1040" s="94"/>
      <c r="E1040" s="79"/>
      <c r="F1040" s="79"/>
      <c r="G1040" s="80"/>
      <c r="H1040" s="79"/>
      <c r="I1040" s="80"/>
      <c r="J1040" s="103"/>
      <c r="K1040" s="103"/>
      <c r="L1040" s="103"/>
      <c r="M1040" s="103"/>
    </row>
    <row r="1041" spans="1:13" s="81" customFormat="1" x14ac:dyDescent="0.25">
      <c r="A1041" s="79"/>
      <c r="B1041" s="79"/>
      <c r="C1041" s="79"/>
      <c r="D1041" s="94"/>
      <c r="E1041" s="79"/>
      <c r="F1041" s="79"/>
      <c r="G1041" s="80"/>
      <c r="H1041" s="79"/>
      <c r="I1041" s="80"/>
      <c r="J1041" s="103"/>
      <c r="K1041" s="103"/>
      <c r="L1041" s="103"/>
      <c r="M1041" s="103"/>
    </row>
    <row r="1042" spans="1:13" s="81" customFormat="1" x14ac:dyDescent="0.25">
      <c r="A1042" s="79"/>
      <c r="B1042" s="79"/>
      <c r="C1042" s="79"/>
      <c r="D1042" s="94"/>
      <c r="E1042" s="79"/>
      <c r="F1042" s="79"/>
      <c r="G1042" s="80"/>
      <c r="H1042" s="79"/>
      <c r="I1042" s="80"/>
      <c r="J1042" s="103"/>
      <c r="K1042" s="103"/>
      <c r="L1042" s="103"/>
      <c r="M1042" s="103"/>
    </row>
    <row r="1043" spans="1:13" s="81" customFormat="1" x14ac:dyDescent="0.25">
      <c r="A1043" s="79"/>
      <c r="B1043" s="79"/>
      <c r="C1043" s="79"/>
      <c r="D1043" s="94"/>
      <c r="E1043" s="79"/>
      <c r="F1043" s="79"/>
      <c r="G1043" s="80"/>
      <c r="H1043" s="79"/>
      <c r="I1043" s="80"/>
      <c r="J1043" s="103"/>
      <c r="K1043" s="103"/>
      <c r="L1043" s="103"/>
      <c r="M1043" s="103"/>
    </row>
    <row r="1044" spans="1:13" s="81" customFormat="1" x14ac:dyDescent="0.25">
      <c r="A1044" s="79"/>
      <c r="B1044" s="79"/>
      <c r="C1044" s="79"/>
      <c r="D1044" s="94"/>
      <c r="E1044" s="79"/>
      <c r="F1044" s="79"/>
      <c r="G1044" s="80"/>
      <c r="H1044" s="79"/>
      <c r="I1044" s="80"/>
      <c r="J1044" s="103"/>
      <c r="K1044" s="103"/>
      <c r="L1044" s="103"/>
      <c r="M1044" s="103"/>
    </row>
    <row r="1045" spans="1:13" s="81" customFormat="1" x14ac:dyDescent="0.25">
      <c r="A1045" s="79"/>
      <c r="B1045" s="79"/>
      <c r="C1045" s="79"/>
      <c r="D1045" s="94"/>
      <c r="E1045" s="79"/>
      <c r="F1045" s="79"/>
      <c r="G1045" s="80"/>
      <c r="H1045" s="79"/>
      <c r="I1045" s="80"/>
      <c r="J1045" s="103"/>
      <c r="K1045" s="103"/>
      <c r="L1045" s="103"/>
      <c r="M1045" s="103"/>
    </row>
    <row r="1046" spans="1:13" s="81" customFormat="1" x14ac:dyDescent="0.25">
      <c r="A1046" s="79"/>
      <c r="B1046" s="79"/>
      <c r="C1046" s="79"/>
      <c r="D1046" s="94"/>
      <c r="E1046" s="79"/>
      <c r="F1046" s="79"/>
      <c r="G1046" s="80"/>
      <c r="H1046" s="79"/>
      <c r="I1046" s="80"/>
      <c r="J1046" s="103"/>
      <c r="K1046" s="103"/>
      <c r="L1046" s="103"/>
      <c r="M1046" s="103"/>
    </row>
    <row r="1047" spans="1:13" s="81" customFormat="1" x14ac:dyDescent="0.25">
      <c r="A1047" s="79"/>
      <c r="B1047" s="79"/>
      <c r="C1047" s="79"/>
      <c r="D1047" s="94"/>
      <c r="E1047" s="79"/>
      <c r="F1047" s="79"/>
      <c r="G1047" s="80"/>
      <c r="H1047" s="79"/>
      <c r="I1047" s="80"/>
      <c r="J1047" s="103"/>
      <c r="K1047" s="103"/>
      <c r="L1047" s="103"/>
      <c r="M1047" s="103"/>
    </row>
    <row r="1048" spans="1:13" s="81" customFormat="1" x14ac:dyDescent="0.25">
      <c r="A1048" s="79"/>
      <c r="B1048" s="79"/>
      <c r="C1048" s="79"/>
      <c r="D1048" s="94"/>
      <c r="E1048" s="79"/>
      <c r="F1048" s="79"/>
      <c r="G1048" s="80"/>
      <c r="H1048" s="79"/>
      <c r="I1048" s="80"/>
      <c r="J1048" s="103"/>
      <c r="K1048" s="103"/>
      <c r="L1048" s="103"/>
      <c r="M1048" s="103"/>
    </row>
    <row r="1049" spans="1:13" s="81" customFormat="1" x14ac:dyDescent="0.25">
      <c r="A1049" s="79"/>
      <c r="B1049" s="79"/>
      <c r="C1049" s="79"/>
      <c r="D1049" s="94"/>
      <c r="E1049" s="79"/>
      <c r="F1049" s="79"/>
      <c r="G1049" s="80"/>
      <c r="H1049" s="79"/>
      <c r="I1049" s="80"/>
      <c r="J1049" s="103"/>
      <c r="K1049" s="103"/>
      <c r="L1049" s="103"/>
      <c r="M1049" s="103"/>
    </row>
    <row r="1050" spans="1:13" s="81" customFormat="1" x14ac:dyDescent="0.25">
      <c r="A1050" s="79"/>
      <c r="B1050" s="79"/>
      <c r="C1050" s="79"/>
      <c r="D1050" s="94"/>
      <c r="E1050" s="79"/>
      <c r="F1050" s="79"/>
      <c r="G1050" s="80"/>
      <c r="H1050" s="79"/>
      <c r="I1050" s="80"/>
      <c r="J1050" s="103"/>
      <c r="K1050" s="103"/>
      <c r="L1050" s="103"/>
      <c r="M1050" s="103"/>
    </row>
    <row r="1051" spans="1:13" s="81" customFormat="1" x14ac:dyDescent="0.25">
      <c r="A1051" s="79"/>
      <c r="B1051" s="79"/>
      <c r="C1051" s="79"/>
      <c r="D1051" s="94"/>
      <c r="E1051" s="79"/>
      <c r="F1051" s="79"/>
      <c r="G1051" s="80"/>
      <c r="H1051" s="79"/>
      <c r="I1051" s="80"/>
      <c r="J1051" s="103"/>
      <c r="K1051" s="103"/>
      <c r="L1051" s="103"/>
      <c r="M1051" s="103"/>
    </row>
    <row r="1052" spans="1:13" s="81" customFormat="1" x14ac:dyDescent="0.25">
      <c r="A1052" s="79"/>
      <c r="B1052" s="79"/>
      <c r="C1052" s="79"/>
      <c r="D1052" s="94"/>
      <c r="E1052" s="79"/>
      <c r="F1052" s="79"/>
      <c r="G1052" s="80"/>
      <c r="H1052" s="79"/>
      <c r="I1052" s="80"/>
      <c r="J1052" s="103"/>
      <c r="K1052" s="103"/>
      <c r="L1052" s="103"/>
      <c r="M1052" s="103"/>
    </row>
    <row r="1053" spans="1:13" s="81" customFormat="1" x14ac:dyDescent="0.25">
      <c r="A1053" s="79"/>
      <c r="B1053" s="79"/>
      <c r="C1053" s="79"/>
      <c r="D1053" s="94"/>
      <c r="E1053" s="79"/>
      <c r="F1053" s="79"/>
      <c r="G1053" s="80"/>
      <c r="H1053" s="79"/>
      <c r="I1053" s="80"/>
      <c r="J1053" s="103"/>
      <c r="K1053" s="103"/>
      <c r="L1053" s="103"/>
      <c r="M1053" s="103"/>
    </row>
    <row r="1054" spans="1:13" s="81" customFormat="1" x14ac:dyDescent="0.25">
      <c r="A1054" s="79"/>
      <c r="B1054" s="79"/>
      <c r="C1054" s="79"/>
      <c r="D1054" s="94"/>
      <c r="E1054" s="79"/>
      <c r="F1054" s="79"/>
      <c r="G1054" s="80"/>
      <c r="H1054" s="79"/>
      <c r="I1054" s="80"/>
      <c r="J1054" s="103"/>
      <c r="K1054" s="103"/>
      <c r="L1054" s="103"/>
      <c r="M1054" s="103"/>
    </row>
    <row r="1055" spans="1:13" s="81" customFormat="1" x14ac:dyDescent="0.25">
      <c r="A1055" s="79"/>
      <c r="B1055" s="79"/>
      <c r="C1055" s="79"/>
      <c r="D1055" s="94"/>
      <c r="E1055" s="79"/>
      <c r="F1055" s="79"/>
      <c r="G1055" s="80"/>
      <c r="H1055" s="79"/>
      <c r="I1055" s="80"/>
      <c r="J1055" s="103"/>
      <c r="K1055" s="103"/>
      <c r="L1055" s="103"/>
      <c r="M1055" s="103"/>
    </row>
    <row r="1056" spans="1:13" s="81" customFormat="1" x14ac:dyDescent="0.25">
      <c r="A1056" s="79"/>
      <c r="B1056" s="79"/>
      <c r="C1056" s="79"/>
      <c r="D1056" s="94"/>
      <c r="E1056" s="79"/>
      <c r="F1056" s="79"/>
      <c r="G1056" s="80"/>
      <c r="H1056" s="79"/>
      <c r="I1056" s="80"/>
      <c r="J1056" s="103"/>
      <c r="K1056" s="103"/>
      <c r="L1056" s="103"/>
      <c r="M1056" s="103"/>
    </row>
    <row r="1057" spans="1:13" s="81" customFormat="1" x14ac:dyDescent="0.25">
      <c r="A1057" s="79"/>
      <c r="B1057" s="79"/>
      <c r="C1057" s="79"/>
      <c r="D1057" s="94"/>
      <c r="E1057" s="79"/>
      <c r="F1057" s="79"/>
      <c r="G1057" s="80"/>
      <c r="H1057" s="79"/>
      <c r="I1057" s="80"/>
      <c r="J1057" s="103"/>
      <c r="K1057" s="103"/>
      <c r="L1057" s="103"/>
      <c r="M1057" s="103"/>
    </row>
    <row r="1058" spans="1:13" s="81" customFormat="1" x14ac:dyDescent="0.25">
      <c r="A1058" s="79"/>
      <c r="B1058" s="79"/>
      <c r="C1058" s="79"/>
      <c r="D1058" s="94"/>
      <c r="E1058" s="79"/>
      <c r="F1058" s="79"/>
      <c r="G1058" s="80"/>
      <c r="H1058" s="79"/>
      <c r="I1058" s="80"/>
      <c r="J1058" s="103"/>
      <c r="K1058" s="103"/>
      <c r="L1058" s="103"/>
      <c r="M1058" s="103"/>
    </row>
    <row r="1059" spans="1:13" s="81" customFormat="1" x14ac:dyDescent="0.25">
      <c r="A1059" s="79"/>
      <c r="B1059" s="79"/>
      <c r="C1059" s="79"/>
      <c r="D1059" s="94"/>
      <c r="E1059" s="79"/>
      <c r="F1059" s="79"/>
      <c r="G1059" s="80"/>
      <c r="H1059" s="79"/>
      <c r="I1059" s="80"/>
      <c r="J1059" s="103"/>
      <c r="K1059" s="103"/>
      <c r="L1059" s="103"/>
      <c r="M1059" s="103"/>
    </row>
    <row r="1060" spans="1:13" s="81" customFormat="1" x14ac:dyDescent="0.25">
      <c r="A1060" s="79"/>
      <c r="B1060" s="79"/>
      <c r="C1060" s="79"/>
      <c r="D1060" s="94"/>
      <c r="E1060" s="79"/>
      <c r="F1060" s="79"/>
      <c r="G1060" s="80"/>
      <c r="H1060" s="79"/>
      <c r="I1060" s="80"/>
      <c r="J1060" s="103"/>
      <c r="K1060" s="103"/>
      <c r="L1060" s="103"/>
      <c r="M1060" s="103"/>
    </row>
    <row r="1061" spans="1:13" s="81" customFormat="1" x14ac:dyDescent="0.25">
      <c r="A1061" s="79"/>
      <c r="B1061" s="79"/>
      <c r="C1061" s="79"/>
      <c r="D1061" s="94"/>
      <c r="E1061" s="79"/>
      <c r="F1061" s="79"/>
      <c r="G1061" s="80"/>
      <c r="H1061" s="79"/>
      <c r="I1061" s="80"/>
      <c r="J1061" s="103"/>
      <c r="K1061" s="103"/>
      <c r="L1061" s="103"/>
      <c r="M1061" s="103"/>
    </row>
    <row r="1062" spans="1:13" s="81" customFormat="1" x14ac:dyDescent="0.25">
      <c r="A1062" s="79"/>
      <c r="B1062" s="79"/>
      <c r="C1062" s="79"/>
      <c r="D1062" s="94"/>
      <c r="E1062" s="79"/>
      <c r="F1062" s="79"/>
      <c r="G1062" s="80"/>
      <c r="H1062" s="79"/>
      <c r="I1062" s="80"/>
      <c r="J1062" s="103"/>
      <c r="K1062" s="103"/>
      <c r="L1062" s="103"/>
      <c r="M1062" s="103"/>
    </row>
    <row r="1063" spans="1:13" s="81" customFormat="1" x14ac:dyDescent="0.25">
      <c r="A1063" s="79"/>
      <c r="B1063" s="79"/>
      <c r="C1063" s="79"/>
      <c r="D1063" s="94"/>
      <c r="E1063" s="79"/>
      <c r="F1063" s="79"/>
      <c r="G1063" s="80"/>
      <c r="H1063" s="79"/>
      <c r="I1063" s="80"/>
      <c r="J1063" s="103"/>
      <c r="K1063" s="103"/>
      <c r="L1063" s="103"/>
      <c r="M1063" s="103"/>
    </row>
    <row r="1064" spans="1:13" s="81" customFormat="1" x14ac:dyDescent="0.25">
      <c r="A1064" s="79"/>
      <c r="B1064" s="79"/>
      <c r="C1064" s="79"/>
      <c r="D1064" s="94"/>
      <c r="E1064" s="79"/>
      <c r="F1064" s="79"/>
      <c r="G1064" s="80"/>
      <c r="H1064" s="79"/>
      <c r="I1064" s="80"/>
      <c r="J1064" s="103"/>
      <c r="K1064" s="103"/>
      <c r="L1064" s="103"/>
      <c r="M1064" s="103"/>
    </row>
    <row r="1065" spans="1:13" s="81" customFormat="1" x14ac:dyDescent="0.25">
      <c r="A1065" s="79"/>
      <c r="B1065" s="79"/>
      <c r="C1065" s="79"/>
      <c r="D1065" s="94"/>
      <c r="E1065" s="79"/>
      <c r="F1065" s="79"/>
      <c r="G1065" s="80"/>
      <c r="H1065" s="79"/>
      <c r="I1065" s="80"/>
      <c r="J1065" s="103"/>
      <c r="K1065" s="103"/>
      <c r="L1065" s="103"/>
      <c r="M1065" s="103"/>
    </row>
    <row r="1066" spans="1:13" s="81" customFormat="1" x14ac:dyDescent="0.25">
      <c r="A1066" s="79"/>
      <c r="B1066" s="79"/>
      <c r="C1066" s="79"/>
      <c r="D1066" s="94"/>
      <c r="E1066" s="79"/>
      <c r="F1066" s="79"/>
      <c r="G1066" s="80"/>
      <c r="H1066" s="79"/>
      <c r="I1066" s="80"/>
      <c r="J1066" s="103"/>
      <c r="K1066" s="103"/>
      <c r="L1066" s="103"/>
      <c r="M1066" s="103"/>
    </row>
    <row r="1067" spans="1:13" s="81" customFormat="1" x14ac:dyDescent="0.25">
      <c r="A1067" s="79"/>
      <c r="B1067" s="79"/>
      <c r="C1067" s="79"/>
      <c r="D1067" s="94"/>
      <c r="E1067" s="79"/>
      <c r="F1067" s="79"/>
      <c r="G1067" s="80"/>
      <c r="H1067" s="79"/>
      <c r="I1067" s="80"/>
      <c r="J1067" s="103"/>
      <c r="K1067" s="103"/>
      <c r="L1067" s="103"/>
      <c r="M1067" s="103"/>
    </row>
    <row r="1068" spans="1:13" s="81" customFormat="1" x14ac:dyDescent="0.25">
      <c r="A1068" s="79"/>
      <c r="B1068" s="79"/>
      <c r="C1068" s="79"/>
      <c r="D1068" s="94"/>
      <c r="E1068" s="79"/>
      <c r="F1068" s="79"/>
      <c r="G1068" s="80"/>
      <c r="H1068" s="79"/>
      <c r="I1068" s="80"/>
      <c r="J1068" s="103"/>
      <c r="K1068" s="103"/>
      <c r="L1068" s="103"/>
      <c r="M1068" s="103"/>
    </row>
    <row r="1069" spans="1:13" s="81" customFormat="1" x14ac:dyDescent="0.25">
      <c r="A1069" s="79"/>
      <c r="B1069" s="79"/>
      <c r="C1069" s="79"/>
      <c r="D1069" s="94"/>
      <c r="E1069" s="79"/>
      <c r="F1069" s="79"/>
      <c r="G1069" s="80"/>
      <c r="H1069" s="79"/>
      <c r="I1069" s="80"/>
      <c r="J1069" s="103"/>
      <c r="K1069" s="103"/>
      <c r="L1069" s="103"/>
      <c r="M1069" s="103"/>
    </row>
    <row r="1070" spans="1:13" s="81" customFormat="1" x14ac:dyDescent="0.25">
      <c r="A1070" s="79"/>
      <c r="B1070" s="79"/>
      <c r="C1070" s="79"/>
      <c r="D1070" s="94"/>
      <c r="E1070" s="79"/>
      <c r="F1070" s="79"/>
      <c r="G1070" s="80"/>
      <c r="H1070" s="79"/>
      <c r="I1070" s="80"/>
      <c r="J1070" s="103"/>
      <c r="K1070" s="103"/>
      <c r="L1070" s="103"/>
      <c r="M1070" s="103"/>
    </row>
    <row r="1071" spans="1:13" s="81" customFormat="1" x14ac:dyDescent="0.25">
      <c r="A1071" s="79"/>
      <c r="B1071" s="79"/>
      <c r="C1071" s="79"/>
      <c r="D1071" s="94"/>
      <c r="E1071" s="79"/>
      <c r="F1071" s="79"/>
      <c r="G1071" s="80"/>
      <c r="H1071" s="79"/>
      <c r="I1071" s="80"/>
      <c r="J1071" s="103"/>
      <c r="K1071" s="103"/>
      <c r="L1071" s="103"/>
      <c r="M1071" s="103"/>
    </row>
    <row r="1072" spans="1:13" s="81" customFormat="1" x14ac:dyDescent="0.25">
      <c r="A1072" s="79"/>
      <c r="B1072" s="79"/>
      <c r="C1072" s="79"/>
      <c r="D1072" s="94"/>
      <c r="E1072" s="79"/>
      <c r="F1072" s="79"/>
      <c r="G1072" s="80"/>
      <c r="H1072" s="79"/>
      <c r="I1072" s="80"/>
      <c r="J1072" s="103"/>
      <c r="K1072" s="103"/>
      <c r="L1072" s="103"/>
      <c r="M1072" s="103"/>
    </row>
    <row r="1073" spans="1:13" s="81" customFormat="1" x14ac:dyDescent="0.25">
      <c r="A1073" s="79"/>
      <c r="B1073" s="79"/>
      <c r="C1073" s="79"/>
      <c r="D1073" s="94"/>
      <c r="E1073" s="79"/>
      <c r="F1073" s="79"/>
      <c r="G1073" s="80"/>
      <c r="H1073" s="79"/>
      <c r="I1073" s="80"/>
      <c r="J1073" s="103"/>
      <c r="K1073" s="103"/>
      <c r="L1073" s="103"/>
      <c r="M1073" s="103"/>
    </row>
    <row r="1074" spans="1:13" s="81" customFormat="1" x14ac:dyDescent="0.25">
      <c r="A1074" s="79"/>
      <c r="B1074" s="79"/>
      <c r="C1074" s="79"/>
      <c r="D1074" s="94"/>
      <c r="E1074" s="79"/>
      <c r="F1074" s="79"/>
      <c r="G1074" s="80"/>
      <c r="H1074" s="79"/>
      <c r="I1074" s="80"/>
      <c r="J1074" s="103"/>
      <c r="K1074" s="103"/>
      <c r="L1074" s="103"/>
      <c r="M1074" s="103"/>
    </row>
    <row r="1075" spans="1:13" s="81" customFormat="1" x14ac:dyDescent="0.25">
      <c r="A1075" s="79"/>
      <c r="B1075" s="79"/>
      <c r="C1075" s="79"/>
      <c r="D1075" s="94"/>
      <c r="E1075" s="79"/>
      <c r="F1075" s="79"/>
      <c r="G1075" s="80"/>
      <c r="H1075" s="79"/>
      <c r="I1075" s="80"/>
      <c r="J1075" s="103"/>
      <c r="K1075" s="103"/>
      <c r="L1075" s="103"/>
      <c r="M1075" s="103"/>
    </row>
    <row r="1076" spans="1:13" s="81" customFormat="1" x14ac:dyDescent="0.25">
      <c r="A1076" s="79"/>
      <c r="B1076" s="79"/>
      <c r="C1076" s="79"/>
      <c r="D1076" s="94"/>
      <c r="E1076" s="79"/>
      <c r="F1076" s="79"/>
      <c r="G1076" s="80"/>
      <c r="H1076" s="79"/>
      <c r="I1076" s="80"/>
      <c r="J1076" s="103"/>
      <c r="K1076" s="103"/>
      <c r="L1076" s="103"/>
      <c r="M1076" s="103"/>
    </row>
    <row r="1077" spans="1:13" s="81" customFormat="1" x14ac:dyDescent="0.25">
      <c r="A1077" s="79"/>
      <c r="B1077" s="79"/>
      <c r="C1077" s="79"/>
      <c r="D1077" s="94"/>
      <c r="E1077" s="79"/>
      <c r="F1077" s="79"/>
      <c r="G1077" s="80"/>
      <c r="H1077" s="79"/>
      <c r="I1077" s="80"/>
      <c r="J1077" s="103"/>
      <c r="K1077" s="103"/>
      <c r="L1077" s="103"/>
      <c r="M1077" s="103"/>
    </row>
    <row r="1078" spans="1:13" s="81" customFormat="1" x14ac:dyDescent="0.25">
      <c r="A1078" s="79"/>
      <c r="B1078" s="79"/>
      <c r="C1078" s="79"/>
      <c r="D1078" s="94"/>
      <c r="E1078" s="79"/>
      <c r="F1078" s="79"/>
      <c r="G1078" s="80"/>
      <c r="H1078" s="79"/>
      <c r="I1078" s="80"/>
      <c r="J1078" s="103"/>
      <c r="K1078" s="103"/>
      <c r="L1078" s="103"/>
      <c r="M1078" s="103"/>
    </row>
    <row r="1079" spans="1:13" s="81" customFormat="1" x14ac:dyDescent="0.25">
      <c r="A1079" s="79"/>
      <c r="B1079" s="79"/>
      <c r="C1079" s="79"/>
      <c r="D1079" s="94"/>
      <c r="E1079" s="79"/>
      <c r="F1079" s="79"/>
      <c r="G1079" s="80"/>
      <c r="H1079" s="79"/>
      <c r="I1079" s="80"/>
      <c r="J1079" s="103"/>
      <c r="K1079" s="103"/>
      <c r="L1079" s="103"/>
      <c r="M1079" s="103"/>
    </row>
    <row r="1080" spans="1:13" s="81" customFormat="1" x14ac:dyDescent="0.25">
      <c r="A1080" s="79"/>
      <c r="B1080" s="79"/>
      <c r="C1080" s="79"/>
      <c r="D1080" s="94"/>
      <c r="E1080" s="79"/>
      <c r="F1080" s="79"/>
      <c r="G1080" s="80"/>
      <c r="H1080" s="79"/>
      <c r="I1080" s="80"/>
      <c r="J1080" s="103"/>
      <c r="K1080" s="103"/>
      <c r="L1080" s="103"/>
      <c r="M1080" s="103"/>
    </row>
    <row r="1081" spans="1:13" s="81" customFormat="1" x14ac:dyDescent="0.25">
      <c r="A1081" s="79"/>
      <c r="B1081" s="79"/>
      <c r="C1081" s="79"/>
      <c r="D1081" s="94"/>
      <c r="E1081" s="79"/>
      <c r="F1081" s="79"/>
      <c r="G1081" s="80"/>
      <c r="H1081" s="79"/>
      <c r="I1081" s="80"/>
      <c r="J1081" s="103"/>
      <c r="K1081" s="103"/>
      <c r="L1081" s="103"/>
      <c r="M1081" s="103"/>
    </row>
    <row r="1082" spans="1:13" s="81" customFormat="1" x14ac:dyDescent="0.25">
      <c r="A1082" s="79"/>
      <c r="B1082" s="79"/>
      <c r="C1082" s="79"/>
      <c r="D1082" s="94"/>
      <c r="E1082" s="79"/>
      <c r="F1082" s="79"/>
      <c r="G1082" s="80"/>
      <c r="H1082" s="79"/>
      <c r="I1082" s="80"/>
      <c r="J1082" s="103"/>
      <c r="K1082" s="103"/>
      <c r="L1082" s="103"/>
      <c r="M1082" s="103"/>
    </row>
    <row r="1083" spans="1:13" s="81" customFormat="1" x14ac:dyDescent="0.25">
      <c r="A1083" s="79"/>
      <c r="B1083" s="79"/>
      <c r="C1083" s="79"/>
      <c r="D1083" s="94"/>
      <c r="E1083" s="79"/>
      <c r="F1083" s="79"/>
      <c r="G1083" s="80"/>
      <c r="H1083" s="79"/>
      <c r="I1083" s="80"/>
      <c r="J1083" s="103"/>
      <c r="K1083" s="103"/>
      <c r="L1083" s="103"/>
      <c r="M1083" s="103"/>
    </row>
    <row r="1084" spans="1:13" s="81" customFormat="1" x14ac:dyDescent="0.25">
      <c r="A1084" s="79"/>
      <c r="B1084" s="79"/>
      <c r="C1084" s="79"/>
      <c r="D1084" s="94"/>
      <c r="E1084" s="79"/>
      <c r="F1084" s="79"/>
      <c r="G1084" s="80"/>
      <c r="H1084" s="79"/>
      <c r="I1084" s="80"/>
      <c r="J1084" s="103"/>
      <c r="K1084" s="103"/>
      <c r="L1084" s="103"/>
      <c r="M1084" s="103"/>
    </row>
    <row r="1085" spans="1:13" s="81" customFormat="1" x14ac:dyDescent="0.25">
      <c r="A1085" s="79"/>
      <c r="B1085" s="79"/>
      <c r="C1085" s="79"/>
      <c r="D1085" s="94"/>
      <c r="E1085" s="79"/>
      <c r="F1085" s="79"/>
      <c r="G1085" s="80"/>
      <c r="H1085" s="79"/>
      <c r="I1085" s="80"/>
      <c r="J1085" s="103"/>
      <c r="K1085" s="103"/>
      <c r="L1085" s="103"/>
      <c r="M1085" s="103"/>
    </row>
    <row r="1086" spans="1:13" s="81" customFormat="1" x14ac:dyDescent="0.25">
      <c r="A1086" s="79"/>
      <c r="B1086" s="79"/>
      <c r="C1086" s="79"/>
      <c r="D1086" s="94"/>
      <c r="E1086" s="79"/>
      <c r="F1086" s="79"/>
      <c r="G1086" s="80"/>
      <c r="H1086" s="79"/>
      <c r="I1086" s="80"/>
      <c r="J1086" s="103"/>
      <c r="K1086" s="103"/>
      <c r="L1086" s="103"/>
      <c r="M1086" s="103"/>
    </row>
    <row r="1087" spans="1:13" s="81" customFormat="1" x14ac:dyDescent="0.25">
      <c r="A1087" s="79"/>
      <c r="B1087" s="79"/>
      <c r="C1087" s="79"/>
      <c r="D1087" s="94"/>
      <c r="E1087" s="79"/>
      <c r="F1087" s="79"/>
      <c r="G1087" s="80"/>
      <c r="H1087" s="79"/>
      <c r="I1087" s="80"/>
      <c r="J1087" s="103"/>
      <c r="K1087" s="103"/>
      <c r="L1087" s="103"/>
      <c r="M1087" s="103"/>
    </row>
    <row r="1088" spans="1:13" s="81" customFormat="1" x14ac:dyDescent="0.25">
      <c r="A1088" s="79"/>
      <c r="B1088" s="79"/>
      <c r="C1088" s="79"/>
      <c r="D1088" s="94"/>
      <c r="E1088" s="79"/>
      <c r="F1088" s="79"/>
      <c r="G1088" s="80"/>
      <c r="H1088" s="79"/>
      <c r="I1088" s="80"/>
      <c r="J1088" s="103"/>
      <c r="K1088" s="103"/>
      <c r="L1088" s="103"/>
      <c r="M1088" s="103"/>
    </row>
    <row r="1089" spans="1:13" s="81" customFormat="1" x14ac:dyDescent="0.25">
      <c r="A1089" s="79"/>
      <c r="B1089" s="79"/>
      <c r="C1089" s="79"/>
      <c r="D1089" s="94"/>
      <c r="E1089" s="79"/>
      <c r="F1089" s="79"/>
      <c r="G1089" s="80"/>
      <c r="H1089" s="79"/>
      <c r="I1089" s="80"/>
      <c r="J1089" s="103"/>
      <c r="K1089" s="103"/>
      <c r="L1089" s="103"/>
      <c r="M1089" s="103"/>
    </row>
    <row r="1090" spans="1:13" s="81" customFormat="1" x14ac:dyDescent="0.25">
      <c r="A1090" s="79"/>
      <c r="B1090" s="79"/>
      <c r="C1090" s="79"/>
      <c r="D1090" s="94"/>
      <c r="E1090" s="79"/>
      <c r="F1090" s="79"/>
      <c r="G1090" s="80"/>
      <c r="H1090" s="79"/>
      <c r="I1090" s="80"/>
      <c r="J1090" s="103"/>
      <c r="K1090" s="103"/>
      <c r="L1090" s="103"/>
      <c r="M1090" s="103"/>
    </row>
    <row r="1091" spans="1:13" s="81" customFormat="1" x14ac:dyDescent="0.25">
      <c r="A1091" s="79"/>
      <c r="B1091" s="79"/>
      <c r="C1091" s="79"/>
      <c r="D1091" s="94"/>
      <c r="E1091" s="79"/>
      <c r="F1091" s="79"/>
      <c r="G1091" s="80"/>
      <c r="H1091" s="79"/>
      <c r="I1091" s="80"/>
      <c r="J1091" s="103"/>
      <c r="K1091" s="103"/>
      <c r="L1091" s="103"/>
      <c r="M1091" s="103"/>
    </row>
    <row r="1092" spans="1:13" s="81" customFormat="1" x14ac:dyDescent="0.25">
      <c r="A1092" s="79"/>
      <c r="B1092" s="79"/>
      <c r="C1092" s="79"/>
      <c r="D1092" s="94"/>
      <c r="E1092" s="79"/>
      <c r="F1092" s="79"/>
      <c r="G1092" s="80"/>
      <c r="H1092" s="79"/>
      <c r="I1092" s="80"/>
      <c r="J1092" s="103"/>
      <c r="K1092" s="103"/>
      <c r="L1092" s="103"/>
      <c r="M1092" s="103"/>
    </row>
    <row r="1093" spans="1:13" s="81" customFormat="1" x14ac:dyDescent="0.25">
      <c r="A1093" s="79"/>
      <c r="B1093" s="79"/>
      <c r="C1093" s="79"/>
      <c r="D1093" s="94"/>
      <c r="E1093" s="79"/>
      <c r="F1093" s="79"/>
      <c r="G1093" s="80"/>
      <c r="H1093" s="79"/>
      <c r="I1093" s="80"/>
      <c r="J1093" s="103"/>
      <c r="K1093" s="103"/>
      <c r="L1093" s="103"/>
      <c r="M1093" s="103"/>
    </row>
    <row r="1094" spans="1:13" s="81" customFormat="1" x14ac:dyDescent="0.25">
      <c r="A1094" s="79"/>
      <c r="B1094" s="79"/>
      <c r="C1094" s="79"/>
      <c r="D1094" s="94"/>
      <c r="E1094" s="79"/>
      <c r="F1094" s="79"/>
      <c r="G1094" s="80"/>
      <c r="H1094" s="79"/>
      <c r="I1094" s="80"/>
      <c r="J1094" s="103"/>
      <c r="K1094" s="103"/>
      <c r="L1094" s="103"/>
      <c r="M1094" s="103"/>
    </row>
    <row r="1095" spans="1:13" s="81" customFormat="1" x14ac:dyDescent="0.25">
      <c r="A1095" s="79"/>
      <c r="B1095" s="79"/>
      <c r="C1095" s="79"/>
      <c r="D1095" s="94"/>
      <c r="E1095" s="79"/>
      <c r="F1095" s="79"/>
      <c r="G1095" s="80"/>
      <c r="H1095" s="79"/>
      <c r="I1095" s="80"/>
      <c r="J1095" s="103"/>
      <c r="K1095" s="103"/>
      <c r="L1095" s="103"/>
      <c r="M1095" s="103"/>
    </row>
    <row r="1096" spans="1:13" s="81" customFormat="1" x14ac:dyDescent="0.25">
      <c r="A1096" s="79"/>
      <c r="B1096" s="79"/>
      <c r="C1096" s="79"/>
      <c r="D1096" s="94"/>
      <c r="E1096" s="79"/>
      <c r="F1096" s="79"/>
      <c r="G1096" s="80"/>
      <c r="H1096" s="79"/>
      <c r="I1096" s="80"/>
      <c r="J1096" s="103"/>
      <c r="K1096" s="103"/>
      <c r="L1096" s="103"/>
      <c r="M1096" s="103"/>
    </row>
    <row r="1097" spans="1:13" s="81" customFormat="1" x14ac:dyDescent="0.25">
      <c r="A1097" s="79"/>
      <c r="B1097" s="79"/>
      <c r="C1097" s="79"/>
      <c r="D1097" s="94"/>
      <c r="E1097" s="79"/>
      <c r="F1097" s="79"/>
      <c r="G1097" s="80"/>
      <c r="H1097" s="79"/>
      <c r="I1097" s="80"/>
      <c r="J1097" s="103"/>
      <c r="K1097" s="103"/>
      <c r="L1097" s="103"/>
      <c r="M1097" s="103"/>
    </row>
    <row r="1098" spans="1:13" s="81" customFormat="1" x14ac:dyDescent="0.25">
      <c r="A1098" s="79"/>
      <c r="B1098" s="79"/>
      <c r="C1098" s="79"/>
      <c r="D1098" s="94"/>
      <c r="E1098" s="79"/>
      <c r="F1098" s="79"/>
      <c r="G1098" s="80"/>
      <c r="H1098" s="79"/>
      <c r="I1098" s="80"/>
      <c r="J1098" s="103"/>
      <c r="K1098" s="103"/>
      <c r="L1098" s="103"/>
      <c r="M1098" s="103"/>
    </row>
    <row r="1099" spans="1:13" s="81" customFormat="1" x14ac:dyDescent="0.25">
      <c r="A1099" s="79"/>
      <c r="B1099" s="79"/>
      <c r="C1099" s="79"/>
      <c r="D1099" s="94"/>
      <c r="E1099" s="79"/>
      <c r="F1099" s="79"/>
      <c r="G1099" s="80"/>
      <c r="H1099" s="79"/>
      <c r="I1099" s="80"/>
      <c r="J1099" s="103"/>
      <c r="K1099" s="103"/>
      <c r="L1099" s="103"/>
      <c r="M1099" s="103"/>
    </row>
    <row r="1100" spans="1:13" s="81" customFormat="1" x14ac:dyDescent="0.25">
      <c r="A1100" s="79"/>
      <c r="B1100" s="79"/>
      <c r="C1100" s="79"/>
      <c r="D1100" s="94"/>
      <c r="E1100" s="79"/>
      <c r="F1100" s="79"/>
      <c r="G1100" s="80"/>
      <c r="H1100" s="79"/>
      <c r="I1100" s="80"/>
      <c r="J1100" s="103"/>
      <c r="K1100" s="103"/>
      <c r="L1100" s="103"/>
      <c r="M1100" s="103"/>
    </row>
    <row r="1101" spans="1:13" s="81" customFormat="1" x14ac:dyDescent="0.25">
      <c r="A1101" s="79"/>
      <c r="B1101" s="79"/>
      <c r="C1101" s="79"/>
      <c r="D1101" s="94"/>
      <c r="E1101" s="79"/>
      <c r="F1101" s="79"/>
      <c r="G1101" s="80"/>
      <c r="H1101" s="79"/>
      <c r="I1101" s="80"/>
      <c r="J1101" s="103"/>
      <c r="K1101" s="103"/>
      <c r="L1101" s="103"/>
      <c r="M1101" s="103"/>
    </row>
    <row r="1102" spans="1:13" s="81" customFormat="1" x14ac:dyDescent="0.25">
      <c r="A1102" s="79"/>
      <c r="B1102" s="79"/>
      <c r="C1102" s="79"/>
      <c r="D1102" s="94"/>
      <c r="E1102" s="79"/>
      <c r="F1102" s="79"/>
      <c r="G1102" s="80"/>
      <c r="H1102" s="79"/>
      <c r="I1102" s="80"/>
      <c r="J1102" s="103"/>
      <c r="K1102" s="103"/>
      <c r="L1102" s="103"/>
      <c r="M1102" s="103"/>
    </row>
    <row r="1103" spans="1:13" s="81" customFormat="1" x14ac:dyDescent="0.25">
      <c r="A1103" s="79"/>
      <c r="B1103" s="79"/>
      <c r="C1103" s="79"/>
      <c r="D1103" s="94"/>
      <c r="E1103" s="79"/>
      <c r="F1103" s="79"/>
      <c r="G1103" s="80"/>
      <c r="H1103" s="79"/>
      <c r="I1103" s="80"/>
      <c r="J1103" s="103"/>
      <c r="K1103" s="103"/>
      <c r="L1103" s="103"/>
      <c r="M1103" s="103"/>
    </row>
    <row r="1104" spans="1:13" s="81" customFormat="1" x14ac:dyDescent="0.25">
      <c r="A1104" s="79"/>
      <c r="B1104" s="79"/>
      <c r="C1104" s="79"/>
      <c r="D1104" s="94"/>
      <c r="E1104" s="79"/>
      <c r="F1104" s="79"/>
      <c r="G1104" s="80"/>
      <c r="H1104" s="79"/>
      <c r="I1104" s="80"/>
      <c r="J1104" s="103"/>
      <c r="K1104" s="103"/>
      <c r="L1104" s="103"/>
      <c r="M1104" s="103"/>
    </row>
    <row r="1105" spans="1:13" s="81" customFormat="1" x14ac:dyDescent="0.25">
      <c r="A1105" s="79"/>
      <c r="B1105" s="79"/>
      <c r="C1105" s="79"/>
      <c r="D1105" s="94"/>
      <c r="E1105" s="79"/>
      <c r="F1105" s="79"/>
      <c r="G1105" s="80"/>
      <c r="H1105" s="79"/>
      <c r="I1105" s="80"/>
      <c r="J1105" s="103"/>
      <c r="K1105" s="103"/>
      <c r="L1105" s="103"/>
      <c r="M1105" s="103"/>
    </row>
    <row r="1106" spans="1:13" s="81" customFormat="1" x14ac:dyDescent="0.25">
      <c r="A1106" s="79"/>
      <c r="B1106" s="79"/>
      <c r="C1106" s="79"/>
      <c r="D1106" s="94"/>
      <c r="E1106" s="79"/>
      <c r="F1106" s="79"/>
      <c r="G1106" s="80"/>
      <c r="H1106" s="79"/>
      <c r="I1106" s="80"/>
      <c r="J1106" s="103"/>
      <c r="K1106" s="103"/>
      <c r="L1106" s="103"/>
      <c r="M1106" s="103"/>
    </row>
    <row r="1107" spans="1:13" s="81" customFormat="1" x14ac:dyDescent="0.25">
      <c r="A1107" s="79"/>
      <c r="B1107" s="79"/>
      <c r="C1107" s="79"/>
      <c r="D1107" s="94"/>
      <c r="E1107" s="79"/>
      <c r="F1107" s="79"/>
      <c r="G1107" s="80"/>
      <c r="H1107" s="79"/>
      <c r="I1107" s="80"/>
      <c r="J1107" s="103"/>
      <c r="K1107" s="103"/>
      <c r="L1107" s="103"/>
      <c r="M1107" s="103"/>
    </row>
    <row r="1108" spans="1:13" s="81" customFormat="1" x14ac:dyDescent="0.25">
      <c r="A1108" s="79"/>
      <c r="B1108" s="79"/>
      <c r="C1108" s="79"/>
      <c r="D1108" s="94"/>
      <c r="E1108" s="79"/>
      <c r="F1108" s="79"/>
      <c r="G1108" s="80"/>
      <c r="H1108" s="79"/>
      <c r="I1108" s="80"/>
      <c r="J1108" s="103"/>
      <c r="K1108" s="103"/>
      <c r="L1108" s="103"/>
      <c r="M1108" s="103"/>
    </row>
    <row r="1109" spans="1:13" s="81" customFormat="1" x14ac:dyDescent="0.25">
      <c r="A1109" s="79"/>
      <c r="B1109" s="79"/>
      <c r="C1109" s="79"/>
      <c r="D1109" s="94"/>
      <c r="E1109" s="79"/>
      <c r="F1109" s="79"/>
      <c r="G1109" s="80"/>
      <c r="H1109" s="79"/>
      <c r="I1109" s="80"/>
      <c r="J1109" s="103"/>
      <c r="K1109" s="103"/>
      <c r="L1109" s="103"/>
      <c r="M1109" s="103"/>
    </row>
    <row r="1110" spans="1:13" s="81" customFormat="1" x14ac:dyDescent="0.25">
      <c r="A1110" s="79"/>
      <c r="B1110" s="79"/>
      <c r="C1110" s="79"/>
      <c r="D1110" s="94"/>
      <c r="E1110" s="79"/>
      <c r="F1110" s="79"/>
      <c r="G1110" s="80"/>
      <c r="H1110" s="79"/>
      <c r="I1110" s="80"/>
      <c r="J1110" s="103"/>
      <c r="K1110" s="103"/>
      <c r="L1110" s="103"/>
      <c r="M1110" s="103"/>
    </row>
    <row r="1111" spans="1:13" s="81" customFormat="1" x14ac:dyDescent="0.25">
      <c r="A1111" s="79"/>
      <c r="B1111" s="79"/>
      <c r="C1111" s="79"/>
      <c r="D1111" s="94"/>
      <c r="E1111" s="79"/>
      <c r="F1111" s="79"/>
      <c r="G1111" s="80"/>
      <c r="H1111" s="79"/>
      <c r="I1111" s="80"/>
      <c r="J1111" s="103"/>
      <c r="K1111" s="103"/>
      <c r="L1111" s="103"/>
      <c r="M1111" s="103"/>
    </row>
    <row r="1112" spans="1:13" s="81" customFormat="1" x14ac:dyDescent="0.25">
      <c r="A1112" s="79"/>
      <c r="B1112" s="79"/>
      <c r="C1112" s="79"/>
      <c r="D1112" s="94"/>
      <c r="E1112" s="79"/>
      <c r="F1112" s="79"/>
      <c r="G1112" s="80"/>
      <c r="H1112" s="79"/>
      <c r="I1112" s="80"/>
      <c r="J1112" s="103"/>
      <c r="K1112" s="103"/>
      <c r="L1112" s="103"/>
      <c r="M1112" s="103"/>
    </row>
    <row r="1113" spans="1:13" s="81" customFormat="1" x14ac:dyDescent="0.25">
      <c r="A1113" s="79"/>
      <c r="B1113" s="79"/>
      <c r="C1113" s="79"/>
      <c r="D1113" s="94"/>
      <c r="E1113" s="79"/>
      <c r="F1113" s="79"/>
      <c r="G1113" s="80"/>
      <c r="H1113" s="79"/>
      <c r="I1113" s="80"/>
      <c r="J1113" s="103"/>
      <c r="K1113" s="103"/>
      <c r="L1113" s="103"/>
      <c r="M1113" s="103"/>
    </row>
    <row r="1114" spans="1:13" s="81" customFormat="1" x14ac:dyDescent="0.25">
      <c r="A1114" s="79"/>
      <c r="B1114" s="79"/>
      <c r="C1114" s="79"/>
      <c r="D1114" s="94"/>
      <c r="E1114" s="79"/>
      <c r="F1114" s="79"/>
      <c r="G1114" s="80"/>
      <c r="H1114" s="79"/>
      <c r="I1114" s="80"/>
      <c r="J1114" s="103"/>
      <c r="K1114" s="103"/>
      <c r="L1114" s="103"/>
      <c r="M1114" s="103"/>
    </row>
    <row r="1115" spans="1:13" s="81" customFormat="1" x14ac:dyDescent="0.25">
      <c r="A1115" s="79"/>
      <c r="B1115" s="79"/>
      <c r="C1115" s="79"/>
      <c r="D1115" s="94"/>
      <c r="E1115" s="79"/>
      <c r="F1115" s="79"/>
      <c r="G1115" s="80"/>
      <c r="H1115" s="79"/>
      <c r="I1115" s="80"/>
      <c r="J1115" s="103"/>
      <c r="K1115" s="103"/>
      <c r="L1115" s="103"/>
      <c r="M1115" s="103"/>
    </row>
    <row r="1116" spans="1:13" s="81" customFormat="1" x14ac:dyDescent="0.25">
      <c r="A1116" s="79"/>
      <c r="B1116" s="79"/>
      <c r="C1116" s="79"/>
      <c r="D1116" s="94"/>
      <c r="E1116" s="79"/>
      <c r="F1116" s="79"/>
      <c r="G1116" s="80"/>
      <c r="H1116" s="79"/>
      <c r="I1116" s="80"/>
      <c r="J1116" s="103"/>
      <c r="K1116" s="103"/>
      <c r="L1116" s="103"/>
      <c r="M1116" s="103"/>
    </row>
    <row r="1117" spans="1:13" s="81" customFormat="1" x14ac:dyDescent="0.25">
      <c r="A1117" s="79"/>
      <c r="B1117" s="79"/>
      <c r="C1117" s="79"/>
      <c r="D1117" s="94"/>
      <c r="E1117" s="79"/>
      <c r="F1117" s="79"/>
      <c r="G1117" s="80"/>
      <c r="H1117" s="79"/>
      <c r="I1117" s="80"/>
      <c r="J1117" s="103"/>
      <c r="K1117" s="103"/>
      <c r="L1117" s="103"/>
      <c r="M1117" s="103"/>
    </row>
    <row r="1118" spans="1:13" s="81" customFormat="1" x14ac:dyDescent="0.25">
      <c r="A1118" s="79"/>
      <c r="B1118" s="79"/>
      <c r="C1118" s="79"/>
      <c r="D1118" s="94"/>
      <c r="E1118" s="79"/>
      <c r="F1118" s="79"/>
      <c r="G1118" s="80"/>
      <c r="H1118" s="79"/>
      <c r="I1118" s="80"/>
      <c r="J1118" s="103"/>
      <c r="K1118" s="103"/>
      <c r="L1118" s="103"/>
      <c r="M1118" s="103"/>
    </row>
    <row r="1119" spans="1:13" s="81" customFormat="1" x14ac:dyDescent="0.25">
      <c r="A1119" s="79"/>
      <c r="B1119" s="79"/>
      <c r="C1119" s="79"/>
      <c r="D1119" s="94"/>
      <c r="E1119" s="79"/>
      <c r="F1119" s="79"/>
      <c r="G1119" s="80"/>
      <c r="H1119" s="79"/>
      <c r="I1119" s="80"/>
      <c r="J1119" s="103"/>
      <c r="K1119" s="103"/>
      <c r="L1119" s="103"/>
      <c r="M1119" s="103"/>
    </row>
    <row r="1120" spans="1:13" s="81" customFormat="1" x14ac:dyDescent="0.25">
      <c r="A1120" s="79"/>
      <c r="B1120" s="79"/>
      <c r="C1120" s="79"/>
      <c r="D1120" s="94"/>
      <c r="E1120" s="79"/>
      <c r="F1120" s="79"/>
      <c r="G1120" s="80"/>
      <c r="H1120" s="79"/>
      <c r="I1120" s="80"/>
      <c r="J1120" s="103"/>
      <c r="K1120" s="103"/>
      <c r="L1120" s="103"/>
      <c r="M1120" s="103"/>
    </row>
    <row r="1121" spans="1:13" s="81" customFormat="1" x14ac:dyDescent="0.25">
      <c r="A1121" s="79"/>
      <c r="B1121" s="79"/>
      <c r="C1121" s="79"/>
      <c r="D1121" s="94"/>
      <c r="E1121" s="79"/>
      <c r="F1121" s="79"/>
      <c r="G1121" s="80"/>
      <c r="H1121" s="79"/>
      <c r="I1121" s="80"/>
      <c r="J1121" s="103"/>
      <c r="K1121" s="103"/>
      <c r="L1121" s="103"/>
      <c r="M1121" s="103"/>
    </row>
    <row r="1122" spans="1:13" s="81" customFormat="1" x14ac:dyDescent="0.25">
      <c r="A1122" s="79"/>
      <c r="B1122" s="79"/>
      <c r="C1122" s="79"/>
      <c r="D1122" s="94"/>
      <c r="E1122" s="79"/>
      <c r="F1122" s="79"/>
      <c r="G1122" s="80"/>
      <c r="H1122" s="79"/>
      <c r="I1122" s="80"/>
      <c r="J1122" s="103"/>
      <c r="K1122" s="103"/>
      <c r="L1122" s="103"/>
      <c r="M1122" s="103"/>
    </row>
    <row r="1123" spans="1:13" s="81" customFormat="1" x14ac:dyDescent="0.25">
      <c r="A1123" s="79"/>
      <c r="B1123" s="79"/>
      <c r="C1123" s="79"/>
      <c r="D1123" s="94"/>
      <c r="E1123" s="79"/>
      <c r="F1123" s="79"/>
      <c r="G1123" s="80"/>
      <c r="H1123" s="79"/>
      <c r="I1123" s="80"/>
      <c r="J1123" s="103"/>
      <c r="K1123" s="103"/>
      <c r="L1123" s="103"/>
      <c r="M1123" s="103"/>
    </row>
    <row r="1124" spans="1:13" s="81" customFormat="1" x14ac:dyDescent="0.25">
      <c r="A1124" s="79"/>
      <c r="B1124" s="79"/>
      <c r="C1124" s="79"/>
      <c r="D1124" s="94"/>
      <c r="E1124" s="79"/>
      <c r="F1124" s="79"/>
      <c r="G1124" s="80"/>
      <c r="H1124" s="79"/>
      <c r="I1124" s="80"/>
      <c r="J1124" s="103"/>
      <c r="K1124" s="103"/>
      <c r="L1124" s="103"/>
      <c r="M1124" s="103"/>
    </row>
    <row r="1125" spans="1:13" s="81" customFormat="1" x14ac:dyDescent="0.25">
      <c r="A1125" s="79"/>
      <c r="B1125" s="79"/>
      <c r="C1125" s="79"/>
      <c r="D1125" s="94"/>
      <c r="E1125" s="79"/>
      <c r="F1125" s="79"/>
      <c r="G1125" s="80"/>
      <c r="H1125" s="79"/>
      <c r="I1125" s="80"/>
      <c r="J1125" s="103"/>
      <c r="K1125" s="103"/>
      <c r="L1125" s="103"/>
      <c r="M1125" s="103"/>
    </row>
    <row r="1126" spans="1:13" s="81" customFormat="1" x14ac:dyDescent="0.25">
      <c r="A1126" s="79"/>
      <c r="B1126" s="79"/>
      <c r="C1126" s="79"/>
      <c r="D1126" s="94"/>
      <c r="E1126" s="79"/>
      <c r="F1126" s="79"/>
      <c r="G1126" s="80"/>
      <c r="H1126" s="79"/>
      <c r="I1126" s="80"/>
      <c r="J1126" s="103"/>
      <c r="K1126" s="103"/>
      <c r="L1126" s="103"/>
      <c r="M1126" s="103"/>
    </row>
    <row r="1127" spans="1:13" s="81" customFormat="1" x14ac:dyDescent="0.25">
      <c r="A1127" s="79"/>
      <c r="B1127" s="79"/>
      <c r="C1127" s="79"/>
      <c r="D1127" s="94"/>
      <c r="E1127" s="79"/>
      <c r="F1127" s="79"/>
      <c r="G1127" s="80"/>
      <c r="H1127" s="79"/>
      <c r="I1127" s="80"/>
      <c r="J1127" s="103"/>
      <c r="K1127" s="103"/>
      <c r="L1127" s="103"/>
      <c r="M1127" s="103"/>
    </row>
    <row r="1128" spans="1:13" s="81" customFormat="1" x14ac:dyDescent="0.25">
      <c r="A1128" s="79"/>
      <c r="B1128" s="79"/>
      <c r="C1128" s="79"/>
      <c r="D1128" s="94"/>
      <c r="E1128" s="79"/>
      <c r="F1128" s="79"/>
      <c r="G1128" s="80"/>
      <c r="H1128" s="79"/>
      <c r="I1128" s="80"/>
      <c r="J1128" s="103"/>
      <c r="K1128" s="103"/>
      <c r="L1128" s="103"/>
      <c r="M1128" s="103"/>
    </row>
    <row r="1129" spans="1:13" s="81" customFormat="1" x14ac:dyDescent="0.25">
      <c r="A1129" s="79"/>
      <c r="B1129" s="79"/>
      <c r="C1129" s="79"/>
      <c r="D1129" s="94"/>
      <c r="E1129" s="79"/>
      <c r="F1129" s="79"/>
      <c r="G1129" s="80"/>
      <c r="H1129" s="79"/>
      <c r="I1129" s="80"/>
      <c r="J1129" s="103"/>
      <c r="K1129" s="103"/>
      <c r="L1129" s="103"/>
      <c r="M1129" s="103"/>
    </row>
    <row r="1130" spans="1:13" s="81" customFormat="1" x14ac:dyDescent="0.25">
      <c r="A1130" s="79"/>
      <c r="B1130" s="79"/>
      <c r="C1130" s="79"/>
      <c r="D1130" s="94"/>
      <c r="E1130" s="79"/>
      <c r="F1130" s="79"/>
      <c r="G1130" s="80"/>
      <c r="H1130" s="79"/>
      <c r="I1130" s="80"/>
      <c r="J1130" s="103"/>
      <c r="K1130" s="103"/>
      <c r="L1130" s="103"/>
      <c r="M1130" s="103"/>
    </row>
    <row r="1131" spans="1:13" s="81" customFormat="1" x14ac:dyDescent="0.25">
      <c r="A1131" s="79"/>
      <c r="B1131" s="79"/>
      <c r="C1131" s="79"/>
      <c r="D1131" s="94"/>
      <c r="E1131" s="79"/>
      <c r="F1131" s="79"/>
      <c r="G1131" s="80"/>
      <c r="H1131" s="79"/>
      <c r="I1131" s="80"/>
      <c r="J1131" s="103"/>
      <c r="K1131" s="103"/>
      <c r="L1131" s="103"/>
      <c r="M1131" s="103"/>
    </row>
    <row r="1132" spans="1:13" s="81" customFormat="1" x14ac:dyDescent="0.25">
      <c r="A1132" s="79"/>
      <c r="B1132" s="79"/>
      <c r="C1132" s="79"/>
      <c r="D1132" s="94"/>
      <c r="E1132" s="79"/>
      <c r="F1132" s="79"/>
      <c r="G1132" s="80"/>
      <c r="H1132" s="79"/>
      <c r="I1132" s="80"/>
      <c r="J1132" s="103"/>
      <c r="K1132" s="103"/>
      <c r="L1132" s="103"/>
      <c r="M1132" s="103"/>
    </row>
    <row r="1133" spans="1:13" s="81" customFormat="1" x14ac:dyDescent="0.25">
      <c r="A1133" s="79"/>
      <c r="B1133" s="79"/>
      <c r="C1133" s="79"/>
      <c r="D1133" s="94"/>
      <c r="E1133" s="79"/>
      <c r="F1133" s="79"/>
      <c r="G1133" s="80"/>
      <c r="H1133" s="79"/>
      <c r="I1133" s="80"/>
      <c r="J1133" s="103"/>
      <c r="K1133" s="103"/>
      <c r="L1133" s="103"/>
      <c r="M1133" s="103"/>
    </row>
    <row r="1134" spans="1:13" s="81" customFormat="1" x14ac:dyDescent="0.25">
      <c r="A1134" s="79"/>
      <c r="B1134" s="79"/>
      <c r="C1134" s="79"/>
      <c r="D1134" s="94"/>
      <c r="E1134" s="79"/>
      <c r="F1134" s="79"/>
      <c r="G1134" s="80"/>
      <c r="H1134" s="79"/>
      <c r="I1134" s="80"/>
      <c r="J1134" s="103"/>
      <c r="K1134" s="103"/>
      <c r="L1134" s="103"/>
      <c r="M1134" s="103"/>
    </row>
    <row r="1135" spans="1:13" s="81" customFormat="1" x14ac:dyDescent="0.25">
      <c r="A1135" s="79"/>
      <c r="B1135" s="79"/>
      <c r="C1135" s="79"/>
      <c r="D1135" s="94"/>
      <c r="E1135" s="79"/>
      <c r="F1135" s="79"/>
      <c r="G1135" s="80"/>
      <c r="H1135" s="79"/>
      <c r="I1135" s="80"/>
      <c r="J1135" s="103"/>
      <c r="K1135" s="103"/>
      <c r="L1135" s="103"/>
      <c r="M1135" s="103"/>
    </row>
    <row r="1136" spans="1:13" s="81" customFormat="1" x14ac:dyDescent="0.25">
      <c r="A1136" s="79"/>
      <c r="B1136" s="79"/>
      <c r="C1136" s="79"/>
      <c r="D1136" s="94"/>
      <c r="E1136" s="79"/>
      <c r="F1136" s="79"/>
      <c r="G1136" s="80"/>
      <c r="H1136" s="79"/>
      <c r="I1136" s="80"/>
      <c r="J1136" s="103"/>
      <c r="K1136" s="103"/>
      <c r="L1136" s="103"/>
      <c r="M1136" s="103"/>
    </row>
    <row r="1137" spans="1:13" s="81" customFormat="1" x14ac:dyDescent="0.25">
      <c r="A1137" s="79"/>
      <c r="B1137" s="79"/>
      <c r="C1137" s="79"/>
      <c r="D1137" s="94"/>
      <c r="E1137" s="79"/>
      <c r="F1137" s="79"/>
      <c r="G1137" s="80"/>
      <c r="H1137" s="79"/>
      <c r="I1137" s="80"/>
      <c r="J1137" s="103"/>
      <c r="K1137" s="103"/>
      <c r="L1137" s="103"/>
      <c r="M1137" s="103"/>
    </row>
    <row r="1138" spans="1:13" s="81" customFormat="1" x14ac:dyDescent="0.25">
      <c r="A1138" s="79"/>
      <c r="B1138" s="79"/>
      <c r="C1138" s="79"/>
      <c r="D1138" s="94"/>
      <c r="E1138" s="79"/>
      <c r="F1138" s="79"/>
      <c r="G1138" s="80"/>
      <c r="H1138" s="79"/>
      <c r="I1138" s="80"/>
      <c r="J1138" s="103"/>
      <c r="K1138" s="103"/>
      <c r="L1138" s="103"/>
      <c r="M1138" s="103"/>
    </row>
    <row r="1139" spans="1:13" s="81" customFormat="1" x14ac:dyDescent="0.25">
      <c r="A1139" s="79"/>
      <c r="B1139" s="79"/>
      <c r="C1139" s="79"/>
      <c r="D1139" s="94"/>
      <c r="E1139" s="79"/>
      <c r="F1139" s="79"/>
      <c r="G1139" s="80"/>
      <c r="H1139" s="79"/>
      <c r="I1139" s="80"/>
      <c r="J1139" s="103"/>
      <c r="K1139" s="103"/>
      <c r="L1139" s="103"/>
      <c r="M1139" s="103"/>
    </row>
    <row r="1140" spans="1:13" s="81" customFormat="1" x14ac:dyDescent="0.25">
      <c r="A1140" s="79"/>
      <c r="B1140" s="79"/>
      <c r="C1140" s="79"/>
      <c r="D1140" s="94"/>
      <c r="E1140" s="79"/>
      <c r="F1140" s="79"/>
      <c r="G1140" s="80"/>
      <c r="H1140" s="79"/>
      <c r="I1140" s="80"/>
      <c r="J1140" s="103"/>
      <c r="K1140" s="103"/>
      <c r="L1140" s="103"/>
      <c r="M1140" s="103"/>
    </row>
    <row r="1141" spans="1:13" s="81" customFormat="1" x14ac:dyDescent="0.25">
      <c r="A1141" s="79"/>
      <c r="B1141" s="79"/>
      <c r="C1141" s="79"/>
      <c r="D1141" s="94"/>
      <c r="E1141" s="79"/>
      <c r="F1141" s="79"/>
      <c r="G1141" s="80"/>
      <c r="H1141" s="79"/>
      <c r="I1141" s="80"/>
      <c r="J1141" s="103"/>
      <c r="K1141" s="103"/>
      <c r="L1141" s="103"/>
      <c r="M1141" s="103"/>
    </row>
    <row r="1142" spans="1:13" s="81" customFormat="1" x14ac:dyDescent="0.25">
      <c r="A1142" s="79"/>
      <c r="B1142" s="79"/>
      <c r="C1142" s="79"/>
      <c r="D1142" s="94"/>
      <c r="E1142" s="79"/>
      <c r="F1142" s="79"/>
      <c r="G1142" s="80"/>
      <c r="H1142" s="79"/>
      <c r="I1142" s="80"/>
      <c r="J1142" s="103"/>
      <c r="K1142" s="103"/>
      <c r="L1142" s="103"/>
      <c r="M1142" s="103"/>
    </row>
    <row r="1143" spans="1:13" s="81" customFormat="1" x14ac:dyDescent="0.25">
      <c r="A1143" s="79"/>
      <c r="B1143" s="79"/>
      <c r="C1143" s="79"/>
      <c r="D1143" s="94"/>
      <c r="E1143" s="79"/>
      <c r="F1143" s="79"/>
      <c r="G1143" s="80"/>
      <c r="H1143" s="79"/>
      <c r="I1143" s="80"/>
      <c r="J1143" s="103"/>
      <c r="K1143" s="103"/>
      <c r="L1143" s="103"/>
      <c r="M1143" s="103"/>
    </row>
    <row r="1144" spans="1:13" s="81" customFormat="1" x14ac:dyDescent="0.25">
      <c r="A1144" s="79"/>
      <c r="B1144" s="79"/>
      <c r="C1144" s="79"/>
      <c r="D1144" s="94"/>
      <c r="E1144" s="79"/>
      <c r="F1144" s="79"/>
      <c r="G1144" s="80"/>
      <c r="H1144" s="79"/>
      <c r="I1144" s="80"/>
      <c r="J1144" s="103"/>
      <c r="K1144" s="103"/>
      <c r="L1144" s="103"/>
      <c r="M1144" s="103"/>
    </row>
    <row r="1145" spans="1:13" s="81" customFormat="1" x14ac:dyDescent="0.25">
      <c r="A1145" s="79"/>
      <c r="B1145" s="79"/>
      <c r="C1145" s="79"/>
      <c r="D1145" s="94"/>
      <c r="E1145" s="79"/>
      <c r="F1145" s="79"/>
      <c r="G1145" s="80"/>
      <c r="H1145" s="79"/>
      <c r="I1145" s="80"/>
      <c r="J1145" s="103"/>
      <c r="K1145" s="103"/>
      <c r="L1145" s="103"/>
      <c r="M1145" s="103"/>
    </row>
    <row r="1146" spans="1:13" s="81" customFormat="1" x14ac:dyDescent="0.25">
      <c r="A1146" s="79"/>
      <c r="B1146" s="79"/>
      <c r="C1146" s="79"/>
      <c r="D1146" s="94"/>
      <c r="E1146" s="79"/>
      <c r="F1146" s="79"/>
      <c r="G1146" s="80"/>
      <c r="H1146" s="79"/>
      <c r="I1146" s="80"/>
      <c r="J1146" s="103"/>
      <c r="K1146" s="103"/>
      <c r="L1146" s="103"/>
      <c r="M1146" s="103"/>
    </row>
    <row r="1147" spans="1:13" s="81" customFormat="1" x14ac:dyDescent="0.25">
      <c r="A1147" s="79"/>
      <c r="B1147" s="79"/>
      <c r="C1147" s="79"/>
      <c r="D1147" s="94"/>
      <c r="E1147" s="79"/>
      <c r="F1147" s="79"/>
      <c r="G1147" s="80"/>
      <c r="H1147" s="79"/>
      <c r="I1147" s="80"/>
      <c r="J1147" s="103"/>
      <c r="K1147" s="103"/>
      <c r="L1147" s="103"/>
      <c r="M1147" s="103"/>
    </row>
    <row r="1148" spans="1:13" s="81" customFormat="1" x14ac:dyDescent="0.25">
      <c r="A1148" s="79"/>
      <c r="B1148" s="79"/>
      <c r="C1148" s="79"/>
      <c r="D1148" s="94"/>
      <c r="E1148" s="79"/>
      <c r="F1148" s="79"/>
      <c r="G1148" s="80"/>
      <c r="H1148" s="79"/>
      <c r="I1148" s="80"/>
      <c r="J1148" s="103"/>
      <c r="K1148" s="103"/>
      <c r="L1148" s="103"/>
      <c r="M1148" s="103"/>
    </row>
    <row r="1149" spans="1:13" s="81" customFormat="1" x14ac:dyDescent="0.25">
      <c r="A1149" s="79"/>
      <c r="B1149" s="79"/>
      <c r="C1149" s="79"/>
      <c r="D1149" s="94"/>
      <c r="E1149" s="79"/>
      <c r="F1149" s="79"/>
      <c r="G1149" s="80"/>
      <c r="H1149" s="79"/>
      <c r="I1149" s="80"/>
      <c r="J1149" s="103"/>
      <c r="K1149" s="103"/>
      <c r="L1149" s="103"/>
      <c r="M1149" s="103"/>
    </row>
    <row r="1150" spans="1:13" s="81" customFormat="1" x14ac:dyDescent="0.25">
      <c r="A1150" s="79"/>
      <c r="B1150" s="79"/>
      <c r="C1150" s="79"/>
      <c r="D1150" s="94"/>
      <c r="E1150" s="79"/>
      <c r="F1150" s="79"/>
      <c r="G1150" s="80"/>
      <c r="H1150" s="79"/>
      <c r="I1150" s="80"/>
      <c r="J1150" s="103"/>
      <c r="K1150" s="103"/>
      <c r="L1150" s="103"/>
      <c r="M1150" s="103"/>
    </row>
    <row r="1151" spans="1:13" s="81" customFormat="1" x14ac:dyDescent="0.25">
      <c r="A1151" s="79"/>
      <c r="B1151" s="79"/>
      <c r="C1151" s="79"/>
      <c r="D1151" s="94"/>
      <c r="E1151" s="79"/>
      <c r="F1151" s="79"/>
      <c r="G1151" s="80"/>
      <c r="H1151" s="79"/>
      <c r="I1151" s="80"/>
      <c r="J1151" s="103"/>
      <c r="K1151" s="103"/>
      <c r="L1151" s="103"/>
      <c r="M1151" s="103"/>
    </row>
    <row r="1152" spans="1:13" s="81" customFormat="1" x14ac:dyDescent="0.25">
      <c r="A1152" s="79"/>
      <c r="B1152" s="79"/>
      <c r="C1152" s="79"/>
      <c r="D1152" s="94"/>
      <c r="E1152" s="79"/>
      <c r="F1152" s="79"/>
      <c r="G1152" s="80"/>
      <c r="H1152" s="79"/>
      <c r="I1152" s="80"/>
      <c r="J1152" s="103"/>
      <c r="K1152" s="103"/>
      <c r="L1152" s="103"/>
      <c r="M1152" s="103"/>
    </row>
    <row r="1153" spans="1:13" s="81" customFormat="1" x14ac:dyDescent="0.25">
      <c r="A1153" s="79"/>
      <c r="B1153" s="79"/>
      <c r="C1153" s="79"/>
      <c r="D1153" s="94"/>
      <c r="E1153" s="79"/>
      <c r="F1153" s="79"/>
      <c r="G1153" s="80"/>
      <c r="H1153" s="79"/>
      <c r="I1153" s="80"/>
      <c r="J1153" s="103"/>
      <c r="K1153" s="103"/>
      <c r="L1153" s="103"/>
      <c r="M1153" s="103"/>
    </row>
    <row r="1154" spans="1:13" s="81" customFormat="1" x14ac:dyDescent="0.25">
      <c r="A1154" s="79"/>
      <c r="B1154" s="79"/>
      <c r="C1154" s="79"/>
      <c r="D1154" s="94"/>
      <c r="E1154" s="79"/>
      <c r="F1154" s="79"/>
      <c r="G1154" s="80"/>
      <c r="H1154" s="79"/>
      <c r="I1154" s="80"/>
      <c r="J1154" s="103"/>
      <c r="K1154" s="103"/>
      <c r="L1154" s="103"/>
      <c r="M1154" s="103"/>
    </row>
    <row r="1155" spans="1:13" s="81" customFormat="1" x14ac:dyDescent="0.25">
      <c r="A1155" s="79"/>
      <c r="B1155" s="79"/>
      <c r="C1155" s="79"/>
      <c r="D1155" s="94"/>
      <c r="E1155" s="79"/>
      <c r="F1155" s="79"/>
      <c r="G1155" s="80"/>
      <c r="H1155" s="79"/>
      <c r="I1155" s="80"/>
      <c r="J1155" s="103"/>
      <c r="K1155" s="103"/>
      <c r="L1155" s="103"/>
      <c r="M1155" s="103"/>
    </row>
    <row r="1156" spans="1:13" s="81" customFormat="1" x14ac:dyDescent="0.25">
      <c r="A1156" s="79"/>
      <c r="B1156" s="79"/>
      <c r="C1156" s="79"/>
      <c r="D1156" s="94"/>
      <c r="E1156" s="79"/>
      <c r="F1156" s="79"/>
      <c r="G1156" s="80"/>
      <c r="H1156" s="79"/>
      <c r="I1156" s="80"/>
      <c r="J1156" s="103"/>
      <c r="K1156" s="103"/>
      <c r="L1156" s="103"/>
      <c r="M1156" s="103"/>
    </row>
    <row r="1157" spans="1:13" s="81" customFormat="1" x14ac:dyDescent="0.25">
      <c r="A1157" s="79"/>
      <c r="B1157" s="79"/>
      <c r="C1157" s="79"/>
      <c r="D1157" s="94"/>
      <c r="E1157" s="79"/>
      <c r="F1157" s="79"/>
      <c r="G1157" s="80"/>
      <c r="H1157" s="79"/>
      <c r="I1157" s="80"/>
      <c r="J1157" s="103"/>
      <c r="K1157" s="103"/>
      <c r="L1157" s="103"/>
      <c r="M1157" s="103"/>
    </row>
    <row r="1158" spans="1:13" s="81" customFormat="1" x14ac:dyDescent="0.25">
      <c r="A1158" s="79"/>
      <c r="B1158" s="79"/>
      <c r="C1158" s="79"/>
      <c r="D1158" s="94"/>
      <c r="E1158" s="79"/>
      <c r="F1158" s="79"/>
      <c r="G1158" s="80"/>
      <c r="H1158" s="79"/>
      <c r="I1158" s="80"/>
      <c r="J1158" s="103"/>
      <c r="K1158" s="103"/>
      <c r="L1158" s="103"/>
      <c r="M1158" s="103"/>
    </row>
    <row r="1159" spans="1:13" s="81" customFormat="1" x14ac:dyDescent="0.25">
      <c r="A1159" s="79"/>
      <c r="B1159" s="79"/>
      <c r="C1159" s="79"/>
      <c r="D1159" s="94"/>
      <c r="E1159" s="79"/>
      <c r="F1159" s="79"/>
      <c r="G1159" s="80"/>
      <c r="H1159" s="79"/>
      <c r="I1159" s="80"/>
      <c r="J1159" s="103"/>
      <c r="K1159" s="103"/>
      <c r="L1159" s="103"/>
      <c r="M1159" s="103"/>
    </row>
    <row r="1160" spans="1:13" s="81" customFormat="1" x14ac:dyDescent="0.25">
      <c r="A1160" s="79"/>
      <c r="B1160" s="79"/>
      <c r="C1160" s="79"/>
      <c r="D1160" s="94"/>
      <c r="E1160" s="79"/>
      <c r="F1160" s="79"/>
      <c r="G1160" s="80"/>
      <c r="H1160" s="79"/>
      <c r="I1160" s="80"/>
      <c r="J1160" s="103"/>
      <c r="K1160" s="103"/>
      <c r="L1160" s="103"/>
      <c r="M1160" s="103"/>
    </row>
    <row r="1161" spans="1:13" s="81" customFormat="1" x14ac:dyDescent="0.25">
      <c r="A1161" s="79"/>
      <c r="B1161" s="79"/>
      <c r="C1161" s="79"/>
      <c r="D1161" s="94"/>
      <c r="E1161" s="79"/>
      <c r="F1161" s="79"/>
      <c r="G1161" s="80"/>
      <c r="H1161" s="79"/>
      <c r="I1161" s="80"/>
      <c r="J1161" s="103"/>
      <c r="K1161" s="103"/>
      <c r="L1161" s="103"/>
      <c r="M1161" s="103"/>
    </row>
    <row r="1162" spans="1:13" s="81" customFormat="1" x14ac:dyDescent="0.25">
      <c r="A1162" s="79"/>
      <c r="B1162" s="79"/>
      <c r="C1162" s="79"/>
      <c r="D1162" s="94"/>
      <c r="E1162" s="79"/>
      <c r="F1162" s="79"/>
      <c r="G1162" s="80"/>
      <c r="H1162" s="79"/>
      <c r="I1162" s="80"/>
      <c r="J1162" s="103"/>
      <c r="K1162" s="103"/>
      <c r="L1162" s="103"/>
      <c r="M1162" s="103"/>
    </row>
    <row r="1163" spans="1:13" s="81" customFormat="1" x14ac:dyDescent="0.25">
      <c r="A1163" s="79"/>
      <c r="B1163" s="79"/>
      <c r="C1163" s="79"/>
      <c r="D1163" s="94"/>
      <c r="E1163" s="79"/>
      <c r="F1163" s="79"/>
      <c r="G1163" s="80"/>
      <c r="H1163" s="79"/>
      <c r="I1163" s="80"/>
      <c r="J1163" s="103"/>
      <c r="K1163" s="103"/>
      <c r="L1163" s="103"/>
      <c r="M1163" s="103"/>
    </row>
    <row r="1164" spans="1:13" s="81" customFormat="1" x14ac:dyDescent="0.25">
      <c r="A1164" s="79"/>
      <c r="B1164" s="79"/>
      <c r="C1164" s="79"/>
      <c r="D1164" s="94"/>
      <c r="E1164" s="79"/>
      <c r="F1164" s="79"/>
      <c r="G1164" s="80"/>
      <c r="H1164" s="79"/>
      <c r="I1164" s="80"/>
      <c r="J1164" s="103"/>
      <c r="K1164" s="103"/>
      <c r="L1164" s="103"/>
      <c r="M1164" s="103"/>
    </row>
    <row r="1165" spans="1:13" s="81" customFormat="1" x14ac:dyDescent="0.25">
      <c r="A1165" s="79"/>
      <c r="B1165" s="79"/>
      <c r="C1165" s="79"/>
      <c r="D1165" s="94"/>
      <c r="E1165" s="79"/>
      <c r="F1165" s="79"/>
      <c r="G1165" s="80"/>
      <c r="H1165" s="79"/>
      <c r="I1165" s="80"/>
      <c r="J1165" s="103"/>
      <c r="K1165" s="103"/>
      <c r="L1165" s="103"/>
      <c r="M1165" s="103"/>
    </row>
    <row r="1166" spans="1:13" s="81" customFormat="1" x14ac:dyDescent="0.25">
      <c r="A1166" s="79"/>
      <c r="B1166" s="79"/>
      <c r="C1166" s="79"/>
      <c r="D1166" s="94"/>
      <c r="E1166" s="79"/>
      <c r="F1166" s="79"/>
      <c r="G1166" s="80"/>
      <c r="H1166" s="79"/>
      <c r="I1166" s="80"/>
      <c r="J1166" s="103"/>
      <c r="K1166" s="103"/>
      <c r="L1166" s="103"/>
      <c r="M1166" s="103"/>
    </row>
    <row r="1167" spans="1:13" s="81" customFormat="1" x14ac:dyDescent="0.25">
      <c r="A1167" s="79"/>
      <c r="B1167" s="79"/>
      <c r="C1167" s="79"/>
      <c r="D1167" s="94"/>
      <c r="E1167" s="79"/>
      <c r="F1167" s="79"/>
      <c r="G1167" s="80"/>
      <c r="H1167" s="79"/>
      <c r="I1167" s="80"/>
      <c r="J1167" s="103"/>
      <c r="K1167" s="103"/>
      <c r="L1167" s="103"/>
      <c r="M1167" s="103"/>
    </row>
    <row r="1168" spans="1:13" s="81" customFormat="1" x14ac:dyDescent="0.25">
      <c r="A1168" s="79"/>
      <c r="B1168" s="79"/>
      <c r="C1168" s="79"/>
      <c r="D1168" s="94"/>
      <c r="E1168" s="79"/>
      <c r="F1168" s="79"/>
      <c r="G1168" s="80"/>
      <c r="H1168" s="79"/>
      <c r="I1168" s="80"/>
      <c r="J1168" s="103"/>
      <c r="K1168" s="103"/>
      <c r="L1168" s="103"/>
      <c r="M1168" s="103"/>
    </row>
    <row r="1169" spans="1:13" s="81" customFormat="1" x14ac:dyDescent="0.25">
      <c r="A1169" s="79"/>
      <c r="B1169" s="79"/>
      <c r="C1169" s="79"/>
      <c r="D1169" s="94"/>
      <c r="E1169" s="79"/>
      <c r="F1169" s="79"/>
      <c r="G1169" s="80"/>
      <c r="H1169" s="79"/>
      <c r="I1169" s="80"/>
      <c r="J1169" s="103"/>
      <c r="K1169" s="103"/>
      <c r="L1169" s="103"/>
      <c r="M1169" s="103"/>
    </row>
    <row r="1170" spans="1:13" s="81" customFormat="1" x14ac:dyDescent="0.25">
      <c r="A1170" s="79"/>
      <c r="B1170" s="79"/>
      <c r="C1170" s="79"/>
      <c r="D1170" s="94"/>
      <c r="E1170" s="79"/>
      <c r="F1170" s="79"/>
      <c r="G1170" s="80"/>
      <c r="H1170" s="79"/>
      <c r="I1170" s="80"/>
      <c r="J1170" s="103"/>
      <c r="K1170" s="103"/>
      <c r="L1170" s="103"/>
      <c r="M1170" s="103"/>
    </row>
    <row r="1171" spans="1:13" s="81" customFormat="1" x14ac:dyDescent="0.25">
      <c r="A1171" s="79"/>
      <c r="B1171" s="79"/>
      <c r="C1171" s="79"/>
      <c r="D1171" s="94"/>
      <c r="E1171" s="79"/>
      <c r="F1171" s="79"/>
      <c r="G1171" s="80"/>
      <c r="H1171" s="79"/>
      <c r="I1171" s="80"/>
      <c r="J1171" s="103"/>
      <c r="K1171" s="103"/>
      <c r="L1171" s="103"/>
      <c r="M1171" s="103"/>
    </row>
    <row r="1172" spans="1:13" s="81" customFormat="1" x14ac:dyDescent="0.25">
      <c r="A1172" s="79"/>
      <c r="B1172" s="79"/>
      <c r="C1172" s="79"/>
      <c r="D1172" s="94"/>
      <c r="E1172" s="79"/>
      <c r="F1172" s="79"/>
      <c r="G1172" s="80"/>
      <c r="H1172" s="79"/>
      <c r="I1172" s="80"/>
      <c r="J1172" s="103"/>
      <c r="K1172" s="103"/>
      <c r="L1172" s="103"/>
      <c r="M1172" s="103"/>
    </row>
    <row r="1173" spans="1:13" s="81" customFormat="1" x14ac:dyDescent="0.25">
      <c r="A1173" s="79"/>
      <c r="B1173" s="79"/>
      <c r="C1173" s="79"/>
      <c r="D1173" s="94"/>
      <c r="E1173" s="79"/>
      <c r="F1173" s="79"/>
      <c r="G1173" s="80"/>
      <c r="H1173" s="79"/>
      <c r="I1173" s="80"/>
      <c r="J1173" s="103"/>
      <c r="K1173" s="103"/>
      <c r="L1173" s="103"/>
      <c r="M1173" s="103"/>
    </row>
    <row r="1174" spans="1:13" s="81" customFormat="1" x14ac:dyDescent="0.25">
      <c r="A1174" s="79"/>
      <c r="B1174" s="79"/>
      <c r="C1174" s="79"/>
      <c r="D1174" s="94"/>
      <c r="E1174" s="79"/>
      <c r="F1174" s="79"/>
      <c r="G1174" s="80"/>
      <c r="H1174" s="79"/>
      <c r="I1174" s="80"/>
      <c r="J1174" s="103"/>
      <c r="K1174" s="103"/>
      <c r="L1174" s="103"/>
      <c r="M1174" s="103"/>
    </row>
    <row r="1175" spans="1:13" s="81" customFormat="1" x14ac:dyDescent="0.25">
      <c r="A1175" s="79"/>
      <c r="B1175" s="79"/>
      <c r="C1175" s="79"/>
      <c r="D1175" s="94"/>
      <c r="E1175" s="79"/>
      <c r="F1175" s="79"/>
      <c r="G1175" s="80"/>
      <c r="H1175" s="79"/>
      <c r="I1175" s="80"/>
      <c r="J1175" s="103"/>
      <c r="K1175" s="103"/>
      <c r="L1175" s="103"/>
      <c r="M1175" s="103"/>
    </row>
    <row r="1176" spans="1:13" s="81" customFormat="1" x14ac:dyDescent="0.25">
      <c r="A1176" s="79"/>
      <c r="B1176" s="79"/>
      <c r="C1176" s="79"/>
      <c r="D1176" s="94"/>
      <c r="E1176" s="79"/>
      <c r="F1176" s="79"/>
      <c r="G1176" s="80"/>
      <c r="H1176" s="79"/>
      <c r="I1176" s="80"/>
      <c r="J1176" s="103"/>
      <c r="K1176" s="103"/>
      <c r="L1176" s="103"/>
      <c r="M1176" s="103"/>
    </row>
    <row r="1177" spans="1:13" s="81" customFormat="1" x14ac:dyDescent="0.25">
      <c r="A1177" s="79"/>
      <c r="B1177" s="79"/>
      <c r="C1177" s="79"/>
      <c r="D1177" s="94"/>
      <c r="E1177" s="79"/>
      <c r="F1177" s="79"/>
      <c r="G1177" s="80"/>
      <c r="H1177" s="79"/>
      <c r="I1177" s="80"/>
      <c r="J1177" s="103"/>
      <c r="K1177" s="103"/>
      <c r="L1177" s="103"/>
      <c r="M1177" s="103"/>
    </row>
    <row r="1178" spans="1:13" s="81" customFormat="1" x14ac:dyDescent="0.25">
      <c r="A1178" s="79"/>
      <c r="B1178" s="79"/>
      <c r="C1178" s="79"/>
      <c r="D1178" s="94"/>
      <c r="E1178" s="79"/>
      <c r="F1178" s="79"/>
      <c r="G1178" s="80"/>
      <c r="H1178" s="79"/>
      <c r="I1178" s="80"/>
      <c r="J1178" s="103"/>
      <c r="K1178" s="103"/>
      <c r="L1178" s="103"/>
      <c r="M1178" s="103"/>
    </row>
    <row r="1179" spans="1:13" s="81" customFormat="1" x14ac:dyDescent="0.25">
      <c r="A1179" s="79"/>
      <c r="B1179" s="79"/>
      <c r="C1179" s="79"/>
      <c r="D1179" s="94"/>
      <c r="E1179" s="79"/>
      <c r="F1179" s="79"/>
      <c r="G1179" s="80"/>
      <c r="H1179" s="79"/>
      <c r="I1179" s="80"/>
      <c r="J1179" s="103"/>
      <c r="K1179" s="103"/>
      <c r="L1179" s="103"/>
      <c r="M1179" s="103"/>
    </row>
    <row r="1180" spans="1:13" s="81" customFormat="1" x14ac:dyDescent="0.25">
      <c r="A1180" s="79"/>
      <c r="B1180" s="79"/>
      <c r="C1180" s="79"/>
      <c r="D1180" s="94"/>
      <c r="E1180" s="79"/>
      <c r="F1180" s="79"/>
      <c r="G1180" s="80"/>
      <c r="H1180" s="79"/>
      <c r="I1180" s="80"/>
      <c r="J1180" s="103"/>
      <c r="K1180" s="103"/>
      <c r="L1180" s="103"/>
      <c r="M1180" s="103"/>
    </row>
    <row r="1181" spans="1:13" s="81" customFormat="1" x14ac:dyDescent="0.25">
      <c r="A1181" s="79"/>
      <c r="B1181" s="79"/>
      <c r="C1181" s="79"/>
      <c r="D1181" s="94"/>
      <c r="E1181" s="79"/>
      <c r="F1181" s="79"/>
      <c r="G1181" s="80"/>
      <c r="H1181" s="79"/>
      <c r="I1181" s="80"/>
      <c r="J1181" s="103"/>
      <c r="K1181" s="103"/>
      <c r="L1181" s="103"/>
      <c r="M1181" s="103"/>
    </row>
    <row r="1182" spans="1:13" s="81" customFormat="1" x14ac:dyDescent="0.25">
      <c r="A1182" s="79"/>
      <c r="B1182" s="79"/>
      <c r="C1182" s="79"/>
      <c r="D1182" s="94"/>
      <c r="E1182" s="79"/>
      <c r="F1182" s="79"/>
      <c r="G1182" s="80"/>
      <c r="H1182" s="79"/>
      <c r="I1182" s="80"/>
      <c r="J1182" s="103"/>
      <c r="K1182" s="103"/>
      <c r="L1182" s="103"/>
      <c r="M1182" s="103"/>
    </row>
    <row r="1183" spans="1:13" s="81" customFormat="1" x14ac:dyDescent="0.25">
      <c r="A1183" s="79"/>
      <c r="B1183" s="79"/>
      <c r="C1183" s="79"/>
      <c r="D1183" s="94"/>
      <c r="E1183" s="79"/>
      <c r="F1183" s="79"/>
      <c r="G1183" s="80"/>
      <c r="H1183" s="79"/>
      <c r="I1183" s="80"/>
      <c r="J1183" s="103"/>
      <c r="K1183" s="103"/>
      <c r="L1183" s="103"/>
      <c r="M1183" s="103"/>
    </row>
    <row r="1184" spans="1:13" s="81" customFormat="1" x14ac:dyDescent="0.25">
      <c r="A1184" s="79"/>
      <c r="B1184" s="79"/>
      <c r="C1184" s="79"/>
      <c r="D1184" s="95"/>
      <c r="E1184" s="79"/>
      <c r="F1184" s="79"/>
      <c r="G1184" s="80"/>
      <c r="H1184" s="79"/>
      <c r="I1184" s="80"/>
      <c r="J1184" s="103"/>
      <c r="K1184" s="103"/>
      <c r="L1184" s="103"/>
      <c r="M1184" s="103"/>
    </row>
    <row r="1185" spans="1:13" s="81" customFormat="1" x14ac:dyDescent="0.25">
      <c r="A1185" s="79"/>
      <c r="B1185" s="79"/>
      <c r="C1185" s="79"/>
      <c r="D1185" s="95"/>
      <c r="E1185" s="79"/>
      <c r="F1185" s="79"/>
      <c r="G1185" s="80"/>
      <c r="H1185" s="79"/>
      <c r="I1185" s="80"/>
      <c r="J1185" s="104"/>
      <c r="K1185" s="104"/>
      <c r="L1185" s="104"/>
      <c r="M1185" s="104"/>
    </row>
    <row r="1186" spans="1:13" s="81" customFormat="1" x14ac:dyDescent="0.25">
      <c r="A1186" s="79"/>
      <c r="B1186" s="79"/>
      <c r="C1186" s="79"/>
      <c r="D1186" s="95"/>
      <c r="E1186" s="79"/>
      <c r="F1186" s="79"/>
      <c r="G1186" s="80"/>
      <c r="H1186" s="79"/>
      <c r="I1186" s="80"/>
      <c r="J1186" s="104"/>
      <c r="K1186" s="104"/>
      <c r="L1186" s="104"/>
      <c r="M1186" s="104"/>
    </row>
    <row r="1187" spans="1:13" s="81" customFormat="1" x14ac:dyDescent="0.25">
      <c r="A1187" s="79"/>
      <c r="B1187" s="79"/>
      <c r="C1187" s="79"/>
      <c r="D1187" s="95"/>
      <c r="E1187" s="79"/>
      <c r="F1187" s="79"/>
      <c r="G1187" s="80"/>
      <c r="H1187" s="79"/>
      <c r="I1187" s="80"/>
      <c r="J1187" s="104"/>
      <c r="K1187" s="104"/>
      <c r="L1187" s="104"/>
      <c r="M1187" s="104"/>
    </row>
    <row r="1188" spans="1:13" s="81" customFormat="1" x14ac:dyDescent="0.25">
      <c r="A1188" s="79"/>
      <c r="B1188" s="79"/>
      <c r="C1188" s="79"/>
      <c r="D1188" s="95"/>
      <c r="E1188" s="79"/>
      <c r="F1188" s="79"/>
      <c r="G1188" s="80"/>
      <c r="H1188" s="79"/>
      <c r="I1188" s="80"/>
      <c r="J1188" s="104"/>
      <c r="K1188" s="104"/>
      <c r="L1188" s="104"/>
      <c r="M1188" s="104"/>
    </row>
    <row r="1189" spans="1:13" s="81" customFormat="1" x14ac:dyDescent="0.25">
      <c r="A1189" s="79"/>
      <c r="B1189" s="79"/>
      <c r="C1189" s="79"/>
      <c r="D1189" s="95"/>
      <c r="E1189" s="79"/>
      <c r="F1189" s="79"/>
      <c r="G1189" s="80"/>
      <c r="H1189" s="79"/>
      <c r="I1189" s="80"/>
      <c r="J1189" s="104"/>
      <c r="K1189" s="104"/>
      <c r="L1189" s="104"/>
      <c r="M1189" s="104"/>
    </row>
    <row r="1190" spans="1:13" s="81" customFormat="1" x14ac:dyDescent="0.25">
      <c r="A1190" s="79"/>
      <c r="B1190" s="79"/>
      <c r="C1190" s="79"/>
      <c r="D1190" s="95"/>
      <c r="E1190" s="79"/>
      <c r="F1190" s="79"/>
      <c r="G1190" s="80"/>
      <c r="H1190" s="79"/>
      <c r="I1190" s="80"/>
      <c r="J1190" s="104"/>
      <c r="K1190" s="104"/>
      <c r="L1190" s="104"/>
      <c r="M1190" s="104"/>
    </row>
    <row r="1191" spans="1:13" s="81" customFormat="1" x14ac:dyDescent="0.25">
      <c r="A1191" s="79"/>
      <c r="B1191" s="79"/>
      <c r="C1191" s="79"/>
      <c r="D1191" s="95"/>
      <c r="E1191" s="79"/>
      <c r="F1191" s="79"/>
      <c r="G1191" s="80"/>
      <c r="H1191" s="79"/>
      <c r="I1191" s="80"/>
      <c r="J1191" s="104"/>
      <c r="K1191" s="104"/>
      <c r="L1191" s="104"/>
      <c r="M1191" s="104"/>
    </row>
    <row r="1192" spans="1:13" s="81" customFormat="1" x14ac:dyDescent="0.25">
      <c r="A1192" s="79"/>
      <c r="B1192" s="79"/>
      <c r="C1192" s="79"/>
      <c r="D1192" s="95"/>
      <c r="E1192" s="79"/>
      <c r="F1192" s="79"/>
      <c r="G1192" s="80"/>
      <c r="H1192" s="79"/>
      <c r="I1192" s="80"/>
      <c r="J1192" s="104"/>
      <c r="K1192" s="104"/>
      <c r="L1192" s="104"/>
      <c r="M1192" s="104"/>
    </row>
    <row r="1193" spans="1:13" s="81" customFormat="1" x14ac:dyDescent="0.25">
      <c r="A1193" s="79"/>
      <c r="B1193" s="79"/>
      <c r="C1193" s="79"/>
      <c r="D1193" s="95"/>
      <c r="E1193" s="79"/>
      <c r="F1193" s="79"/>
      <c r="G1193" s="80"/>
      <c r="H1193" s="79"/>
      <c r="I1193" s="80"/>
      <c r="J1193" s="104"/>
      <c r="K1193" s="104"/>
      <c r="L1193" s="104"/>
      <c r="M1193" s="104"/>
    </row>
    <row r="1194" spans="1:13" s="81" customFormat="1" x14ac:dyDescent="0.25">
      <c r="A1194" s="79"/>
      <c r="B1194" s="79"/>
      <c r="C1194" s="79"/>
      <c r="D1194" s="95"/>
      <c r="E1194" s="79"/>
      <c r="F1194" s="79"/>
      <c r="G1194" s="80"/>
      <c r="H1194" s="79"/>
      <c r="I1194" s="80"/>
      <c r="J1194" s="104"/>
      <c r="K1194" s="104"/>
      <c r="L1194" s="104"/>
      <c r="M1194" s="104"/>
    </row>
    <row r="1195" spans="1:13" s="81" customFormat="1" x14ac:dyDescent="0.25">
      <c r="A1195" s="79"/>
      <c r="B1195" s="79"/>
      <c r="C1195" s="79"/>
      <c r="D1195" s="95"/>
      <c r="E1195" s="79"/>
      <c r="F1195" s="79"/>
      <c r="G1195" s="80"/>
      <c r="H1195" s="79"/>
      <c r="I1195" s="80"/>
      <c r="J1195" s="104"/>
      <c r="K1195" s="104"/>
      <c r="L1195" s="104"/>
      <c r="M1195" s="104"/>
    </row>
    <row r="1196" spans="1:13" s="81" customFormat="1" x14ac:dyDescent="0.25">
      <c r="A1196" s="79"/>
      <c r="B1196" s="79"/>
      <c r="C1196" s="79"/>
      <c r="D1196" s="95"/>
      <c r="E1196" s="79"/>
      <c r="F1196" s="79"/>
      <c r="G1196" s="80"/>
      <c r="H1196" s="79"/>
      <c r="I1196" s="80"/>
      <c r="J1196" s="104"/>
      <c r="K1196" s="104"/>
      <c r="L1196" s="104"/>
      <c r="M1196" s="104"/>
    </row>
    <row r="1197" spans="1:13" s="81" customFormat="1" x14ac:dyDescent="0.25">
      <c r="A1197" s="79"/>
      <c r="B1197" s="79"/>
      <c r="C1197" s="79"/>
      <c r="D1197" s="95"/>
      <c r="E1197" s="79"/>
      <c r="F1197" s="79"/>
      <c r="G1197" s="80"/>
      <c r="H1197" s="79"/>
      <c r="I1197" s="80"/>
      <c r="J1197" s="104"/>
      <c r="K1197" s="104"/>
      <c r="L1197" s="104"/>
      <c r="M1197" s="104"/>
    </row>
    <row r="1198" spans="1:13" s="81" customFormat="1" x14ac:dyDescent="0.25">
      <c r="A1198" s="79"/>
      <c r="B1198" s="79"/>
      <c r="C1198" s="79"/>
      <c r="D1198" s="95"/>
      <c r="E1198" s="79"/>
      <c r="F1198" s="79"/>
      <c r="G1198" s="80"/>
      <c r="H1198" s="79"/>
      <c r="I1198" s="80"/>
      <c r="J1198" s="104"/>
      <c r="K1198" s="104"/>
      <c r="L1198" s="104"/>
      <c r="M1198" s="104"/>
    </row>
    <row r="1199" spans="1:13" s="81" customFormat="1" x14ac:dyDescent="0.25">
      <c r="A1199" s="79"/>
      <c r="B1199" s="79"/>
      <c r="C1199" s="79"/>
      <c r="D1199" s="95"/>
      <c r="E1199" s="79"/>
      <c r="F1199" s="79"/>
      <c r="G1199" s="80"/>
      <c r="H1199" s="79"/>
      <c r="I1199" s="80"/>
      <c r="J1199" s="104"/>
      <c r="K1199" s="104"/>
      <c r="L1199" s="104"/>
      <c r="M1199" s="104"/>
    </row>
    <row r="1200" spans="1:13" s="81" customFormat="1" x14ac:dyDescent="0.25">
      <c r="A1200" s="79"/>
      <c r="B1200" s="79"/>
      <c r="C1200" s="79"/>
      <c r="D1200" s="95"/>
      <c r="E1200" s="79"/>
      <c r="F1200" s="79"/>
      <c r="G1200" s="80"/>
      <c r="H1200" s="79"/>
      <c r="I1200" s="80"/>
      <c r="J1200" s="104"/>
      <c r="K1200" s="104"/>
      <c r="L1200" s="104"/>
      <c r="M1200" s="104"/>
    </row>
    <row r="1201" spans="1:13" s="81" customFormat="1" x14ac:dyDescent="0.25">
      <c r="A1201" s="79"/>
      <c r="B1201" s="79"/>
      <c r="C1201" s="79"/>
      <c r="D1201" s="95"/>
      <c r="E1201" s="79"/>
      <c r="F1201" s="79"/>
      <c r="G1201" s="80"/>
      <c r="H1201" s="79"/>
      <c r="I1201" s="80"/>
      <c r="J1201" s="104"/>
      <c r="K1201" s="104"/>
      <c r="L1201" s="104"/>
      <c r="M1201" s="104"/>
    </row>
    <row r="1202" spans="1:13" s="81" customFormat="1" x14ac:dyDescent="0.25">
      <c r="A1202" s="79"/>
      <c r="B1202" s="79"/>
      <c r="C1202" s="79"/>
      <c r="D1202" s="95"/>
      <c r="E1202" s="79"/>
      <c r="F1202" s="79"/>
      <c r="G1202" s="80"/>
      <c r="H1202" s="79"/>
      <c r="I1202" s="80"/>
      <c r="J1202" s="104"/>
      <c r="K1202" s="104"/>
      <c r="L1202" s="104"/>
      <c r="M1202" s="104"/>
    </row>
    <row r="1203" spans="1:13" s="81" customFormat="1" x14ac:dyDescent="0.25">
      <c r="A1203" s="79"/>
      <c r="B1203" s="79"/>
      <c r="C1203" s="79"/>
      <c r="D1203" s="95"/>
      <c r="E1203" s="79"/>
      <c r="F1203" s="79"/>
      <c r="G1203" s="80"/>
      <c r="H1203" s="79"/>
      <c r="I1203" s="80"/>
      <c r="J1203" s="104"/>
      <c r="K1203" s="104"/>
      <c r="L1203" s="104"/>
      <c r="M1203" s="104"/>
    </row>
    <row r="1204" spans="1:13" s="81" customFormat="1" x14ac:dyDescent="0.25">
      <c r="A1204" s="79"/>
      <c r="B1204" s="79"/>
      <c r="C1204" s="79"/>
      <c r="D1204" s="95"/>
      <c r="E1204" s="79"/>
      <c r="F1204" s="79"/>
      <c r="G1204" s="80"/>
      <c r="H1204" s="79"/>
      <c r="I1204" s="80"/>
      <c r="J1204" s="104"/>
      <c r="K1204" s="104"/>
      <c r="L1204" s="104"/>
      <c r="M1204" s="104"/>
    </row>
    <row r="1205" spans="1:13" s="81" customFormat="1" x14ac:dyDescent="0.25">
      <c r="A1205" s="79"/>
      <c r="B1205" s="79"/>
      <c r="C1205" s="79"/>
      <c r="D1205" s="95"/>
      <c r="E1205" s="79"/>
      <c r="F1205" s="79"/>
      <c r="G1205" s="80"/>
      <c r="H1205" s="79"/>
      <c r="I1205" s="80"/>
      <c r="J1205" s="104"/>
      <c r="K1205" s="104"/>
      <c r="L1205" s="104"/>
      <c r="M1205" s="104"/>
    </row>
    <row r="1206" spans="1:13" s="81" customFormat="1" x14ac:dyDescent="0.25">
      <c r="A1206" s="79"/>
      <c r="B1206" s="79"/>
      <c r="C1206" s="79"/>
      <c r="D1206" s="95"/>
      <c r="E1206" s="79"/>
      <c r="F1206" s="79"/>
      <c r="G1206" s="80"/>
      <c r="H1206" s="79"/>
      <c r="I1206" s="80"/>
      <c r="J1206" s="104"/>
      <c r="K1206" s="104"/>
      <c r="L1206" s="104"/>
      <c r="M1206" s="104"/>
    </row>
    <row r="1207" spans="1:13" s="81" customFormat="1" x14ac:dyDescent="0.25">
      <c r="A1207" s="79"/>
      <c r="B1207" s="79"/>
      <c r="C1207" s="79"/>
      <c r="D1207" s="95"/>
      <c r="E1207" s="79"/>
      <c r="F1207" s="79"/>
      <c r="G1207" s="80"/>
      <c r="H1207" s="79"/>
      <c r="I1207" s="80"/>
      <c r="J1207" s="104"/>
      <c r="K1207" s="104"/>
      <c r="L1207" s="104"/>
      <c r="M1207" s="104"/>
    </row>
    <row r="1208" spans="1:13" s="81" customFormat="1" x14ac:dyDescent="0.25">
      <c r="A1208" s="79"/>
      <c r="B1208" s="79"/>
      <c r="C1208" s="79"/>
      <c r="D1208" s="95"/>
      <c r="E1208" s="79"/>
      <c r="F1208" s="79"/>
      <c r="G1208" s="80"/>
      <c r="H1208" s="79"/>
      <c r="I1208" s="80"/>
      <c r="J1208" s="104"/>
      <c r="K1208" s="104"/>
      <c r="L1208" s="104"/>
      <c r="M1208" s="104"/>
    </row>
    <row r="1209" spans="1:13" s="81" customFormat="1" x14ac:dyDescent="0.25">
      <c r="A1209" s="79"/>
      <c r="B1209" s="79"/>
      <c r="C1209" s="79"/>
      <c r="D1209" s="95"/>
      <c r="E1209" s="79"/>
      <c r="F1209" s="79"/>
      <c r="G1209" s="80"/>
      <c r="H1209" s="79"/>
      <c r="I1209" s="80"/>
      <c r="J1209" s="104"/>
      <c r="K1209" s="104"/>
      <c r="L1209" s="104"/>
      <c r="M1209" s="104"/>
    </row>
    <row r="1210" spans="1:13" s="81" customFormat="1" x14ac:dyDescent="0.25">
      <c r="A1210" s="79"/>
      <c r="B1210" s="79"/>
      <c r="C1210" s="79"/>
      <c r="D1210" s="95"/>
      <c r="E1210" s="79"/>
      <c r="F1210" s="79"/>
      <c r="G1210" s="80"/>
      <c r="H1210" s="79"/>
      <c r="I1210" s="80"/>
      <c r="J1210" s="104"/>
      <c r="K1210" s="104"/>
      <c r="L1210" s="104"/>
      <c r="M1210" s="104"/>
    </row>
    <row r="1211" spans="1:13" s="81" customFormat="1" x14ac:dyDescent="0.25">
      <c r="A1211" s="79"/>
      <c r="B1211" s="79"/>
      <c r="C1211" s="79"/>
      <c r="D1211" s="95"/>
      <c r="E1211" s="79"/>
      <c r="F1211" s="79"/>
      <c r="G1211" s="80"/>
      <c r="H1211" s="79"/>
      <c r="I1211" s="80"/>
      <c r="J1211" s="104"/>
      <c r="K1211" s="104"/>
      <c r="L1211" s="104"/>
      <c r="M1211" s="104"/>
    </row>
    <row r="1212" spans="1:13" s="81" customFormat="1" x14ac:dyDescent="0.25">
      <c r="A1212" s="79"/>
      <c r="B1212" s="79"/>
      <c r="C1212" s="79"/>
      <c r="D1212" s="95"/>
      <c r="E1212" s="79"/>
      <c r="F1212" s="79"/>
      <c r="G1212" s="80"/>
      <c r="H1212" s="79"/>
      <c r="I1212" s="80"/>
      <c r="J1212" s="104"/>
      <c r="K1212" s="104"/>
      <c r="L1212" s="104"/>
      <c r="M1212" s="104"/>
    </row>
    <row r="1213" spans="1:13" s="81" customFormat="1" x14ac:dyDescent="0.25">
      <c r="A1213" s="79"/>
      <c r="B1213" s="79"/>
      <c r="C1213" s="79"/>
      <c r="D1213" s="95"/>
      <c r="E1213" s="79"/>
      <c r="F1213" s="79"/>
      <c r="G1213" s="80"/>
      <c r="H1213" s="79"/>
      <c r="I1213" s="80"/>
      <c r="J1213" s="104"/>
      <c r="K1213" s="104"/>
      <c r="L1213" s="104"/>
      <c r="M1213" s="104"/>
    </row>
    <row r="1214" spans="1:13" s="81" customFormat="1" x14ac:dyDescent="0.25">
      <c r="A1214" s="79"/>
      <c r="B1214" s="79"/>
      <c r="C1214" s="79"/>
      <c r="D1214" s="95"/>
      <c r="E1214" s="79"/>
      <c r="F1214" s="79"/>
      <c r="G1214" s="80"/>
      <c r="H1214" s="79"/>
      <c r="I1214" s="80"/>
      <c r="J1214" s="104"/>
      <c r="K1214" s="104"/>
      <c r="L1214" s="104"/>
      <c r="M1214" s="104"/>
    </row>
    <row r="1215" spans="1:13" s="81" customFormat="1" x14ac:dyDescent="0.25">
      <c r="A1215" s="79"/>
      <c r="B1215" s="79"/>
      <c r="C1215" s="79"/>
      <c r="D1215" s="95"/>
      <c r="E1215" s="79"/>
      <c r="F1215" s="79"/>
      <c r="G1215" s="80"/>
      <c r="H1215" s="79"/>
      <c r="I1215" s="80"/>
      <c r="J1215" s="104"/>
      <c r="K1215" s="104"/>
      <c r="L1215" s="104"/>
      <c r="M1215" s="104"/>
    </row>
    <row r="1216" spans="1:13" s="81" customFormat="1" x14ac:dyDescent="0.25">
      <c r="A1216" s="79"/>
      <c r="B1216" s="79"/>
      <c r="C1216" s="79"/>
      <c r="D1216" s="95"/>
      <c r="E1216" s="79"/>
      <c r="F1216" s="79"/>
      <c r="G1216" s="80"/>
      <c r="H1216" s="79"/>
      <c r="I1216" s="80"/>
      <c r="J1216" s="104"/>
      <c r="K1216" s="104"/>
      <c r="L1216" s="104"/>
      <c r="M1216" s="104"/>
    </row>
    <row r="1217" spans="1:13" s="81" customFormat="1" x14ac:dyDescent="0.25">
      <c r="A1217" s="79"/>
      <c r="B1217" s="79"/>
      <c r="C1217" s="79"/>
      <c r="D1217" s="95"/>
      <c r="E1217" s="79"/>
      <c r="F1217" s="79"/>
      <c r="G1217" s="80"/>
      <c r="H1217" s="79"/>
      <c r="I1217" s="80"/>
      <c r="J1217" s="104"/>
      <c r="K1217" s="104"/>
      <c r="L1217" s="104"/>
      <c r="M1217" s="104"/>
    </row>
    <row r="1218" spans="1:13" s="81" customFormat="1" x14ac:dyDescent="0.25">
      <c r="A1218" s="79"/>
      <c r="B1218" s="79"/>
      <c r="C1218" s="79"/>
      <c r="D1218" s="95"/>
      <c r="E1218" s="79"/>
      <c r="F1218" s="79"/>
      <c r="G1218" s="80"/>
      <c r="H1218" s="79"/>
      <c r="I1218" s="80"/>
      <c r="J1218" s="104"/>
      <c r="K1218" s="104"/>
      <c r="L1218" s="104"/>
      <c r="M1218" s="104"/>
    </row>
    <row r="1219" spans="1:13" s="81" customFormat="1" x14ac:dyDescent="0.25">
      <c r="A1219" s="79"/>
      <c r="B1219" s="79"/>
      <c r="C1219" s="79"/>
      <c r="D1219" s="95"/>
      <c r="E1219" s="79"/>
      <c r="F1219" s="79"/>
      <c r="G1219" s="80"/>
      <c r="H1219" s="79"/>
      <c r="I1219" s="80"/>
      <c r="J1219" s="104"/>
      <c r="K1219" s="104"/>
      <c r="L1219" s="104"/>
      <c r="M1219" s="104"/>
    </row>
    <row r="1220" spans="1:13" s="81" customFormat="1" x14ac:dyDescent="0.25">
      <c r="A1220" s="79"/>
      <c r="B1220" s="79"/>
      <c r="C1220" s="79"/>
      <c r="D1220" s="95"/>
      <c r="E1220" s="79"/>
      <c r="F1220" s="79"/>
      <c r="G1220" s="80"/>
      <c r="H1220" s="79"/>
      <c r="I1220" s="80"/>
      <c r="J1220" s="104"/>
      <c r="K1220" s="104"/>
      <c r="L1220" s="104"/>
      <c r="M1220" s="104"/>
    </row>
    <row r="1221" spans="1:13" s="81" customFormat="1" x14ac:dyDescent="0.25">
      <c r="A1221" s="79"/>
      <c r="B1221" s="79"/>
      <c r="C1221" s="79"/>
      <c r="D1221" s="95"/>
      <c r="E1221" s="79"/>
      <c r="F1221" s="79"/>
      <c r="G1221" s="80"/>
      <c r="H1221" s="79"/>
      <c r="I1221" s="80"/>
      <c r="J1221" s="104"/>
      <c r="K1221" s="104"/>
      <c r="L1221" s="104"/>
      <c r="M1221" s="104"/>
    </row>
    <row r="1222" spans="1:13" s="81" customFormat="1" x14ac:dyDescent="0.25">
      <c r="A1222" s="79"/>
      <c r="B1222" s="79"/>
      <c r="C1222" s="79"/>
      <c r="D1222" s="95"/>
      <c r="E1222" s="79"/>
      <c r="F1222" s="79"/>
      <c r="G1222" s="80"/>
      <c r="H1222" s="79"/>
      <c r="I1222" s="80"/>
      <c r="J1222" s="104"/>
      <c r="K1222" s="104"/>
      <c r="L1222" s="104"/>
      <c r="M1222" s="104"/>
    </row>
    <row r="1223" spans="1:13" s="81" customFormat="1" x14ac:dyDescent="0.25">
      <c r="A1223" s="79"/>
      <c r="B1223" s="79"/>
      <c r="C1223" s="79"/>
      <c r="D1223" s="95"/>
      <c r="E1223" s="79"/>
      <c r="F1223" s="79"/>
      <c r="G1223" s="80"/>
      <c r="H1223" s="79"/>
      <c r="I1223" s="80"/>
      <c r="J1223" s="104"/>
      <c r="K1223" s="104"/>
      <c r="L1223" s="104"/>
      <c r="M1223" s="104"/>
    </row>
    <row r="1224" spans="1:13" s="81" customFormat="1" x14ac:dyDescent="0.25">
      <c r="A1224" s="79"/>
      <c r="B1224" s="79"/>
      <c r="C1224" s="79"/>
      <c r="D1224" s="95"/>
      <c r="E1224" s="79"/>
      <c r="F1224" s="79"/>
      <c r="G1224" s="80"/>
      <c r="H1224" s="79"/>
      <c r="I1224" s="80"/>
      <c r="J1224" s="104"/>
      <c r="K1224" s="104"/>
      <c r="L1224" s="104"/>
      <c r="M1224" s="104"/>
    </row>
    <row r="1225" spans="1:13" s="81" customFormat="1" x14ac:dyDescent="0.25">
      <c r="A1225" s="79"/>
      <c r="B1225" s="79"/>
      <c r="C1225" s="79"/>
      <c r="D1225" s="95"/>
      <c r="E1225" s="79"/>
      <c r="F1225" s="79"/>
      <c r="G1225" s="80"/>
      <c r="H1225" s="79"/>
      <c r="I1225" s="80"/>
      <c r="J1225" s="104"/>
      <c r="K1225" s="104"/>
      <c r="L1225" s="104"/>
      <c r="M1225" s="104"/>
    </row>
    <row r="1226" spans="1:13" s="81" customFormat="1" x14ac:dyDescent="0.25">
      <c r="A1226" s="79"/>
      <c r="B1226" s="79"/>
      <c r="C1226" s="79"/>
      <c r="D1226" s="95"/>
      <c r="E1226" s="79"/>
      <c r="F1226" s="79"/>
      <c r="G1226" s="80"/>
      <c r="H1226" s="79"/>
      <c r="I1226" s="80"/>
      <c r="J1226" s="104"/>
      <c r="K1226" s="104"/>
      <c r="L1226" s="104"/>
      <c r="M1226" s="104"/>
    </row>
    <row r="1227" spans="1:13" s="81" customFormat="1" x14ac:dyDescent="0.25">
      <c r="A1227" s="79"/>
      <c r="B1227" s="79"/>
      <c r="C1227" s="79"/>
      <c r="D1227" s="95"/>
      <c r="E1227" s="79"/>
      <c r="F1227" s="79"/>
      <c r="G1227" s="80"/>
      <c r="H1227" s="79"/>
      <c r="I1227" s="80"/>
      <c r="J1227" s="104"/>
      <c r="K1227" s="104"/>
      <c r="L1227" s="104"/>
      <c r="M1227" s="104"/>
    </row>
    <row r="1228" spans="1:13" s="81" customFormat="1" x14ac:dyDescent="0.25">
      <c r="A1228" s="79"/>
      <c r="B1228" s="79"/>
      <c r="C1228" s="79"/>
      <c r="D1228" s="95"/>
      <c r="E1228" s="79"/>
      <c r="F1228" s="79"/>
      <c r="G1228" s="80"/>
      <c r="H1228" s="79"/>
      <c r="I1228" s="80"/>
      <c r="J1228" s="104"/>
      <c r="K1228" s="104"/>
      <c r="L1228" s="104"/>
      <c r="M1228" s="104"/>
    </row>
    <row r="1229" spans="1:13" s="81" customFormat="1" x14ac:dyDescent="0.25">
      <c r="A1229" s="79"/>
      <c r="B1229" s="79"/>
      <c r="C1229" s="79"/>
      <c r="D1229" s="95"/>
      <c r="E1229" s="79"/>
      <c r="F1229" s="79"/>
      <c r="G1229" s="80"/>
      <c r="H1229" s="79"/>
      <c r="I1229" s="80"/>
      <c r="J1229" s="104"/>
      <c r="K1229" s="104"/>
      <c r="L1229" s="104"/>
      <c r="M1229" s="104"/>
    </row>
    <row r="1230" spans="1:13" s="81" customFormat="1" x14ac:dyDescent="0.25">
      <c r="A1230" s="79"/>
      <c r="B1230" s="79"/>
      <c r="C1230" s="79"/>
      <c r="D1230" s="95"/>
      <c r="E1230" s="79"/>
      <c r="F1230" s="79"/>
      <c r="G1230" s="80"/>
      <c r="H1230" s="79"/>
      <c r="I1230" s="80"/>
      <c r="J1230" s="104"/>
      <c r="K1230" s="104"/>
      <c r="L1230" s="104"/>
      <c r="M1230" s="104"/>
    </row>
    <row r="1231" spans="1:13" s="81" customFormat="1" x14ac:dyDescent="0.25">
      <c r="A1231" s="79"/>
      <c r="B1231" s="79"/>
      <c r="C1231" s="79"/>
      <c r="D1231" s="95"/>
      <c r="E1231" s="79"/>
      <c r="F1231" s="79"/>
      <c r="G1231" s="80"/>
      <c r="H1231" s="79"/>
      <c r="I1231" s="80"/>
      <c r="J1231" s="104"/>
      <c r="K1231" s="104"/>
      <c r="L1231" s="104"/>
      <c r="M1231" s="104"/>
    </row>
    <row r="1232" spans="1:13" s="81" customFormat="1" x14ac:dyDescent="0.25">
      <c r="A1232" s="79"/>
      <c r="B1232" s="79"/>
      <c r="C1232" s="79"/>
      <c r="D1232" s="95"/>
      <c r="E1232" s="79"/>
      <c r="F1232" s="79"/>
      <c r="G1232" s="80"/>
      <c r="H1232" s="79"/>
      <c r="I1232" s="80"/>
      <c r="J1232" s="104"/>
      <c r="K1232" s="104"/>
      <c r="L1232" s="104"/>
      <c r="M1232" s="104"/>
    </row>
    <row r="1233" spans="1:13" s="81" customFormat="1" x14ac:dyDescent="0.25">
      <c r="A1233" s="79"/>
      <c r="B1233" s="79"/>
      <c r="C1233" s="79"/>
      <c r="D1233" s="95"/>
      <c r="E1233" s="79"/>
      <c r="F1233" s="79"/>
      <c r="G1233" s="80"/>
      <c r="H1233" s="79"/>
      <c r="I1233" s="80"/>
      <c r="J1233" s="104"/>
      <c r="K1233" s="104"/>
      <c r="L1233" s="104"/>
      <c r="M1233" s="104"/>
    </row>
    <row r="1234" spans="1:13" s="81" customFormat="1" x14ac:dyDescent="0.25">
      <c r="A1234" s="79"/>
      <c r="B1234" s="79"/>
      <c r="C1234" s="79"/>
      <c r="D1234" s="95"/>
      <c r="E1234" s="79"/>
      <c r="F1234" s="79"/>
      <c r="G1234" s="80"/>
      <c r="H1234" s="79"/>
      <c r="I1234" s="80"/>
      <c r="J1234" s="104"/>
      <c r="K1234" s="104"/>
      <c r="L1234" s="104"/>
      <c r="M1234" s="104"/>
    </row>
    <row r="1235" spans="1:13" s="81" customFormat="1" x14ac:dyDescent="0.25">
      <c r="A1235" s="79"/>
      <c r="B1235" s="79"/>
      <c r="C1235" s="79"/>
      <c r="D1235" s="95"/>
      <c r="E1235" s="79"/>
      <c r="F1235" s="79"/>
      <c r="G1235" s="80"/>
      <c r="H1235" s="79"/>
      <c r="I1235" s="80"/>
      <c r="J1235" s="104"/>
      <c r="K1235" s="104"/>
      <c r="L1235" s="104"/>
      <c r="M1235" s="104"/>
    </row>
    <row r="1236" spans="1:13" s="81" customFormat="1" x14ac:dyDescent="0.25">
      <c r="A1236" s="79"/>
      <c r="B1236" s="79"/>
      <c r="C1236" s="79"/>
      <c r="D1236" s="95"/>
      <c r="E1236" s="79"/>
      <c r="F1236" s="79"/>
      <c r="G1236" s="80"/>
      <c r="H1236" s="79"/>
      <c r="I1236" s="80"/>
      <c r="J1236" s="104"/>
      <c r="K1236" s="104"/>
      <c r="L1236" s="104"/>
      <c r="M1236" s="104"/>
    </row>
    <row r="1237" spans="1:13" s="81" customFormat="1" x14ac:dyDescent="0.25">
      <c r="A1237" s="79"/>
      <c r="B1237" s="79"/>
      <c r="C1237" s="79"/>
      <c r="D1237" s="95"/>
      <c r="E1237" s="79"/>
      <c r="F1237" s="79"/>
      <c r="G1237" s="80"/>
      <c r="H1237" s="79"/>
      <c r="I1237" s="80"/>
      <c r="J1237" s="104"/>
      <c r="K1237" s="104"/>
      <c r="L1237" s="104"/>
      <c r="M1237" s="104"/>
    </row>
    <row r="1238" spans="1:13" s="81" customFormat="1" x14ac:dyDescent="0.25">
      <c r="A1238" s="79"/>
      <c r="B1238" s="79"/>
      <c r="C1238" s="79"/>
      <c r="D1238" s="95"/>
      <c r="E1238" s="79"/>
      <c r="F1238" s="79"/>
      <c r="G1238" s="80"/>
      <c r="H1238" s="79"/>
      <c r="I1238" s="80"/>
      <c r="J1238" s="104"/>
      <c r="K1238" s="104"/>
      <c r="L1238" s="104"/>
      <c r="M1238" s="104"/>
    </row>
    <row r="1239" spans="1:13" s="81" customFormat="1" x14ac:dyDescent="0.25">
      <c r="A1239" s="79"/>
      <c r="B1239" s="79"/>
      <c r="C1239" s="79"/>
      <c r="D1239" s="95"/>
      <c r="E1239" s="79"/>
      <c r="F1239" s="79"/>
      <c r="G1239" s="80"/>
      <c r="H1239" s="79"/>
      <c r="I1239" s="80"/>
      <c r="J1239" s="104"/>
      <c r="K1239" s="104"/>
      <c r="L1239" s="104"/>
      <c r="M1239" s="104"/>
    </row>
    <row r="1240" spans="1:13" s="81" customFormat="1" x14ac:dyDescent="0.25">
      <c r="A1240" s="79"/>
      <c r="B1240" s="79"/>
      <c r="C1240" s="79"/>
      <c r="D1240" s="95"/>
      <c r="E1240" s="79"/>
      <c r="F1240" s="79"/>
      <c r="G1240" s="80"/>
      <c r="H1240" s="79"/>
      <c r="I1240" s="80"/>
      <c r="J1240" s="104"/>
      <c r="K1240" s="104"/>
      <c r="L1240" s="104"/>
      <c r="M1240" s="104"/>
    </row>
    <row r="1241" spans="1:13" s="81" customFormat="1" x14ac:dyDescent="0.25">
      <c r="A1241" s="79"/>
      <c r="B1241" s="79"/>
      <c r="C1241" s="79"/>
      <c r="D1241" s="95"/>
      <c r="E1241" s="79"/>
      <c r="F1241" s="79"/>
      <c r="G1241" s="80"/>
      <c r="H1241" s="79"/>
      <c r="I1241" s="80"/>
      <c r="J1241" s="104"/>
      <c r="K1241" s="104"/>
      <c r="L1241" s="104"/>
      <c r="M1241" s="104"/>
    </row>
    <row r="1242" spans="1:13" s="81" customFormat="1" x14ac:dyDescent="0.25">
      <c r="A1242" s="79"/>
      <c r="B1242" s="79"/>
      <c r="C1242" s="79"/>
      <c r="D1242" s="95"/>
      <c r="E1242" s="79"/>
      <c r="F1242" s="79"/>
      <c r="G1242" s="80"/>
      <c r="H1242" s="79"/>
      <c r="I1242" s="80"/>
      <c r="J1242" s="104"/>
      <c r="K1242" s="104"/>
      <c r="L1242" s="104"/>
      <c r="M1242" s="104"/>
    </row>
    <row r="1243" spans="1:13" s="81" customFormat="1" x14ac:dyDescent="0.25">
      <c r="A1243" s="79"/>
      <c r="B1243" s="79"/>
      <c r="C1243" s="79"/>
      <c r="D1243" s="95"/>
      <c r="E1243" s="79"/>
      <c r="F1243" s="79"/>
      <c r="G1243" s="80"/>
      <c r="H1243" s="79"/>
      <c r="I1243" s="80"/>
      <c r="J1243" s="104"/>
      <c r="K1243" s="104"/>
      <c r="L1243" s="104"/>
      <c r="M1243" s="104"/>
    </row>
    <row r="1244" spans="1:13" s="81" customFormat="1" x14ac:dyDescent="0.25">
      <c r="A1244" s="79"/>
      <c r="B1244" s="79"/>
      <c r="C1244" s="79"/>
      <c r="D1244" s="95"/>
      <c r="E1244" s="79"/>
      <c r="F1244" s="79"/>
      <c r="G1244" s="80"/>
      <c r="H1244" s="79"/>
      <c r="I1244" s="80"/>
      <c r="J1244" s="104"/>
      <c r="K1244" s="104"/>
      <c r="L1244" s="104"/>
      <c r="M1244" s="104"/>
    </row>
    <row r="1245" spans="1:13" s="81" customFormat="1" x14ac:dyDescent="0.25">
      <c r="A1245" s="79"/>
      <c r="B1245" s="79"/>
      <c r="C1245" s="79"/>
      <c r="D1245" s="95"/>
      <c r="E1245" s="79"/>
      <c r="F1245" s="79"/>
      <c r="G1245" s="80"/>
      <c r="H1245" s="79"/>
      <c r="I1245" s="80"/>
      <c r="J1245" s="104"/>
      <c r="K1245" s="104"/>
      <c r="L1245" s="104"/>
      <c r="M1245" s="104"/>
    </row>
    <row r="1246" spans="1:13" s="81" customFormat="1" x14ac:dyDescent="0.25">
      <c r="A1246" s="79"/>
      <c r="B1246" s="79"/>
      <c r="C1246" s="79"/>
      <c r="D1246" s="95"/>
      <c r="E1246" s="79"/>
      <c r="F1246" s="79"/>
      <c r="G1246" s="80"/>
      <c r="H1246" s="79"/>
      <c r="I1246" s="80"/>
      <c r="J1246" s="104"/>
      <c r="K1246" s="104"/>
      <c r="L1246" s="104"/>
      <c r="M1246" s="104"/>
    </row>
    <row r="1247" spans="1:13" s="81" customFormat="1" x14ac:dyDescent="0.25">
      <c r="A1247" s="79"/>
      <c r="B1247" s="79"/>
      <c r="C1247" s="79"/>
      <c r="D1247" s="95"/>
      <c r="E1247" s="79"/>
      <c r="F1247" s="79"/>
      <c r="G1247" s="80"/>
      <c r="H1247" s="79"/>
      <c r="I1247" s="80"/>
      <c r="J1247" s="104"/>
      <c r="K1247" s="104"/>
      <c r="L1247" s="104"/>
      <c r="M1247" s="104"/>
    </row>
    <row r="1248" spans="1:13" s="81" customFormat="1" x14ac:dyDescent="0.25">
      <c r="A1248" s="79"/>
      <c r="B1248" s="79"/>
      <c r="C1248" s="79"/>
      <c r="D1248" s="95"/>
      <c r="E1248" s="79"/>
      <c r="F1248" s="79"/>
      <c r="G1248" s="80"/>
      <c r="H1248" s="79"/>
      <c r="I1248" s="80"/>
      <c r="J1248" s="104"/>
      <c r="K1248" s="104"/>
      <c r="L1248" s="104"/>
      <c r="M1248" s="104"/>
    </row>
    <row r="1249" spans="1:13" s="81" customFormat="1" x14ac:dyDescent="0.25">
      <c r="A1249" s="79"/>
      <c r="B1249" s="79"/>
      <c r="C1249" s="79"/>
      <c r="D1249" s="95"/>
      <c r="E1249" s="79"/>
      <c r="F1249" s="79"/>
      <c r="G1249" s="80"/>
      <c r="H1249" s="79"/>
      <c r="I1249" s="80"/>
      <c r="J1249" s="104"/>
      <c r="K1249" s="104"/>
      <c r="L1249" s="104"/>
      <c r="M1249" s="104"/>
    </row>
    <row r="1250" spans="1:13" s="81" customFormat="1" x14ac:dyDescent="0.25">
      <c r="A1250" s="79"/>
      <c r="B1250" s="79"/>
      <c r="C1250" s="79"/>
      <c r="D1250" s="95"/>
      <c r="E1250" s="79"/>
      <c r="F1250" s="79"/>
      <c r="G1250" s="80"/>
      <c r="H1250" s="79"/>
      <c r="I1250" s="80"/>
      <c r="J1250" s="104"/>
      <c r="K1250" s="104"/>
      <c r="L1250" s="104"/>
      <c r="M1250" s="104"/>
    </row>
    <row r="1251" spans="1:13" s="81" customFormat="1" x14ac:dyDescent="0.25">
      <c r="A1251" s="79"/>
      <c r="B1251" s="79"/>
      <c r="C1251" s="79"/>
      <c r="D1251" s="95"/>
      <c r="E1251" s="79"/>
      <c r="F1251" s="79"/>
      <c r="G1251" s="80"/>
      <c r="H1251" s="79"/>
      <c r="I1251" s="80"/>
      <c r="J1251" s="104"/>
      <c r="K1251" s="104"/>
      <c r="L1251" s="104"/>
      <c r="M1251" s="104"/>
    </row>
    <row r="1252" spans="1:13" s="81" customFormat="1" x14ac:dyDescent="0.25">
      <c r="A1252" s="79"/>
      <c r="B1252" s="79"/>
      <c r="C1252" s="79"/>
      <c r="D1252" s="95"/>
      <c r="E1252" s="79"/>
      <c r="F1252" s="79"/>
      <c r="G1252" s="80"/>
      <c r="H1252" s="79"/>
      <c r="I1252" s="80"/>
      <c r="J1252" s="104"/>
      <c r="K1252" s="104"/>
      <c r="L1252" s="104"/>
      <c r="M1252" s="104"/>
    </row>
    <row r="1253" spans="1:13" s="81" customFormat="1" x14ac:dyDescent="0.25">
      <c r="A1253" s="79"/>
      <c r="B1253" s="79"/>
      <c r="C1253" s="79"/>
      <c r="D1253" s="95"/>
      <c r="E1253" s="79"/>
      <c r="F1253" s="79"/>
      <c r="G1253" s="80"/>
      <c r="H1253" s="79"/>
      <c r="I1253" s="80"/>
      <c r="J1253" s="104"/>
      <c r="K1253" s="104"/>
      <c r="L1253" s="104"/>
      <c r="M1253" s="104"/>
    </row>
    <row r="1254" spans="1:13" s="81" customFormat="1" x14ac:dyDescent="0.25">
      <c r="A1254" s="79"/>
      <c r="B1254" s="79"/>
      <c r="C1254" s="79"/>
      <c r="D1254" s="95"/>
      <c r="E1254" s="79"/>
      <c r="F1254" s="79"/>
      <c r="G1254" s="80"/>
      <c r="H1254" s="79"/>
      <c r="I1254" s="80"/>
      <c r="J1254" s="104"/>
      <c r="K1254" s="104"/>
      <c r="L1254" s="104"/>
      <c r="M1254" s="104"/>
    </row>
    <row r="1255" spans="1:13" s="81" customFormat="1" x14ac:dyDescent="0.25">
      <c r="A1255" s="79"/>
      <c r="B1255" s="79"/>
      <c r="C1255" s="79"/>
      <c r="D1255" s="95"/>
      <c r="E1255" s="79"/>
      <c r="F1255" s="79"/>
      <c r="G1255" s="80"/>
      <c r="H1255" s="79"/>
      <c r="I1255" s="80"/>
      <c r="J1255" s="104"/>
      <c r="K1255" s="104"/>
      <c r="L1255" s="104"/>
      <c r="M1255" s="104"/>
    </row>
    <row r="1256" spans="1:13" s="81" customFormat="1" x14ac:dyDescent="0.25">
      <c r="A1256" s="79"/>
      <c r="B1256" s="79"/>
      <c r="C1256" s="79"/>
      <c r="D1256" s="95"/>
      <c r="E1256" s="79"/>
      <c r="F1256" s="79"/>
      <c r="G1256" s="80"/>
      <c r="H1256" s="79"/>
      <c r="I1256" s="80"/>
      <c r="J1256" s="104"/>
      <c r="K1256" s="104"/>
      <c r="L1256" s="104"/>
      <c r="M1256" s="104"/>
    </row>
    <row r="1257" spans="1:13" s="81" customFormat="1" x14ac:dyDescent="0.25">
      <c r="A1257" s="79"/>
      <c r="B1257" s="79"/>
      <c r="C1257" s="79"/>
      <c r="D1257" s="95"/>
      <c r="E1257" s="79"/>
      <c r="F1257" s="79"/>
      <c r="G1257" s="80"/>
      <c r="H1257" s="79"/>
      <c r="I1257" s="80"/>
      <c r="J1257" s="104"/>
      <c r="K1257" s="104"/>
      <c r="L1257" s="104"/>
      <c r="M1257" s="104"/>
    </row>
    <row r="1258" spans="1:13" s="81" customFormat="1" x14ac:dyDescent="0.25">
      <c r="A1258" s="79"/>
      <c r="B1258" s="79"/>
      <c r="C1258" s="79"/>
      <c r="D1258" s="95"/>
      <c r="E1258" s="79"/>
      <c r="F1258" s="79"/>
      <c r="G1258" s="80"/>
      <c r="H1258" s="79"/>
      <c r="I1258" s="80"/>
      <c r="J1258" s="104"/>
      <c r="K1258" s="104"/>
      <c r="L1258" s="104"/>
      <c r="M1258" s="104"/>
    </row>
    <row r="1259" spans="1:13" s="81" customFormat="1" x14ac:dyDescent="0.25">
      <c r="A1259" s="79"/>
      <c r="B1259" s="79"/>
      <c r="C1259" s="79"/>
      <c r="D1259" s="95"/>
      <c r="E1259" s="79"/>
      <c r="F1259" s="79"/>
      <c r="G1259" s="80"/>
      <c r="H1259" s="79"/>
      <c r="I1259" s="80"/>
      <c r="J1259" s="104"/>
      <c r="K1259" s="104"/>
      <c r="L1259" s="104"/>
      <c r="M1259" s="104"/>
    </row>
    <row r="1260" spans="1:13" s="81" customFormat="1" x14ac:dyDescent="0.25">
      <c r="A1260" s="79"/>
      <c r="B1260" s="79"/>
      <c r="C1260" s="79"/>
      <c r="D1260" s="95"/>
      <c r="E1260" s="79"/>
      <c r="F1260" s="79"/>
      <c r="G1260" s="80"/>
      <c r="H1260" s="79"/>
      <c r="I1260" s="80"/>
      <c r="J1260" s="104"/>
      <c r="K1260" s="104"/>
      <c r="L1260" s="104"/>
      <c r="M1260" s="104"/>
    </row>
    <row r="1261" spans="1:13" s="81" customFormat="1" x14ac:dyDescent="0.25">
      <c r="A1261" s="79"/>
      <c r="B1261" s="79"/>
      <c r="C1261" s="79"/>
      <c r="D1261" s="95"/>
      <c r="E1261" s="79"/>
      <c r="F1261" s="79"/>
      <c r="G1261" s="80"/>
      <c r="H1261" s="79"/>
      <c r="I1261" s="80"/>
      <c r="J1261" s="104"/>
      <c r="K1261" s="104"/>
      <c r="L1261" s="104"/>
      <c r="M1261" s="104"/>
    </row>
    <row r="1262" spans="1:13" s="81" customFormat="1" x14ac:dyDescent="0.25">
      <c r="A1262" s="79"/>
      <c r="B1262" s="79"/>
      <c r="C1262" s="79"/>
      <c r="D1262" s="95"/>
      <c r="E1262" s="79"/>
      <c r="F1262" s="79"/>
      <c r="G1262" s="80"/>
      <c r="H1262" s="79"/>
      <c r="I1262" s="80"/>
      <c r="J1262" s="104"/>
      <c r="K1262" s="104"/>
      <c r="L1262" s="104"/>
      <c r="M1262" s="104"/>
    </row>
    <row r="1263" spans="1:13" s="81" customFormat="1" x14ac:dyDescent="0.25">
      <c r="A1263" s="79"/>
      <c r="B1263" s="79"/>
      <c r="C1263" s="79"/>
      <c r="D1263" s="95"/>
      <c r="E1263" s="79"/>
      <c r="F1263" s="79"/>
      <c r="G1263" s="80"/>
      <c r="H1263" s="79"/>
      <c r="I1263" s="80"/>
      <c r="J1263" s="104"/>
      <c r="K1263" s="104"/>
      <c r="L1263" s="104"/>
      <c r="M1263" s="104"/>
    </row>
    <row r="1264" spans="1:13" s="81" customFormat="1" x14ac:dyDescent="0.25">
      <c r="A1264" s="79"/>
      <c r="B1264" s="79"/>
      <c r="C1264" s="79"/>
      <c r="D1264" s="95"/>
      <c r="E1264" s="79"/>
      <c r="F1264" s="79"/>
      <c r="G1264" s="80"/>
      <c r="H1264" s="79"/>
      <c r="I1264" s="80"/>
      <c r="J1264" s="104"/>
      <c r="K1264" s="104"/>
      <c r="L1264" s="104"/>
      <c r="M1264" s="104"/>
    </row>
    <row r="1265" spans="1:13" s="81" customFormat="1" x14ac:dyDescent="0.25">
      <c r="A1265" s="79"/>
      <c r="B1265" s="79"/>
      <c r="C1265" s="79"/>
      <c r="D1265" s="95"/>
      <c r="E1265" s="79"/>
      <c r="F1265" s="79"/>
      <c r="G1265" s="80"/>
      <c r="H1265" s="79"/>
      <c r="I1265" s="80"/>
      <c r="J1265" s="104"/>
      <c r="K1265" s="104"/>
      <c r="L1265" s="104"/>
      <c r="M1265" s="104"/>
    </row>
    <row r="1266" spans="1:13" s="81" customFormat="1" x14ac:dyDescent="0.25">
      <c r="A1266" s="79"/>
      <c r="B1266" s="79"/>
      <c r="C1266" s="79"/>
      <c r="D1266" s="95"/>
      <c r="E1266" s="79"/>
      <c r="F1266" s="79"/>
      <c r="G1266" s="80"/>
      <c r="H1266" s="79"/>
      <c r="I1266" s="80"/>
      <c r="J1266" s="104"/>
      <c r="K1266" s="104"/>
      <c r="L1266" s="104"/>
      <c r="M1266" s="104"/>
    </row>
    <row r="1267" spans="1:13" s="81" customFormat="1" x14ac:dyDescent="0.25">
      <c r="A1267" s="79"/>
      <c r="B1267" s="79"/>
      <c r="C1267" s="79"/>
      <c r="D1267" s="95"/>
      <c r="E1267" s="79"/>
      <c r="F1267" s="79"/>
      <c r="G1267" s="80"/>
      <c r="H1267" s="79"/>
      <c r="I1267" s="80"/>
      <c r="J1267" s="104"/>
      <c r="K1267" s="104"/>
      <c r="L1267" s="104"/>
      <c r="M1267" s="104"/>
    </row>
    <row r="1268" spans="1:13" s="81" customFormat="1" x14ac:dyDescent="0.25">
      <c r="A1268" s="79"/>
      <c r="B1268" s="79"/>
      <c r="C1268" s="79"/>
      <c r="D1268" s="95"/>
      <c r="E1268" s="79"/>
      <c r="F1268" s="79"/>
      <c r="G1268" s="80"/>
      <c r="H1268" s="79"/>
      <c r="I1268" s="80"/>
      <c r="J1268" s="104"/>
      <c r="K1268" s="104"/>
      <c r="L1268" s="104"/>
      <c r="M1268" s="104"/>
    </row>
    <row r="1269" spans="1:13" s="81" customFormat="1" x14ac:dyDescent="0.25">
      <c r="A1269" s="79"/>
      <c r="B1269" s="79"/>
      <c r="C1269" s="79"/>
      <c r="D1269" s="95"/>
      <c r="E1269" s="79"/>
      <c r="F1269" s="79"/>
      <c r="G1269" s="80"/>
      <c r="H1269" s="79"/>
      <c r="I1269" s="80"/>
      <c r="J1269" s="104"/>
      <c r="K1269" s="104"/>
      <c r="L1269" s="104"/>
      <c r="M1269" s="104"/>
    </row>
    <row r="1270" spans="1:13" s="81" customFormat="1" x14ac:dyDescent="0.25">
      <c r="A1270" s="79"/>
      <c r="B1270" s="79"/>
      <c r="C1270" s="79"/>
      <c r="D1270" s="95"/>
      <c r="E1270" s="79"/>
      <c r="F1270" s="79"/>
      <c r="G1270" s="80"/>
      <c r="H1270" s="79"/>
      <c r="I1270" s="80"/>
      <c r="J1270" s="104"/>
      <c r="K1270" s="104"/>
      <c r="L1270" s="104"/>
      <c r="M1270" s="104"/>
    </row>
    <row r="1271" spans="1:13" s="81" customFormat="1" x14ac:dyDescent="0.25">
      <c r="A1271" s="79"/>
      <c r="B1271" s="79"/>
      <c r="C1271" s="79"/>
      <c r="D1271" s="95"/>
      <c r="E1271" s="79"/>
      <c r="F1271" s="79"/>
      <c r="G1271" s="80"/>
      <c r="H1271" s="79"/>
      <c r="I1271" s="80"/>
      <c r="J1271" s="104"/>
      <c r="K1271" s="104"/>
      <c r="L1271" s="104"/>
      <c r="M1271" s="104"/>
    </row>
    <row r="1272" spans="1:13" s="81" customFormat="1" x14ac:dyDescent="0.25">
      <c r="A1272" s="79"/>
      <c r="B1272" s="79"/>
      <c r="C1272" s="79"/>
      <c r="D1272" s="95"/>
      <c r="E1272" s="79"/>
      <c r="F1272" s="79"/>
      <c r="G1272" s="80"/>
      <c r="H1272" s="79"/>
      <c r="I1272" s="80"/>
      <c r="J1272" s="104"/>
      <c r="K1272" s="104"/>
      <c r="L1272" s="104"/>
      <c r="M1272" s="104"/>
    </row>
    <row r="1273" spans="1:13" s="81" customFormat="1" x14ac:dyDescent="0.25">
      <c r="A1273" s="79"/>
      <c r="B1273" s="79"/>
      <c r="C1273" s="79"/>
      <c r="D1273" s="95"/>
      <c r="E1273" s="79"/>
      <c r="F1273" s="79"/>
      <c r="G1273" s="80"/>
      <c r="H1273" s="79"/>
      <c r="I1273" s="80"/>
      <c r="J1273" s="104"/>
      <c r="K1273" s="104"/>
      <c r="L1273" s="104"/>
      <c r="M1273" s="104"/>
    </row>
    <row r="1274" spans="1:13" s="81" customFormat="1" x14ac:dyDescent="0.25">
      <c r="A1274" s="79"/>
      <c r="B1274" s="79"/>
      <c r="C1274" s="79"/>
      <c r="D1274" s="95"/>
      <c r="E1274" s="79"/>
      <c r="F1274" s="79"/>
      <c r="G1274" s="80"/>
      <c r="H1274" s="79"/>
      <c r="I1274" s="80"/>
      <c r="J1274" s="104"/>
      <c r="K1274" s="104"/>
      <c r="L1274" s="104"/>
      <c r="M1274" s="104"/>
    </row>
    <row r="1275" spans="1:13" s="81" customFormat="1" x14ac:dyDescent="0.25">
      <c r="A1275" s="79"/>
      <c r="B1275" s="79"/>
      <c r="C1275" s="79"/>
      <c r="D1275" s="95"/>
      <c r="E1275" s="79"/>
      <c r="F1275" s="79"/>
      <c r="G1275" s="80"/>
      <c r="H1275" s="79"/>
      <c r="I1275" s="80"/>
      <c r="J1275" s="104"/>
      <c r="K1275" s="104"/>
      <c r="L1275" s="104"/>
      <c r="M1275" s="104"/>
    </row>
    <row r="1276" spans="1:13" s="81" customFormat="1" x14ac:dyDescent="0.25">
      <c r="A1276" s="79"/>
      <c r="B1276" s="79"/>
      <c r="C1276" s="79"/>
      <c r="D1276" s="95"/>
      <c r="E1276" s="79"/>
      <c r="F1276" s="79"/>
      <c r="G1276" s="80"/>
      <c r="H1276" s="79"/>
      <c r="I1276" s="80"/>
      <c r="J1276" s="104"/>
      <c r="K1276" s="104"/>
      <c r="L1276" s="104"/>
      <c r="M1276" s="104"/>
    </row>
    <row r="1277" spans="1:13" s="81" customFormat="1" x14ac:dyDescent="0.25">
      <c r="A1277" s="79"/>
      <c r="B1277" s="79"/>
      <c r="C1277" s="79"/>
      <c r="D1277" s="95"/>
      <c r="E1277" s="79"/>
      <c r="F1277" s="79"/>
      <c r="G1277" s="80"/>
      <c r="H1277" s="79"/>
      <c r="I1277" s="80"/>
      <c r="J1277" s="104"/>
      <c r="K1277" s="104"/>
      <c r="L1277" s="104"/>
      <c r="M1277" s="104"/>
    </row>
    <row r="1278" spans="1:13" s="81" customFormat="1" x14ac:dyDescent="0.25">
      <c r="A1278" s="79"/>
      <c r="B1278" s="79"/>
      <c r="C1278" s="79"/>
      <c r="D1278" s="95"/>
      <c r="E1278" s="79"/>
      <c r="F1278" s="79"/>
      <c r="G1278" s="80"/>
      <c r="H1278" s="79"/>
      <c r="I1278" s="80"/>
      <c r="J1278" s="104"/>
      <c r="K1278" s="104"/>
      <c r="L1278" s="104"/>
      <c r="M1278" s="104"/>
    </row>
    <row r="1279" spans="1:13" s="81" customFormat="1" x14ac:dyDescent="0.25">
      <c r="A1279" s="79"/>
      <c r="B1279" s="79"/>
      <c r="C1279" s="79"/>
      <c r="D1279" s="95"/>
      <c r="E1279" s="79"/>
      <c r="F1279" s="79"/>
      <c r="G1279" s="80"/>
      <c r="H1279" s="79"/>
      <c r="I1279" s="80"/>
      <c r="J1279" s="104"/>
      <c r="K1279" s="104"/>
      <c r="L1279" s="104"/>
      <c r="M1279" s="104"/>
    </row>
    <row r="1280" spans="1:13" s="81" customFormat="1" x14ac:dyDescent="0.25">
      <c r="A1280" s="79"/>
      <c r="B1280" s="79"/>
      <c r="C1280" s="79"/>
      <c r="D1280" s="95"/>
      <c r="E1280" s="79"/>
      <c r="F1280" s="79"/>
      <c r="G1280" s="80"/>
      <c r="H1280" s="79"/>
      <c r="I1280" s="80"/>
      <c r="J1280" s="104"/>
      <c r="K1280" s="104"/>
      <c r="L1280" s="104"/>
      <c r="M1280" s="104"/>
    </row>
    <row r="1281" spans="1:13" s="81" customFormat="1" x14ac:dyDescent="0.25">
      <c r="A1281" s="79"/>
      <c r="B1281" s="79"/>
      <c r="C1281" s="79"/>
      <c r="D1281" s="95"/>
      <c r="E1281" s="79"/>
      <c r="F1281" s="79"/>
      <c r="G1281" s="80"/>
      <c r="H1281" s="79"/>
      <c r="I1281" s="80"/>
      <c r="J1281" s="104"/>
      <c r="K1281" s="104"/>
      <c r="L1281" s="104"/>
      <c r="M1281" s="104"/>
    </row>
    <row r="1282" spans="1:13" s="81" customFormat="1" x14ac:dyDescent="0.25">
      <c r="A1282" s="79"/>
      <c r="B1282" s="79"/>
      <c r="C1282" s="79"/>
      <c r="D1282" s="95"/>
      <c r="E1282" s="79"/>
      <c r="F1282" s="79"/>
      <c r="G1282" s="80"/>
      <c r="H1282" s="79"/>
      <c r="I1282" s="80"/>
      <c r="J1282" s="104"/>
      <c r="K1282" s="104"/>
      <c r="L1282" s="104"/>
      <c r="M1282" s="104"/>
    </row>
    <row r="1283" spans="1:13" s="81" customFormat="1" x14ac:dyDescent="0.25">
      <c r="A1283" s="79"/>
      <c r="B1283" s="79"/>
      <c r="C1283" s="79"/>
      <c r="D1283" s="95"/>
      <c r="E1283" s="79"/>
      <c r="F1283" s="79"/>
      <c r="G1283" s="80"/>
      <c r="H1283" s="79"/>
      <c r="I1283" s="80"/>
      <c r="J1283" s="104"/>
      <c r="K1283" s="104"/>
      <c r="L1283" s="104"/>
      <c r="M1283" s="104"/>
    </row>
    <row r="1284" spans="1:13" s="81" customFormat="1" x14ac:dyDescent="0.25">
      <c r="A1284" s="79"/>
      <c r="B1284" s="79"/>
      <c r="C1284" s="79"/>
      <c r="D1284" s="95"/>
      <c r="E1284" s="79"/>
      <c r="F1284" s="79"/>
      <c r="G1284" s="80"/>
      <c r="H1284" s="79"/>
      <c r="I1284" s="80"/>
      <c r="J1284" s="104"/>
      <c r="K1284" s="104"/>
      <c r="L1284" s="104"/>
      <c r="M1284" s="104"/>
    </row>
    <row r="1285" spans="1:13" s="81" customFormat="1" x14ac:dyDescent="0.25">
      <c r="A1285" s="79"/>
      <c r="B1285" s="79"/>
      <c r="C1285" s="79"/>
      <c r="D1285" s="95"/>
      <c r="E1285" s="79"/>
      <c r="F1285" s="79"/>
      <c r="G1285" s="80"/>
      <c r="H1285" s="79"/>
      <c r="I1285" s="80"/>
      <c r="J1285" s="104"/>
      <c r="K1285" s="104"/>
      <c r="L1285" s="104"/>
      <c r="M1285" s="104"/>
    </row>
    <row r="1286" spans="1:13" s="81" customFormat="1" x14ac:dyDescent="0.25">
      <c r="A1286" s="79"/>
      <c r="B1286" s="79"/>
      <c r="C1286" s="79"/>
      <c r="D1286" s="95"/>
      <c r="E1286" s="79"/>
      <c r="F1286" s="79"/>
      <c r="G1286" s="80"/>
      <c r="H1286" s="79"/>
      <c r="I1286" s="80"/>
      <c r="J1286" s="104"/>
      <c r="K1286" s="104"/>
      <c r="L1286" s="104"/>
      <c r="M1286" s="104"/>
    </row>
    <row r="1287" spans="1:13" s="81" customFormat="1" x14ac:dyDescent="0.25">
      <c r="A1287" s="79"/>
      <c r="B1287" s="79"/>
      <c r="C1287" s="79"/>
      <c r="D1287" s="95"/>
      <c r="E1287" s="79"/>
      <c r="F1287" s="79"/>
      <c r="G1287" s="80"/>
      <c r="H1287" s="79"/>
      <c r="I1287" s="80"/>
      <c r="J1287" s="104"/>
      <c r="K1287" s="104"/>
      <c r="L1287" s="104"/>
      <c r="M1287" s="104"/>
    </row>
    <row r="1288" spans="1:13" s="81" customFormat="1" x14ac:dyDescent="0.25">
      <c r="A1288" s="79"/>
      <c r="B1288" s="79"/>
      <c r="C1288" s="79"/>
      <c r="D1288" s="95"/>
      <c r="E1288" s="79"/>
      <c r="F1288" s="79"/>
      <c r="G1288" s="80"/>
      <c r="H1288" s="79"/>
      <c r="I1288" s="80"/>
      <c r="J1288" s="104"/>
      <c r="K1288" s="104"/>
      <c r="L1288" s="104"/>
      <c r="M1288" s="104"/>
    </row>
    <row r="1289" spans="1:13" s="81" customFormat="1" x14ac:dyDescent="0.25">
      <c r="A1289" s="79"/>
      <c r="B1289" s="79"/>
      <c r="C1289" s="79"/>
      <c r="D1289" s="95"/>
      <c r="E1289" s="79"/>
      <c r="F1289" s="79"/>
      <c r="G1289" s="80"/>
      <c r="H1289" s="79"/>
      <c r="I1289" s="80"/>
      <c r="J1289" s="104"/>
      <c r="K1289" s="104"/>
      <c r="L1289" s="104"/>
      <c r="M1289" s="104"/>
    </row>
    <row r="1290" spans="1:13" s="81" customFormat="1" x14ac:dyDescent="0.25">
      <c r="A1290" s="79"/>
      <c r="B1290" s="79"/>
      <c r="C1290" s="79"/>
      <c r="D1290" s="95"/>
      <c r="E1290" s="79"/>
      <c r="F1290" s="79"/>
      <c r="G1290" s="80"/>
      <c r="H1290" s="79"/>
      <c r="I1290" s="80"/>
      <c r="J1290" s="104"/>
      <c r="K1290" s="104"/>
      <c r="L1290" s="104"/>
      <c r="M1290" s="104"/>
    </row>
    <row r="1291" spans="1:13" s="81" customFormat="1" x14ac:dyDescent="0.25">
      <c r="A1291" s="79"/>
      <c r="B1291" s="79"/>
      <c r="C1291" s="79"/>
      <c r="D1291" s="95"/>
      <c r="E1291" s="79"/>
      <c r="F1291" s="79"/>
      <c r="G1291" s="80"/>
      <c r="H1291" s="79"/>
      <c r="I1291" s="80"/>
      <c r="J1291" s="104"/>
      <c r="K1291" s="104"/>
      <c r="L1291" s="104"/>
      <c r="M1291" s="104"/>
    </row>
    <row r="1292" spans="1:13" s="81" customFormat="1" x14ac:dyDescent="0.25">
      <c r="A1292" s="79"/>
      <c r="B1292" s="79"/>
      <c r="C1292" s="79"/>
      <c r="D1292" s="95"/>
      <c r="E1292" s="79"/>
      <c r="F1292" s="79"/>
      <c r="G1292" s="80"/>
      <c r="H1292" s="79"/>
      <c r="I1292" s="80"/>
      <c r="J1292" s="104"/>
      <c r="K1292" s="104"/>
      <c r="L1292" s="104"/>
      <c r="M1292" s="104"/>
    </row>
    <row r="1293" spans="1:13" s="81" customFormat="1" x14ac:dyDescent="0.25">
      <c r="A1293" s="79"/>
      <c r="B1293" s="79"/>
      <c r="C1293" s="79"/>
      <c r="D1293" s="95"/>
      <c r="E1293" s="79"/>
      <c r="F1293" s="79"/>
      <c r="G1293" s="80"/>
      <c r="H1293" s="79"/>
      <c r="I1293" s="80"/>
      <c r="J1293" s="104"/>
      <c r="K1293" s="104"/>
      <c r="L1293" s="104"/>
      <c r="M1293" s="104"/>
    </row>
    <row r="1294" spans="1:13" s="81" customFormat="1" x14ac:dyDescent="0.25">
      <c r="A1294" s="79"/>
      <c r="B1294" s="79"/>
      <c r="C1294" s="79"/>
      <c r="D1294" s="95"/>
      <c r="E1294" s="79"/>
      <c r="F1294" s="79"/>
      <c r="G1294" s="80"/>
      <c r="H1294" s="79"/>
      <c r="I1294" s="80"/>
      <c r="J1294" s="104"/>
      <c r="K1294" s="104"/>
      <c r="L1294" s="104"/>
      <c r="M1294" s="104"/>
    </row>
    <row r="1295" spans="1:13" s="81" customFormat="1" x14ac:dyDescent="0.25">
      <c r="A1295" s="79"/>
      <c r="B1295" s="79"/>
      <c r="C1295" s="79"/>
      <c r="D1295" s="95"/>
      <c r="E1295" s="79"/>
      <c r="F1295" s="79"/>
      <c r="G1295" s="80"/>
      <c r="H1295" s="79"/>
      <c r="I1295" s="80"/>
      <c r="J1295" s="104"/>
      <c r="K1295" s="104"/>
      <c r="L1295" s="104"/>
      <c r="M1295" s="104"/>
    </row>
    <row r="1296" spans="1:13" s="81" customFormat="1" x14ac:dyDescent="0.25">
      <c r="A1296" s="79"/>
      <c r="B1296" s="79"/>
      <c r="C1296" s="79"/>
      <c r="D1296" s="95"/>
      <c r="E1296" s="79"/>
      <c r="F1296" s="79"/>
      <c r="G1296" s="80"/>
      <c r="H1296" s="79"/>
      <c r="I1296" s="80"/>
      <c r="J1296" s="104"/>
      <c r="K1296" s="104"/>
      <c r="L1296" s="104"/>
      <c r="M1296" s="104"/>
    </row>
    <row r="1297" spans="1:13" s="81" customFormat="1" x14ac:dyDescent="0.25">
      <c r="A1297" s="79"/>
      <c r="B1297" s="79"/>
      <c r="C1297" s="79"/>
      <c r="D1297" s="95"/>
      <c r="E1297" s="79"/>
      <c r="F1297" s="79"/>
      <c r="G1297" s="80"/>
      <c r="H1297" s="79"/>
      <c r="I1297" s="80"/>
      <c r="J1297" s="104"/>
      <c r="K1297" s="104"/>
      <c r="L1297" s="104"/>
      <c r="M1297" s="104"/>
    </row>
    <row r="1298" spans="1:13" s="81" customFormat="1" x14ac:dyDescent="0.25">
      <c r="A1298" s="79"/>
      <c r="B1298" s="79"/>
      <c r="C1298" s="79"/>
      <c r="D1298" s="95"/>
      <c r="E1298" s="79"/>
      <c r="F1298" s="79"/>
      <c r="G1298" s="80"/>
      <c r="H1298" s="79"/>
      <c r="I1298" s="80"/>
      <c r="J1298" s="104"/>
      <c r="K1298" s="104"/>
      <c r="L1298" s="104"/>
      <c r="M1298" s="104"/>
    </row>
    <row r="1299" spans="1:13" s="81" customFormat="1" x14ac:dyDescent="0.25">
      <c r="A1299" s="79"/>
      <c r="B1299" s="79"/>
      <c r="C1299" s="79"/>
      <c r="D1299" s="95"/>
      <c r="E1299" s="79"/>
      <c r="F1299" s="79"/>
      <c r="G1299" s="80"/>
      <c r="H1299" s="79"/>
      <c r="I1299" s="80"/>
      <c r="J1299" s="104"/>
      <c r="K1299" s="104"/>
      <c r="L1299" s="104"/>
      <c r="M1299" s="104"/>
    </row>
    <row r="1300" spans="1:13" s="81" customFormat="1" x14ac:dyDescent="0.25">
      <c r="A1300" s="79"/>
      <c r="B1300" s="79"/>
      <c r="C1300" s="79"/>
      <c r="D1300" s="95"/>
      <c r="E1300" s="79"/>
      <c r="F1300" s="79"/>
      <c r="G1300" s="80"/>
      <c r="H1300" s="79"/>
      <c r="I1300" s="80"/>
      <c r="J1300" s="104"/>
      <c r="K1300" s="104"/>
      <c r="L1300" s="104"/>
      <c r="M1300" s="104"/>
    </row>
    <row r="1301" spans="1:13" s="81" customFormat="1" x14ac:dyDescent="0.25">
      <c r="A1301" s="79"/>
      <c r="B1301" s="79"/>
      <c r="C1301" s="79"/>
      <c r="D1301" s="95"/>
      <c r="E1301" s="79"/>
      <c r="F1301" s="79"/>
      <c r="G1301" s="80"/>
      <c r="H1301" s="79"/>
      <c r="I1301" s="80"/>
      <c r="J1301" s="104"/>
      <c r="K1301" s="104"/>
      <c r="L1301" s="104"/>
      <c r="M1301" s="104"/>
    </row>
    <row r="1302" spans="1:13" s="81" customFormat="1" x14ac:dyDescent="0.25">
      <c r="A1302" s="79"/>
      <c r="B1302" s="79"/>
      <c r="C1302" s="79"/>
      <c r="D1302" s="95"/>
      <c r="E1302" s="79"/>
      <c r="F1302" s="79"/>
      <c r="G1302" s="80"/>
      <c r="H1302" s="79"/>
      <c r="I1302" s="80"/>
      <c r="J1302" s="104"/>
      <c r="K1302" s="104"/>
      <c r="L1302" s="104"/>
      <c r="M1302" s="104"/>
    </row>
    <row r="1303" spans="1:13" s="81" customFormat="1" x14ac:dyDescent="0.25">
      <c r="A1303" s="79"/>
      <c r="B1303" s="79"/>
      <c r="C1303" s="79"/>
      <c r="D1303" s="95"/>
      <c r="E1303" s="79"/>
      <c r="F1303" s="79"/>
      <c r="G1303" s="80"/>
      <c r="H1303" s="79"/>
      <c r="I1303" s="80"/>
      <c r="J1303" s="104"/>
      <c r="K1303" s="104"/>
      <c r="L1303" s="104"/>
      <c r="M1303" s="104"/>
    </row>
    <row r="1304" spans="1:13" s="81" customFormat="1" x14ac:dyDescent="0.25">
      <c r="A1304" s="79"/>
      <c r="B1304" s="79"/>
      <c r="C1304" s="79"/>
      <c r="D1304" s="95"/>
      <c r="E1304" s="79"/>
      <c r="F1304" s="79"/>
      <c r="G1304" s="80"/>
      <c r="H1304" s="79"/>
      <c r="I1304" s="80"/>
      <c r="J1304" s="104"/>
      <c r="K1304" s="104"/>
      <c r="L1304" s="104"/>
      <c r="M1304" s="104"/>
    </row>
    <row r="1305" spans="1:13" s="81" customFormat="1" x14ac:dyDescent="0.25">
      <c r="A1305" s="79"/>
      <c r="B1305" s="79"/>
      <c r="C1305" s="79"/>
      <c r="D1305" s="95"/>
      <c r="E1305" s="79"/>
      <c r="F1305" s="79"/>
      <c r="G1305" s="80"/>
      <c r="H1305" s="79"/>
      <c r="I1305" s="80"/>
      <c r="J1305" s="104"/>
      <c r="K1305" s="104"/>
      <c r="L1305" s="104"/>
      <c r="M1305" s="104"/>
    </row>
    <row r="1306" spans="1:13" s="81" customFormat="1" x14ac:dyDescent="0.25">
      <c r="A1306" s="79"/>
      <c r="B1306" s="79"/>
      <c r="C1306" s="79"/>
      <c r="D1306" s="95"/>
      <c r="E1306" s="79"/>
      <c r="F1306" s="79"/>
      <c r="G1306" s="80"/>
      <c r="H1306" s="79"/>
      <c r="I1306" s="80"/>
      <c r="J1306" s="104"/>
      <c r="K1306" s="104"/>
      <c r="L1306" s="104"/>
      <c r="M1306" s="104"/>
    </row>
    <row r="1307" spans="1:13" s="81" customFormat="1" x14ac:dyDescent="0.25">
      <c r="A1307" s="79"/>
      <c r="B1307" s="79"/>
      <c r="C1307" s="79"/>
      <c r="D1307" s="95"/>
      <c r="E1307" s="79"/>
      <c r="F1307" s="79"/>
      <c r="G1307" s="80"/>
      <c r="H1307" s="79"/>
      <c r="I1307" s="80"/>
      <c r="J1307" s="104"/>
      <c r="K1307" s="104"/>
      <c r="L1307" s="104"/>
      <c r="M1307" s="104"/>
    </row>
    <row r="1308" spans="1:13" s="81" customFormat="1" x14ac:dyDescent="0.25">
      <c r="A1308" s="79"/>
      <c r="B1308" s="79"/>
      <c r="C1308" s="79"/>
      <c r="D1308" s="95"/>
      <c r="E1308" s="79"/>
      <c r="F1308" s="79"/>
      <c r="G1308" s="80"/>
      <c r="H1308" s="79"/>
      <c r="I1308" s="80"/>
      <c r="J1308" s="104"/>
      <c r="K1308" s="104"/>
      <c r="L1308" s="104"/>
      <c r="M1308" s="104"/>
    </row>
    <row r="1309" spans="1:13" s="81" customFormat="1" x14ac:dyDescent="0.25">
      <c r="A1309" s="79"/>
      <c r="B1309" s="79"/>
      <c r="C1309" s="79"/>
      <c r="D1309" s="95"/>
      <c r="E1309" s="79"/>
      <c r="F1309" s="79"/>
      <c r="G1309" s="80"/>
      <c r="H1309" s="79"/>
      <c r="I1309" s="80"/>
      <c r="J1309" s="104"/>
      <c r="K1309" s="104"/>
      <c r="L1309" s="104"/>
      <c r="M1309" s="104"/>
    </row>
    <row r="1310" spans="1:13" s="81" customFormat="1" x14ac:dyDescent="0.25">
      <c r="A1310" s="79"/>
      <c r="B1310" s="79"/>
      <c r="C1310" s="79"/>
      <c r="D1310" s="95"/>
      <c r="E1310" s="79"/>
      <c r="F1310" s="79"/>
      <c r="G1310" s="80"/>
      <c r="H1310" s="79"/>
      <c r="I1310" s="80"/>
      <c r="J1310" s="104"/>
      <c r="K1310" s="104"/>
      <c r="L1310" s="104"/>
      <c r="M1310" s="104"/>
    </row>
    <row r="1311" spans="1:13" s="81" customFormat="1" x14ac:dyDescent="0.25">
      <c r="A1311" s="79"/>
      <c r="B1311" s="79"/>
      <c r="C1311" s="79"/>
      <c r="D1311" s="95"/>
      <c r="E1311" s="79"/>
      <c r="F1311" s="79"/>
      <c r="G1311" s="80"/>
      <c r="H1311" s="79"/>
      <c r="I1311" s="80"/>
      <c r="J1311" s="104"/>
      <c r="K1311" s="104"/>
      <c r="L1311" s="104"/>
      <c r="M1311" s="104"/>
    </row>
    <row r="1312" spans="1:13" s="81" customFormat="1" x14ac:dyDescent="0.25">
      <c r="A1312" s="79"/>
      <c r="B1312" s="79"/>
      <c r="C1312" s="79"/>
      <c r="D1312" s="95"/>
      <c r="E1312" s="79"/>
      <c r="F1312" s="79"/>
      <c r="G1312" s="80"/>
      <c r="H1312" s="79"/>
      <c r="I1312" s="80"/>
      <c r="J1312" s="104"/>
      <c r="K1312" s="104"/>
      <c r="L1312" s="104"/>
      <c r="M1312" s="104"/>
    </row>
    <row r="1313" spans="1:13" s="81" customFormat="1" x14ac:dyDescent="0.25">
      <c r="A1313" s="79"/>
      <c r="B1313" s="79"/>
      <c r="C1313" s="79"/>
      <c r="D1313" s="95"/>
      <c r="E1313" s="79"/>
      <c r="F1313" s="79"/>
      <c r="G1313" s="80"/>
      <c r="H1313" s="79"/>
      <c r="I1313" s="80"/>
      <c r="J1313" s="104"/>
      <c r="K1313" s="104"/>
      <c r="L1313" s="104"/>
      <c r="M1313" s="104"/>
    </row>
    <row r="1314" spans="1:13" s="81" customFormat="1" x14ac:dyDescent="0.25">
      <c r="A1314" s="79"/>
      <c r="B1314" s="79"/>
      <c r="C1314" s="79"/>
      <c r="D1314" s="95"/>
      <c r="E1314" s="79"/>
      <c r="F1314" s="79"/>
      <c r="G1314" s="80"/>
      <c r="H1314" s="79"/>
      <c r="I1314" s="80"/>
      <c r="J1314" s="104"/>
      <c r="K1314" s="104"/>
      <c r="L1314" s="104"/>
      <c r="M1314" s="104"/>
    </row>
    <row r="1315" spans="1:13" s="81" customFormat="1" x14ac:dyDescent="0.25">
      <c r="A1315" s="79"/>
      <c r="B1315" s="79"/>
      <c r="C1315" s="79"/>
      <c r="D1315" s="95"/>
      <c r="E1315" s="79"/>
      <c r="F1315" s="79"/>
      <c r="G1315" s="80"/>
      <c r="H1315" s="79"/>
      <c r="I1315" s="80"/>
      <c r="J1315" s="104"/>
      <c r="K1315" s="104"/>
      <c r="L1315" s="104"/>
      <c r="M1315" s="104"/>
    </row>
    <row r="1316" spans="1:13" s="81" customFormat="1" x14ac:dyDescent="0.25">
      <c r="A1316" s="79"/>
      <c r="B1316" s="79"/>
      <c r="C1316" s="79"/>
      <c r="D1316" s="95"/>
      <c r="E1316" s="79"/>
      <c r="F1316" s="79"/>
      <c r="G1316" s="80"/>
      <c r="H1316" s="79"/>
      <c r="I1316" s="80"/>
      <c r="J1316" s="104"/>
      <c r="K1316" s="104"/>
      <c r="L1316" s="104"/>
      <c r="M1316" s="104"/>
    </row>
    <row r="1317" spans="1:13" s="81" customFormat="1" x14ac:dyDescent="0.25">
      <c r="A1317" s="79"/>
      <c r="B1317" s="79"/>
      <c r="C1317" s="79"/>
      <c r="D1317" s="95"/>
      <c r="E1317" s="79"/>
      <c r="F1317" s="79"/>
      <c r="G1317" s="80"/>
      <c r="H1317" s="79"/>
      <c r="I1317" s="80"/>
      <c r="J1317" s="104"/>
      <c r="K1317" s="104"/>
      <c r="L1317" s="104"/>
      <c r="M1317" s="104"/>
    </row>
    <row r="1318" spans="1:13" s="81" customFormat="1" x14ac:dyDescent="0.25">
      <c r="A1318" s="79"/>
      <c r="B1318" s="79"/>
      <c r="C1318" s="79"/>
      <c r="D1318" s="95"/>
      <c r="E1318" s="79"/>
      <c r="F1318" s="79"/>
      <c r="G1318" s="80"/>
      <c r="H1318" s="79"/>
      <c r="I1318" s="80"/>
      <c r="J1318" s="104"/>
      <c r="K1318" s="104"/>
      <c r="L1318" s="104"/>
      <c r="M1318" s="104"/>
    </row>
    <row r="1319" spans="1:13" s="81" customFormat="1" x14ac:dyDescent="0.25">
      <c r="A1319" s="79"/>
      <c r="B1319" s="79"/>
      <c r="C1319" s="79"/>
      <c r="D1319" s="95"/>
      <c r="E1319" s="79"/>
      <c r="F1319" s="79"/>
      <c r="G1319" s="80"/>
      <c r="H1319" s="79"/>
      <c r="I1319" s="80"/>
      <c r="J1319" s="104"/>
      <c r="K1319" s="104"/>
      <c r="L1319" s="104"/>
      <c r="M1319" s="104"/>
    </row>
    <row r="1320" spans="1:13" s="81" customFormat="1" x14ac:dyDescent="0.25">
      <c r="A1320" s="79"/>
      <c r="B1320" s="79"/>
      <c r="C1320" s="79"/>
      <c r="D1320" s="95"/>
      <c r="E1320" s="79"/>
      <c r="F1320" s="79"/>
      <c r="G1320" s="80"/>
      <c r="H1320" s="79"/>
      <c r="I1320" s="80"/>
      <c r="J1320" s="104"/>
      <c r="K1320" s="104"/>
      <c r="L1320" s="104"/>
      <c r="M1320" s="104"/>
    </row>
    <row r="1321" spans="1:13" s="81" customFormat="1" x14ac:dyDescent="0.25">
      <c r="A1321" s="79"/>
      <c r="B1321" s="79"/>
      <c r="C1321" s="79"/>
      <c r="D1321" s="95"/>
      <c r="E1321" s="79"/>
      <c r="F1321" s="79"/>
      <c r="G1321" s="80"/>
      <c r="H1321" s="79"/>
      <c r="I1321" s="80"/>
      <c r="J1321" s="104"/>
      <c r="K1321" s="104"/>
      <c r="L1321" s="104"/>
      <c r="M1321" s="104"/>
    </row>
    <row r="1322" spans="1:13" s="81" customFormat="1" x14ac:dyDescent="0.25">
      <c r="A1322" s="79"/>
      <c r="B1322" s="79"/>
      <c r="C1322" s="79"/>
      <c r="D1322" s="95"/>
      <c r="E1322" s="79"/>
      <c r="F1322" s="79"/>
      <c r="G1322" s="80"/>
      <c r="H1322" s="79"/>
      <c r="I1322" s="80"/>
      <c r="J1322" s="104"/>
      <c r="K1322" s="104"/>
      <c r="L1322" s="104"/>
      <c r="M1322" s="104"/>
    </row>
    <row r="1323" spans="1:13" s="81" customFormat="1" x14ac:dyDescent="0.25">
      <c r="A1323" s="79"/>
      <c r="B1323" s="79"/>
      <c r="C1323" s="79"/>
      <c r="D1323" s="95"/>
      <c r="E1323" s="79"/>
      <c r="F1323" s="79"/>
      <c r="G1323" s="80"/>
      <c r="H1323" s="79"/>
      <c r="I1323" s="80"/>
      <c r="J1323" s="104"/>
      <c r="K1323" s="104"/>
      <c r="L1323" s="104"/>
      <c r="M1323" s="104"/>
    </row>
    <row r="1324" spans="1:13" s="81" customFormat="1" x14ac:dyDescent="0.25">
      <c r="A1324" s="79"/>
      <c r="B1324" s="79"/>
      <c r="C1324" s="79"/>
      <c r="D1324" s="95"/>
      <c r="E1324" s="79"/>
      <c r="F1324" s="79"/>
      <c r="G1324" s="80"/>
      <c r="H1324" s="79"/>
      <c r="I1324" s="80"/>
      <c r="J1324" s="104"/>
      <c r="K1324" s="104"/>
      <c r="L1324" s="104"/>
      <c r="M1324" s="104"/>
    </row>
    <row r="1325" spans="1:13" s="81" customFormat="1" x14ac:dyDescent="0.25">
      <c r="A1325" s="79"/>
      <c r="B1325" s="79"/>
      <c r="C1325" s="79"/>
      <c r="D1325" s="95"/>
      <c r="E1325" s="79"/>
      <c r="F1325" s="79"/>
      <c r="G1325" s="80"/>
      <c r="H1325" s="79"/>
      <c r="I1325" s="80"/>
      <c r="J1325" s="104"/>
      <c r="K1325" s="104"/>
      <c r="L1325" s="104"/>
      <c r="M1325" s="104"/>
    </row>
    <row r="1326" spans="1:13" s="81" customFormat="1" x14ac:dyDescent="0.25">
      <c r="A1326" s="79"/>
      <c r="B1326" s="79"/>
      <c r="C1326" s="79"/>
      <c r="D1326" s="95"/>
      <c r="E1326" s="79"/>
      <c r="F1326" s="79"/>
      <c r="G1326" s="80"/>
      <c r="H1326" s="79"/>
      <c r="I1326" s="80"/>
      <c r="J1326" s="104"/>
      <c r="K1326" s="104"/>
      <c r="L1326" s="104"/>
      <c r="M1326" s="104"/>
    </row>
    <row r="1327" spans="1:13" s="81" customFormat="1" x14ac:dyDescent="0.25">
      <c r="A1327" s="79"/>
      <c r="B1327" s="79"/>
      <c r="C1327" s="79"/>
      <c r="D1327" s="95"/>
      <c r="E1327" s="79"/>
      <c r="F1327" s="79"/>
      <c r="G1327" s="80"/>
      <c r="H1327" s="79"/>
      <c r="I1327" s="80"/>
      <c r="J1327" s="104"/>
      <c r="K1327" s="104"/>
      <c r="L1327" s="104"/>
      <c r="M1327" s="104"/>
    </row>
    <row r="1328" spans="1:13" s="81" customFormat="1" x14ac:dyDescent="0.25">
      <c r="A1328" s="79"/>
      <c r="B1328" s="79"/>
      <c r="C1328" s="79"/>
      <c r="D1328" s="95"/>
      <c r="E1328" s="79"/>
      <c r="F1328" s="79"/>
      <c r="G1328" s="80"/>
      <c r="H1328" s="79"/>
      <c r="I1328" s="80"/>
      <c r="J1328" s="104"/>
      <c r="K1328" s="104"/>
      <c r="L1328" s="104"/>
      <c r="M1328" s="104"/>
    </row>
    <row r="1329" spans="1:13" s="81" customFormat="1" x14ac:dyDescent="0.25">
      <c r="A1329" s="79"/>
      <c r="B1329" s="79"/>
      <c r="C1329" s="79"/>
      <c r="D1329" s="95"/>
      <c r="E1329" s="79"/>
      <c r="F1329" s="79"/>
      <c r="G1329" s="80"/>
      <c r="H1329" s="79"/>
      <c r="I1329" s="80"/>
      <c r="J1329" s="104"/>
      <c r="K1329" s="104"/>
      <c r="L1329" s="104"/>
      <c r="M1329" s="104"/>
    </row>
    <row r="1330" spans="1:13" s="81" customFormat="1" x14ac:dyDescent="0.25">
      <c r="A1330" s="79"/>
      <c r="B1330" s="79"/>
      <c r="C1330" s="79"/>
      <c r="D1330" s="95"/>
      <c r="E1330" s="79"/>
      <c r="F1330" s="79"/>
      <c r="G1330" s="80"/>
      <c r="H1330" s="79"/>
      <c r="I1330" s="80"/>
      <c r="J1330" s="104"/>
      <c r="K1330" s="104"/>
      <c r="L1330" s="104"/>
      <c r="M1330" s="104"/>
    </row>
    <row r="1331" spans="1:13" s="81" customFormat="1" x14ac:dyDescent="0.25">
      <c r="A1331" s="79"/>
      <c r="B1331" s="79"/>
      <c r="C1331" s="79"/>
      <c r="D1331" s="95"/>
      <c r="E1331" s="79"/>
      <c r="F1331" s="79"/>
      <c r="G1331" s="80"/>
      <c r="H1331" s="79"/>
      <c r="I1331" s="80"/>
      <c r="J1331" s="104"/>
      <c r="K1331" s="104"/>
      <c r="L1331" s="104"/>
      <c r="M1331" s="104"/>
    </row>
    <row r="1332" spans="1:13" s="81" customFormat="1" x14ac:dyDescent="0.25">
      <c r="A1332" s="79"/>
      <c r="B1332" s="79"/>
      <c r="C1332" s="79"/>
      <c r="D1332" s="95"/>
      <c r="E1332" s="79"/>
      <c r="F1332" s="79"/>
      <c r="G1332" s="80"/>
      <c r="H1332" s="79"/>
      <c r="I1332" s="80"/>
      <c r="J1332" s="104"/>
      <c r="K1332" s="104"/>
      <c r="L1332" s="104"/>
      <c r="M1332" s="104"/>
    </row>
    <row r="1333" spans="1:13" s="81" customFormat="1" x14ac:dyDescent="0.25">
      <c r="A1333" s="79"/>
      <c r="B1333" s="79"/>
      <c r="C1333" s="79"/>
      <c r="D1333" s="95"/>
      <c r="E1333" s="79"/>
      <c r="F1333" s="79"/>
      <c r="G1333" s="80"/>
      <c r="H1333" s="79"/>
      <c r="I1333" s="80"/>
      <c r="J1333" s="104"/>
      <c r="K1333" s="104"/>
      <c r="L1333" s="104"/>
      <c r="M1333" s="104"/>
    </row>
    <row r="1334" spans="1:13" s="81" customFormat="1" x14ac:dyDescent="0.25">
      <c r="A1334" s="79"/>
      <c r="B1334" s="79"/>
      <c r="C1334" s="79"/>
      <c r="D1334" s="95"/>
      <c r="E1334" s="79"/>
      <c r="F1334" s="79"/>
      <c r="G1334" s="80"/>
      <c r="H1334" s="79"/>
      <c r="I1334" s="80"/>
      <c r="J1334" s="104"/>
      <c r="K1334" s="104"/>
      <c r="L1334" s="104"/>
      <c r="M1334" s="104"/>
    </row>
    <row r="1335" spans="1:13" s="81" customFormat="1" x14ac:dyDescent="0.25">
      <c r="A1335" s="79"/>
      <c r="B1335" s="79"/>
      <c r="C1335" s="79"/>
      <c r="D1335" s="95"/>
      <c r="E1335" s="79"/>
      <c r="F1335" s="79"/>
      <c r="G1335" s="80"/>
      <c r="H1335" s="79"/>
      <c r="I1335" s="80"/>
      <c r="J1335" s="104"/>
      <c r="K1335" s="104"/>
      <c r="L1335" s="104"/>
      <c r="M1335" s="104"/>
    </row>
    <row r="1336" spans="1:13" s="81" customFormat="1" x14ac:dyDescent="0.25">
      <c r="A1336" s="79"/>
      <c r="B1336" s="79"/>
      <c r="C1336" s="79"/>
      <c r="D1336" s="95"/>
      <c r="E1336" s="79"/>
      <c r="F1336" s="79"/>
      <c r="G1336" s="80"/>
      <c r="H1336" s="79"/>
      <c r="I1336" s="80"/>
      <c r="J1336" s="104"/>
      <c r="K1336" s="104"/>
      <c r="L1336" s="104"/>
      <c r="M1336" s="104"/>
    </row>
    <row r="1337" spans="1:13" s="81" customFormat="1" x14ac:dyDescent="0.25">
      <c r="A1337" s="79"/>
      <c r="B1337" s="79"/>
      <c r="C1337" s="79"/>
      <c r="D1337" s="95"/>
      <c r="E1337" s="79"/>
      <c r="F1337" s="79"/>
      <c r="G1337" s="80"/>
      <c r="H1337" s="79"/>
      <c r="I1337" s="80"/>
      <c r="J1337" s="104"/>
      <c r="K1337" s="104"/>
      <c r="L1337" s="104"/>
      <c r="M1337" s="104"/>
    </row>
    <row r="1338" spans="1:13" s="81" customFormat="1" x14ac:dyDescent="0.25">
      <c r="A1338" s="79"/>
      <c r="B1338" s="79"/>
      <c r="C1338" s="79"/>
      <c r="D1338" s="95"/>
      <c r="E1338" s="79"/>
      <c r="F1338" s="79"/>
      <c r="G1338" s="80"/>
      <c r="H1338" s="79"/>
      <c r="I1338" s="80"/>
      <c r="J1338" s="104"/>
      <c r="K1338" s="104"/>
      <c r="L1338" s="104"/>
      <c r="M1338" s="104"/>
    </row>
    <row r="1339" spans="1:13" s="81" customFormat="1" x14ac:dyDescent="0.25">
      <c r="A1339" s="79"/>
      <c r="B1339" s="79"/>
      <c r="C1339" s="79"/>
      <c r="D1339" s="95"/>
      <c r="E1339" s="79"/>
      <c r="F1339" s="79"/>
      <c r="G1339" s="80"/>
      <c r="H1339" s="79"/>
      <c r="I1339" s="80"/>
      <c r="J1339" s="104"/>
      <c r="K1339" s="104"/>
      <c r="L1339" s="104"/>
      <c r="M1339" s="104"/>
    </row>
    <row r="1340" spans="1:13" s="81" customFormat="1" x14ac:dyDescent="0.25">
      <c r="A1340" s="79"/>
      <c r="B1340" s="79"/>
      <c r="C1340" s="79"/>
      <c r="D1340" s="95"/>
      <c r="E1340" s="79"/>
      <c r="F1340" s="79"/>
      <c r="G1340" s="80"/>
      <c r="H1340" s="79"/>
      <c r="I1340" s="80"/>
      <c r="J1340" s="104"/>
      <c r="K1340" s="104"/>
      <c r="L1340" s="104"/>
      <c r="M1340" s="104"/>
    </row>
    <row r="1341" spans="1:13" s="81" customFormat="1" x14ac:dyDescent="0.25">
      <c r="A1341" s="79"/>
      <c r="B1341" s="79"/>
      <c r="C1341" s="79"/>
      <c r="D1341" s="95"/>
      <c r="E1341" s="79"/>
      <c r="F1341" s="79"/>
      <c r="G1341" s="80"/>
      <c r="H1341" s="79"/>
      <c r="I1341" s="80"/>
      <c r="J1341" s="104"/>
      <c r="K1341" s="104"/>
      <c r="L1341" s="104"/>
      <c r="M1341" s="104"/>
    </row>
    <row r="1342" spans="1:13" s="81" customFormat="1" x14ac:dyDescent="0.25">
      <c r="A1342" s="79"/>
      <c r="B1342" s="79"/>
      <c r="C1342" s="79"/>
      <c r="D1342" s="95"/>
      <c r="E1342" s="79"/>
      <c r="F1342" s="79"/>
      <c r="G1342" s="80"/>
      <c r="H1342" s="79"/>
      <c r="I1342" s="80"/>
      <c r="J1342" s="104"/>
      <c r="K1342" s="104"/>
      <c r="L1342" s="104"/>
      <c r="M1342" s="104"/>
    </row>
    <row r="1343" spans="1:13" s="81" customFormat="1" x14ac:dyDescent="0.25">
      <c r="A1343" s="79"/>
      <c r="B1343" s="79"/>
      <c r="C1343" s="79"/>
      <c r="D1343" s="95"/>
      <c r="E1343" s="79"/>
      <c r="F1343" s="79"/>
      <c r="G1343" s="80"/>
      <c r="H1343" s="79"/>
      <c r="I1343" s="80"/>
      <c r="J1343" s="104"/>
      <c r="K1343" s="104"/>
      <c r="L1343" s="104"/>
      <c r="M1343" s="104"/>
    </row>
    <row r="1344" spans="1:13" s="81" customFormat="1" x14ac:dyDescent="0.25">
      <c r="A1344" s="79"/>
      <c r="B1344" s="79"/>
      <c r="C1344" s="79"/>
      <c r="D1344" s="95"/>
      <c r="E1344" s="79"/>
      <c r="F1344" s="79"/>
      <c r="G1344" s="80"/>
      <c r="H1344" s="79"/>
      <c r="I1344" s="80"/>
      <c r="J1344" s="104"/>
      <c r="K1344" s="104"/>
      <c r="L1344" s="104"/>
      <c r="M1344" s="104"/>
    </row>
    <row r="1345" spans="1:13" s="81" customFormat="1" x14ac:dyDescent="0.25">
      <c r="A1345" s="79"/>
      <c r="B1345" s="79"/>
      <c r="C1345" s="79"/>
      <c r="D1345" s="95"/>
      <c r="E1345" s="79"/>
      <c r="F1345" s="79"/>
      <c r="G1345" s="80"/>
      <c r="H1345" s="79"/>
      <c r="I1345" s="80"/>
      <c r="J1345" s="104"/>
      <c r="K1345" s="104"/>
      <c r="L1345" s="104"/>
      <c r="M1345" s="104"/>
    </row>
    <row r="1346" spans="1:13" s="81" customFormat="1" x14ac:dyDescent="0.25">
      <c r="A1346" s="79"/>
      <c r="B1346" s="79"/>
      <c r="C1346" s="79"/>
      <c r="D1346" s="95"/>
      <c r="E1346" s="79"/>
      <c r="F1346" s="79"/>
      <c r="G1346" s="80"/>
      <c r="H1346" s="79"/>
      <c r="I1346" s="80"/>
      <c r="J1346" s="104"/>
      <c r="K1346" s="104"/>
      <c r="L1346" s="104"/>
      <c r="M1346" s="104"/>
    </row>
    <row r="1347" spans="1:13" s="81" customFormat="1" x14ac:dyDescent="0.25">
      <c r="A1347" s="79"/>
      <c r="B1347" s="79"/>
      <c r="C1347" s="79"/>
      <c r="D1347" s="95"/>
      <c r="E1347" s="79"/>
      <c r="F1347" s="79"/>
      <c r="G1347" s="80"/>
      <c r="H1347" s="79"/>
      <c r="I1347" s="80"/>
      <c r="J1347" s="104"/>
      <c r="K1347" s="104"/>
      <c r="L1347" s="104"/>
      <c r="M1347" s="104"/>
    </row>
    <row r="1348" spans="1:13" s="81" customFormat="1" x14ac:dyDescent="0.25">
      <c r="A1348" s="79"/>
      <c r="B1348" s="79"/>
      <c r="C1348" s="79"/>
      <c r="D1348" s="95"/>
      <c r="E1348" s="79"/>
      <c r="F1348" s="79"/>
      <c r="G1348" s="80"/>
      <c r="H1348" s="79"/>
      <c r="I1348" s="80"/>
      <c r="J1348" s="104"/>
      <c r="K1348" s="104"/>
      <c r="L1348" s="104"/>
      <c r="M1348" s="104"/>
    </row>
    <row r="1349" spans="1:13" s="81" customFormat="1" x14ac:dyDescent="0.25">
      <c r="A1349" s="79"/>
      <c r="B1349" s="79"/>
      <c r="C1349" s="79"/>
      <c r="D1349" s="95"/>
      <c r="E1349" s="79"/>
      <c r="F1349" s="79"/>
      <c r="G1349" s="80"/>
      <c r="H1349" s="79"/>
      <c r="I1349" s="80"/>
      <c r="J1349" s="104"/>
      <c r="K1349" s="104"/>
      <c r="L1349" s="104"/>
      <c r="M1349" s="104"/>
    </row>
    <row r="1350" spans="1:13" s="81" customFormat="1" x14ac:dyDescent="0.25">
      <c r="A1350" s="79"/>
      <c r="B1350" s="79"/>
      <c r="C1350" s="79"/>
      <c r="D1350" s="95"/>
      <c r="E1350" s="79"/>
      <c r="F1350" s="79"/>
      <c r="G1350" s="80"/>
      <c r="H1350" s="79"/>
      <c r="I1350" s="80"/>
      <c r="J1350" s="104"/>
      <c r="K1350" s="104"/>
      <c r="L1350" s="104"/>
      <c r="M1350" s="104"/>
    </row>
    <row r="1351" spans="1:13" s="81" customFormat="1" x14ac:dyDescent="0.25">
      <c r="A1351" s="79"/>
      <c r="B1351" s="79"/>
      <c r="C1351" s="79"/>
      <c r="D1351" s="95"/>
      <c r="E1351" s="79"/>
      <c r="F1351" s="79"/>
      <c r="G1351" s="80"/>
      <c r="H1351" s="79"/>
      <c r="I1351" s="80"/>
      <c r="J1351" s="104"/>
      <c r="K1351" s="104"/>
      <c r="L1351" s="104"/>
      <c r="M1351" s="104"/>
    </row>
    <row r="1352" spans="1:13" s="81" customFormat="1" x14ac:dyDescent="0.25">
      <c r="A1352" s="79"/>
      <c r="B1352" s="79"/>
      <c r="C1352" s="79"/>
      <c r="D1352" s="95"/>
      <c r="E1352" s="79"/>
      <c r="F1352" s="79"/>
      <c r="G1352" s="80"/>
      <c r="H1352" s="79"/>
      <c r="I1352" s="80"/>
      <c r="J1352" s="104"/>
      <c r="K1352" s="104"/>
      <c r="L1352" s="104"/>
      <c r="M1352" s="104"/>
    </row>
    <row r="1353" spans="1:13" s="81" customFormat="1" x14ac:dyDescent="0.25">
      <c r="A1353" s="79"/>
      <c r="B1353" s="79"/>
      <c r="C1353" s="79"/>
      <c r="D1353" s="95"/>
      <c r="E1353" s="79"/>
      <c r="F1353" s="79"/>
      <c r="G1353" s="80"/>
      <c r="H1353" s="79"/>
      <c r="I1353" s="80"/>
      <c r="J1353" s="104"/>
      <c r="K1353" s="104"/>
      <c r="L1353" s="104"/>
      <c r="M1353" s="104"/>
    </row>
    <row r="1354" spans="1:13" s="81" customFormat="1" x14ac:dyDescent="0.25">
      <c r="A1354" s="79"/>
      <c r="B1354" s="79"/>
      <c r="C1354" s="79"/>
      <c r="D1354" s="95"/>
      <c r="E1354" s="79"/>
      <c r="F1354" s="79"/>
      <c r="G1354" s="80"/>
      <c r="H1354" s="79"/>
      <c r="I1354" s="80"/>
      <c r="J1354" s="104"/>
      <c r="K1354" s="104"/>
      <c r="L1354" s="104"/>
      <c r="M1354" s="104"/>
    </row>
    <row r="1355" spans="1:13" s="81" customFormat="1" x14ac:dyDescent="0.25">
      <c r="A1355" s="79"/>
      <c r="B1355" s="79"/>
      <c r="C1355" s="79"/>
      <c r="D1355" s="95"/>
      <c r="E1355" s="79"/>
      <c r="F1355" s="79"/>
      <c r="G1355" s="80"/>
      <c r="H1355" s="79"/>
      <c r="I1355" s="80"/>
      <c r="J1355" s="104"/>
      <c r="K1355" s="104"/>
      <c r="L1355" s="104"/>
      <c r="M1355" s="104"/>
    </row>
    <row r="1356" spans="1:13" s="81" customFormat="1" x14ac:dyDescent="0.25">
      <c r="A1356" s="79"/>
      <c r="B1356" s="79"/>
      <c r="C1356" s="79"/>
      <c r="D1356" s="95"/>
      <c r="E1356" s="79"/>
      <c r="F1356" s="79"/>
      <c r="G1356" s="80"/>
      <c r="H1356" s="79"/>
      <c r="I1356" s="80"/>
      <c r="J1356" s="104"/>
      <c r="K1356" s="104"/>
      <c r="L1356" s="104"/>
      <c r="M1356" s="104"/>
    </row>
    <row r="1357" spans="1:13" s="81" customFormat="1" x14ac:dyDescent="0.25">
      <c r="A1357" s="79"/>
      <c r="B1357" s="79"/>
      <c r="C1357" s="79"/>
      <c r="D1357" s="95"/>
      <c r="E1357" s="79"/>
      <c r="F1357" s="79"/>
      <c r="G1357" s="80"/>
      <c r="H1357" s="79"/>
      <c r="I1357" s="80"/>
      <c r="J1357" s="104"/>
      <c r="K1357" s="104"/>
      <c r="L1357" s="104"/>
      <c r="M1357" s="104"/>
    </row>
    <row r="1358" spans="1:13" s="81" customFormat="1" x14ac:dyDescent="0.25">
      <c r="A1358" s="79"/>
      <c r="B1358" s="79"/>
      <c r="C1358" s="79"/>
      <c r="D1358" s="95"/>
      <c r="E1358" s="79"/>
      <c r="F1358" s="79"/>
      <c r="G1358" s="80"/>
      <c r="H1358" s="79"/>
      <c r="I1358" s="80"/>
      <c r="J1358" s="104"/>
      <c r="K1358" s="104"/>
      <c r="L1358" s="104"/>
      <c r="M1358" s="104"/>
    </row>
    <row r="1359" spans="1:13" s="81" customFormat="1" x14ac:dyDescent="0.25">
      <c r="A1359" s="79"/>
      <c r="B1359" s="79"/>
      <c r="C1359" s="79"/>
      <c r="D1359" s="95"/>
      <c r="E1359" s="79"/>
      <c r="F1359" s="79"/>
      <c r="G1359" s="80"/>
      <c r="H1359" s="79"/>
      <c r="I1359" s="80"/>
      <c r="J1359" s="104"/>
      <c r="K1359" s="104"/>
      <c r="L1359" s="104"/>
      <c r="M1359" s="104"/>
    </row>
    <row r="1360" spans="1:13" s="81" customFormat="1" x14ac:dyDescent="0.25">
      <c r="A1360" s="79"/>
      <c r="B1360" s="79"/>
      <c r="C1360" s="79"/>
      <c r="D1360" s="95"/>
      <c r="E1360" s="79"/>
      <c r="F1360" s="79"/>
      <c r="G1360" s="80"/>
      <c r="H1360" s="79"/>
      <c r="I1360" s="80"/>
      <c r="J1360" s="104"/>
      <c r="K1360" s="104"/>
      <c r="L1360" s="104"/>
      <c r="M1360" s="104"/>
    </row>
    <row r="1361" spans="1:13" s="81" customFormat="1" x14ac:dyDescent="0.25">
      <c r="A1361" s="79"/>
      <c r="B1361" s="79"/>
      <c r="C1361" s="79"/>
      <c r="D1361" s="95"/>
      <c r="E1361" s="79"/>
      <c r="F1361" s="79"/>
      <c r="G1361" s="80"/>
      <c r="H1361" s="79"/>
      <c r="I1361" s="80"/>
      <c r="J1361" s="104"/>
      <c r="K1361" s="104"/>
      <c r="L1361" s="104"/>
      <c r="M1361" s="104"/>
    </row>
    <row r="1362" spans="1:13" s="81" customFormat="1" x14ac:dyDescent="0.25">
      <c r="A1362" s="79"/>
      <c r="B1362" s="79"/>
      <c r="C1362" s="79"/>
      <c r="D1362" s="95"/>
      <c r="E1362" s="79"/>
      <c r="F1362" s="79"/>
      <c r="G1362" s="80"/>
      <c r="H1362" s="79"/>
      <c r="I1362" s="80"/>
      <c r="J1362" s="104"/>
      <c r="K1362" s="104"/>
      <c r="L1362" s="104"/>
      <c r="M1362" s="104"/>
    </row>
    <row r="1363" spans="1:13" s="81" customFormat="1" x14ac:dyDescent="0.25">
      <c r="A1363" s="79"/>
      <c r="B1363" s="79"/>
      <c r="C1363" s="79"/>
      <c r="D1363" s="95"/>
      <c r="E1363" s="79"/>
      <c r="F1363" s="79"/>
      <c r="G1363" s="80"/>
      <c r="H1363" s="79"/>
      <c r="I1363" s="80"/>
      <c r="J1363" s="104"/>
      <c r="K1363" s="104"/>
      <c r="L1363" s="104"/>
      <c r="M1363" s="104"/>
    </row>
    <row r="1364" spans="1:13" s="81" customFormat="1" x14ac:dyDescent="0.25">
      <c r="A1364" s="79"/>
      <c r="B1364" s="79"/>
      <c r="C1364" s="79"/>
      <c r="D1364" s="95"/>
      <c r="E1364" s="79"/>
      <c r="F1364" s="79"/>
      <c r="G1364" s="80"/>
      <c r="H1364" s="79"/>
      <c r="I1364" s="80"/>
      <c r="J1364" s="104"/>
      <c r="K1364" s="104"/>
      <c r="L1364" s="104"/>
      <c r="M1364" s="104"/>
    </row>
    <row r="1365" spans="1:13" s="81" customFormat="1" x14ac:dyDescent="0.25">
      <c r="A1365" s="79"/>
      <c r="B1365" s="79"/>
      <c r="C1365" s="79"/>
      <c r="D1365" s="95"/>
      <c r="E1365" s="79"/>
      <c r="F1365" s="79"/>
      <c r="G1365" s="80"/>
      <c r="H1365" s="79"/>
      <c r="I1365" s="80"/>
      <c r="J1365" s="104"/>
      <c r="K1365" s="104"/>
      <c r="L1365" s="104"/>
      <c r="M1365" s="104"/>
    </row>
    <row r="1366" spans="1:13" s="81" customFormat="1" x14ac:dyDescent="0.25">
      <c r="A1366" s="79"/>
      <c r="B1366" s="79"/>
      <c r="C1366" s="79"/>
      <c r="D1366" s="95"/>
      <c r="E1366" s="79"/>
      <c r="F1366" s="79"/>
      <c r="G1366" s="80"/>
      <c r="H1366" s="79"/>
      <c r="I1366" s="80"/>
      <c r="J1366" s="104"/>
      <c r="K1366" s="104"/>
      <c r="L1366" s="104"/>
      <c r="M1366" s="104"/>
    </row>
    <row r="1367" spans="1:13" s="81" customFormat="1" x14ac:dyDescent="0.25">
      <c r="A1367" s="79"/>
      <c r="B1367" s="79"/>
      <c r="C1367" s="79"/>
      <c r="D1367" s="95"/>
      <c r="E1367" s="79"/>
      <c r="F1367" s="79"/>
      <c r="G1367" s="80"/>
      <c r="H1367" s="79"/>
      <c r="I1367" s="80"/>
      <c r="J1367" s="104"/>
      <c r="K1367" s="104"/>
      <c r="L1367" s="104"/>
      <c r="M1367" s="104"/>
    </row>
    <row r="1368" spans="1:13" s="81" customFormat="1" x14ac:dyDescent="0.25">
      <c r="A1368" s="79"/>
      <c r="B1368" s="79"/>
      <c r="C1368" s="79"/>
      <c r="D1368" s="95"/>
      <c r="E1368" s="79"/>
      <c r="F1368" s="79"/>
      <c r="G1368" s="80"/>
      <c r="H1368" s="79"/>
      <c r="I1368" s="80"/>
      <c r="J1368" s="104"/>
      <c r="K1368" s="104"/>
      <c r="L1368" s="104"/>
      <c r="M1368" s="104"/>
    </row>
    <row r="1369" spans="1:13" s="81" customFormat="1" x14ac:dyDescent="0.25">
      <c r="A1369" s="79"/>
      <c r="B1369" s="79"/>
      <c r="C1369" s="79"/>
      <c r="D1369" s="95"/>
      <c r="E1369" s="79"/>
      <c r="F1369" s="79"/>
      <c r="G1369" s="80"/>
      <c r="H1369" s="79"/>
      <c r="I1369" s="80"/>
      <c r="J1369" s="104"/>
      <c r="K1369" s="104"/>
      <c r="L1369" s="104"/>
      <c r="M1369" s="104"/>
    </row>
    <row r="1370" spans="1:13" s="81" customFormat="1" x14ac:dyDescent="0.25">
      <c r="A1370" s="79"/>
      <c r="B1370" s="79"/>
      <c r="C1370" s="79"/>
      <c r="D1370" s="95"/>
      <c r="E1370" s="79"/>
      <c r="F1370" s="79"/>
      <c r="G1370" s="80"/>
      <c r="H1370" s="79"/>
      <c r="I1370" s="80"/>
      <c r="J1370" s="104"/>
      <c r="K1370" s="104"/>
      <c r="L1370" s="104"/>
      <c r="M1370" s="104"/>
    </row>
    <row r="1371" spans="1:13" s="81" customFormat="1" x14ac:dyDescent="0.25">
      <c r="A1371" s="79"/>
      <c r="B1371" s="79"/>
      <c r="C1371" s="79"/>
      <c r="D1371" s="95"/>
      <c r="E1371" s="79"/>
      <c r="F1371" s="79"/>
      <c r="G1371" s="80"/>
      <c r="H1371" s="79"/>
      <c r="I1371" s="80"/>
      <c r="J1371" s="104"/>
      <c r="K1371" s="104"/>
      <c r="L1371" s="104"/>
      <c r="M1371" s="104"/>
    </row>
    <row r="1372" spans="1:13" s="81" customFormat="1" x14ac:dyDescent="0.25">
      <c r="A1372" s="79"/>
      <c r="B1372" s="79"/>
      <c r="C1372" s="79"/>
      <c r="D1372" s="95"/>
      <c r="E1372" s="79"/>
      <c r="F1372" s="79"/>
      <c r="G1372" s="80"/>
      <c r="H1372" s="79"/>
      <c r="I1372" s="80"/>
      <c r="J1372" s="104"/>
      <c r="K1372" s="104"/>
      <c r="L1372" s="104"/>
      <c r="M1372" s="104"/>
    </row>
    <row r="1373" spans="1:13" s="81" customFormat="1" x14ac:dyDescent="0.25">
      <c r="A1373" s="79"/>
      <c r="B1373" s="79"/>
      <c r="C1373" s="79"/>
      <c r="D1373" s="95"/>
      <c r="E1373" s="79"/>
      <c r="F1373" s="79"/>
      <c r="G1373" s="80"/>
      <c r="H1373" s="79"/>
      <c r="I1373" s="80"/>
      <c r="J1373" s="104"/>
      <c r="K1373" s="104"/>
      <c r="L1373" s="104"/>
      <c r="M1373" s="104"/>
    </row>
    <row r="1374" spans="1:13" s="81" customFormat="1" x14ac:dyDescent="0.25">
      <c r="A1374" s="79"/>
      <c r="B1374" s="79"/>
      <c r="C1374" s="79"/>
      <c r="D1374" s="95"/>
      <c r="E1374" s="79"/>
      <c r="F1374" s="79"/>
      <c r="G1374" s="80"/>
      <c r="H1374" s="79"/>
      <c r="I1374" s="80"/>
      <c r="J1374" s="104"/>
      <c r="K1374" s="104"/>
      <c r="L1374" s="104"/>
      <c r="M1374" s="104"/>
    </row>
    <row r="1375" spans="1:13" s="81" customFormat="1" x14ac:dyDescent="0.25">
      <c r="A1375" s="79"/>
      <c r="B1375" s="79"/>
      <c r="C1375" s="79"/>
      <c r="D1375" s="95"/>
      <c r="E1375" s="79"/>
      <c r="F1375" s="79"/>
      <c r="G1375" s="80"/>
      <c r="H1375" s="79"/>
      <c r="I1375" s="80"/>
      <c r="J1375" s="104"/>
      <c r="K1375" s="104"/>
      <c r="L1375" s="104"/>
      <c r="M1375" s="104"/>
    </row>
    <row r="1376" spans="1:13" s="81" customFormat="1" x14ac:dyDescent="0.25">
      <c r="A1376" s="79"/>
      <c r="B1376" s="79"/>
      <c r="C1376" s="79"/>
      <c r="D1376" s="95"/>
      <c r="E1376" s="79"/>
      <c r="F1376" s="79"/>
      <c r="G1376" s="80"/>
      <c r="H1376" s="79"/>
      <c r="I1376" s="80"/>
      <c r="J1376" s="104"/>
      <c r="K1376" s="104"/>
      <c r="L1376" s="104"/>
      <c r="M1376" s="104"/>
    </row>
    <row r="1377" spans="1:13" s="81" customFormat="1" x14ac:dyDescent="0.25">
      <c r="A1377" s="79"/>
      <c r="B1377" s="79"/>
      <c r="C1377" s="79"/>
      <c r="D1377" s="95"/>
      <c r="E1377" s="79"/>
      <c r="F1377" s="79"/>
      <c r="G1377" s="80"/>
      <c r="H1377" s="79"/>
      <c r="I1377" s="80"/>
      <c r="J1377" s="104"/>
      <c r="K1377" s="104"/>
      <c r="L1377" s="104"/>
      <c r="M1377" s="104"/>
    </row>
    <row r="1378" spans="1:13" s="81" customFormat="1" x14ac:dyDescent="0.25">
      <c r="A1378" s="79"/>
      <c r="B1378" s="79"/>
      <c r="C1378" s="79"/>
      <c r="D1378" s="95"/>
      <c r="E1378" s="79"/>
      <c r="F1378" s="79"/>
      <c r="G1378" s="80"/>
      <c r="H1378" s="79"/>
      <c r="I1378" s="80"/>
      <c r="J1378" s="104"/>
      <c r="K1378" s="104"/>
      <c r="L1378" s="104"/>
      <c r="M1378" s="104"/>
    </row>
    <row r="1379" spans="1:13" s="81" customFormat="1" x14ac:dyDescent="0.25">
      <c r="A1379" s="79"/>
      <c r="B1379" s="79"/>
      <c r="C1379" s="79"/>
      <c r="D1379" s="95"/>
      <c r="E1379" s="79"/>
      <c r="F1379" s="79"/>
      <c r="G1379" s="80"/>
      <c r="H1379" s="79"/>
      <c r="I1379" s="80"/>
      <c r="J1379" s="104"/>
      <c r="K1379" s="104"/>
      <c r="L1379" s="104"/>
      <c r="M1379" s="104"/>
    </row>
    <row r="1380" spans="1:13" s="81" customFormat="1" x14ac:dyDescent="0.25">
      <c r="A1380" s="79"/>
      <c r="B1380" s="79"/>
      <c r="C1380" s="79"/>
      <c r="D1380" s="95"/>
      <c r="E1380" s="79"/>
      <c r="F1380" s="79"/>
      <c r="G1380" s="80"/>
      <c r="H1380" s="79"/>
      <c r="I1380" s="80"/>
      <c r="J1380" s="104"/>
      <c r="K1380" s="104"/>
      <c r="L1380" s="104"/>
      <c r="M1380" s="104"/>
    </row>
    <row r="1381" spans="1:13" s="81" customFormat="1" x14ac:dyDescent="0.25">
      <c r="A1381" s="79"/>
      <c r="B1381" s="79"/>
      <c r="C1381" s="79"/>
      <c r="D1381" s="95"/>
      <c r="E1381" s="79"/>
      <c r="F1381" s="79"/>
      <c r="G1381" s="80"/>
      <c r="H1381" s="79"/>
      <c r="I1381" s="80"/>
      <c r="J1381" s="104"/>
      <c r="K1381" s="104"/>
      <c r="L1381" s="104"/>
      <c r="M1381" s="104"/>
    </row>
    <row r="1382" spans="1:13" s="81" customFormat="1" x14ac:dyDescent="0.25">
      <c r="A1382" s="79"/>
      <c r="B1382" s="79"/>
      <c r="C1382" s="79"/>
      <c r="D1382" s="95"/>
      <c r="E1382" s="79"/>
      <c r="F1382" s="79"/>
      <c r="G1382" s="80"/>
      <c r="H1382" s="79"/>
      <c r="I1382" s="80"/>
      <c r="J1382" s="104"/>
      <c r="K1382" s="104"/>
      <c r="L1382" s="104"/>
      <c r="M1382" s="104"/>
    </row>
    <row r="1383" spans="1:13" s="81" customFormat="1" x14ac:dyDescent="0.25">
      <c r="A1383" s="79"/>
      <c r="B1383" s="79"/>
      <c r="C1383" s="79"/>
      <c r="D1383" s="95"/>
      <c r="E1383" s="79"/>
      <c r="F1383" s="79"/>
      <c r="G1383" s="80"/>
      <c r="H1383" s="79"/>
      <c r="I1383" s="80"/>
      <c r="J1383" s="104"/>
      <c r="K1383" s="104"/>
      <c r="L1383" s="104"/>
      <c r="M1383" s="104"/>
    </row>
    <row r="1384" spans="1:13" s="81" customFormat="1" x14ac:dyDescent="0.25">
      <c r="A1384" s="79"/>
      <c r="B1384" s="79"/>
      <c r="C1384" s="79"/>
      <c r="D1384" s="95"/>
      <c r="E1384" s="79"/>
      <c r="F1384" s="79"/>
      <c r="G1384" s="80"/>
      <c r="H1384" s="79"/>
      <c r="I1384" s="80"/>
      <c r="J1384" s="104"/>
      <c r="K1384" s="104"/>
      <c r="L1384" s="104"/>
      <c r="M1384" s="104"/>
    </row>
    <row r="1385" spans="1:13" s="81" customFormat="1" x14ac:dyDescent="0.25">
      <c r="A1385" s="79"/>
      <c r="B1385" s="79"/>
      <c r="C1385" s="79"/>
      <c r="D1385" s="95"/>
      <c r="E1385" s="79"/>
      <c r="F1385" s="79"/>
      <c r="G1385" s="80"/>
      <c r="H1385" s="79"/>
      <c r="I1385" s="80"/>
      <c r="J1385" s="104"/>
      <c r="K1385" s="104"/>
      <c r="L1385" s="104"/>
      <c r="M1385" s="104"/>
    </row>
    <row r="1386" spans="1:13" s="81" customFormat="1" x14ac:dyDescent="0.25">
      <c r="A1386" s="79"/>
      <c r="B1386" s="79"/>
      <c r="C1386" s="79"/>
      <c r="D1386" s="95"/>
      <c r="E1386" s="79"/>
      <c r="F1386" s="79"/>
      <c r="G1386" s="80"/>
      <c r="H1386" s="79"/>
      <c r="I1386" s="80"/>
      <c r="J1386" s="104"/>
      <c r="K1386" s="104"/>
      <c r="L1386" s="104"/>
      <c r="M1386" s="104"/>
    </row>
    <row r="1387" spans="1:13" s="81" customFormat="1" x14ac:dyDescent="0.25">
      <c r="A1387" s="79"/>
      <c r="B1387" s="79"/>
      <c r="C1387" s="79"/>
      <c r="D1387" s="95"/>
      <c r="E1387" s="79"/>
      <c r="F1387" s="79"/>
      <c r="G1387" s="80"/>
      <c r="H1387" s="79"/>
      <c r="I1387" s="80"/>
      <c r="J1387" s="104"/>
      <c r="K1387" s="104"/>
      <c r="L1387" s="104"/>
      <c r="M1387" s="104"/>
    </row>
    <row r="1388" spans="1:13" s="81" customFormat="1" x14ac:dyDescent="0.25">
      <c r="A1388" s="79"/>
      <c r="B1388" s="79"/>
      <c r="C1388" s="79"/>
      <c r="D1388" s="95"/>
      <c r="E1388" s="79"/>
      <c r="F1388" s="79"/>
      <c r="G1388" s="80"/>
      <c r="H1388" s="79"/>
      <c r="I1388" s="80"/>
      <c r="J1388" s="104"/>
      <c r="K1388" s="104"/>
      <c r="L1388" s="104"/>
      <c r="M1388" s="104"/>
    </row>
    <row r="1389" spans="1:13" s="81" customFormat="1" x14ac:dyDescent="0.25">
      <c r="A1389" s="79"/>
      <c r="B1389" s="79"/>
      <c r="C1389" s="79"/>
      <c r="D1389" s="95"/>
      <c r="E1389" s="79"/>
      <c r="F1389" s="79"/>
      <c r="G1389" s="80"/>
      <c r="H1389" s="79"/>
      <c r="I1389" s="80"/>
      <c r="J1389" s="104"/>
      <c r="K1389" s="104"/>
      <c r="L1389" s="104"/>
      <c r="M1389" s="104"/>
    </row>
    <row r="1390" spans="1:13" s="81" customFormat="1" x14ac:dyDescent="0.25">
      <c r="A1390" s="79"/>
      <c r="B1390" s="79"/>
      <c r="C1390" s="79"/>
      <c r="D1390" s="95"/>
      <c r="E1390" s="79"/>
      <c r="F1390" s="79"/>
      <c r="G1390" s="80"/>
      <c r="H1390" s="79"/>
      <c r="I1390" s="80"/>
      <c r="J1390" s="104"/>
      <c r="K1390" s="104"/>
      <c r="L1390" s="104"/>
      <c r="M1390" s="104"/>
    </row>
    <row r="1391" spans="1:13" s="81" customFormat="1" x14ac:dyDescent="0.25">
      <c r="A1391" s="79"/>
      <c r="B1391" s="79"/>
      <c r="C1391" s="79"/>
      <c r="D1391" s="95"/>
      <c r="E1391" s="79"/>
      <c r="F1391" s="79"/>
      <c r="G1391" s="80"/>
      <c r="H1391" s="79"/>
      <c r="I1391" s="80"/>
      <c r="J1391" s="104"/>
      <c r="K1391" s="104"/>
      <c r="L1391" s="104"/>
      <c r="M1391" s="104"/>
    </row>
    <row r="1392" spans="1:13" s="81" customFormat="1" x14ac:dyDescent="0.25">
      <c r="A1392" s="79"/>
      <c r="B1392" s="79"/>
      <c r="C1392" s="79"/>
      <c r="D1392" s="95"/>
      <c r="E1392" s="79"/>
      <c r="F1392" s="79"/>
      <c r="G1392" s="80"/>
      <c r="H1392" s="79"/>
      <c r="I1392" s="80"/>
      <c r="J1392" s="104"/>
      <c r="K1392" s="104"/>
      <c r="L1392" s="104"/>
      <c r="M1392" s="104"/>
    </row>
    <row r="1393" spans="1:13" s="81" customFormat="1" x14ac:dyDescent="0.25">
      <c r="A1393" s="79"/>
      <c r="B1393" s="79"/>
      <c r="C1393" s="79"/>
      <c r="D1393" s="95"/>
      <c r="E1393" s="79"/>
      <c r="F1393" s="79"/>
      <c r="G1393" s="80"/>
      <c r="H1393" s="79"/>
      <c r="I1393" s="80"/>
      <c r="J1393" s="104"/>
      <c r="K1393" s="104"/>
      <c r="L1393" s="104"/>
      <c r="M1393" s="104"/>
    </row>
    <row r="1394" spans="1:13" s="81" customFormat="1" x14ac:dyDescent="0.25">
      <c r="A1394" s="79"/>
      <c r="B1394" s="79"/>
      <c r="C1394" s="79"/>
      <c r="D1394" s="95"/>
      <c r="E1394" s="79"/>
      <c r="F1394" s="79"/>
      <c r="G1394" s="80"/>
      <c r="H1394" s="79"/>
      <c r="I1394" s="80"/>
      <c r="J1394" s="104"/>
      <c r="K1394" s="104"/>
      <c r="L1394" s="104"/>
      <c r="M1394" s="104"/>
    </row>
    <row r="1395" spans="1:13" s="81" customFormat="1" x14ac:dyDescent="0.25">
      <c r="A1395" s="79"/>
      <c r="B1395" s="79"/>
      <c r="C1395" s="79"/>
      <c r="D1395" s="95"/>
      <c r="E1395" s="79"/>
      <c r="F1395" s="79"/>
      <c r="G1395" s="80"/>
      <c r="H1395" s="79"/>
      <c r="I1395" s="80"/>
      <c r="J1395" s="104"/>
      <c r="K1395" s="104"/>
      <c r="L1395" s="104"/>
      <c r="M1395" s="104"/>
    </row>
    <row r="1396" spans="1:13" s="81" customFormat="1" x14ac:dyDescent="0.25">
      <c r="A1396" s="79"/>
      <c r="B1396" s="79"/>
      <c r="C1396" s="79"/>
      <c r="D1396" s="95"/>
      <c r="E1396" s="79"/>
      <c r="F1396" s="79"/>
      <c r="G1396" s="80"/>
      <c r="H1396" s="79"/>
      <c r="I1396" s="80"/>
      <c r="J1396" s="104"/>
      <c r="K1396" s="104"/>
      <c r="L1396" s="104"/>
      <c r="M1396" s="104"/>
    </row>
    <row r="1397" spans="1:13" s="81" customFormat="1" x14ac:dyDescent="0.25">
      <c r="A1397" s="79"/>
      <c r="B1397" s="79"/>
      <c r="C1397" s="79"/>
      <c r="D1397" s="95"/>
      <c r="E1397" s="79"/>
      <c r="F1397" s="79"/>
      <c r="G1397" s="80"/>
      <c r="H1397" s="79"/>
      <c r="I1397" s="80"/>
      <c r="J1397" s="104"/>
      <c r="K1397" s="104"/>
      <c r="L1397" s="104"/>
      <c r="M1397" s="104"/>
    </row>
    <row r="1398" spans="1:13" s="81" customFormat="1" x14ac:dyDescent="0.25">
      <c r="A1398" s="79"/>
      <c r="B1398" s="79"/>
      <c r="C1398" s="79"/>
      <c r="D1398" s="95"/>
      <c r="E1398" s="79"/>
      <c r="F1398" s="79"/>
      <c r="G1398" s="80"/>
      <c r="H1398" s="79"/>
      <c r="I1398" s="80"/>
      <c r="J1398" s="104"/>
      <c r="K1398" s="104"/>
      <c r="L1398" s="104"/>
      <c r="M1398" s="104"/>
    </row>
    <row r="1399" spans="1:13" s="81" customFormat="1" x14ac:dyDescent="0.25">
      <c r="A1399" s="79"/>
      <c r="B1399" s="79"/>
      <c r="C1399" s="79"/>
      <c r="D1399" s="95"/>
      <c r="E1399" s="79"/>
      <c r="F1399" s="79"/>
      <c r="G1399" s="80"/>
      <c r="H1399" s="79"/>
      <c r="I1399" s="80"/>
      <c r="J1399" s="104"/>
      <c r="K1399" s="104"/>
      <c r="L1399" s="104"/>
      <c r="M1399" s="104"/>
    </row>
    <row r="1400" spans="1:13" s="81" customFormat="1" x14ac:dyDescent="0.25">
      <c r="A1400" s="79"/>
      <c r="B1400" s="79"/>
      <c r="C1400" s="79"/>
      <c r="D1400" s="95"/>
      <c r="E1400" s="79"/>
      <c r="F1400" s="79"/>
      <c r="G1400" s="80"/>
      <c r="H1400" s="79"/>
      <c r="I1400" s="80"/>
      <c r="J1400" s="104"/>
      <c r="K1400" s="104"/>
      <c r="L1400" s="104"/>
      <c r="M1400" s="104"/>
    </row>
    <row r="1401" spans="1:13" s="81" customFormat="1" x14ac:dyDescent="0.25">
      <c r="A1401" s="79"/>
      <c r="B1401" s="79"/>
      <c r="C1401" s="79"/>
      <c r="D1401" s="95"/>
      <c r="E1401" s="79"/>
      <c r="F1401" s="79"/>
      <c r="G1401" s="80"/>
      <c r="H1401" s="79"/>
      <c r="I1401" s="80"/>
      <c r="J1401" s="104"/>
      <c r="K1401" s="104"/>
      <c r="L1401" s="104"/>
      <c r="M1401" s="104"/>
    </row>
    <row r="1402" spans="1:13" s="81" customFormat="1" x14ac:dyDescent="0.25">
      <c r="A1402" s="79"/>
      <c r="B1402" s="79"/>
      <c r="C1402" s="79"/>
      <c r="D1402" s="95"/>
      <c r="E1402" s="79"/>
      <c r="F1402" s="79"/>
      <c r="G1402" s="80"/>
      <c r="H1402" s="79"/>
      <c r="I1402" s="80"/>
      <c r="J1402" s="104"/>
      <c r="K1402" s="104"/>
      <c r="L1402" s="104"/>
      <c r="M1402" s="104"/>
    </row>
    <row r="1403" spans="1:13" s="81" customFormat="1" x14ac:dyDescent="0.25">
      <c r="A1403" s="79"/>
      <c r="B1403" s="79"/>
      <c r="C1403" s="79"/>
      <c r="D1403" s="95"/>
      <c r="E1403" s="79"/>
      <c r="F1403" s="79"/>
      <c r="G1403" s="80"/>
      <c r="H1403" s="79"/>
      <c r="I1403" s="80"/>
      <c r="J1403" s="104"/>
      <c r="K1403" s="104"/>
      <c r="L1403" s="104"/>
      <c r="M1403" s="104"/>
    </row>
    <row r="1404" spans="1:13" s="81" customFormat="1" x14ac:dyDescent="0.25">
      <c r="A1404" s="79"/>
      <c r="B1404" s="79"/>
      <c r="C1404" s="79"/>
      <c r="D1404" s="95"/>
      <c r="E1404" s="79"/>
      <c r="F1404" s="79"/>
      <c r="G1404" s="80"/>
      <c r="H1404" s="79"/>
      <c r="I1404" s="80"/>
      <c r="J1404" s="104"/>
      <c r="K1404" s="104"/>
      <c r="L1404" s="104"/>
      <c r="M1404" s="104"/>
    </row>
    <row r="1405" spans="1:13" s="81" customFormat="1" x14ac:dyDescent="0.25">
      <c r="A1405" s="79"/>
      <c r="B1405" s="79"/>
      <c r="C1405" s="79"/>
      <c r="D1405" s="95"/>
      <c r="E1405" s="79"/>
      <c r="F1405" s="79"/>
      <c r="G1405" s="80"/>
      <c r="H1405" s="79"/>
      <c r="I1405" s="80"/>
      <c r="J1405" s="104"/>
      <c r="K1405" s="104"/>
      <c r="L1405" s="104"/>
      <c r="M1405" s="104"/>
    </row>
    <row r="1406" spans="1:13" s="81" customFormat="1" x14ac:dyDescent="0.25">
      <c r="A1406" s="79"/>
      <c r="B1406" s="79"/>
      <c r="C1406" s="79"/>
      <c r="D1406" s="95"/>
      <c r="E1406" s="79"/>
      <c r="F1406" s="79"/>
      <c r="G1406" s="80"/>
      <c r="H1406" s="79"/>
      <c r="I1406" s="80"/>
      <c r="J1406" s="104"/>
      <c r="K1406" s="104"/>
      <c r="L1406" s="104"/>
      <c r="M1406" s="104"/>
    </row>
    <row r="1407" spans="1:13" s="81" customFormat="1" x14ac:dyDescent="0.25">
      <c r="A1407" s="79"/>
      <c r="B1407" s="79"/>
      <c r="C1407" s="79"/>
      <c r="D1407" s="95"/>
      <c r="E1407" s="79"/>
      <c r="F1407" s="79"/>
      <c r="G1407" s="80"/>
      <c r="H1407" s="79"/>
      <c r="I1407" s="80"/>
      <c r="J1407" s="104"/>
      <c r="K1407" s="104"/>
      <c r="L1407" s="104"/>
      <c r="M1407" s="104"/>
    </row>
    <row r="1408" spans="1:13" s="81" customFormat="1" x14ac:dyDescent="0.25">
      <c r="A1408" s="79"/>
      <c r="B1408" s="79"/>
      <c r="C1408" s="79"/>
      <c r="D1408" s="95"/>
      <c r="E1408" s="79"/>
      <c r="F1408" s="79"/>
      <c r="G1408" s="80"/>
      <c r="H1408" s="79"/>
      <c r="I1408" s="80"/>
      <c r="J1408" s="104"/>
      <c r="K1408" s="104"/>
      <c r="L1408" s="104"/>
      <c r="M1408" s="104"/>
    </row>
    <row r="1409" spans="1:13" s="81" customFormat="1" x14ac:dyDescent="0.25">
      <c r="A1409" s="79"/>
      <c r="B1409" s="79"/>
      <c r="C1409" s="79"/>
      <c r="D1409" s="95"/>
      <c r="E1409" s="79"/>
      <c r="F1409" s="79"/>
      <c r="G1409" s="80"/>
      <c r="H1409" s="79"/>
      <c r="I1409" s="80"/>
      <c r="J1409" s="104"/>
      <c r="K1409" s="104"/>
      <c r="L1409" s="104"/>
      <c r="M1409" s="104"/>
    </row>
    <row r="1410" spans="1:13" s="81" customFormat="1" x14ac:dyDescent="0.25">
      <c r="A1410" s="79"/>
      <c r="B1410" s="79"/>
      <c r="C1410" s="79"/>
      <c r="D1410" s="95"/>
      <c r="E1410" s="79"/>
      <c r="F1410" s="79"/>
      <c r="G1410" s="80"/>
      <c r="H1410" s="79"/>
      <c r="I1410" s="80"/>
      <c r="J1410" s="104"/>
      <c r="K1410" s="104"/>
      <c r="L1410" s="104"/>
      <c r="M1410" s="104"/>
    </row>
    <row r="1411" spans="1:13" s="81" customFormat="1" x14ac:dyDescent="0.25">
      <c r="A1411" s="79"/>
      <c r="B1411" s="79"/>
      <c r="C1411" s="79"/>
      <c r="D1411" s="95"/>
      <c r="E1411" s="79"/>
      <c r="F1411" s="79"/>
      <c r="G1411" s="80"/>
      <c r="H1411" s="79"/>
      <c r="I1411" s="80"/>
      <c r="J1411" s="104"/>
      <c r="K1411" s="104"/>
      <c r="L1411" s="104"/>
      <c r="M1411" s="104"/>
    </row>
    <row r="1412" spans="1:13" s="81" customFormat="1" x14ac:dyDescent="0.25">
      <c r="A1412" s="79"/>
      <c r="B1412" s="79"/>
      <c r="C1412" s="79"/>
      <c r="D1412" s="95"/>
      <c r="E1412" s="79"/>
      <c r="F1412" s="79"/>
      <c r="G1412" s="80"/>
      <c r="H1412" s="79"/>
      <c r="I1412" s="80"/>
      <c r="J1412" s="104"/>
      <c r="K1412" s="104"/>
      <c r="L1412" s="104"/>
      <c r="M1412" s="104"/>
    </row>
    <row r="1413" spans="1:13" s="81" customFormat="1" x14ac:dyDescent="0.25">
      <c r="A1413" s="79"/>
      <c r="B1413" s="79"/>
      <c r="C1413" s="79"/>
      <c r="D1413" s="95"/>
      <c r="E1413" s="79"/>
      <c r="F1413" s="79"/>
      <c r="G1413" s="80"/>
      <c r="H1413" s="79"/>
      <c r="I1413" s="80"/>
      <c r="J1413" s="104"/>
      <c r="K1413" s="104"/>
      <c r="L1413" s="104"/>
      <c r="M1413" s="104"/>
    </row>
    <row r="1414" spans="1:13" s="81" customFormat="1" x14ac:dyDescent="0.25">
      <c r="A1414" s="79"/>
      <c r="B1414" s="79"/>
      <c r="C1414" s="79"/>
      <c r="D1414" s="95"/>
      <c r="E1414" s="79"/>
      <c r="F1414" s="79"/>
      <c r="G1414" s="80"/>
      <c r="H1414" s="79"/>
      <c r="I1414" s="80"/>
      <c r="J1414" s="104"/>
      <c r="K1414" s="104"/>
      <c r="L1414" s="104"/>
      <c r="M1414" s="104"/>
    </row>
    <row r="1415" spans="1:13" s="81" customFormat="1" x14ac:dyDescent="0.25">
      <c r="A1415" s="79"/>
      <c r="B1415" s="79"/>
      <c r="C1415" s="79"/>
      <c r="D1415" s="95"/>
      <c r="E1415" s="79"/>
      <c r="F1415" s="79"/>
      <c r="G1415" s="80"/>
      <c r="H1415" s="79"/>
      <c r="I1415" s="80"/>
      <c r="J1415" s="104"/>
      <c r="K1415" s="104"/>
      <c r="L1415" s="104"/>
      <c r="M1415" s="104"/>
    </row>
    <row r="1416" spans="1:13" s="81" customFormat="1" x14ac:dyDescent="0.25">
      <c r="A1416" s="79"/>
      <c r="B1416" s="79"/>
      <c r="C1416" s="79"/>
      <c r="D1416" s="95"/>
      <c r="E1416" s="79"/>
      <c r="F1416" s="79"/>
      <c r="G1416" s="80"/>
      <c r="H1416" s="79"/>
      <c r="I1416" s="80"/>
      <c r="J1416" s="104"/>
      <c r="K1416" s="104"/>
      <c r="L1416" s="104"/>
      <c r="M1416" s="104"/>
    </row>
    <row r="1417" spans="1:13" s="81" customFormat="1" x14ac:dyDescent="0.25">
      <c r="A1417" s="79"/>
      <c r="B1417" s="79"/>
      <c r="C1417" s="79"/>
      <c r="D1417" s="95"/>
      <c r="E1417" s="79"/>
      <c r="F1417" s="79"/>
      <c r="G1417" s="80"/>
      <c r="H1417" s="79"/>
      <c r="I1417" s="80"/>
      <c r="J1417" s="104"/>
      <c r="K1417" s="104"/>
      <c r="L1417" s="104"/>
      <c r="M1417" s="104"/>
    </row>
    <row r="1418" spans="1:13" s="81" customFormat="1" x14ac:dyDescent="0.25">
      <c r="A1418" s="79"/>
      <c r="B1418" s="79"/>
      <c r="C1418" s="79"/>
      <c r="D1418" s="95"/>
      <c r="E1418" s="79"/>
      <c r="F1418" s="79"/>
      <c r="G1418" s="80"/>
      <c r="H1418" s="79"/>
      <c r="I1418" s="80"/>
      <c r="J1418" s="104"/>
      <c r="K1418" s="104"/>
      <c r="L1418" s="104"/>
      <c r="M1418" s="104"/>
    </row>
    <row r="1419" spans="1:13" s="81" customFormat="1" x14ac:dyDescent="0.25">
      <c r="A1419" s="79"/>
      <c r="B1419" s="79"/>
      <c r="C1419" s="79"/>
      <c r="D1419" s="95"/>
      <c r="E1419" s="79"/>
      <c r="F1419" s="79"/>
      <c r="G1419" s="80"/>
      <c r="H1419" s="79"/>
      <c r="I1419" s="80"/>
      <c r="J1419" s="104"/>
      <c r="K1419" s="104"/>
      <c r="L1419" s="104"/>
      <c r="M1419" s="104"/>
    </row>
    <row r="1420" spans="1:13" s="81" customFormat="1" x14ac:dyDescent="0.25">
      <c r="A1420" s="79"/>
      <c r="B1420" s="79"/>
      <c r="C1420" s="79"/>
      <c r="D1420" s="95"/>
      <c r="E1420" s="79"/>
      <c r="F1420" s="79"/>
      <c r="G1420" s="80"/>
      <c r="H1420" s="79"/>
      <c r="I1420" s="80"/>
      <c r="J1420" s="104"/>
      <c r="K1420" s="104"/>
      <c r="L1420" s="104"/>
      <c r="M1420" s="104"/>
    </row>
    <row r="1421" spans="1:13" s="81" customFormat="1" x14ac:dyDescent="0.25">
      <c r="A1421" s="79"/>
      <c r="B1421" s="79"/>
      <c r="C1421" s="79"/>
      <c r="D1421" s="95"/>
      <c r="E1421" s="79"/>
      <c r="F1421" s="79"/>
      <c r="G1421" s="80"/>
      <c r="H1421" s="79"/>
      <c r="I1421" s="80"/>
      <c r="J1421" s="104"/>
      <c r="K1421" s="104"/>
      <c r="L1421" s="104"/>
      <c r="M1421" s="104"/>
    </row>
    <row r="1422" spans="1:13" s="81" customFormat="1" x14ac:dyDescent="0.25">
      <c r="A1422" s="79"/>
      <c r="B1422" s="79"/>
      <c r="C1422" s="79"/>
      <c r="D1422" s="95"/>
      <c r="E1422" s="79"/>
      <c r="F1422" s="79"/>
      <c r="G1422" s="80"/>
      <c r="H1422" s="79"/>
      <c r="I1422" s="80"/>
      <c r="J1422" s="104"/>
      <c r="K1422" s="104"/>
      <c r="L1422" s="104"/>
      <c r="M1422" s="104"/>
    </row>
    <row r="1423" spans="1:13" s="81" customFormat="1" x14ac:dyDescent="0.25">
      <c r="A1423" s="79"/>
      <c r="B1423" s="79"/>
      <c r="C1423" s="79"/>
      <c r="D1423" s="95"/>
      <c r="E1423" s="79"/>
      <c r="F1423" s="79"/>
      <c r="G1423" s="80"/>
      <c r="H1423" s="79"/>
      <c r="I1423" s="80"/>
      <c r="J1423" s="104"/>
      <c r="K1423" s="104"/>
      <c r="L1423" s="104"/>
      <c r="M1423" s="104"/>
    </row>
    <row r="1424" spans="1:13" s="81" customFormat="1" x14ac:dyDescent="0.25">
      <c r="A1424" s="79"/>
      <c r="B1424" s="79"/>
      <c r="C1424" s="79"/>
      <c r="D1424" s="95"/>
      <c r="E1424" s="79"/>
      <c r="F1424" s="79"/>
      <c r="G1424" s="80"/>
      <c r="H1424" s="79"/>
      <c r="I1424" s="80"/>
      <c r="J1424" s="104"/>
      <c r="K1424" s="104"/>
      <c r="L1424" s="104"/>
      <c r="M1424" s="104"/>
    </row>
    <row r="1425" spans="1:13" s="81" customFormat="1" x14ac:dyDescent="0.25">
      <c r="A1425" s="79"/>
      <c r="B1425" s="79"/>
      <c r="C1425" s="79"/>
      <c r="D1425" s="95"/>
      <c r="E1425" s="79"/>
      <c r="F1425" s="79"/>
      <c r="G1425" s="80"/>
      <c r="H1425" s="79"/>
      <c r="I1425" s="80"/>
      <c r="J1425" s="104"/>
      <c r="K1425" s="104"/>
      <c r="L1425" s="104"/>
      <c r="M1425" s="104"/>
    </row>
    <row r="1426" spans="1:13" s="81" customFormat="1" x14ac:dyDescent="0.25">
      <c r="A1426" s="79"/>
      <c r="B1426" s="79"/>
      <c r="C1426" s="79"/>
      <c r="D1426" s="95"/>
      <c r="E1426" s="79"/>
      <c r="F1426" s="79"/>
      <c r="G1426" s="80"/>
      <c r="H1426" s="79"/>
      <c r="I1426" s="80"/>
      <c r="J1426" s="104"/>
      <c r="K1426" s="104"/>
      <c r="L1426" s="104"/>
      <c r="M1426" s="104"/>
    </row>
    <row r="1427" spans="1:13" s="81" customFormat="1" x14ac:dyDescent="0.25">
      <c r="A1427" s="79"/>
      <c r="B1427" s="79"/>
      <c r="C1427" s="79"/>
      <c r="D1427" s="95"/>
      <c r="E1427" s="79"/>
      <c r="F1427" s="79"/>
      <c r="G1427" s="80"/>
      <c r="H1427" s="79"/>
      <c r="I1427" s="80"/>
      <c r="J1427" s="104"/>
      <c r="K1427" s="104"/>
      <c r="L1427" s="104"/>
      <c r="M1427" s="104"/>
    </row>
    <row r="1428" spans="1:13" s="81" customFormat="1" x14ac:dyDescent="0.25">
      <c r="A1428" s="79"/>
      <c r="B1428" s="79"/>
      <c r="C1428" s="79"/>
      <c r="D1428" s="95"/>
      <c r="E1428" s="79"/>
      <c r="F1428" s="79"/>
      <c r="G1428" s="80"/>
      <c r="H1428" s="79"/>
      <c r="I1428" s="80"/>
      <c r="J1428" s="104"/>
      <c r="K1428" s="104"/>
      <c r="L1428" s="104"/>
      <c r="M1428" s="104"/>
    </row>
    <row r="1429" spans="1:13" s="81" customFormat="1" x14ac:dyDescent="0.25">
      <c r="A1429" s="79"/>
      <c r="B1429" s="79"/>
      <c r="C1429" s="79"/>
      <c r="D1429" s="95"/>
      <c r="E1429" s="79"/>
      <c r="F1429" s="79"/>
      <c r="G1429" s="80"/>
      <c r="H1429" s="79"/>
      <c r="I1429" s="80"/>
      <c r="J1429" s="104"/>
      <c r="K1429" s="104"/>
      <c r="L1429" s="104"/>
      <c r="M1429" s="104"/>
    </row>
    <row r="1430" spans="1:13" s="81" customFormat="1" x14ac:dyDescent="0.25">
      <c r="A1430" s="79"/>
      <c r="B1430" s="79"/>
      <c r="C1430" s="79"/>
      <c r="D1430" s="95"/>
      <c r="E1430" s="79"/>
      <c r="F1430" s="79"/>
      <c r="G1430" s="80"/>
      <c r="H1430" s="79"/>
      <c r="I1430" s="80"/>
      <c r="J1430" s="104"/>
      <c r="K1430" s="104"/>
      <c r="L1430" s="104"/>
      <c r="M1430" s="104"/>
    </row>
    <row r="1431" spans="1:13" s="81" customFormat="1" x14ac:dyDescent="0.25">
      <c r="A1431" s="79"/>
      <c r="B1431" s="79"/>
      <c r="C1431" s="79"/>
      <c r="D1431" s="95"/>
      <c r="E1431" s="79"/>
      <c r="F1431" s="79"/>
      <c r="G1431" s="80"/>
      <c r="H1431" s="79"/>
      <c r="I1431" s="80"/>
      <c r="J1431" s="104"/>
      <c r="K1431" s="104"/>
      <c r="L1431" s="104"/>
      <c r="M1431" s="104"/>
    </row>
    <row r="1432" spans="1:13" s="81" customFormat="1" x14ac:dyDescent="0.25">
      <c r="A1432" s="79"/>
      <c r="B1432" s="79"/>
      <c r="C1432" s="79"/>
      <c r="D1432" s="95"/>
      <c r="E1432" s="79"/>
      <c r="F1432" s="79"/>
      <c r="G1432" s="80"/>
      <c r="H1432" s="79"/>
      <c r="I1432" s="80"/>
      <c r="J1432" s="104"/>
      <c r="K1432" s="104"/>
      <c r="L1432" s="104"/>
      <c r="M1432" s="104"/>
    </row>
    <row r="1433" spans="1:13" s="81" customFormat="1" x14ac:dyDescent="0.25">
      <c r="A1433" s="79"/>
      <c r="B1433" s="79"/>
      <c r="C1433" s="79"/>
      <c r="D1433" s="95"/>
      <c r="E1433" s="79"/>
      <c r="F1433" s="79"/>
      <c r="G1433" s="80"/>
      <c r="H1433" s="79"/>
      <c r="I1433" s="80"/>
      <c r="J1433" s="104"/>
      <c r="K1433" s="104"/>
      <c r="L1433" s="104"/>
      <c r="M1433" s="104"/>
    </row>
    <row r="1434" spans="1:13" s="81" customFormat="1" x14ac:dyDescent="0.25">
      <c r="A1434" s="79"/>
      <c r="B1434" s="79"/>
      <c r="C1434" s="79"/>
      <c r="D1434" s="95"/>
      <c r="E1434" s="79"/>
      <c r="F1434" s="79"/>
      <c r="G1434" s="80"/>
      <c r="H1434" s="79"/>
      <c r="I1434" s="80"/>
      <c r="J1434" s="104"/>
      <c r="K1434" s="104"/>
      <c r="L1434" s="104"/>
      <c r="M1434" s="104"/>
    </row>
    <row r="1435" spans="1:13" s="81" customFormat="1" x14ac:dyDescent="0.25">
      <c r="A1435" s="79"/>
      <c r="B1435" s="79"/>
      <c r="C1435" s="79"/>
      <c r="D1435" s="95"/>
      <c r="E1435" s="79"/>
      <c r="F1435" s="79"/>
      <c r="G1435" s="80"/>
      <c r="H1435" s="79"/>
      <c r="I1435" s="80"/>
      <c r="J1435" s="104"/>
      <c r="K1435" s="104"/>
      <c r="L1435" s="104"/>
      <c r="M1435" s="104"/>
    </row>
    <row r="1436" spans="1:13" s="81" customFormat="1" x14ac:dyDescent="0.25">
      <c r="A1436" s="79"/>
      <c r="B1436" s="79"/>
      <c r="C1436" s="79"/>
      <c r="D1436" s="95"/>
      <c r="E1436" s="79"/>
      <c r="F1436" s="79"/>
      <c r="G1436" s="80"/>
      <c r="H1436" s="79"/>
      <c r="I1436" s="80"/>
      <c r="J1436" s="104"/>
      <c r="K1436" s="104"/>
      <c r="L1436" s="104"/>
      <c r="M1436" s="104"/>
    </row>
    <row r="1437" spans="1:13" s="81" customFormat="1" x14ac:dyDescent="0.25">
      <c r="A1437" s="79"/>
      <c r="B1437" s="79"/>
      <c r="C1437" s="79"/>
      <c r="D1437" s="95"/>
      <c r="E1437" s="79"/>
      <c r="F1437" s="79"/>
      <c r="G1437" s="80"/>
      <c r="H1437" s="79"/>
      <c r="I1437" s="80"/>
      <c r="J1437" s="104"/>
      <c r="K1437" s="104"/>
      <c r="L1437" s="104"/>
      <c r="M1437" s="104"/>
    </row>
    <row r="1438" spans="1:13" s="81" customFormat="1" x14ac:dyDescent="0.25">
      <c r="A1438" s="79"/>
      <c r="B1438" s="79"/>
      <c r="C1438" s="79"/>
      <c r="D1438" s="95"/>
      <c r="E1438" s="79"/>
      <c r="F1438" s="79"/>
      <c r="G1438" s="80"/>
      <c r="H1438" s="79"/>
      <c r="I1438" s="80"/>
      <c r="J1438" s="104"/>
      <c r="K1438" s="104"/>
      <c r="L1438" s="104"/>
      <c r="M1438" s="104"/>
    </row>
    <row r="1439" spans="1:13" s="81" customFormat="1" x14ac:dyDescent="0.25">
      <c r="A1439" s="79"/>
      <c r="B1439" s="79"/>
      <c r="C1439" s="79"/>
      <c r="D1439" s="95"/>
      <c r="E1439" s="79"/>
      <c r="F1439" s="79"/>
      <c r="G1439" s="80"/>
      <c r="H1439" s="79"/>
      <c r="I1439" s="80"/>
      <c r="J1439" s="104"/>
      <c r="K1439" s="104"/>
      <c r="L1439" s="104"/>
      <c r="M1439" s="104"/>
    </row>
    <row r="1440" spans="1:13" s="81" customFormat="1" x14ac:dyDescent="0.25">
      <c r="A1440" s="79"/>
      <c r="B1440" s="79"/>
      <c r="C1440" s="79"/>
      <c r="D1440" s="95"/>
      <c r="E1440" s="79"/>
      <c r="F1440" s="79"/>
      <c r="G1440" s="80"/>
      <c r="H1440" s="79"/>
      <c r="I1440" s="80"/>
      <c r="J1440" s="104"/>
      <c r="K1440" s="104"/>
      <c r="L1440" s="104"/>
      <c r="M1440" s="104"/>
    </row>
    <row r="1441" spans="1:13" s="81" customFormat="1" x14ac:dyDescent="0.25">
      <c r="A1441" s="79"/>
      <c r="B1441" s="79"/>
      <c r="C1441" s="79"/>
      <c r="D1441" s="95"/>
      <c r="E1441" s="79"/>
      <c r="F1441" s="79"/>
      <c r="G1441" s="80"/>
      <c r="H1441" s="79"/>
      <c r="I1441" s="80"/>
      <c r="J1441" s="104"/>
      <c r="K1441" s="104"/>
      <c r="L1441" s="104"/>
      <c r="M1441" s="104"/>
    </row>
    <row r="1442" spans="1:13" s="81" customFormat="1" x14ac:dyDescent="0.25">
      <c r="A1442" s="79"/>
      <c r="B1442" s="79"/>
      <c r="C1442" s="79"/>
      <c r="D1442" s="95"/>
      <c r="E1442" s="79"/>
      <c r="F1442" s="79"/>
      <c r="G1442" s="80"/>
      <c r="H1442" s="79"/>
      <c r="I1442" s="80"/>
      <c r="J1442" s="104"/>
      <c r="K1442" s="104"/>
      <c r="L1442" s="104"/>
      <c r="M1442" s="104"/>
    </row>
    <row r="1443" spans="1:13" s="81" customFormat="1" x14ac:dyDescent="0.25">
      <c r="A1443" s="79"/>
      <c r="B1443" s="79"/>
      <c r="C1443" s="79"/>
      <c r="D1443" s="95"/>
      <c r="E1443" s="79"/>
      <c r="F1443" s="79"/>
      <c r="G1443" s="80"/>
      <c r="H1443" s="79"/>
      <c r="I1443" s="80"/>
      <c r="J1443" s="104"/>
      <c r="K1443" s="104"/>
      <c r="L1443" s="104"/>
      <c r="M1443" s="104"/>
    </row>
    <row r="1444" spans="1:13" s="81" customFormat="1" x14ac:dyDescent="0.25">
      <c r="A1444" s="79"/>
      <c r="B1444" s="79"/>
      <c r="C1444" s="79"/>
      <c r="D1444" s="95"/>
      <c r="E1444" s="79"/>
      <c r="F1444" s="79"/>
      <c r="G1444" s="80"/>
      <c r="H1444" s="79"/>
      <c r="I1444" s="80"/>
      <c r="J1444" s="104"/>
      <c r="K1444" s="104"/>
      <c r="L1444" s="104"/>
      <c r="M1444" s="104"/>
    </row>
    <row r="1445" spans="1:13" s="81" customFormat="1" x14ac:dyDescent="0.25">
      <c r="A1445" s="79"/>
      <c r="B1445" s="79"/>
      <c r="C1445" s="79"/>
      <c r="D1445" s="95"/>
      <c r="E1445" s="79"/>
      <c r="F1445" s="79"/>
      <c r="G1445" s="80"/>
      <c r="H1445" s="79"/>
      <c r="I1445" s="80"/>
      <c r="J1445" s="104"/>
      <c r="K1445" s="104"/>
      <c r="L1445" s="104"/>
      <c r="M1445" s="104"/>
    </row>
    <row r="1446" spans="1:13" s="81" customFormat="1" x14ac:dyDescent="0.25">
      <c r="A1446" s="79"/>
      <c r="B1446" s="79"/>
      <c r="C1446" s="79"/>
      <c r="D1446" s="95"/>
      <c r="E1446" s="79"/>
      <c r="F1446" s="79"/>
      <c r="G1446" s="80"/>
      <c r="H1446" s="79"/>
      <c r="I1446" s="80"/>
      <c r="J1446" s="104"/>
      <c r="K1446" s="104"/>
      <c r="L1446" s="104"/>
      <c r="M1446" s="104"/>
    </row>
    <row r="1447" spans="1:13" s="81" customFormat="1" x14ac:dyDescent="0.25">
      <c r="A1447" s="79"/>
      <c r="B1447" s="79"/>
      <c r="C1447" s="79"/>
      <c r="D1447" s="95"/>
      <c r="E1447" s="79"/>
      <c r="F1447" s="79"/>
      <c r="G1447" s="80"/>
      <c r="H1447" s="79"/>
      <c r="I1447" s="80"/>
      <c r="J1447" s="104"/>
      <c r="K1447" s="104"/>
      <c r="L1447" s="104"/>
      <c r="M1447" s="104"/>
    </row>
    <row r="1448" spans="1:13" s="81" customFormat="1" x14ac:dyDescent="0.25">
      <c r="A1448" s="79"/>
      <c r="B1448" s="79"/>
      <c r="C1448" s="79"/>
      <c r="D1448" s="95"/>
      <c r="E1448" s="79"/>
      <c r="F1448" s="79"/>
      <c r="G1448" s="80"/>
      <c r="H1448" s="79"/>
      <c r="I1448" s="80"/>
      <c r="J1448" s="104"/>
      <c r="K1448" s="104"/>
      <c r="L1448" s="104"/>
      <c r="M1448" s="104"/>
    </row>
    <row r="1449" spans="1:13" s="81" customFormat="1" x14ac:dyDescent="0.25">
      <c r="A1449" s="79"/>
      <c r="B1449" s="79"/>
      <c r="C1449" s="79"/>
      <c r="D1449" s="95"/>
      <c r="E1449" s="79"/>
      <c r="F1449" s="79"/>
      <c r="G1449" s="80"/>
      <c r="H1449" s="79"/>
      <c r="I1449" s="80"/>
      <c r="J1449" s="104"/>
      <c r="K1449" s="104"/>
      <c r="L1449" s="104"/>
      <c r="M1449" s="104"/>
    </row>
    <row r="1450" spans="1:13" s="81" customFormat="1" x14ac:dyDescent="0.25">
      <c r="A1450" s="79"/>
      <c r="B1450" s="79"/>
      <c r="C1450" s="79"/>
      <c r="D1450" s="95"/>
      <c r="E1450" s="79"/>
      <c r="F1450" s="79"/>
      <c r="G1450" s="80"/>
      <c r="H1450" s="79"/>
      <c r="I1450" s="80"/>
      <c r="J1450" s="104"/>
      <c r="K1450" s="104"/>
      <c r="L1450" s="104"/>
      <c r="M1450" s="104"/>
    </row>
    <row r="1451" spans="1:13" s="81" customFormat="1" x14ac:dyDescent="0.25">
      <c r="A1451" s="79"/>
      <c r="B1451" s="79"/>
      <c r="C1451" s="79"/>
      <c r="D1451" s="95"/>
      <c r="E1451" s="79"/>
      <c r="F1451" s="79"/>
      <c r="G1451" s="80"/>
      <c r="H1451" s="79"/>
      <c r="I1451" s="80"/>
      <c r="J1451" s="104"/>
      <c r="K1451" s="104"/>
      <c r="L1451" s="104"/>
      <c r="M1451" s="104"/>
    </row>
    <row r="1452" spans="1:13" s="81" customFormat="1" x14ac:dyDescent="0.25">
      <c r="A1452" s="79"/>
      <c r="B1452" s="79"/>
      <c r="C1452" s="79"/>
      <c r="D1452" s="95"/>
      <c r="E1452" s="79"/>
      <c r="F1452" s="79"/>
      <c r="G1452" s="80"/>
      <c r="H1452" s="79"/>
      <c r="I1452" s="80"/>
      <c r="J1452" s="104"/>
      <c r="K1452" s="104"/>
      <c r="L1452" s="104"/>
      <c r="M1452" s="104"/>
    </row>
    <row r="1453" spans="1:13" s="81" customFormat="1" x14ac:dyDescent="0.25">
      <c r="A1453" s="79"/>
      <c r="B1453" s="79"/>
      <c r="C1453" s="79"/>
      <c r="D1453" s="95"/>
      <c r="E1453" s="79"/>
      <c r="F1453" s="79"/>
      <c r="G1453" s="80"/>
      <c r="H1453" s="79"/>
      <c r="I1453" s="80"/>
      <c r="J1453" s="104"/>
      <c r="K1453" s="104"/>
      <c r="L1453" s="104"/>
      <c r="M1453" s="104"/>
    </row>
    <row r="1454" spans="1:13" s="81" customFormat="1" x14ac:dyDescent="0.25">
      <c r="A1454" s="79"/>
      <c r="B1454" s="79"/>
      <c r="C1454" s="79"/>
      <c r="D1454" s="95"/>
      <c r="E1454" s="79"/>
      <c r="F1454" s="79"/>
      <c r="G1454" s="80"/>
      <c r="H1454" s="79"/>
      <c r="I1454" s="80"/>
      <c r="J1454" s="104"/>
      <c r="K1454" s="104"/>
      <c r="L1454" s="104"/>
      <c r="M1454" s="104"/>
    </row>
    <row r="1455" spans="1:13" s="81" customFormat="1" x14ac:dyDescent="0.25">
      <c r="A1455" s="79"/>
      <c r="B1455" s="79"/>
      <c r="C1455" s="79"/>
      <c r="D1455" s="95"/>
      <c r="E1455" s="79"/>
      <c r="F1455" s="79"/>
      <c r="G1455" s="80"/>
      <c r="H1455" s="79"/>
      <c r="I1455" s="80"/>
      <c r="J1455" s="104"/>
      <c r="K1455" s="104"/>
      <c r="L1455" s="104"/>
      <c r="M1455" s="104"/>
    </row>
    <row r="1456" spans="1:13" s="81" customFormat="1" x14ac:dyDescent="0.25">
      <c r="A1456" s="79"/>
      <c r="B1456" s="79"/>
      <c r="C1456" s="79"/>
      <c r="D1456" s="95"/>
      <c r="E1456" s="79"/>
      <c r="F1456" s="79"/>
      <c r="G1456" s="80"/>
      <c r="H1456" s="79"/>
      <c r="I1456" s="80"/>
      <c r="J1456" s="104"/>
      <c r="K1456" s="104"/>
      <c r="L1456" s="104"/>
      <c r="M1456" s="104"/>
    </row>
    <row r="1457" spans="1:13" s="81" customFormat="1" x14ac:dyDescent="0.25">
      <c r="A1457" s="79"/>
      <c r="B1457" s="79"/>
      <c r="C1457" s="79"/>
      <c r="D1457" s="95"/>
      <c r="E1457" s="79"/>
      <c r="F1457" s="79"/>
      <c r="G1457" s="80"/>
      <c r="H1457" s="79"/>
      <c r="I1457" s="80"/>
      <c r="J1457" s="104"/>
      <c r="K1457" s="104"/>
      <c r="L1457" s="104"/>
      <c r="M1457" s="104"/>
    </row>
    <row r="1458" spans="1:13" s="81" customFormat="1" x14ac:dyDescent="0.25">
      <c r="A1458" s="79"/>
      <c r="B1458" s="79"/>
      <c r="C1458" s="79"/>
      <c r="D1458" s="95"/>
      <c r="E1458" s="79"/>
      <c r="F1458" s="79"/>
      <c r="G1458" s="80"/>
      <c r="H1458" s="79"/>
      <c r="I1458" s="80"/>
      <c r="J1458" s="104"/>
      <c r="K1458" s="104"/>
      <c r="L1458" s="104"/>
      <c r="M1458" s="104"/>
    </row>
    <row r="1459" spans="1:13" s="81" customFormat="1" x14ac:dyDescent="0.25">
      <c r="A1459" s="79"/>
      <c r="B1459" s="79"/>
      <c r="C1459" s="79"/>
      <c r="D1459" s="95"/>
      <c r="E1459" s="79"/>
      <c r="F1459" s="79"/>
      <c r="G1459" s="80"/>
      <c r="H1459" s="79"/>
      <c r="I1459" s="80"/>
      <c r="J1459" s="104"/>
      <c r="K1459" s="104"/>
      <c r="L1459" s="104"/>
      <c r="M1459" s="104"/>
    </row>
    <row r="1460" spans="1:13" s="81" customFormat="1" x14ac:dyDescent="0.25">
      <c r="A1460" s="79"/>
      <c r="B1460" s="79"/>
      <c r="C1460" s="79"/>
      <c r="D1460" s="95"/>
      <c r="E1460" s="79"/>
      <c r="F1460" s="79"/>
      <c r="G1460" s="80"/>
      <c r="H1460" s="79"/>
      <c r="I1460" s="80"/>
      <c r="J1460" s="104"/>
      <c r="K1460" s="104"/>
      <c r="L1460" s="104"/>
      <c r="M1460" s="104"/>
    </row>
    <row r="1461" spans="1:13" s="81" customFormat="1" x14ac:dyDescent="0.25">
      <c r="A1461" s="79"/>
      <c r="B1461" s="79"/>
      <c r="C1461" s="79"/>
      <c r="D1461" s="95"/>
      <c r="E1461" s="79"/>
      <c r="F1461" s="79"/>
      <c r="G1461" s="80"/>
      <c r="H1461" s="79"/>
      <c r="I1461" s="80"/>
      <c r="J1461" s="104"/>
      <c r="K1461" s="104"/>
      <c r="L1461" s="104"/>
      <c r="M1461" s="104"/>
    </row>
    <row r="1462" spans="1:13" s="81" customFormat="1" x14ac:dyDescent="0.25">
      <c r="A1462" s="79"/>
      <c r="B1462" s="79"/>
      <c r="C1462" s="79"/>
      <c r="D1462" s="95"/>
      <c r="E1462" s="79"/>
      <c r="F1462" s="79"/>
      <c r="G1462" s="80"/>
      <c r="H1462" s="79"/>
      <c r="I1462" s="80"/>
      <c r="J1462" s="104"/>
      <c r="K1462" s="104"/>
      <c r="L1462" s="104"/>
      <c r="M1462" s="104"/>
    </row>
    <row r="1463" spans="1:13" s="81" customFormat="1" x14ac:dyDescent="0.25">
      <c r="A1463" s="79"/>
      <c r="B1463" s="79"/>
      <c r="C1463" s="79"/>
      <c r="D1463" s="95"/>
      <c r="E1463" s="79"/>
      <c r="F1463" s="79"/>
      <c r="G1463" s="80"/>
      <c r="H1463" s="79"/>
      <c r="I1463" s="80"/>
      <c r="J1463" s="104"/>
      <c r="K1463" s="104"/>
      <c r="L1463" s="104"/>
      <c r="M1463" s="104"/>
    </row>
    <row r="1464" spans="1:13" s="81" customFormat="1" x14ac:dyDescent="0.25">
      <c r="A1464" s="79"/>
      <c r="B1464" s="79"/>
      <c r="C1464" s="79"/>
      <c r="D1464" s="95"/>
      <c r="E1464" s="79"/>
      <c r="F1464" s="79"/>
      <c r="G1464" s="80"/>
      <c r="H1464" s="79"/>
      <c r="I1464" s="80"/>
      <c r="J1464" s="104"/>
      <c r="K1464" s="104"/>
      <c r="L1464" s="104"/>
      <c r="M1464" s="104"/>
    </row>
    <row r="1465" spans="1:13" s="81" customFormat="1" x14ac:dyDescent="0.25">
      <c r="A1465" s="79"/>
      <c r="B1465" s="79"/>
      <c r="C1465" s="79"/>
      <c r="D1465" s="95"/>
      <c r="E1465" s="79"/>
      <c r="F1465" s="79"/>
      <c r="G1465" s="80"/>
      <c r="H1465" s="79"/>
      <c r="I1465" s="80"/>
      <c r="J1465" s="104"/>
      <c r="K1465" s="104"/>
      <c r="L1465" s="104"/>
      <c r="M1465" s="104"/>
    </row>
    <row r="1466" spans="1:13" s="81" customFormat="1" x14ac:dyDescent="0.25">
      <c r="A1466" s="79"/>
      <c r="B1466" s="79"/>
      <c r="C1466" s="79"/>
      <c r="D1466" s="95"/>
      <c r="E1466" s="79"/>
      <c r="F1466" s="79"/>
      <c r="G1466" s="80"/>
      <c r="H1466" s="79"/>
      <c r="I1466" s="80"/>
      <c r="J1466" s="104"/>
      <c r="K1466" s="104"/>
      <c r="L1466" s="104"/>
      <c r="M1466" s="104"/>
    </row>
    <row r="1467" spans="1:13" s="81" customFormat="1" x14ac:dyDescent="0.25">
      <c r="A1467" s="79"/>
      <c r="B1467" s="79"/>
      <c r="C1467" s="79"/>
      <c r="D1467" s="95"/>
      <c r="E1467" s="79"/>
      <c r="F1467" s="79"/>
      <c r="G1467" s="80"/>
      <c r="H1467" s="79"/>
      <c r="I1467" s="80"/>
      <c r="J1467" s="104"/>
      <c r="K1467" s="104"/>
      <c r="L1467" s="104"/>
      <c r="M1467" s="104"/>
    </row>
    <row r="1468" spans="1:13" s="81" customFormat="1" x14ac:dyDescent="0.25">
      <c r="A1468" s="79"/>
      <c r="B1468" s="79"/>
      <c r="C1468" s="79"/>
      <c r="D1468" s="95"/>
      <c r="E1468" s="79"/>
      <c r="F1468" s="79"/>
      <c r="G1468" s="80"/>
      <c r="H1468" s="79"/>
      <c r="I1468" s="80"/>
      <c r="J1468" s="104"/>
      <c r="K1468" s="104"/>
      <c r="L1468" s="104"/>
      <c r="M1468" s="104"/>
    </row>
    <row r="1469" spans="1:13" s="81" customFormat="1" x14ac:dyDescent="0.25">
      <c r="A1469" s="79"/>
      <c r="B1469" s="79"/>
      <c r="C1469" s="79"/>
      <c r="D1469" s="95"/>
      <c r="E1469" s="79"/>
      <c r="F1469" s="79"/>
      <c r="G1469" s="80"/>
      <c r="H1469" s="79"/>
      <c r="I1469" s="80"/>
      <c r="J1469" s="104"/>
      <c r="K1469" s="104"/>
      <c r="L1469" s="104"/>
      <c r="M1469" s="104"/>
    </row>
    <row r="1470" spans="1:13" s="81" customFormat="1" x14ac:dyDescent="0.25">
      <c r="A1470" s="79"/>
      <c r="B1470" s="79"/>
      <c r="C1470" s="79"/>
      <c r="D1470" s="95"/>
      <c r="E1470" s="79"/>
      <c r="F1470" s="79"/>
      <c r="G1470" s="80"/>
      <c r="H1470" s="79"/>
      <c r="I1470" s="80"/>
      <c r="J1470" s="104"/>
      <c r="K1470" s="104"/>
      <c r="L1470" s="104"/>
      <c r="M1470" s="104"/>
    </row>
    <row r="1471" spans="1:13" s="81" customFormat="1" x14ac:dyDescent="0.25">
      <c r="A1471" s="79"/>
      <c r="B1471" s="79"/>
      <c r="C1471" s="79"/>
      <c r="D1471" s="95"/>
      <c r="E1471" s="79"/>
      <c r="F1471" s="79"/>
      <c r="G1471" s="80"/>
      <c r="H1471" s="79"/>
      <c r="I1471" s="80"/>
      <c r="J1471" s="104"/>
      <c r="K1471" s="104"/>
      <c r="L1471" s="104"/>
      <c r="M1471" s="104"/>
    </row>
    <row r="1472" spans="1:13" s="81" customFormat="1" x14ac:dyDescent="0.25">
      <c r="A1472" s="79"/>
      <c r="B1472" s="79"/>
      <c r="C1472" s="79"/>
      <c r="D1472" s="95"/>
      <c r="E1472" s="79"/>
      <c r="F1472" s="79"/>
      <c r="G1472" s="80"/>
      <c r="H1472" s="79"/>
      <c r="I1472" s="80"/>
      <c r="J1472" s="104"/>
      <c r="K1472" s="104"/>
      <c r="L1472" s="104"/>
      <c r="M1472" s="104"/>
    </row>
    <row r="1473" spans="1:13" s="81" customFormat="1" x14ac:dyDescent="0.25">
      <c r="A1473" s="79"/>
      <c r="B1473" s="79"/>
      <c r="C1473" s="79"/>
      <c r="D1473" s="95"/>
      <c r="E1473" s="79"/>
      <c r="F1473" s="79"/>
      <c r="G1473" s="80"/>
      <c r="H1473" s="79"/>
      <c r="I1473" s="80"/>
      <c r="J1473" s="104"/>
      <c r="K1473" s="104"/>
      <c r="L1473" s="104"/>
      <c r="M1473" s="104"/>
    </row>
    <row r="1474" spans="1:13" s="81" customFormat="1" x14ac:dyDescent="0.25">
      <c r="A1474" s="79"/>
      <c r="B1474" s="79"/>
      <c r="C1474" s="79"/>
      <c r="D1474" s="95"/>
      <c r="E1474" s="79"/>
      <c r="F1474" s="79"/>
      <c r="G1474" s="80"/>
      <c r="H1474" s="79"/>
      <c r="I1474" s="80"/>
      <c r="J1474" s="104"/>
      <c r="K1474" s="104"/>
      <c r="L1474" s="104"/>
      <c r="M1474" s="104"/>
    </row>
    <row r="1475" spans="1:13" s="81" customFormat="1" x14ac:dyDescent="0.25">
      <c r="A1475" s="79"/>
      <c r="B1475" s="79"/>
      <c r="C1475" s="79"/>
      <c r="D1475" s="95"/>
      <c r="E1475" s="79"/>
      <c r="F1475" s="79"/>
      <c r="G1475" s="80"/>
      <c r="H1475" s="79"/>
      <c r="I1475" s="80"/>
      <c r="J1475" s="104"/>
      <c r="K1475" s="104"/>
      <c r="L1475" s="104"/>
      <c r="M1475" s="104"/>
    </row>
    <row r="1476" spans="1:13" s="81" customFormat="1" x14ac:dyDescent="0.25">
      <c r="A1476" s="79"/>
      <c r="B1476" s="79"/>
      <c r="C1476" s="79"/>
      <c r="D1476" s="95"/>
      <c r="E1476" s="79"/>
      <c r="F1476" s="79"/>
      <c r="G1476" s="80"/>
      <c r="H1476" s="79"/>
      <c r="I1476" s="80"/>
      <c r="J1476" s="104"/>
      <c r="K1476" s="104"/>
      <c r="L1476" s="104"/>
      <c r="M1476" s="104"/>
    </row>
    <row r="1477" spans="1:13" s="81" customFormat="1" x14ac:dyDescent="0.25">
      <c r="A1477" s="79"/>
      <c r="B1477" s="79"/>
      <c r="C1477" s="79"/>
      <c r="D1477" s="95"/>
      <c r="E1477" s="79"/>
      <c r="F1477" s="79"/>
      <c r="G1477" s="80"/>
      <c r="H1477" s="79"/>
      <c r="I1477" s="80"/>
      <c r="J1477" s="104"/>
      <c r="K1477" s="104"/>
      <c r="L1477" s="104"/>
      <c r="M1477" s="104"/>
    </row>
    <row r="1478" spans="1:13" s="81" customFormat="1" x14ac:dyDescent="0.25">
      <c r="A1478" s="79"/>
      <c r="B1478" s="79"/>
      <c r="C1478" s="79"/>
      <c r="D1478" s="95"/>
      <c r="E1478" s="79"/>
      <c r="F1478" s="79"/>
      <c r="G1478" s="80"/>
      <c r="H1478" s="79"/>
      <c r="I1478" s="80"/>
      <c r="J1478" s="104"/>
      <c r="K1478" s="104"/>
      <c r="L1478" s="104"/>
      <c r="M1478" s="104"/>
    </row>
    <row r="1479" spans="1:13" s="81" customFormat="1" x14ac:dyDescent="0.25">
      <c r="A1479" s="79"/>
      <c r="B1479" s="79"/>
      <c r="C1479" s="79"/>
      <c r="D1479" s="95"/>
      <c r="E1479" s="79"/>
      <c r="F1479" s="79"/>
      <c r="G1479" s="80"/>
      <c r="H1479" s="79"/>
      <c r="I1479" s="80"/>
      <c r="J1479" s="104"/>
      <c r="K1479" s="104"/>
      <c r="L1479" s="104"/>
      <c r="M1479" s="104"/>
    </row>
    <row r="1480" spans="1:13" s="81" customFormat="1" x14ac:dyDescent="0.25">
      <c r="A1480" s="79"/>
      <c r="B1480" s="79"/>
      <c r="C1480" s="79"/>
      <c r="D1480" s="95"/>
      <c r="E1480" s="79"/>
      <c r="F1480" s="79"/>
      <c r="G1480" s="80"/>
      <c r="H1480" s="79"/>
      <c r="I1480" s="80"/>
      <c r="J1480" s="104"/>
      <c r="K1480" s="104"/>
      <c r="L1480" s="104"/>
      <c r="M1480" s="104"/>
    </row>
    <row r="1481" spans="1:13" s="81" customFormat="1" x14ac:dyDescent="0.25">
      <c r="A1481" s="79"/>
      <c r="B1481" s="79"/>
      <c r="C1481" s="79"/>
      <c r="D1481" s="95"/>
      <c r="E1481" s="79"/>
      <c r="F1481" s="79"/>
      <c r="G1481" s="80"/>
      <c r="H1481" s="79"/>
      <c r="I1481" s="80"/>
      <c r="J1481" s="104"/>
      <c r="K1481" s="104"/>
      <c r="L1481" s="104"/>
      <c r="M1481" s="104"/>
    </row>
    <row r="1482" spans="1:13" s="81" customFormat="1" x14ac:dyDescent="0.25">
      <c r="A1482" s="79"/>
      <c r="B1482" s="79"/>
      <c r="C1482" s="79"/>
      <c r="D1482" s="95"/>
      <c r="E1482" s="79"/>
      <c r="F1482" s="79"/>
      <c r="G1482" s="80"/>
      <c r="H1482" s="79"/>
      <c r="I1482" s="80"/>
      <c r="J1482" s="104"/>
      <c r="K1482" s="104"/>
      <c r="L1482" s="104"/>
      <c r="M1482" s="104"/>
    </row>
    <row r="1483" spans="1:13" s="81" customFormat="1" x14ac:dyDescent="0.25">
      <c r="A1483" s="79"/>
      <c r="B1483" s="79"/>
      <c r="C1483" s="79"/>
      <c r="D1483" s="95"/>
      <c r="E1483" s="79"/>
      <c r="F1483" s="79"/>
      <c r="G1483" s="80"/>
      <c r="H1483" s="79"/>
      <c r="I1483" s="80"/>
      <c r="J1483" s="104"/>
      <c r="K1483" s="104"/>
      <c r="L1483" s="104"/>
      <c r="M1483" s="104"/>
    </row>
    <row r="1484" spans="1:13" s="81" customFormat="1" x14ac:dyDescent="0.25">
      <c r="A1484" s="79"/>
      <c r="B1484" s="79"/>
      <c r="C1484" s="79"/>
      <c r="D1484" s="95"/>
      <c r="E1484" s="79"/>
      <c r="F1484" s="79"/>
      <c r="G1484" s="80"/>
      <c r="H1484" s="79"/>
      <c r="I1484" s="80"/>
      <c r="J1484" s="104"/>
      <c r="K1484" s="104"/>
      <c r="L1484" s="104"/>
      <c r="M1484" s="104"/>
    </row>
    <row r="1485" spans="1:13" s="81" customFormat="1" x14ac:dyDescent="0.25">
      <c r="A1485" s="79"/>
      <c r="B1485" s="79"/>
      <c r="C1485" s="79"/>
      <c r="D1485" s="95"/>
      <c r="E1485" s="79"/>
      <c r="F1485" s="79"/>
      <c r="G1485" s="80"/>
      <c r="H1485" s="79"/>
      <c r="I1485" s="80"/>
      <c r="J1485" s="104"/>
      <c r="K1485" s="104"/>
      <c r="L1485" s="104"/>
      <c r="M1485" s="104"/>
    </row>
    <row r="1486" spans="1:13" s="81" customFormat="1" x14ac:dyDescent="0.25">
      <c r="A1486" s="79"/>
      <c r="B1486" s="79"/>
      <c r="C1486" s="79"/>
      <c r="D1486" s="95"/>
      <c r="E1486" s="79"/>
      <c r="F1486" s="79"/>
      <c r="G1486" s="80"/>
      <c r="H1486" s="79"/>
      <c r="I1486" s="80"/>
      <c r="J1486" s="104"/>
      <c r="K1486" s="104"/>
      <c r="L1486" s="104"/>
      <c r="M1486" s="104"/>
    </row>
    <row r="1487" spans="1:13" s="81" customFormat="1" x14ac:dyDescent="0.25">
      <c r="A1487" s="79"/>
      <c r="B1487" s="79"/>
      <c r="C1487" s="79"/>
      <c r="D1487" s="95"/>
      <c r="E1487" s="79"/>
      <c r="F1487" s="79"/>
      <c r="G1487" s="80"/>
      <c r="H1487" s="79"/>
      <c r="I1487" s="80"/>
      <c r="J1487" s="104"/>
      <c r="K1487" s="104"/>
      <c r="L1487" s="104"/>
      <c r="M1487" s="104"/>
    </row>
    <row r="1488" spans="1:13" s="81" customFormat="1" x14ac:dyDescent="0.25">
      <c r="A1488" s="79"/>
      <c r="B1488" s="79"/>
      <c r="C1488" s="79"/>
      <c r="D1488" s="95"/>
      <c r="E1488" s="79"/>
      <c r="F1488" s="79"/>
      <c r="G1488" s="80"/>
      <c r="H1488" s="79"/>
      <c r="I1488" s="80"/>
      <c r="J1488" s="104"/>
      <c r="K1488" s="104"/>
      <c r="L1488" s="104"/>
      <c r="M1488" s="104"/>
    </row>
    <row r="1489" spans="1:13" s="81" customFormat="1" x14ac:dyDescent="0.25">
      <c r="A1489" s="79"/>
      <c r="B1489" s="79"/>
      <c r="C1489" s="79"/>
      <c r="D1489" s="95"/>
      <c r="E1489" s="79"/>
      <c r="F1489" s="79"/>
      <c r="G1489" s="80"/>
      <c r="H1489" s="79"/>
      <c r="I1489" s="80"/>
      <c r="J1489" s="104"/>
      <c r="K1489" s="104"/>
      <c r="L1489" s="104"/>
      <c r="M1489" s="104"/>
    </row>
    <row r="1490" spans="1:13" s="81" customFormat="1" x14ac:dyDescent="0.25">
      <c r="A1490" s="79"/>
      <c r="B1490" s="79"/>
      <c r="C1490" s="79"/>
      <c r="D1490" s="95"/>
      <c r="E1490" s="79"/>
      <c r="F1490" s="79"/>
      <c r="G1490" s="80"/>
      <c r="H1490" s="79"/>
      <c r="I1490" s="80"/>
      <c r="J1490" s="104"/>
      <c r="K1490" s="104"/>
      <c r="L1490" s="104"/>
      <c r="M1490" s="104"/>
    </row>
    <row r="1491" spans="1:13" s="81" customFormat="1" x14ac:dyDescent="0.25">
      <c r="A1491" s="79"/>
      <c r="B1491" s="79"/>
      <c r="C1491" s="79"/>
      <c r="D1491" s="95"/>
      <c r="E1491" s="79"/>
      <c r="F1491" s="79"/>
      <c r="G1491" s="80"/>
      <c r="H1491" s="79"/>
      <c r="I1491" s="80"/>
      <c r="J1491" s="104"/>
      <c r="K1491" s="104"/>
      <c r="L1491" s="104"/>
      <c r="M1491" s="104"/>
    </row>
    <row r="1492" spans="1:13" s="81" customFormat="1" x14ac:dyDescent="0.25">
      <c r="A1492" s="79"/>
      <c r="B1492" s="79"/>
      <c r="C1492" s="79"/>
      <c r="D1492" s="95"/>
      <c r="E1492" s="79"/>
      <c r="F1492" s="79"/>
      <c r="G1492" s="80"/>
      <c r="H1492" s="79"/>
      <c r="I1492" s="80"/>
      <c r="J1492" s="104"/>
      <c r="K1492" s="104"/>
      <c r="L1492" s="104"/>
      <c r="M1492" s="104"/>
    </row>
    <row r="1493" spans="1:13" s="81" customFormat="1" x14ac:dyDescent="0.25">
      <c r="A1493" s="79"/>
      <c r="B1493" s="79"/>
      <c r="C1493" s="79"/>
      <c r="D1493" s="95"/>
      <c r="E1493" s="79"/>
      <c r="F1493" s="79"/>
      <c r="G1493" s="80"/>
      <c r="H1493" s="79"/>
      <c r="I1493" s="80"/>
      <c r="J1493" s="104"/>
      <c r="K1493" s="104"/>
      <c r="L1493" s="104"/>
      <c r="M1493" s="104"/>
    </row>
    <row r="1494" spans="1:13" s="81" customFormat="1" x14ac:dyDescent="0.25">
      <c r="A1494" s="79"/>
      <c r="B1494" s="79"/>
      <c r="C1494" s="79"/>
      <c r="D1494" s="95"/>
      <c r="E1494" s="79"/>
      <c r="F1494" s="79"/>
      <c r="G1494" s="80"/>
      <c r="H1494" s="79"/>
      <c r="I1494" s="80"/>
      <c r="J1494" s="104"/>
      <c r="K1494" s="104"/>
      <c r="L1494" s="104"/>
      <c r="M1494" s="104"/>
    </row>
    <row r="1495" spans="1:13" s="81" customFormat="1" x14ac:dyDescent="0.25">
      <c r="A1495" s="79"/>
      <c r="B1495" s="79"/>
      <c r="C1495" s="79"/>
      <c r="D1495" s="95"/>
      <c r="E1495" s="79"/>
      <c r="F1495" s="79"/>
      <c r="G1495" s="80"/>
      <c r="H1495" s="79"/>
      <c r="I1495" s="80"/>
      <c r="J1495" s="104"/>
      <c r="K1495" s="104"/>
      <c r="L1495" s="104"/>
      <c r="M1495" s="104"/>
    </row>
    <row r="1496" spans="1:13" s="81" customFormat="1" x14ac:dyDescent="0.25">
      <c r="A1496" s="79"/>
      <c r="B1496" s="79"/>
      <c r="C1496" s="79"/>
      <c r="D1496" s="95"/>
      <c r="E1496" s="79"/>
      <c r="F1496" s="79"/>
      <c r="G1496" s="80"/>
      <c r="H1496" s="79"/>
      <c r="I1496" s="80"/>
      <c r="J1496" s="104"/>
      <c r="K1496" s="104"/>
      <c r="L1496" s="104"/>
      <c r="M1496" s="104"/>
    </row>
    <row r="1497" spans="1:13" s="81" customFormat="1" x14ac:dyDescent="0.25">
      <c r="A1497" s="79"/>
      <c r="B1497" s="79"/>
      <c r="C1497" s="79"/>
      <c r="D1497" s="95"/>
      <c r="E1497" s="79"/>
      <c r="F1497" s="79"/>
      <c r="G1497" s="80"/>
      <c r="H1497" s="79"/>
      <c r="I1497" s="80"/>
      <c r="J1497" s="104"/>
      <c r="K1497" s="104"/>
      <c r="L1497" s="104"/>
      <c r="M1497" s="104"/>
    </row>
    <row r="1498" spans="1:13" s="81" customFormat="1" x14ac:dyDescent="0.25">
      <c r="A1498" s="79"/>
      <c r="B1498" s="79"/>
      <c r="C1498" s="79"/>
      <c r="D1498" s="95"/>
      <c r="E1498" s="79"/>
      <c r="F1498" s="79"/>
      <c r="G1498" s="80"/>
      <c r="H1498" s="79"/>
      <c r="I1498" s="80"/>
      <c r="J1498" s="104"/>
      <c r="K1498" s="104"/>
      <c r="L1498" s="104"/>
      <c r="M1498" s="104"/>
    </row>
    <row r="1499" spans="1:13" s="81" customFormat="1" x14ac:dyDescent="0.25">
      <c r="A1499" s="79"/>
      <c r="B1499" s="79"/>
      <c r="C1499" s="79"/>
      <c r="D1499" s="95"/>
      <c r="E1499" s="79"/>
      <c r="F1499" s="79"/>
      <c r="G1499" s="80"/>
      <c r="H1499" s="79"/>
      <c r="I1499" s="80"/>
      <c r="J1499" s="104"/>
      <c r="K1499" s="104"/>
      <c r="L1499" s="104"/>
      <c r="M1499" s="104"/>
    </row>
    <row r="1500" spans="1:13" s="81" customFormat="1" x14ac:dyDescent="0.25">
      <c r="A1500" s="79"/>
      <c r="B1500" s="79"/>
      <c r="C1500" s="79"/>
      <c r="D1500" s="95"/>
      <c r="E1500" s="79"/>
      <c r="F1500" s="79"/>
      <c r="G1500" s="80"/>
      <c r="H1500" s="79"/>
      <c r="I1500" s="80"/>
      <c r="J1500" s="104"/>
      <c r="K1500" s="104"/>
      <c r="L1500" s="104"/>
      <c r="M1500" s="104"/>
    </row>
    <row r="1501" spans="1:13" s="81" customFormat="1" x14ac:dyDescent="0.25">
      <c r="A1501" s="79"/>
      <c r="B1501" s="79"/>
      <c r="C1501" s="79"/>
      <c r="D1501" s="95"/>
      <c r="E1501" s="79"/>
      <c r="F1501" s="79"/>
      <c r="G1501" s="80"/>
      <c r="H1501" s="79"/>
      <c r="I1501" s="80"/>
      <c r="J1501" s="104"/>
      <c r="K1501" s="104"/>
      <c r="L1501" s="104"/>
      <c r="M1501" s="104"/>
    </row>
    <row r="1502" spans="1:13" s="81" customFormat="1" x14ac:dyDescent="0.25">
      <c r="A1502" s="79"/>
      <c r="B1502" s="79"/>
      <c r="C1502" s="79"/>
      <c r="D1502" s="95"/>
      <c r="E1502" s="79"/>
      <c r="F1502" s="79"/>
      <c r="G1502" s="80"/>
      <c r="H1502" s="79"/>
      <c r="I1502" s="80"/>
      <c r="J1502" s="104"/>
      <c r="K1502" s="104"/>
      <c r="L1502" s="104"/>
      <c r="M1502" s="104"/>
    </row>
    <row r="1503" spans="1:13" s="81" customFormat="1" x14ac:dyDescent="0.25">
      <c r="A1503" s="79"/>
      <c r="B1503" s="79"/>
      <c r="C1503" s="79"/>
      <c r="D1503" s="95"/>
      <c r="E1503" s="79"/>
      <c r="F1503" s="79"/>
      <c r="G1503" s="80"/>
      <c r="H1503" s="79"/>
      <c r="I1503" s="80"/>
      <c r="J1503" s="104"/>
      <c r="K1503" s="104"/>
      <c r="L1503" s="104"/>
      <c r="M1503" s="104"/>
    </row>
    <row r="1504" spans="1:13" s="81" customFormat="1" x14ac:dyDescent="0.25">
      <c r="A1504" s="79"/>
      <c r="B1504" s="79"/>
      <c r="C1504" s="79"/>
      <c r="D1504" s="95"/>
      <c r="E1504" s="79"/>
      <c r="F1504" s="79"/>
      <c r="G1504" s="80"/>
      <c r="H1504" s="79"/>
      <c r="I1504" s="80"/>
      <c r="J1504" s="104"/>
      <c r="K1504" s="104"/>
      <c r="L1504" s="104"/>
      <c r="M1504" s="104"/>
    </row>
    <row r="1505" spans="1:13" s="81" customFormat="1" x14ac:dyDescent="0.25">
      <c r="A1505" s="79"/>
      <c r="B1505" s="79"/>
      <c r="C1505" s="79"/>
      <c r="D1505" s="95"/>
      <c r="E1505" s="79"/>
      <c r="F1505" s="79"/>
      <c r="G1505" s="80"/>
      <c r="H1505" s="79"/>
      <c r="I1505" s="80"/>
      <c r="J1505" s="104"/>
      <c r="K1505" s="104"/>
      <c r="L1505" s="104"/>
      <c r="M1505" s="104"/>
    </row>
    <row r="1506" spans="1:13" s="81" customFormat="1" x14ac:dyDescent="0.25">
      <c r="A1506" s="79"/>
      <c r="B1506" s="79"/>
      <c r="C1506" s="79"/>
      <c r="D1506" s="95"/>
      <c r="E1506" s="79"/>
      <c r="F1506" s="79"/>
      <c r="G1506" s="80"/>
      <c r="H1506" s="79"/>
      <c r="I1506" s="80"/>
      <c r="J1506" s="104"/>
      <c r="K1506" s="104"/>
      <c r="L1506" s="104"/>
      <c r="M1506" s="104"/>
    </row>
    <row r="1507" spans="1:13" s="81" customFormat="1" x14ac:dyDescent="0.25">
      <c r="A1507" s="79"/>
      <c r="B1507" s="79"/>
      <c r="C1507" s="79"/>
      <c r="D1507" s="95"/>
      <c r="E1507" s="79"/>
      <c r="F1507" s="79"/>
      <c r="G1507" s="80"/>
      <c r="H1507" s="79"/>
      <c r="I1507" s="80"/>
      <c r="J1507" s="104"/>
      <c r="K1507" s="104"/>
      <c r="L1507" s="104"/>
      <c r="M1507" s="104"/>
    </row>
    <row r="1508" spans="1:13" s="81" customFormat="1" x14ac:dyDescent="0.25">
      <c r="A1508" s="79"/>
      <c r="B1508" s="79"/>
      <c r="C1508" s="79"/>
      <c r="D1508" s="95"/>
      <c r="E1508" s="79"/>
      <c r="F1508" s="79"/>
      <c r="G1508" s="80"/>
      <c r="H1508" s="79"/>
      <c r="I1508" s="80"/>
      <c r="J1508" s="104"/>
      <c r="K1508" s="104"/>
      <c r="L1508" s="104"/>
      <c r="M1508" s="104"/>
    </row>
    <row r="1509" spans="1:13" s="81" customFormat="1" x14ac:dyDescent="0.25">
      <c r="A1509" s="79"/>
      <c r="B1509" s="79"/>
      <c r="C1509" s="79"/>
      <c r="D1509" s="95"/>
      <c r="E1509" s="79"/>
      <c r="F1509" s="79"/>
      <c r="G1509" s="80"/>
      <c r="H1509" s="79"/>
      <c r="I1509" s="80"/>
      <c r="J1509" s="104"/>
      <c r="K1509" s="104"/>
      <c r="L1509" s="104"/>
      <c r="M1509" s="104"/>
    </row>
    <row r="1510" spans="1:13" s="81" customFormat="1" x14ac:dyDescent="0.25">
      <c r="A1510" s="79"/>
      <c r="B1510" s="79"/>
      <c r="C1510" s="79"/>
      <c r="D1510" s="95"/>
      <c r="E1510" s="79"/>
      <c r="F1510" s="79"/>
      <c r="G1510" s="80"/>
      <c r="H1510" s="79"/>
      <c r="I1510" s="80"/>
      <c r="J1510" s="104"/>
      <c r="K1510" s="104"/>
      <c r="L1510" s="104"/>
      <c r="M1510" s="104"/>
    </row>
    <row r="1511" spans="1:13" s="81" customFormat="1" x14ac:dyDescent="0.25">
      <c r="A1511" s="79"/>
      <c r="B1511" s="79"/>
      <c r="C1511" s="79"/>
      <c r="D1511" s="95"/>
      <c r="E1511" s="79"/>
      <c r="F1511" s="79"/>
      <c r="G1511" s="80"/>
      <c r="H1511" s="79"/>
      <c r="I1511" s="80"/>
      <c r="J1511" s="104"/>
      <c r="K1511" s="104"/>
      <c r="L1511" s="104"/>
      <c r="M1511" s="104"/>
    </row>
    <row r="1512" spans="1:13" s="81" customFormat="1" x14ac:dyDescent="0.25">
      <c r="A1512" s="79"/>
      <c r="B1512" s="79"/>
      <c r="C1512" s="79"/>
      <c r="D1512" s="95"/>
      <c r="E1512" s="79"/>
      <c r="F1512" s="79"/>
      <c r="G1512" s="80"/>
      <c r="H1512" s="79"/>
      <c r="I1512" s="80"/>
      <c r="J1512" s="104"/>
      <c r="K1512" s="104"/>
      <c r="L1512" s="104"/>
      <c r="M1512" s="104"/>
    </row>
    <row r="1513" spans="1:13" s="81" customFormat="1" x14ac:dyDescent="0.25">
      <c r="A1513" s="79"/>
      <c r="B1513" s="79"/>
      <c r="C1513" s="79"/>
      <c r="D1513" s="95"/>
      <c r="E1513" s="79"/>
      <c r="F1513" s="79"/>
      <c r="G1513" s="80"/>
      <c r="H1513" s="79"/>
      <c r="I1513" s="80"/>
      <c r="J1513" s="104"/>
      <c r="K1513" s="104"/>
      <c r="L1513" s="104"/>
      <c r="M1513" s="104"/>
    </row>
    <row r="1514" spans="1:13" s="81" customFormat="1" x14ac:dyDescent="0.25">
      <c r="A1514" s="79"/>
      <c r="B1514" s="79"/>
      <c r="C1514" s="79"/>
      <c r="D1514" s="95"/>
      <c r="E1514" s="79"/>
      <c r="F1514" s="79"/>
      <c r="G1514" s="80"/>
      <c r="H1514" s="79"/>
      <c r="I1514" s="80"/>
      <c r="J1514" s="104"/>
      <c r="K1514" s="104"/>
      <c r="L1514" s="104"/>
      <c r="M1514" s="104"/>
    </row>
    <row r="1515" spans="1:13" s="81" customFormat="1" x14ac:dyDescent="0.25">
      <c r="A1515" s="79"/>
      <c r="B1515" s="79"/>
      <c r="C1515" s="79"/>
      <c r="D1515" s="95"/>
      <c r="E1515" s="79"/>
      <c r="F1515" s="79"/>
      <c r="G1515" s="80"/>
      <c r="H1515" s="79"/>
      <c r="I1515" s="80"/>
      <c r="J1515" s="104"/>
      <c r="K1515" s="104"/>
      <c r="L1515" s="104"/>
      <c r="M1515" s="104"/>
    </row>
    <row r="1516" spans="1:13" s="81" customFormat="1" x14ac:dyDescent="0.25">
      <c r="A1516" s="79"/>
      <c r="B1516" s="79"/>
      <c r="C1516" s="79"/>
      <c r="D1516" s="95"/>
      <c r="E1516" s="79"/>
      <c r="F1516" s="79"/>
      <c r="G1516" s="80"/>
      <c r="H1516" s="79"/>
      <c r="I1516" s="80"/>
      <c r="J1516" s="104"/>
      <c r="K1516" s="104"/>
      <c r="L1516" s="104"/>
      <c r="M1516" s="104"/>
    </row>
    <row r="1517" spans="1:13" s="81" customFormat="1" x14ac:dyDescent="0.25">
      <c r="A1517" s="79"/>
      <c r="B1517" s="79"/>
      <c r="C1517" s="79"/>
      <c r="D1517" s="95"/>
      <c r="E1517" s="79"/>
      <c r="F1517" s="79"/>
      <c r="G1517" s="80"/>
      <c r="H1517" s="79"/>
      <c r="I1517" s="80"/>
      <c r="J1517" s="104"/>
      <c r="K1517" s="104"/>
      <c r="L1517" s="104"/>
      <c r="M1517" s="104"/>
    </row>
    <row r="1518" spans="1:13" s="81" customFormat="1" x14ac:dyDescent="0.25">
      <c r="A1518" s="79"/>
      <c r="B1518" s="79"/>
      <c r="C1518" s="79"/>
      <c r="D1518" s="95"/>
      <c r="E1518" s="79"/>
      <c r="F1518" s="79"/>
      <c r="G1518" s="80"/>
      <c r="H1518" s="79"/>
      <c r="I1518" s="80"/>
      <c r="J1518" s="104"/>
      <c r="K1518" s="104"/>
      <c r="L1518" s="104"/>
      <c r="M1518" s="104"/>
    </row>
    <row r="1519" spans="1:13" s="81" customFormat="1" x14ac:dyDescent="0.25">
      <c r="A1519" s="79"/>
      <c r="B1519" s="79"/>
      <c r="C1519" s="79"/>
      <c r="D1519" s="95"/>
      <c r="E1519" s="79"/>
      <c r="F1519" s="79"/>
      <c r="G1519" s="80"/>
      <c r="H1519" s="79"/>
      <c r="I1519" s="80"/>
      <c r="J1519" s="104"/>
      <c r="K1519" s="104"/>
      <c r="L1519" s="104"/>
      <c r="M1519" s="104"/>
    </row>
    <row r="1520" spans="1:13" s="81" customFormat="1" x14ac:dyDescent="0.25">
      <c r="A1520" s="79"/>
      <c r="B1520" s="79"/>
      <c r="C1520" s="79"/>
      <c r="D1520" s="95"/>
      <c r="E1520" s="79"/>
      <c r="F1520" s="79"/>
      <c r="G1520" s="80"/>
      <c r="H1520" s="79"/>
      <c r="I1520" s="80"/>
      <c r="J1520" s="104"/>
      <c r="K1520" s="104"/>
      <c r="L1520" s="104"/>
      <c r="M1520" s="104"/>
    </row>
    <row r="1521" spans="1:13" s="81" customFormat="1" x14ac:dyDescent="0.25">
      <c r="A1521" s="79"/>
      <c r="B1521" s="79"/>
      <c r="C1521" s="79"/>
      <c r="D1521" s="95"/>
      <c r="E1521" s="79"/>
      <c r="F1521" s="79"/>
      <c r="G1521" s="80"/>
      <c r="H1521" s="79"/>
      <c r="I1521" s="80"/>
      <c r="J1521" s="104"/>
      <c r="K1521" s="104"/>
      <c r="L1521" s="104"/>
      <c r="M1521" s="104"/>
    </row>
    <row r="1522" spans="1:13" s="81" customFormat="1" x14ac:dyDescent="0.25">
      <c r="A1522" s="79"/>
      <c r="B1522" s="79"/>
      <c r="C1522" s="79"/>
      <c r="D1522" s="95"/>
      <c r="E1522" s="79"/>
      <c r="F1522" s="79"/>
      <c r="G1522" s="80"/>
      <c r="H1522" s="79"/>
      <c r="I1522" s="80"/>
      <c r="J1522" s="104"/>
      <c r="K1522" s="104"/>
      <c r="L1522" s="104"/>
      <c r="M1522" s="104"/>
    </row>
    <row r="1523" spans="1:13" s="81" customFormat="1" x14ac:dyDescent="0.25">
      <c r="A1523" s="79"/>
      <c r="B1523" s="79"/>
      <c r="C1523" s="79"/>
      <c r="D1523" s="95"/>
      <c r="E1523" s="79"/>
      <c r="F1523" s="79"/>
      <c r="G1523" s="80"/>
      <c r="H1523" s="79"/>
      <c r="I1523" s="80"/>
      <c r="J1523" s="104"/>
      <c r="K1523" s="104"/>
      <c r="L1523" s="104"/>
      <c r="M1523" s="104"/>
    </row>
    <row r="1524" spans="1:13" s="81" customFormat="1" x14ac:dyDescent="0.25">
      <c r="A1524" s="79"/>
      <c r="B1524" s="79"/>
      <c r="C1524" s="79"/>
      <c r="D1524" s="95"/>
      <c r="E1524" s="79"/>
      <c r="F1524" s="79"/>
      <c r="G1524" s="80"/>
      <c r="H1524" s="79"/>
      <c r="I1524" s="80"/>
      <c r="J1524" s="104"/>
      <c r="K1524" s="104"/>
      <c r="L1524" s="104"/>
      <c r="M1524" s="104"/>
    </row>
    <row r="1525" spans="1:13" s="81" customFormat="1" x14ac:dyDescent="0.25">
      <c r="A1525" s="79"/>
      <c r="B1525" s="79"/>
      <c r="C1525" s="79"/>
      <c r="D1525" s="95"/>
      <c r="E1525" s="79"/>
      <c r="F1525" s="79"/>
      <c r="G1525" s="80"/>
      <c r="H1525" s="79"/>
      <c r="I1525" s="80"/>
      <c r="J1525" s="104"/>
      <c r="K1525" s="104"/>
      <c r="L1525" s="104"/>
      <c r="M1525" s="104"/>
    </row>
    <row r="1526" spans="1:13" s="81" customFormat="1" x14ac:dyDescent="0.25">
      <c r="A1526" s="79"/>
      <c r="B1526" s="79"/>
      <c r="C1526" s="79"/>
      <c r="D1526" s="95"/>
      <c r="E1526" s="79"/>
      <c r="F1526" s="79"/>
      <c r="G1526" s="80"/>
      <c r="H1526" s="79"/>
      <c r="I1526" s="80"/>
      <c r="J1526" s="104"/>
      <c r="K1526" s="104"/>
      <c r="L1526" s="104"/>
      <c r="M1526" s="104"/>
    </row>
    <row r="1527" spans="1:13" s="81" customFormat="1" x14ac:dyDescent="0.25">
      <c r="A1527" s="79"/>
      <c r="B1527" s="79"/>
      <c r="C1527" s="79"/>
      <c r="D1527" s="95"/>
      <c r="E1527" s="79"/>
      <c r="F1527" s="79"/>
      <c r="G1527" s="80"/>
      <c r="H1527" s="79"/>
      <c r="I1527" s="80"/>
      <c r="J1527" s="104"/>
      <c r="K1527" s="104"/>
      <c r="L1527" s="104"/>
      <c r="M1527" s="104"/>
    </row>
    <row r="1528" spans="1:13" s="81" customFormat="1" x14ac:dyDescent="0.25">
      <c r="A1528" s="79"/>
      <c r="B1528" s="79"/>
      <c r="C1528" s="79"/>
      <c r="D1528" s="95"/>
      <c r="E1528" s="79"/>
      <c r="F1528" s="79"/>
      <c r="G1528" s="80"/>
      <c r="H1528" s="79"/>
      <c r="I1528" s="80"/>
      <c r="J1528" s="104"/>
      <c r="K1528" s="104"/>
      <c r="L1528" s="104"/>
      <c r="M1528" s="104"/>
    </row>
    <row r="1529" spans="1:13" s="81" customFormat="1" x14ac:dyDescent="0.25">
      <c r="A1529" s="79"/>
      <c r="B1529" s="79"/>
      <c r="C1529" s="79"/>
      <c r="D1529" s="95"/>
      <c r="E1529" s="79"/>
      <c r="F1529" s="79"/>
      <c r="G1529" s="80"/>
      <c r="H1529" s="79"/>
      <c r="I1529" s="80"/>
      <c r="J1529" s="104"/>
      <c r="K1529" s="104"/>
      <c r="L1529" s="104"/>
      <c r="M1529" s="104"/>
    </row>
    <row r="1530" spans="1:13" s="81" customFormat="1" x14ac:dyDescent="0.25">
      <c r="A1530" s="79"/>
      <c r="B1530" s="79"/>
      <c r="C1530" s="79"/>
      <c r="D1530" s="95"/>
      <c r="E1530" s="79"/>
      <c r="F1530" s="79"/>
      <c r="G1530" s="80"/>
      <c r="H1530" s="79"/>
      <c r="I1530" s="80"/>
      <c r="J1530" s="104"/>
      <c r="K1530" s="104"/>
      <c r="L1530" s="104"/>
      <c r="M1530" s="104"/>
    </row>
    <row r="1531" spans="1:13" s="81" customFormat="1" x14ac:dyDescent="0.25">
      <c r="A1531" s="79"/>
      <c r="B1531" s="79"/>
      <c r="C1531" s="79"/>
      <c r="D1531" s="95"/>
      <c r="E1531" s="79"/>
      <c r="F1531" s="79"/>
      <c r="G1531" s="80"/>
      <c r="H1531" s="79"/>
      <c r="I1531" s="80"/>
      <c r="J1531" s="104"/>
      <c r="K1531" s="104"/>
      <c r="L1531" s="104"/>
      <c r="M1531" s="104"/>
    </row>
    <row r="1532" spans="1:13" s="81" customFormat="1" x14ac:dyDescent="0.25">
      <c r="A1532" s="79"/>
      <c r="B1532" s="79"/>
      <c r="C1532" s="79"/>
      <c r="D1532" s="95"/>
      <c r="E1532" s="79"/>
      <c r="F1532" s="79"/>
      <c r="G1532" s="80"/>
      <c r="H1532" s="79"/>
      <c r="I1532" s="80"/>
      <c r="J1532" s="104"/>
      <c r="K1532" s="104"/>
      <c r="L1532" s="104"/>
      <c r="M1532" s="104"/>
    </row>
    <row r="1533" spans="1:13" s="81" customFormat="1" x14ac:dyDescent="0.25">
      <c r="A1533" s="79"/>
      <c r="B1533" s="79"/>
      <c r="C1533" s="79"/>
      <c r="D1533" s="95"/>
      <c r="E1533" s="79"/>
      <c r="F1533" s="79"/>
      <c r="G1533" s="80"/>
      <c r="H1533" s="79"/>
      <c r="I1533" s="80"/>
      <c r="J1533" s="104"/>
      <c r="K1533" s="104"/>
      <c r="L1533" s="104"/>
      <c r="M1533" s="104"/>
    </row>
    <row r="1534" spans="1:13" s="81" customFormat="1" x14ac:dyDescent="0.25">
      <c r="A1534" s="79"/>
      <c r="B1534" s="79"/>
      <c r="C1534" s="79"/>
      <c r="D1534" s="95"/>
      <c r="E1534" s="79"/>
      <c r="F1534" s="79"/>
      <c r="G1534" s="80"/>
      <c r="H1534" s="79"/>
      <c r="I1534" s="80"/>
      <c r="J1534" s="104"/>
      <c r="K1534" s="104"/>
      <c r="L1534" s="104"/>
      <c r="M1534" s="104"/>
    </row>
    <row r="1535" spans="1:13" s="81" customFormat="1" x14ac:dyDescent="0.25">
      <c r="A1535" s="79"/>
      <c r="B1535" s="79"/>
      <c r="C1535" s="79"/>
      <c r="D1535" s="95"/>
      <c r="E1535" s="79"/>
      <c r="F1535" s="79"/>
      <c r="G1535" s="80"/>
      <c r="H1535" s="79"/>
      <c r="I1535" s="80"/>
      <c r="J1535" s="104"/>
      <c r="K1535" s="104"/>
      <c r="L1535" s="104"/>
      <c r="M1535" s="104"/>
    </row>
    <row r="1536" spans="1:13" s="81" customFormat="1" x14ac:dyDescent="0.25">
      <c r="A1536" s="79"/>
      <c r="B1536" s="79"/>
      <c r="C1536" s="79"/>
      <c r="D1536" s="95"/>
      <c r="E1536" s="79"/>
      <c r="F1536" s="79"/>
      <c r="G1536" s="80"/>
      <c r="H1536" s="79"/>
      <c r="I1536" s="80"/>
      <c r="J1536" s="104"/>
      <c r="K1536" s="104"/>
      <c r="L1536" s="104"/>
      <c r="M1536" s="104"/>
    </row>
    <row r="1537" spans="1:13" s="81" customFormat="1" x14ac:dyDescent="0.25">
      <c r="A1537" s="79"/>
      <c r="B1537" s="79"/>
      <c r="C1537" s="79"/>
      <c r="D1537" s="95"/>
      <c r="E1537" s="79"/>
      <c r="F1537" s="79"/>
      <c r="G1537" s="80"/>
      <c r="H1537" s="79"/>
      <c r="I1537" s="80"/>
      <c r="J1537" s="104"/>
      <c r="K1537" s="104"/>
      <c r="L1537" s="104"/>
      <c r="M1537" s="104"/>
    </row>
    <row r="1538" spans="1:13" s="81" customFormat="1" x14ac:dyDescent="0.25">
      <c r="A1538" s="79"/>
      <c r="B1538" s="79"/>
      <c r="C1538" s="79"/>
      <c r="D1538" s="95"/>
      <c r="E1538" s="79"/>
      <c r="F1538" s="79"/>
      <c r="G1538" s="80"/>
      <c r="H1538" s="79"/>
      <c r="I1538" s="80"/>
      <c r="J1538" s="104"/>
      <c r="K1538" s="104"/>
      <c r="L1538" s="104"/>
      <c r="M1538" s="104"/>
    </row>
    <row r="1539" spans="1:13" s="81" customFormat="1" x14ac:dyDescent="0.25">
      <c r="A1539" s="79"/>
      <c r="B1539" s="79"/>
      <c r="C1539" s="79"/>
      <c r="D1539" s="95"/>
      <c r="E1539" s="79"/>
      <c r="F1539" s="79"/>
      <c r="G1539" s="80"/>
      <c r="H1539" s="79"/>
      <c r="I1539" s="80"/>
      <c r="J1539" s="104"/>
      <c r="K1539" s="104"/>
      <c r="L1539" s="104"/>
      <c r="M1539" s="104"/>
    </row>
    <row r="1540" spans="1:13" s="81" customFormat="1" x14ac:dyDescent="0.25">
      <c r="A1540" s="79"/>
      <c r="B1540" s="79"/>
      <c r="C1540" s="79"/>
      <c r="D1540" s="95"/>
      <c r="E1540" s="79"/>
      <c r="F1540" s="79"/>
      <c r="G1540" s="80"/>
      <c r="H1540" s="79"/>
      <c r="I1540" s="80"/>
      <c r="J1540" s="104"/>
      <c r="K1540" s="104"/>
      <c r="L1540" s="104"/>
      <c r="M1540" s="104"/>
    </row>
    <row r="1541" spans="1:13" s="81" customFormat="1" x14ac:dyDescent="0.25">
      <c r="A1541" s="79"/>
      <c r="B1541" s="79"/>
      <c r="C1541" s="79"/>
      <c r="D1541" s="95"/>
      <c r="E1541" s="79"/>
      <c r="F1541" s="79"/>
      <c r="G1541" s="80"/>
      <c r="H1541" s="79"/>
      <c r="I1541" s="80"/>
      <c r="J1541" s="104"/>
      <c r="K1541" s="104"/>
      <c r="L1541" s="104"/>
      <c r="M1541" s="104"/>
    </row>
    <row r="1542" spans="1:13" s="81" customFormat="1" x14ac:dyDescent="0.25">
      <c r="A1542" s="79"/>
      <c r="B1542" s="79"/>
      <c r="C1542" s="79"/>
      <c r="D1542" s="95"/>
      <c r="E1542" s="79"/>
      <c r="F1542" s="79"/>
      <c r="G1542" s="80"/>
      <c r="H1542" s="79"/>
      <c r="I1542" s="80"/>
      <c r="J1542" s="104"/>
      <c r="K1542" s="104"/>
      <c r="L1542" s="104"/>
      <c r="M1542" s="104"/>
    </row>
    <row r="1543" spans="1:13" s="81" customFormat="1" x14ac:dyDescent="0.25">
      <c r="A1543" s="79"/>
      <c r="B1543" s="79"/>
      <c r="C1543" s="79"/>
      <c r="D1543" s="95"/>
      <c r="E1543" s="79"/>
      <c r="F1543" s="79"/>
      <c r="G1543" s="80"/>
      <c r="H1543" s="79"/>
      <c r="I1543" s="80"/>
      <c r="J1543" s="104"/>
      <c r="K1543" s="104"/>
      <c r="L1543" s="104"/>
      <c r="M1543" s="104"/>
    </row>
    <row r="1544" spans="1:13" s="81" customFormat="1" x14ac:dyDescent="0.25">
      <c r="A1544" s="79"/>
      <c r="B1544" s="79"/>
      <c r="C1544" s="79"/>
      <c r="D1544" s="95"/>
      <c r="E1544" s="79"/>
      <c r="F1544" s="79"/>
      <c r="G1544" s="80"/>
      <c r="H1544" s="79"/>
      <c r="I1544" s="80"/>
      <c r="J1544" s="104"/>
      <c r="K1544" s="104"/>
      <c r="L1544" s="104"/>
      <c r="M1544" s="104"/>
    </row>
    <row r="1545" spans="1:13" s="81" customFormat="1" x14ac:dyDescent="0.25">
      <c r="A1545" s="79"/>
      <c r="B1545" s="79"/>
      <c r="C1545" s="79"/>
      <c r="D1545" s="95"/>
      <c r="E1545" s="79"/>
      <c r="F1545" s="79"/>
      <c r="G1545" s="80"/>
      <c r="H1545" s="79"/>
      <c r="I1545" s="80"/>
      <c r="J1545" s="104"/>
      <c r="K1545" s="104"/>
      <c r="L1545" s="104"/>
      <c r="M1545" s="104"/>
    </row>
    <row r="1546" spans="1:13" s="81" customFormat="1" x14ac:dyDescent="0.25">
      <c r="A1546" s="79"/>
      <c r="B1546" s="79"/>
      <c r="C1546" s="79"/>
      <c r="D1546" s="95"/>
      <c r="E1546" s="79"/>
      <c r="F1546" s="79"/>
      <c r="G1546" s="80"/>
      <c r="H1546" s="79"/>
      <c r="I1546" s="80"/>
      <c r="J1546" s="104"/>
      <c r="K1546" s="104"/>
      <c r="L1546" s="104"/>
      <c r="M1546" s="104"/>
    </row>
    <row r="1547" spans="1:13" s="81" customFormat="1" x14ac:dyDescent="0.25">
      <c r="A1547" s="79"/>
      <c r="B1547" s="79"/>
      <c r="C1547" s="79"/>
      <c r="D1547" s="95"/>
      <c r="E1547" s="79"/>
      <c r="F1547" s="79"/>
      <c r="G1547" s="80"/>
      <c r="H1547" s="79"/>
      <c r="I1547" s="80"/>
      <c r="J1547" s="104"/>
      <c r="K1547" s="104"/>
      <c r="L1547" s="104"/>
      <c r="M1547" s="104"/>
    </row>
    <row r="1548" spans="1:13" s="81" customFormat="1" x14ac:dyDescent="0.25">
      <c r="A1548" s="79"/>
      <c r="B1548" s="79"/>
      <c r="C1548" s="79"/>
      <c r="D1548" s="95"/>
      <c r="E1548" s="79"/>
      <c r="F1548" s="79"/>
      <c r="G1548" s="80"/>
      <c r="H1548" s="79"/>
      <c r="I1548" s="80"/>
      <c r="J1548" s="104"/>
      <c r="K1548" s="104"/>
      <c r="L1548" s="104"/>
      <c r="M1548" s="104"/>
    </row>
    <row r="1549" spans="1:13" s="81" customFormat="1" x14ac:dyDescent="0.25">
      <c r="A1549" s="79"/>
      <c r="B1549" s="79"/>
      <c r="C1549" s="79"/>
      <c r="D1549" s="95"/>
      <c r="E1549" s="79"/>
      <c r="F1549" s="79"/>
      <c r="G1549" s="80"/>
      <c r="H1549" s="79"/>
      <c r="I1549" s="80"/>
      <c r="J1549" s="104"/>
      <c r="K1549" s="104"/>
      <c r="L1549" s="104"/>
      <c r="M1549" s="104"/>
    </row>
    <row r="1550" spans="1:13" s="81" customFormat="1" x14ac:dyDescent="0.25">
      <c r="A1550" s="79"/>
      <c r="B1550" s="79"/>
      <c r="C1550" s="79"/>
      <c r="D1550" s="95"/>
      <c r="E1550" s="79"/>
      <c r="F1550" s="79"/>
      <c r="G1550" s="80"/>
      <c r="H1550" s="79"/>
      <c r="I1550" s="80"/>
      <c r="J1550" s="104"/>
      <c r="K1550" s="104"/>
      <c r="L1550" s="104"/>
      <c r="M1550" s="104"/>
    </row>
    <row r="1551" spans="1:13" s="81" customFormat="1" x14ac:dyDescent="0.25">
      <c r="A1551" s="79"/>
      <c r="B1551" s="79"/>
      <c r="C1551" s="79"/>
      <c r="D1551" s="95"/>
      <c r="E1551" s="79"/>
      <c r="F1551" s="79"/>
      <c r="G1551" s="80"/>
      <c r="H1551" s="79"/>
      <c r="I1551" s="80"/>
      <c r="J1551" s="104"/>
      <c r="K1551" s="104"/>
      <c r="L1551" s="104"/>
      <c r="M1551" s="104"/>
    </row>
    <row r="1552" spans="1:13" s="81" customFormat="1" x14ac:dyDescent="0.25">
      <c r="A1552" s="79"/>
      <c r="B1552" s="79"/>
      <c r="C1552" s="79"/>
      <c r="D1552" s="95"/>
      <c r="E1552" s="79"/>
      <c r="F1552" s="79"/>
      <c r="G1552" s="80"/>
      <c r="H1552" s="79"/>
      <c r="I1552" s="80"/>
      <c r="J1552" s="104"/>
      <c r="K1552" s="104"/>
      <c r="L1552" s="104"/>
      <c r="M1552" s="104"/>
    </row>
    <row r="1553" spans="1:13" s="81" customFormat="1" x14ac:dyDescent="0.25">
      <c r="A1553" s="79"/>
      <c r="B1553" s="79"/>
      <c r="C1553" s="79"/>
      <c r="D1553" s="95"/>
      <c r="E1553" s="79"/>
      <c r="F1553" s="79"/>
      <c r="G1553" s="80"/>
      <c r="H1553" s="79"/>
      <c r="I1553" s="80"/>
      <c r="J1553" s="104"/>
      <c r="K1553" s="104"/>
      <c r="L1553" s="104"/>
      <c r="M1553" s="104"/>
    </row>
    <row r="1554" spans="1:13" s="81" customFormat="1" x14ac:dyDescent="0.25">
      <c r="A1554" s="79"/>
      <c r="B1554" s="79"/>
      <c r="C1554" s="79"/>
      <c r="D1554" s="95"/>
      <c r="E1554" s="79"/>
      <c r="F1554" s="79"/>
      <c r="G1554" s="80"/>
      <c r="H1554" s="79"/>
      <c r="I1554" s="80"/>
      <c r="J1554" s="104"/>
      <c r="K1554" s="104"/>
      <c r="L1554" s="104"/>
      <c r="M1554" s="104"/>
    </row>
    <row r="1555" spans="1:13" s="81" customFormat="1" x14ac:dyDescent="0.25">
      <c r="A1555" s="79"/>
      <c r="B1555" s="79"/>
      <c r="C1555" s="79"/>
      <c r="D1555" s="95"/>
      <c r="E1555" s="79"/>
      <c r="F1555" s="79"/>
      <c r="G1555" s="80"/>
      <c r="H1555" s="79"/>
      <c r="I1555" s="80"/>
      <c r="J1555" s="104"/>
      <c r="K1555" s="104"/>
      <c r="L1555" s="104"/>
      <c r="M1555" s="104"/>
    </row>
    <row r="1556" spans="1:13" s="81" customFormat="1" x14ac:dyDescent="0.25">
      <c r="A1556" s="79"/>
      <c r="B1556" s="79"/>
      <c r="C1556" s="79"/>
      <c r="D1556" s="95"/>
      <c r="E1556" s="79"/>
      <c r="F1556" s="79"/>
      <c r="G1556" s="80"/>
      <c r="H1556" s="79"/>
      <c r="I1556" s="80"/>
      <c r="J1556" s="104"/>
      <c r="K1556" s="104"/>
      <c r="L1556" s="104"/>
      <c r="M1556" s="104"/>
    </row>
    <row r="1557" spans="1:13" s="81" customFormat="1" x14ac:dyDescent="0.25">
      <c r="A1557" s="79"/>
      <c r="B1557" s="79"/>
      <c r="C1557" s="79"/>
      <c r="D1557" s="95"/>
      <c r="E1557" s="79"/>
      <c r="F1557" s="79"/>
      <c r="G1557" s="80"/>
      <c r="H1557" s="79"/>
      <c r="I1557" s="80"/>
      <c r="J1557" s="104"/>
      <c r="K1557" s="104"/>
      <c r="L1557" s="104"/>
      <c r="M1557" s="104"/>
    </row>
    <row r="1558" spans="1:13" s="81" customFormat="1" x14ac:dyDescent="0.25">
      <c r="A1558" s="79"/>
      <c r="B1558" s="79"/>
      <c r="C1558" s="79"/>
      <c r="D1558" s="95"/>
      <c r="E1558" s="79"/>
      <c r="F1558" s="79"/>
      <c r="G1558" s="80"/>
      <c r="H1558" s="79"/>
      <c r="I1558" s="80"/>
      <c r="J1558" s="104"/>
      <c r="K1558" s="104"/>
      <c r="L1558" s="104"/>
      <c r="M1558" s="104"/>
    </row>
    <row r="1559" spans="1:13" s="81" customFormat="1" x14ac:dyDescent="0.25">
      <c r="A1559" s="79"/>
      <c r="B1559" s="79"/>
      <c r="C1559" s="79"/>
      <c r="D1559" s="95"/>
      <c r="E1559" s="79"/>
      <c r="F1559" s="79"/>
      <c r="G1559" s="80"/>
      <c r="H1559" s="79"/>
      <c r="I1559" s="80"/>
      <c r="J1559" s="104"/>
      <c r="K1559" s="104"/>
      <c r="L1559" s="104"/>
      <c r="M1559" s="104"/>
    </row>
    <row r="1560" spans="1:13" s="81" customFormat="1" x14ac:dyDescent="0.25">
      <c r="A1560" s="79"/>
      <c r="B1560" s="79"/>
      <c r="C1560" s="79"/>
      <c r="D1560" s="95"/>
      <c r="E1560" s="79"/>
      <c r="F1560" s="79"/>
      <c r="G1560" s="80"/>
      <c r="H1560" s="79"/>
      <c r="I1560" s="80"/>
      <c r="J1560" s="104"/>
      <c r="K1560" s="104"/>
      <c r="L1560" s="104"/>
      <c r="M1560" s="104"/>
    </row>
    <row r="1561" spans="1:13" s="81" customFormat="1" x14ac:dyDescent="0.25">
      <c r="A1561" s="79"/>
      <c r="B1561" s="79"/>
      <c r="C1561" s="79"/>
      <c r="D1561" s="95"/>
      <c r="E1561" s="79"/>
      <c r="F1561" s="79"/>
      <c r="G1561" s="80"/>
      <c r="H1561" s="79"/>
      <c r="I1561" s="80"/>
      <c r="J1561" s="104"/>
      <c r="K1561" s="104"/>
      <c r="L1561" s="104"/>
      <c r="M1561" s="104"/>
    </row>
    <row r="1562" spans="1:13" s="81" customFormat="1" x14ac:dyDescent="0.25">
      <c r="A1562" s="79"/>
      <c r="B1562" s="79"/>
      <c r="C1562" s="79"/>
      <c r="D1562" s="95"/>
      <c r="E1562" s="79"/>
      <c r="F1562" s="79"/>
      <c r="G1562" s="80"/>
      <c r="H1562" s="79"/>
      <c r="I1562" s="80"/>
      <c r="J1562" s="104"/>
      <c r="K1562" s="104"/>
      <c r="L1562" s="104"/>
      <c r="M1562" s="104"/>
    </row>
    <row r="1563" spans="1:13" s="81" customFormat="1" x14ac:dyDescent="0.25">
      <c r="A1563" s="79"/>
      <c r="B1563" s="79"/>
      <c r="C1563" s="79"/>
      <c r="D1563" s="95"/>
      <c r="E1563" s="79"/>
      <c r="F1563" s="79"/>
      <c r="G1563" s="80"/>
      <c r="H1563" s="79"/>
      <c r="I1563" s="80"/>
      <c r="J1563" s="104"/>
      <c r="K1563" s="104"/>
      <c r="L1563" s="104"/>
      <c r="M1563" s="104"/>
    </row>
    <row r="1564" spans="1:13" s="81" customFormat="1" x14ac:dyDescent="0.25">
      <c r="A1564" s="79"/>
      <c r="B1564" s="79"/>
      <c r="C1564" s="79"/>
      <c r="D1564" s="95"/>
      <c r="E1564" s="79"/>
      <c r="F1564" s="79"/>
      <c r="G1564" s="80"/>
      <c r="H1564" s="79"/>
      <c r="I1564" s="80"/>
      <c r="J1564" s="104"/>
      <c r="K1564" s="104"/>
      <c r="L1564" s="104"/>
      <c r="M1564" s="104"/>
    </row>
    <row r="1565" spans="1:13" s="81" customFormat="1" x14ac:dyDescent="0.25">
      <c r="A1565" s="79"/>
      <c r="B1565" s="79"/>
      <c r="C1565" s="79"/>
      <c r="D1565" s="95"/>
      <c r="E1565" s="79"/>
      <c r="F1565" s="79"/>
      <c r="G1565" s="80"/>
      <c r="H1565" s="79"/>
      <c r="I1565" s="80"/>
      <c r="J1565" s="104"/>
      <c r="K1565" s="104"/>
      <c r="L1565" s="104"/>
      <c r="M1565" s="104"/>
    </row>
    <row r="1566" spans="1:13" s="81" customFormat="1" x14ac:dyDescent="0.25">
      <c r="A1566" s="79"/>
      <c r="B1566" s="79"/>
      <c r="C1566" s="79"/>
      <c r="D1566" s="95"/>
      <c r="E1566" s="79"/>
      <c r="F1566" s="79"/>
      <c r="G1566" s="80"/>
      <c r="H1566" s="79"/>
      <c r="I1566" s="80"/>
      <c r="J1566" s="104"/>
      <c r="K1566" s="104"/>
      <c r="L1566" s="104"/>
      <c r="M1566" s="104"/>
    </row>
    <row r="1567" spans="1:13" s="81" customFormat="1" x14ac:dyDescent="0.25">
      <c r="A1567" s="79"/>
      <c r="B1567" s="79"/>
      <c r="C1567" s="79"/>
      <c r="D1567" s="95"/>
      <c r="E1567" s="79"/>
      <c r="F1567" s="79"/>
      <c r="G1567" s="80"/>
      <c r="H1567" s="79"/>
      <c r="I1567" s="80"/>
      <c r="J1567" s="104"/>
      <c r="K1567" s="104"/>
      <c r="L1567" s="104"/>
      <c r="M1567" s="104"/>
    </row>
    <row r="1568" spans="1:13" s="81" customFormat="1" x14ac:dyDescent="0.25">
      <c r="A1568" s="79"/>
      <c r="B1568" s="79"/>
      <c r="C1568" s="79"/>
      <c r="D1568" s="95"/>
      <c r="E1568" s="79"/>
      <c r="F1568" s="79"/>
      <c r="G1568" s="80"/>
      <c r="H1568" s="79"/>
      <c r="I1568" s="80"/>
      <c r="J1568" s="104"/>
      <c r="K1568" s="104"/>
      <c r="L1568" s="104"/>
      <c r="M1568" s="104"/>
    </row>
    <row r="1569" spans="1:13" s="81" customFormat="1" x14ac:dyDescent="0.25">
      <c r="A1569" s="79"/>
      <c r="B1569" s="79"/>
      <c r="C1569" s="79"/>
      <c r="D1569" s="95"/>
      <c r="E1569" s="79"/>
      <c r="F1569" s="79"/>
      <c r="G1569" s="80"/>
      <c r="H1569" s="79"/>
      <c r="I1569" s="80"/>
      <c r="J1569" s="104"/>
      <c r="K1569" s="104"/>
      <c r="L1569" s="104"/>
      <c r="M1569" s="104"/>
    </row>
    <row r="1570" spans="1:13" s="81" customFormat="1" x14ac:dyDescent="0.25">
      <c r="A1570" s="79"/>
      <c r="B1570" s="79"/>
      <c r="C1570" s="79"/>
      <c r="D1570" s="95"/>
      <c r="E1570" s="79"/>
      <c r="F1570" s="79"/>
      <c r="G1570" s="80"/>
      <c r="H1570" s="79"/>
      <c r="I1570" s="80"/>
      <c r="J1570" s="104"/>
      <c r="K1570" s="104"/>
      <c r="L1570" s="104"/>
      <c r="M1570" s="104"/>
    </row>
    <row r="1571" spans="1:13" s="81" customFormat="1" x14ac:dyDescent="0.25">
      <c r="A1571" s="79"/>
      <c r="B1571" s="79"/>
      <c r="C1571" s="79"/>
      <c r="D1571" s="95"/>
      <c r="E1571" s="79"/>
      <c r="F1571" s="79"/>
      <c r="G1571" s="80"/>
      <c r="H1571" s="79"/>
      <c r="I1571" s="80"/>
      <c r="J1571" s="104"/>
      <c r="K1571" s="104"/>
      <c r="L1571" s="104"/>
      <c r="M1571" s="104"/>
    </row>
    <row r="1572" spans="1:13" s="81" customFormat="1" x14ac:dyDescent="0.25">
      <c r="A1572" s="79"/>
      <c r="B1572" s="79"/>
      <c r="C1572" s="79"/>
      <c r="D1572" s="95"/>
      <c r="E1572" s="79"/>
      <c r="F1572" s="79"/>
      <c r="G1572" s="80"/>
      <c r="H1572" s="79"/>
      <c r="I1572" s="80"/>
      <c r="J1572" s="104"/>
      <c r="K1572" s="104"/>
      <c r="L1572" s="104"/>
      <c r="M1572" s="104"/>
    </row>
    <row r="1573" spans="1:13" s="81" customFormat="1" x14ac:dyDescent="0.25">
      <c r="A1573" s="79"/>
      <c r="B1573" s="79"/>
      <c r="C1573" s="79"/>
      <c r="D1573" s="95"/>
      <c r="E1573" s="79"/>
      <c r="F1573" s="79"/>
      <c r="G1573" s="80"/>
      <c r="H1573" s="79"/>
      <c r="I1573" s="80"/>
      <c r="J1573" s="104"/>
      <c r="K1573" s="104"/>
      <c r="L1573" s="104"/>
      <c r="M1573" s="104"/>
    </row>
    <row r="1574" spans="1:13" s="81" customFormat="1" x14ac:dyDescent="0.25">
      <c r="A1574" s="79"/>
      <c r="B1574" s="79"/>
      <c r="C1574" s="79"/>
      <c r="D1574" s="95"/>
      <c r="E1574" s="79"/>
      <c r="F1574" s="79"/>
      <c r="G1574" s="80"/>
      <c r="H1574" s="79"/>
      <c r="I1574" s="80"/>
      <c r="J1574" s="104"/>
      <c r="K1574" s="104"/>
      <c r="L1574" s="104"/>
      <c r="M1574" s="104"/>
    </row>
    <row r="1575" spans="1:13" s="81" customFormat="1" x14ac:dyDescent="0.25">
      <c r="A1575" s="79"/>
      <c r="B1575" s="79"/>
      <c r="C1575" s="79"/>
      <c r="D1575" s="95"/>
      <c r="E1575" s="79"/>
      <c r="F1575" s="79"/>
      <c r="G1575" s="80"/>
      <c r="H1575" s="79"/>
      <c r="I1575" s="80"/>
      <c r="J1575" s="104"/>
      <c r="K1575" s="104"/>
      <c r="L1575" s="104"/>
      <c r="M1575" s="104"/>
    </row>
    <row r="1576" spans="1:13" s="81" customFormat="1" x14ac:dyDescent="0.25">
      <c r="A1576" s="79"/>
      <c r="B1576" s="79"/>
      <c r="C1576" s="79"/>
      <c r="D1576" s="95"/>
      <c r="E1576" s="79"/>
      <c r="F1576" s="79"/>
      <c r="G1576" s="80"/>
      <c r="H1576" s="79"/>
      <c r="I1576" s="80"/>
      <c r="J1576" s="104"/>
      <c r="K1576" s="104"/>
      <c r="L1576" s="104"/>
      <c r="M1576" s="104"/>
    </row>
    <row r="1577" spans="1:13" s="81" customFormat="1" x14ac:dyDescent="0.25">
      <c r="A1577" s="79"/>
      <c r="B1577" s="79"/>
      <c r="C1577" s="79"/>
      <c r="D1577" s="95"/>
      <c r="E1577" s="79"/>
      <c r="F1577" s="79"/>
      <c r="G1577" s="80"/>
      <c r="H1577" s="79"/>
      <c r="I1577" s="80"/>
      <c r="J1577" s="104"/>
      <c r="K1577" s="104"/>
      <c r="L1577" s="104"/>
      <c r="M1577" s="104"/>
    </row>
    <row r="1578" spans="1:13" s="81" customFormat="1" x14ac:dyDescent="0.25">
      <c r="A1578" s="79"/>
      <c r="B1578" s="79"/>
      <c r="C1578" s="79"/>
      <c r="D1578" s="95"/>
      <c r="E1578" s="79"/>
      <c r="F1578" s="79"/>
      <c r="G1578" s="80"/>
      <c r="H1578" s="79"/>
      <c r="I1578" s="80"/>
      <c r="J1578" s="104"/>
      <c r="K1578" s="104"/>
      <c r="L1578" s="104"/>
      <c r="M1578" s="104"/>
    </row>
    <row r="1579" spans="1:13" s="81" customFormat="1" x14ac:dyDescent="0.25">
      <c r="A1579" s="79"/>
      <c r="B1579" s="79"/>
      <c r="C1579" s="79"/>
      <c r="D1579" s="95"/>
      <c r="E1579" s="79"/>
      <c r="F1579" s="79"/>
      <c r="G1579" s="80"/>
      <c r="H1579" s="79"/>
      <c r="I1579" s="80"/>
      <c r="J1579" s="104"/>
      <c r="K1579" s="104"/>
      <c r="L1579" s="104"/>
      <c r="M1579" s="104"/>
    </row>
    <row r="1580" spans="1:13" s="81" customFormat="1" x14ac:dyDescent="0.25">
      <c r="A1580" s="79"/>
      <c r="B1580" s="79"/>
      <c r="C1580" s="79"/>
      <c r="D1580" s="95"/>
      <c r="E1580" s="79"/>
      <c r="F1580" s="79"/>
      <c r="G1580" s="80"/>
      <c r="H1580" s="79"/>
      <c r="I1580" s="80"/>
      <c r="J1580" s="104"/>
      <c r="K1580" s="104"/>
      <c r="L1580" s="104"/>
      <c r="M1580" s="104"/>
    </row>
    <row r="1581" spans="1:13" s="81" customFormat="1" x14ac:dyDescent="0.25">
      <c r="A1581" s="79"/>
      <c r="B1581" s="79"/>
      <c r="C1581" s="79"/>
      <c r="D1581" s="95"/>
      <c r="E1581" s="79"/>
      <c r="F1581" s="79"/>
      <c r="G1581" s="80"/>
      <c r="H1581" s="79"/>
      <c r="I1581" s="80"/>
      <c r="J1581" s="104"/>
      <c r="K1581" s="104"/>
      <c r="L1581" s="104"/>
      <c r="M1581" s="104"/>
    </row>
    <row r="1582" spans="1:13" s="81" customFormat="1" x14ac:dyDescent="0.25">
      <c r="A1582" s="79"/>
      <c r="B1582" s="79"/>
      <c r="C1582" s="79"/>
      <c r="D1582" s="95"/>
      <c r="E1582" s="79"/>
      <c r="F1582" s="79"/>
      <c r="G1582" s="80"/>
      <c r="H1582" s="79"/>
      <c r="I1582" s="80"/>
      <c r="J1582" s="104"/>
      <c r="K1582" s="104"/>
      <c r="L1582" s="104"/>
      <c r="M1582" s="104"/>
    </row>
    <row r="1583" spans="1:13" s="81" customFormat="1" x14ac:dyDescent="0.25">
      <c r="A1583" s="79"/>
      <c r="B1583" s="79"/>
      <c r="C1583" s="79"/>
      <c r="D1583" s="95"/>
      <c r="E1583" s="79"/>
      <c r="F1583" s="79"/>
      <c r="G1583" s="80"/>
      <c r="H1583" s="79"/>
      <c r="I1583" s="80"/>
      <c r="J1583" s="104"/>
      <c r="K1583" s="104"/>
      <c r="L1583" s="104"/>
      <c r="M1583" s="104"/>
    </row>
    <row r="1584" spans="1:13" s="81" customFormat="1" x14ac:dyDescent="0.25">
      <c r="A1584" s="79"/>
      <c r="B1584" s="79"/>
      <c r="C1584" s="79"/>
      <c r="D1584" s="95"/>
      <c r="E1584" s="79"/>
      <c r="F1584" s="79"/>
      <c r="G1584" s="80"/>
      <c r="H1584" s="79"/>
      <c r="I1584" s="80"/>
      <c r="J1584" s="104"/>
      <c r="K1584" s="104"/>
      <c r="L1584" s="104"/>
      <c r="M1584" s="104"/>
    </row>
    <row r="1585" spans="1:13" s="81" customFormat="1" x14ac:dyDescent="0.25">
      <c r="A1585" s="79"/>
      <c r="B1585" s="79"/>
      <c r="C1585" s="79"/>
      <c r="D1585" s="95"/>
      <c r="E1585" s="79"/>
      <c r="F1585" s="79"/>
      <c r="G1585" s="80"/>
      <c r="H1585" s="79"/>
      <c r="I1585" s="80"/>
      <c r="J1585" s="104"/>
      <c r="K1585" s="104"/>
      <c r="L1585" s="104"/>
      <c r="M1585" s="104"/>
    </row>
    <row r="1586" spans="1:13" s="81" customFormat="1" x14ac:dyDescent="0.25">
      <c r="A1586" s="79"/>
      <c r="B1586" s="79"/>
      <c r="C1586" s="79"/>
      <c r="D1586" s="95"/>
      <c r="E1586" s="79"/>
      <c r="F1586" s="79"/>
      <c r="G1586" s="80"/>
      <c r="H1586" s="79"/>
      <c r="I1586" s="80"/>
      <c r="J1586" s="104"/>
      <c r="K1586" s="104"/>
      <c r="L1586" s="104"/>
      <c r="M1586" s="104"/>
    </row>
    <row r="1587" spans="1:13" s="81" customFormat="1" x14ac:dyDescent="0.25">
      <c r="A1587" s="79"/>
      <c r="B1587" s="79"/>
      <c r="C1587" s="79"/>
      <c r="D1587" s="95"/>
      <c r="E1587" s="79"/>
      <c r="F1587" s="79"/>
      <c r="G1587" s="80"/>
      <c r="H1587" s="79"/>
      <c r="I1587" s="80"/>
      <c r="J1587" s="104"/>
      <c r="K1587" s="104"/>
      <c r="L1587" s="104"/>
      <c r="M1587" s="104"/>
    </row>
    <row r="1588" spans="1:13" s="81" customFormat="1" x14ac:dyDescent="0.25">
      <c r="A1588" s="79"/>
      <c r="B1588" s="79"/>
      <c r="C1588" s="79"/>
      <c r="D1588" s="95"/>
      <c r="E1588" s="79"/>
      <c r="F1588" s="79"/>
      <c r="G1588" s="80"/>
      <c r="H1588" s="79"/>
      <c r="I1588" s="80"/>
      <c r="J1588" s="104"/>
      <c r="K1588" s="104"/>
      <c r="L1588" s="104"/>
      <c r="M1588" s="104"/>
    </row>
    <row r="1589" spans="1:13" s="81" customFormat="1" x14ac:dyDescent="0.25">
      <c r="A1589" s="79"/>
      <c r="B1589" s="79"/>
      <c r="C1589" s="79"/>
      <c r="D1589" s="95"/>
      <c r="E1589" s="79"/>
      <c r="F1589" s="79"/>
      <c r="G1589" s="80"/>
      <c r="H1589" s="79"/>
      <c r="I1589" s="80"/>
      <c r="J1589" s="104"/>
      <c r="K1589" s="104"/>
      <c r="L1589" s="104"/>
      <c r="M1589" s="104"/>
    </row>
    <row r="1590" spans="1:13" s="81" customFormat="1" x14ac:dyDescent="0.25">
      <c r="A1590" s="79"/>
      <c r="B1590" s="79"/>
      <c r="C1590" s="79"/>
      <c r="D1590" s="95"/>
      <c r="E1590" s="79"/>
      <c r="F1590" s="79"/>
      <c r="G1590" s="80"/>
      <c r="H1590" s="79"/>
      <c r="I1590" s="80"/>
      <c r="J1590" s="104"/>
      <c r="K1590" s="104"/>
      <c r="L1590" s="104"/>
      <c r="M1590" s="104"/>
    </row>
    <row r="1591" spans="1:13" s="81" customFormat="1" x14ac:dyDescent="0.25">
      <c r="A1591" s="79"/>
      <c r="B1591" s="79"/>
      <c r="C1591" s="79"/>
      <c r="D1591" s="95"/>
      <c r="E1591" s="79"/>
      <c r="F1591" s="79"/>
      <c r="G1591" s="80"/>
      <c r="H1591" s="79"/>
      <c r="I1591" s="80"/>
      <c r="J1591" s="104"/>
      <c r="K1591" s="104"/>
      <c r="L1591" s="104"/>
      <c r="M1591" s="104"/>
    </row>
    <row r="1592" spans="1:13" s="81" customFormat="1" x14ac:dyDescent="0.25">
      <c r="A1592" s="79"/>
      <c r="B1592" s="79"/>
      <c r="C1592" s="79"/>
      <c r="D1592" s="95"/>
      <c r="E1592" s="79"/>
      <c r="F1592" s="79"/>
      <c r="G1592" s="80"/>
      <c r="H1592" s="79"/>
      <c r="I1592" s="80"/>
      <c r="J1592" s="104"/>
      <c r="K1592" s="104"/>
      <c r="L1592" s="104"/>
      <c r="M1592" s="104"/>
    </row>
    <row r="1593" spans="1:13" s="81" customFormat="1" x14ac:dyDescent="0.25">
      <c r="A1593" s="79"/>
      <c r="B1593" s="79"/>
      <c r="C1593" s="79"/>
      <c r="D1593" s="95"/>
      <c r="E1593" s="79"/>
      <c r="F1593" s="79"/>
      <c r="G1593" s="80"/>
      <c r="H1593" s="79"/>
      <c r="I1593" s="80"/>
      <c r="J1593" s="104"/>
      <c r="K1593" s="104"/>
      <c r="L1593" s="104"/>
      <c r="M1593" s="104"/>
    </row>
    <row r="1594" spans="1:13" s="81" customFormat="1" x14ac:dyDescent="0.25">
      <c r="A1594" s="79"/>
      <c r="B1594" s="79"/>
      <c r="C1594" s="79"/>
      <c r="D1594" s="95"/>
      <c r="E1594" s="79"/>
      <c r="F1594" s="79"/>
      <c r="G1594" s="80"/>
      <c r="H1594" s="79"/>
      <c r="I1594" s="80"/>
      <c r="J1594" s="104"/>
      <c r="K1594" s="104"/>
      <c r="L1594" s="104"/>
      <c r="M1594" s="104"/>
    </row>
    <row r="1595" spans="1:13" s="81" customFormat="1" x14ac:dyDescent="0.25">
      <c r="A1595" s="79"/>
      <c r="B1595" s="79"/>
      <c r="C1595" s="79"/>
      <c r="D1595" s="95"/>
      <c r="E1595" s="79"/>
      <c r="F1595" s="79"/>
      <c r="G1595" s="80"/>
      <c r="H1595" s="79"/>
      <c r="I1595" s="80"/>
      <c r="J1595" s="104"/>
      <c r="K1595" s="104"/>
      <c r="L1595" s="104"/>
      <c r="M1595" s="104"/>
    </row>
    <row r="1596" spans="1:13" s="81" customFormat="1" x14ac:dyDescent="0.25">
      <c r="A1596" s="79"/>
      <c r="B1596" s="79"/>
      <c r="C1596" s="79"/>
      <c r="D1596" s="95"/>
      <c r="E1596" s="79"/>
      <c r="F1596" s="79"/>
      <c r="G1596" s="80"/>
      <c r="H1596" s="79"/>
      <c r="I1596" s="80"/>
      <c r="J1596" s="104"/>
      <c r="K1596" s="104"/>
      <c r="L1596" s="104"/>
      <c r="M1596" s="104"/>
    </row>
    <row r="1597" spans="1:13" s="81" customFormat="1" x14ac:dyDescent="0.25">
      <c r="A1597" s="79"/>
      <c r="B1597" s="79"/>
      <c r="C1597" s="79"/>
      <c r="D1597" s="95"/>
      <c r="E1597" s="79"/>
      <c r="F1597" s="79"/>
      <c r="G1597" s="80"/>
      <c r="H1597" s="79"/>
      <c r="I1597" s="80"/>
      <c r="J1597" s="104"/>
      <c r="K1597" s="104"/>
      <c r="L1597" s="104"/>
      <c r="M1597" s="104"/>
    </row>
    <row r="1598" spans="1:13" s="81" customFormat="1" x14ac:dyDescent="0.25">
      <c r="A1598" s="79"/>
      <c r="B1598" s="79"/>
      <c r="C1598" s="79"/>
      <c r="D1598" s="95"/>
      <c r="E1598" s="79"/>
      <c r="F1598" s="79"/>
      <c r="G1598" s="80"/>
      <c r="H1598" s="79"/>
      <c r="I1598" s="80"/>
      <c r="J1598" s="104"/>
      <c r="K1598" s="104"/>
      <c r="L1598" s="104"/>
      <c r="M1598" s="104"/>
    </row>
    <row r="1599" spans="1:13" s="81" customFormat="1" x14ac:dyDescent="0.25">
      <c r="A1599" s="79"/>
      <c r="B1599" s="79"/>
      <c r="C1599" s="79"/>
      <c r="D1599" s="95"/>
      <c r="E1599" s="79"/>
      <c r="F1599" s="79"/>
      <c r="G1599" s="80"/>
      <c r="H1599" s="79"/>
      <c r="I1599" s="80"/>
      <c r="J1599" s="104"/>
      <c r="K1599" s="104"/>
      <c r="L1599" s="104"/>
      <c r="M1599" s="104"/>
    </row>
    <row r="1600" spans="1:13" s="81" customFormat="1" x14ac:dyDescent="0.25">
      <c r="A1600" s="79"/>
      <c r="B1600" s="79"/>
      <c r="C1600" s="79"/>
      <c r="D1600" s="95"/>
      <c r="E1600" s="79"/>
      <c r="F1600" s="79"/>
      <c r="G1600" s="80"/>
      <c r="H1600" s="79"/>
      <c r="I1600" s="80"/>
      <c r="J1600" s="104"/>
      <c r="K1600" s="104"/>
      <c r="L1600" s="104"/>
      <c r="M1600" s="104"/>
    </row>
    <row r="1601" spans="1:13" s="81" customFormat="1" x14ac:dyDescent="0.25">
      <c r="A1601" s="79"/>
      <c r="B1601" s="79"/>
      <c r="C1601" s="79"/>
      <c r="D1601" s="95"/>
      <c r="E1601" s="79"/>
      <c r="F1601" s="79"/>
      <c r="G1601" s="80"/>
      <c r="H1601" s="79"/>
      <c r="I1601" s="80"/>
      <c r="J1601" s="104"/>
      <c r="K1601" s="104"/>
      <c r="L1601" s="104"/>
      <c r="M1601" s="104"/>
    </row>
    <row r="1602" spans="1:13" s="81" customFormat="1" x14ac:dyDescent="0.25">
      <c r="A1602" s="79"/>
      <c r="B1602" s="79"/>
      <c r="C1602" s="79"/>
      <c r="D1602" s="95"/>
      <c r="E1602" s="79"/>
      <c r="F1602" s="79"/>
      <c r="G1602" s="80"/>
      <c r="H1602" s="79"/>
      <c r="I1602" s="80"/>
      <c r="J1602" s="104"/>
      <c r="K1602" s="104"/>
      <c r="L1602" s="104"/>
      <c r="M1602" s="104"/>
    </row>
    <row r="1603" spans="1:13" s="81" customFormat="1" x14ac:dyDescent="0.25">
      <c r="A1603" s="79"/>
      <c r="B1603" s="79"/>
      <c r="C1603" s="79"/>
      <c r="D1603" s="95"/>
      <c r="E1603" s="79"/>
      <c r="F1603" s="79"/>
      <c r="G1603" s="80"/>
      <c r="H1603" s="79"/>
      <c r="I1603" s="80"/>
      <c r="J1603" s="104"/>
      <c r="K1603" s="104"/>
      <c r="L1603" s="104"/>
      <c r="M1603" s="104"/>
    </row>
    <row r="1604" spans="1:13" s="81" customFormat="1" x14ac:dyDescent="0.25">
      <c r="A1604" s="79"/>
      <c r="B1604" s="79"/>
      <c r="C1604" s="79"/>
      <c r="D1604" s="95"/>
      <c r="E1604" s="79"/>
      <c r="F1604" s="79"/>
      <c r="G1604" s="80"/>
      <c r="H1604" s="79"/>
      <c r="I1604" s="80"/>
      <c r="J1604" s="104"/>
      <c r="K1604" s="104"/>
      <c r="L1604" s="104"/>
      <c r="M1604" s="104"/>
    </row>
    <row r="1605" spans="1:13" s="81" customFormat="1" x14ac:dyDescent="0.25">
      <c r="A1605" s="79"/>
      <c r="B1605" s="79"/>
      <c r="C1605" s="79"/>
      <c r="D1605" s="95"/>
      <c r="E1605" s="79"/>
      <c r="F1605" s="79"/>
      <c r="G1605" s="80"/>
      <c r="H1605" s="79"/>
      <c r="I1605" s="80"/>
      <c r="J1605" s="104"/>
      <c r="K1605" s="104"/>
      <c r="L1605" s="104"/>
      <c r="M1605" s="104"/>
    </row>
    <row r="1606" spans="1:13" s="81" customFormat="1" x14ac:dyDescent="0.25">
      <c r="A1606" s="79"/>
      <c r="B1606" s="79"/>
      <c r="C1606" s="79"/>
      <c r="D1606" s="95"/>
      <c r="E1606" s="79"/>
      <c r="F1606" s="79"/>
      <c r="G1606" s="80"/>
      <c r="H1606" s="79"/>
      <c r="I1606" s="80"/>
      <c r="J1606" s="104"/>
      <c r="K1606" s="104"/>
      <c r="L1606" s="104"/>
      <c r="M1606" s="104"/>
    </row>
    <row r="1607" spans="1:13" s="81" customFormat="1" x14ac:dyDescent="0.25">
      <c r="A1607" s="79"/>
      <c r="B1607" s="79"/>
      <c r="C1607" s="79"/>
      <c r="D1607" s="95"/>
      <c r="E1607" s="79"/>
      <c r="F1607" s="79"/>
      <c r="G1607" s="80"/>
      <c r="H1607" s="79"/>
      <c r="I1607" s="80"/>
      <c r="J1607" s="104"/>
      <c r="K1607" s="104"/>
      <c r="L1607" s="104"/>
      <c r="M1607" s="104"/>
    </row>
    <row r="1608" spans="1:13" s="81" customFormat="1" x14ac:dyDescent="0.25">
      <c r="A1608" s="79"/>
      <c r="B1608" s="79"/>
      <c r="C1608" s="79"/>
      <c r="D1608" s="95"/>
      <c r="E1608" s="79"/>
      <c r="F1608" s="79"/>
      <c r="G1608" s="80"/>
      <c r="H1608" s="79"/>
      <c r="I1608" s="80"/>
      <c r="J1608" s="104"/>
      <c r="K1608" s="104"/>
      <c r="L1608" s="104"/>
      <c r="M1608" s="104"/>
    </row>
    <row r="1609" spans="1:13" s="81" customFormat="1" x14ac:dyDescent="0.25">
      <c r="A1609" s="79"/>
      <c r="B1609" s="79"/>
      <c r="C1609" s="79"/>
      <c r="D1609" s="95"/>
      <c r="E1609" s="79"/>
      <c r="F1609" s="79"/>
      <c r="G1609" s="80"/>
      <c r="H1609" s="79"/>
      <c r="I1609" s="80"/>
      <c r="J1609" s="104"/>
      <c r="K1609" s="104"/>
      <c r="L1609" s="104"/>
      <c r="M1609" s="104"/>
    </row>
    <row r="1610" spans="1:13" s="81" customFormat="1" x14ac:dyDescent="0.25">
      <c r="A1610" s="79"/>
      <c r="B1610" s="79"/>
      <c r="C1610" s="79"/>
      <c r="D1610" s="95"/>
      <c r="E1610" s="79"/>
      <c r="F1610" s="79"/>
      <c r="G1610" s="80"/>
      <c r="H1610" s="79"/>
      <c r="I1610" s="80"/>
      <c r="J1610" s="104"/>
      <c r="K1610" s="104"/>
      <c r="L1610" s="104"/>
      <c r="M1610" s="104"/>
    </row>
    <row r="1611" spans="1:13" s="81" customFormat="1" x14ac:dyDescent="0.25">
      <c r="A1611" s="79"/>
      <c r="B1611" s="79"/>
      <c r="C1611" s="79"/>
      <c r="D1611" s="95"/>
      <c r="E1611" s="79"/>
      <c r="F1611" s="79"/>
      <c r="G1611" s="80"/>
      <c r="H1611" s="79"/>
      <c r="I1611" s="80"/>
      <c r="J1611" s="104"/>
      <c r="K1611" s="104"/>
      <c r="L1611" s="104"/>
      <c r="M1611" s="104"/>
    </row>
    <row r="1612" spans="1:13" s="81" customFormat="1" x14ac:dyDescent="0.25">
      <c r="A1612" s="79"/>
      <c r="B1612" s="79"/>
      <c r="C1612" s="79"/>
      <c r="D1612" s="95"/>
      <c r="E1612" s="79"/>
      <c r="F1612" s="79"/>
      <c r="G1612" s="80"/>
      <c r="H1612" s="79"/>
      <c r="I1612" s="80"/>
      <c r="J1612" s="104"/>
      <c r="K1612" s="104"/>
      <c r="L1612" s="104"/>
      <c r="M1612" s="104"/>
    </row>
    <row r="1613" spans="1:13" s="81" customFormat="1" x14ac:dyDescent="0.25">
      <c r="A1613" s="79"/>
      <c r="B1613" s="79"/>
      <c r="C1613" s="79"/>
      <c r="D1613" s="95"/>
      <c r="E1613" s="79"/>
      <c r="F1613" s="79"/>
      <c r="G1613" s="80"/>
      <c r="H1613" s="79"/>
      <c r="I1613" s="80"/>
      <c r="J1613" s="104"/>
      <c r="K1613" s="104"/>
      <c r="L1613" s="104"/>
      <c r="M1613" s="104"/>
    </row>
    <row r="1614" spans="1:13" s="81" customFormat="1" x14ac:dyDescent="0.25">
      <c r="A1614" s="79"/>
      <c r="B1614" s="79"/>
      <c r="C1614" s="79"/>
      <c r="D1614" s="95"/>
      <c r="E1614" s="79"/>
      <c r="F1614" s="79"/>
      <c r="G1614" s="80"/>
      <c r="H1614" s="79"/>
      <c r="I1614" s="80"/>
      <c r="J1614" s="104"/>
      <c r="K1614" s="104"/>
      <c r="L1614" s="104"/>
      <c r="M1614" s="104"/>
    </row>
    <row r="1615" spans="1:13" s="81" customFormat="1" x14ac:dyDescent="0.25">
      <c r="A1615" s="79"/>
      <c r="B1615" s="79"/>
      <c r="C1615" s="79"/>
      <c r="D1615" s="95"/>
      <c r="E1615" s="79"/>
      <c r="F1615" s="79"/>
      <c r="G1615" s="80"/>
      <c r="H1615" s="79"/>
      <c r="I1615" s="80"/>
      <c r="J1615" s="104"/>
      <c r="K1615" s="104"/>
      <c r="L1615" s="104"/>
      <c r="M1615" s="104"/>
    </row>
    <row r="1616" spans="1:13" s="81" customFormat="1" x14ac:dyDescent="0.25">
      <c r="A1616" s="79"/>
      <c r="B1616" s="79"/>
      <c r="C1616" s="79"/>
      <c r="D1616" s="95"/>
      <c r="E1616" s="79"/>
      <c r="F1616" s="79"/>
      <c r="G1616" s="80"/>
      <c r="H1616" s="79"/>
      <c r="I1616" s="80"/>
      <c r="J1616" s="104"/>
      <c r="K1616" s="104"/>
      <c r="L1616" s="104"/>
      <c r="M1616" s="104"/>
    </row>
    <row r="1617" spans="1:13" s="81" customFormat="1" x14ac:dyDescent="0.25">
      <c r="A1617" s="79"/>
      <c r="B1617" s="79"/>
      <c r="C1617" s="79"/>
      <c r="D1617" s="95"/>
      <c r="E1617" s="79"/>
      <c r="F1617" s="79"/>
      <c r="G1617" s="80"/>
      <c r="H1617" s="79"/>
      <c r="I1617" s="80"/>
      <c r="J1617" s="104"/>
      <c r="K1617" s="104"/>
      <c r="L1617" s="104"/>
      <c r="M1617" s="104"/>
    </row>
    <row r="1618" spans="1:13" s="81" customFormat="1" x14ac:dyDescent="0.25">
      <c r="A1618" s="79"/>
      <c r="B1618" s="79"/>
      <c r="C1618" s="79"/>
      <c r="D1618" s="95"/>
      <c r="E1618" s="79"/>
      <c r="F1618" s="79"/>
      <c r="G1618" s="80"/>
      <c r="H1618" s="79"/>
      <c r="I1618" s="80"/>
      <c r="J1618" s="104"/>
      <c r="K1618" s="104"/>
      <c r="L1618" s="104"/>
      <c r="M1618" s="104"/>
    </row>
    <row r="1619" spans="1:13" s="81" customFormat="1" x14ac:dyDescent="0.25">
      <c r="A1619" s="79"/>
      <c r="B1619" s="79"/>
      <c r="C1619" s="79"/>
      <c r="D1619" s="95"/>
      <c r="E1619" s="79"/>
      <c r="F1619" s="79"/>
      <c r="G1619" s="80"/>
      <c r="H1619" s="79"/>
      <c r="I1619" s="80"/>
      <c r="J1619" s="104"/>
      <c r="K1619" s="104"/>
      <c r="L1619" s="104"/>
      <c r="M1619" s="104"/>
    </row>
    <row r="1620" spans="1:13" s="81" customFormat="1" x14ac:dyDescent="0.25">
      <c r="A1620" s="79"/>
      <c r="B1620" s="79"/>
      <c r="C1620" s="79"/>
      <c r="D1620" s="95"/>
      <c r="E1620" s="79"/>
      <c r="F1620" s="79"/>
      <c r="G1620" s="80"/>
      <c r="H1620" s="79"/>
      <c r="I1620" s="80"/>
      <c r="J1620" s="104"/>
      <c r="K1620" s="104"/>
      <c r="L1620" s="104"/>
      <c r="M1620" s="104"/>
    </row>
    <row r="1621" spans="1:13" s="81" customFormat="1" x14ac:dyDescent="0.25">
      <c r="A1621" s="79"/>
      <c r="B1621" s="79"/>
      <c r="C1621" s="79"/>
      <c r="D1621" s="95"/>
      <c r="E1621" s="79"/>
      <c r="F1621" s="79"/>
      <c r="G1621" s="80"/>
      <c r="H1621" s="79"/>
      <c r="I1621" s="80"/>
      <c r="J1621" s="104"/>
      <c r="K1621" s="104"/>
      <c r="L1621" s="104"/>
      <c r="M1621" s="104"/>
    </row>
    <row r="1622" spans="1:13" s="81" customFormat="1" x14ac:dyDescent="0.25">
      <c r="A1622" s="79"/>
      <c r="B1622" s="79"/>
      <c r="C1622" s="79"/>
      <c r="D1622" s="95"/>
      <c r="E1622" s="79"/>
      <c r="F1622" s="79"/>
      <c r="G1622" s="80"/>
      <c r="H1622" s="79"/>
      <c r="I1622" s="80"/>
      <c r="J1622" s="104"/>
      <c r="K1622" s="104"/>
      <c r="L1622" s="104"/>
      <c r="M1622" s="104"/>
    </row>
    <row r="1623" spans="1:13" s="81" customFormat="1" x14ac:dyDescent="0.25">
      <c r="A1623" s="79"/>
      <c r="B1623" s="79"/>
      <c r="C1623" s="79"/>
      <c r="D1623" s="95"/>
      <c r="E1623" s="79"/>
      <c r="F1623" s="79"/>
      <c r="G1623" s="80"/>
      <c r="H1623" s="79"/>
      <c r="I1623" s="80"/>
      <c r="J1623" s="104"/>
      <c r="K1623" s="104"/>
      <c r="L1623" s="104"/>
      <c r="M1623" s="104"/>
    </row>
    <row r="1624" spans="1:13" s="81" customFormat="1" x14ac:dyDescent="0.25">
      <c r="A1624" s="79"/>
      <c r="B1624" s="79"/>
      <c r="C1624" s="79"/>
      <c r="D1624" s="95"/>
      <c r="E1624" s="79"/>
      <c r="F1624" s="79"/>
      <c r="G1624" s="80"/>
      <c r="H1624" s="79"/>
      <c r="I1624" s="80"/>
      <c r="J1624" s="104"/>
      <c r="K1624" s="104"/>
      <c r="L1624" s="104"/>
      <c r="M1624" s="104"/>
    </row>
    <row r="1625" spans="1:13" s="81" customFormat="1" x14ac:dyDescent="0.25">
      <c r="A1625" s="79"/>
      <c r="B1625" s="79"/>
      <c r="C1625" s="79"/>
      <c r="D1625" s="95"/>
      <c r="E1625" s="79"/>
      <c r="F1625" s="79"/>
      <c r="G1625" s="80"/>
      <c r="H1625" s="79"/>
      <c r="I1625" s="80"/>
      <c r="J1625" s="104"/>
      <c r="K1625" s="104"/>
      <c r="L1625" s="104"/>
      <c r="M1625" s="104"/>
    </row>
    <row r="1626" spans="1:13" s="81" customFormat="1" x14ac:dyDescent="0.25">
      <c r="A1626" s="79"/>
      <c r="B1626" s="79"/>
      <c r="C1626" s="79"/>
      <c r="D1626" s="95"/>
      <c r="E1626" s="79"/>
      <c r="F1626" s="79"/>
      <c r="G1626" s="80"/>
      <c r="H1626" s="79"/>
      <c r="I1626" s="80"/>
      <c r="J1626" s="104"/>
      <c r="K1626" s="104"/>
      <c r="L1626" s="104"/>
      <c r="M1626" s="104"/>
    </row>
    <row r="1627" spans="1:13" s="81" customFormat="1" x14ac:dyDescent="0.25">
      <c r="A1627" s="79"/>
      <c r="B1627" s="79"/>
      <c r="C1627" s="79"/>
      <c r="D1627" s="95"/>
      <c r="E1627" s="79"/>
      <c r="F1627" s="79"/>
      <c r="G1627" s="80"/>
      <c r="H1627" s="79"/>
      <c r="I1627" s="80"/>
      <c r="J1627" s="104"/>
      <c r="K1627" s="104"/>
      <c r="L1627" s="104"/>
      <c r="M1627" s="104"/>
    </row>
    <row r="1628" spans="1:13" s="81" customFormat="1" x14ac:dyDescent="0.25">
      <c r="A1628" s="79"/>
      <c r="B1628" s="79"/>
      <c r="C1628" s="79"/>
      <c r="D1628" s="95"/>
      <c r="E1628" s="79"/>
      <c r="F1628" s="79"/>
      <c r="G1628" s="80"/>
      <c r="H1628" s="79"/>
      <c r="I1628" s="80"/>
      <c r="J1628" s="104"/>
      <c r="K1628" s="104"/>
      <c r="L1628" s="104"/>
      <c r="M1628" s="104"/>
    </row>
    <row r="1629" spans="1:13" s="81" customFormat="1" x14ac:dyDescent="0.25">
      <c r="A1629" s="79"/>
      <c r="B1629" s="79"/>
      <c r="C1629" s="79"/>
      <c r="D1629" s="95"/>
      <c r="E1629" s="79"/>
      <c r="F1629" s="79"/>
      <c r="G1629" s="80"/>
      <c r="H1629" s="79"/>
      <c r="I1629" s="80"/>
      <c r="J1629" s="104"/>
      <c r="K1629" s="104"/>
      <c r="L1629" s="104"/>
      <c r="M1629" s="104"/>
    </row>
    <row r="1630" spans="1:13" s="81" customFormat="1" x14ac:dyDescent="0.25">
      <c r="A1630" s="79"/>
      <c r="B1630" s="79"/>
      <c r="C1630" s="79"/>
      <c r="D1630" s="95"/>
      <c r="E1630" s="79"/>
      <c r="F1630" s="79"/>
      <c r="G1630" s="80"/>
      <c r="H1630" s="79"/>
      <c r="I1630" s="80"/>
      <c r="J1630" s="104"/>
      <c r="K1630" s="104"/>
      <c r="L1630" s="104"/>
      <c r="M1630" s="104"/>
    </row>
    <row r="1631" spans="1:13" s="81" customFormat="1" x14ac:dyDescent="0.25">
      <c r="A1631" s="79"/>
      <c r="B1631" s="79"/>
      <c r="C1631" s="79"/>
      <c r="D1631" s="95"/>
      <c r="E1631" s="79"/>
      <c r="F1631" s="79"/>
      <c r="G1631" s="80"/>
      <c r="H1631" s="79"/>
      <c r="I1631" s="80"/>
      <c r="J1631" s="104"/>
      <c r="K1631" s="104"/>
      <c r="L1631" s="104"/>
      <c r="M1631" s="104"/>
    </row>
    <row r="1632" spans="1:13" s="81" customFormat="1" x14ac:dyDescent="0.25">
      <c r="A1632" s="79"/>
      <c r="B1632" s="79"/>
      <c r="C1632" s="79"/>
      <c r="D1632" s="95"/>
      <c r="E1632" s="79"/>
      <c r="F1632" s="79"/>
      <c r="G1632" s="80"/>
      <c r="H1632" s="79"/>
      <c r="I1632" s="80"/>
      <c r="J1632" s="104"/>
      <c r="K1632" s="104"/>
      <c r="L1632" s="104"/>
      <c r="M1632" s="104"/>
    </row>
    <row r="1633" spans="1:13" s="81" customFormat="1" x14ac:dyDescent="0.25">
      <c r="A1633" s="79"/>
      <c r="B1633" s="79"/>
      <c r="C1633" s="79"/>
      <c r="D1633" s="95"/>
      <c r="E1633" s="79"/>
      <c r="F1633" s="79"/>
      <c r="G1633" s="80"/>
      <c r="H1633" s="79"/>
      <c r="I1633" s="80"/>
      <c r="J1633" s="104"/>
      <c r="K1633" s="104"/>
      <c r="L1633" s="104"/>
      <c r="M1633" s="104"/>
    </row>
    <row r="1634" spans="1:13" s="81" customFormat="1" x14ac:dyDescent="0.25">
      <c r="A1634" s="79"/>
      <c r="B1634" s="79"/>
      <c r="C1634" s="79"/>
      <c r="D1634" s="95"/>
      <c r="E1634" s="79"/>
      <c r="F1634" s="79"/>
      <c r="G1634" s="80"/>
      <c r="H1634" s="79"/>
      <c r="I1634" s="80"/>
      <c r="J1634" s="104"/>
      <c r="K1634" s="104"/>
      <c r="L1634" s="104"/>
      <c r="M1634" s="104"/>
    </row>
    <row r="1635" spans="1:13" s="81" customFormat="1" x14ac:dyDescent="0.25">
      <c r="A1635" s="79"/>
      <c r="B1635" s="79"/>
      <c r="C1635" s="79"/>
      <c r="D1635" s="95"/>
      <c r="E1635" s="79"/>
      <c r="F1635" s="79"/>
      <c r="G1635" s="80"/>
      <c r="H1635" s="79"/>
      <c r="I1635" s="80"/>
      <c r="J1635" s="104"/>
      <c r="K1635" s="104"/>
      <c r="L1635" s="104"/>
      <c r="M1635" s="104"/>
    </row>
    <row r="1636" spans="1:13" s="81" customFormat="1" x14ac:dyDescent="0.25">
      <c r="A1636" s="79"/>
      <c r="B1636" s="79"/>
      <c r="C1636" s="79"/>
      <c r="D1636" s="95"/>
      <c r="E1636" s="79"/>
      <c r="F1636" s="79"/>
      <c r="G1636" s="80"/>
      <c r="H1636" s="79"/>
      <c r="I1636" s="80"/>
      <c r="J1636" s="104"/>
      <c r="K1636" s="104"/>
      <c r="L1636" s="104"/>
      <c r="M1636" s="104"/>
    </row>
    <row r="1637" spans="1:13" s="81" customFormat="1" x14ac:dyDescent="0.25">
      <c r="A1637" s="79"/>
      <c r="B1637" s="79"/>
      <c r="C1637" s="79"/>
      <c r="D1637" s="95"/>
      <c r="E1637" s="79"/>
      <c r="F1637" s="79"/>
      <c r="G1637" s="80"/>
      <c r="H1637" s="79"/>
      <c r="I1637" s="80"/>
      <c r="J1637" s="104"/>
      <c r="K1637" s="104"/>
      <c r="L1637" s="104"/>
      <c r="M1637" s="104"/>
    </row>
    <row r="1638" spans="1:13" s="81" customFormat="1" x14ac:dyDescent="0.25">
      <c r="A1638" s="79"/>
      <c r="B1638" s="79"/>
      <c r="C1638" s="79"/>
      <c r="D1638" s="95"/>
      <c r="E1638" s="79"/>
      <c r="F1638" s="79"/>
      <c r="G1638" s="80"/>
      <c r="H1638" s="79"/>
      <c r="I1638" s="80"/>
      <c r="J1638" s="104"/>
      <c r="K1638" s="104"/>
      <c r="L1638" s="104"/>
      <c r="M1638" s="104"/>
    </row>
    <row r="1639" spans="1:13" s="81" customFormat="1" x14ac:dyDescent="0.25">
      <c r="A1639" s="79"/>
      <c r="B1639" s="79"/>
      <c r="C1639" s="79"/>
      <c r="D1639" s="95"/>
      <c r="E1639" s="79"/>
      <c r="F1639" s="79"/>
      <c r="G1639" s="80"/>
      <c r="H1639" s="79"/>
      <c r="I1639" s="80"/>
      <c r="J1639" s="104"/>
      <c r="K1639" s="104"/>
      <c r="L1639" s="104"/>
      <c r="M1639" s="104"/>
    </row>
    <row r="1640" spans="1:13" s="81" customFormat="1" x14ac:dyDescent="0.25">
      <c r="A1640" s="79"/>
      <c r="B1640" s="79"/>
      <c r="C1640" s="79"/>
      <c r="D1640" s="95"/>
      <c r="E1640" s="79"/>
      <c r="F1640" s="79"/>
      <c r="G1640" s="80"/>
      <c r="H1640" s="79"/>
      <c r="I1640" s="80"/>
      <c r="J1640" s="104"/>
      <c r="K1640" s="104"/>
      <c r="L1640" s="104"/>
      <c r="M1640" s="104"/>
    </row>
    <row r="1641" spans="1:13" s="81" customFormat="1" x14ac:dyDescent="0.25">
      <c r="A1641" s="79"/>
      <c r="B1641" s="79"/>
      <c r="C1641" s="79"/>
      <c r="D1641" s="95"/>
      <c r="E1641" s="79"/>
      <c r="F1641" s="79"/>
      <c r="G1641" s="80"/>
      <c r="H1641" s="79"/>
      <c r="I1641" s="80"/>
      <c r="J1641" s="104"/>
      <c r="K1641" s="104"/>
      <c r="L1641" s="104"/>
      <c r="M1641" s="104"/>
    </row>
    <row r="1642" spans="1:13" s="81" customFormat="1" x14ac:dyDescent="0.25">
      <c r="A1642" s="79"/>
      <c r="B1642" s="79"/>
      <c r="C1642" s="79"/>
      <c r="D1642" s="95"/>
      <c r="E1642" s="79"/>
      <c r="F1642" s="79"/>
      <c r="G1642" s="80"/>
      <c r="H1642" s="79"/>
      <c r="I1642" s="80"/>
      <c r="J1642" s="104"/>
      <c r="K1642" s="104"/>
      <c r="L1642" s="104"/>
      <c r="M1642" s="104"/>
    </row>
    <row r="1643" spans="1:13" s="81" customFormat="1" x14ac:dyDescent="0.25">
      <c r="A1643" s="79"/>
      <c r="B1643" s="79"/>
      <c r="C1643" s="79"/>
      <c r="D1643" s="95"/>
      <c r="E1643" s="79"/>
      <c r="F1643" s="79"/>
      <c r="G1643" s="80"/>
      <c r="H1643" s="79"/>
      <c r="I1643" s="80"/>
      <c r="J1643" s="104"/>
      <c r="K1643" s="104"/>
      <c r="L1643" s="104"/>
      <c r="M1643" s="104"/>
    </row>
    <row r="1644" spans="1:13" s="81" customFormat="1" x14ac:dyDescent="0.25">
      <c r="A1644" s="79"/>
      <c r="B1644" s="79"/>
      <c r="C1644" s="79"/>
      <c r="D1644" s="95"/>
      <c r="E1644" s="79"/>
      <c r="F1644" s="79"/>
      <c r="G1644" s="80"/>
      <c r="H1644" s="79"/>
      <c r="I1644" s="80"/>
      <c r="J1644" s="104"/>
      <c r="K1644" s="104"/>
      <c r="L1644" s="104"/>
      <c r="M1644" s="104"/>
    </row>
    <row r="1645" spans="1:13" s="81" customFormat="1" x14ac:dyDescent="0.25">
      <c r="A1645" s="79"/>
      <c r="B1645" s="79"/>
      <c r="C1645" s="79"/>
      <c r="D1645" s="95"/>
      <c r="E1645" s="79"/>
      <c r="F1645" s="79"/>
      <c r="G1645" s="80"/>
      <c r="H1645" s="79"/>
      <c r="I1645" s="80"/>
      <c r="J1645" s="104"/>
      <c r="K1645" s="104"/>
      <c r="L1645" s="104"/>
      <c r="M1645" s="104"/>
    </row>
    <row r="1646" spans="1:13" s="81" customFormat="1" x14ac:dyDescent="0.25">
      <c r="A1646" s="79"/>
      <c r="B1646" s="79"/>
      <c r="C1646" s="79"/>
      <c r="D1646" s="95"/>
      <c r="E1646" s="79"/>
      <c r="F1646" s="79"/>
      <c r="G1646" s="80"/>
      <c r="H1646" s="79"/>
      <c r="I1646" s="80"/>
      <c r="J1646" s="104"/>
      <c r="K1646" s="104"/>
      <c r="L1646" s="104"/>
      <c r="M1646" s="104"/>
    </row>
    <row r="1647" spans="1:13" s="81" customFormat="1" x14ac:dyDescent="0.25">
      <c r="A1647" s="79"/>
      <c r="B1647" s="79"/>
      <c r="C1647" s="79"/>
      <c r="D1647" s="95"/>
      <c r="E1647" s="79"/>
      <c r="F1647" s="79"/>
      <c r="G1647" s="80"/>
      <c r="H1647" s="79"/>
      <c r="I1647" s="80"/>
      <c r="J1647" s="104"/>
      <c r="K1647" s="104"/>
      <c r="L1647" s="104"/>
      <c r="M1647" s="104"/>
    </row>
    <row r="1648" spans="1:13" s="81" customFormat="1" x14ac:dyDescent="0.25">
      <c r="A1648" s="79"/>
      <c r="B1648" s="79"/>
      <c r="C1648" s="79"/>
      <c r="D1648" s="95"/>
      <c r="E1648" s="79"/>
      <c r="F1648" s="79"/>
      <c r="G1648" s="80"/>
      <c r="H1648" s="79"/>
      <c r="I1648" s="80"/>
      <c r="J1648" s="104"/>
      <c r="K1648" s="104"/>
      <c r="L1648" s="104"/>
      <c r="M1648" s="104"/>
    </row>
    <row r="1649" spans="1:13" s="81" customFormat="1" x14ac:dyDescent="0.25">
      <c r="A1649" s="79"/>
      <c r="B1649" s="79"/>
      <c r="C1649" s="79"/>
      <c r="D1649" s="95"/>
      <c r="E1649" s="79"/>
      <c r="F1649" s="79"/>
      <c r="G1649" s="80"/>
      <c r="H1649" s="79"/>
      <c r="I1649" s="80"/>
      <c r="J1649" s="104"/>
      <c r="K1649" s="104"/>
      <c r="L1649" s="104"/>
      <c r="M1649" s="104"/>
    </row>
    <row r="1650" spans="1:13" s="81" customFormat="1" x14ac:dyDescent="0.25">
      <c r="A1650" s="79"/>
      <c r="B1650" s="79"/>
      <c r="C1650" s="79"/>
      <c r="D1650" s="95"/>
      <c r="E1650" s="79"/>
      <c r="F1650" s="79"/>
      <c r="G1650" s="80"/>
      <c r="H1650" s="79"/>
      <c r="I1650" s="80"/>
      <c r="J1650" s="104"/>
      <c r="K1650" s="104"/>
      <c r="L1650" s="104"/>
      <c r="M1650" s="104"/>
    </row>
    <row r="1651" spans="1:13" s="81" customFormat="1" x14ac:dyDescent="0.25">
      <c r="A1651" s="79"/>
      <c r="B1651" s="79"/>
      <c r="C1651" s="79"/>
      <c r="D1651" s="95"/>
      <c r="E1651" s="79"/>
      <c r="F1651" s="79"/>
      <c r="G1651" s="80"/>
      <c r="H1651" s="79"/>
      <c r="I1651" s="80"/>
      <c r="J1651" s="104"/>
      <c r="K1651" s="104"/>
      <c r="L1651" s="104"/>
      <c r="M1651" s="104"/>
    </row>
    <row r="1652" spans="1:13" s="81" customFormat="1" x14ac:dyDescent="0.25">
      <c r="A1652" s="79"/>
      <c r="B1652" s="79"/>
      <c r="C1652" s="79"/>
      <c r="D1652" s="95"/>
      <c r="E1652" s="79"/>
      <c r="F1652" s="79"/>
      <c r="G1652" s="80"/>
      <c r="H1652" s="79"/>
      <c r="I1652" s="80"/>
      <c r="J1652" s="104"/>
      <c r="K1652" s="104"/>
      <c r="L1652" s="104"/>
      <c r="M1652" s="104"/>
    </row>
    <row r="1653" spans="1:13" s="81" customFormat="1" x14ac:dyDescent="0.25">
      <c r="A1653" s="79"/>
      <c r="B1653" s="79"/>
      <c r="C1653" s="79"/>
      <c r="D1653" s="95"/>
      <c r="E1653" s="79"/>
      <c r="F1653" s="79"/>
      <c r="G1653" s="80"/>
      <c r="H1653" s="79"/>
      <c r="I1653" s="80"/>
      <c r="J1653" s="104"/>
      <c r="K1653" s="104"/>
      <c r="L1653" s="104"/>
      <c r="M1653" s="104"/>
    </row>
    <row r="1654" spans="1:13" s="81" customFormat="1" x14ac:dyDescent="0.25">
      <c r="A1654" s="79"/>
      <c r="B1654" s="79"/>
      <c r="C1654" s="79"/>
      <c r="D1654" s="95"/>
      <c r="E1654" s="79"/>
      <c r="F1654" s="79"/>
      <c r="G1654" s="80"/>
      <c r="H1654" s="79"/>
      <c r="I1654" s="80"/>
      <c r="J1654" s="104"/>
      <c r="K1654" s="104"/>
      <c r="L1654" s="104"/>
      <c r="M1654" s="104"/>
    </row>
    <row r="1655" spans="1:13" s="81" customFormat="1" x14ac:dyDescent="0.25">
      <c r="A1655" s="79"/>
      <c r="B1655" s="79"/>
      <c r="C1655" s="79"/>
      <c r="D1655" s="95"/>
      <c r="E1655" s="79"/>
      <c r="F1655" s="79"/>
      <c r="G1655" s="80"/>
      <c r="H1655" s="79"/>
      <c r="I1655" s="80"/>
      <c r="J1655" s="104"/>
      <c r="K1655" s="104"/>
      <c r="L1655" s="104"/>
      <c r="M1655" s="104"/>
    </row>
    <row r="1656" spans="1:13" s="81" customFormat="1" x14ac:dyDescent="0.25">
      <c r="A1656" s="79"/>
      <c r="B1656" s="79"/>
      <c r="C1656" s="79"/>
      <c r="D1656" s="95"/>
      <c r="E1656" s="79"/>
      <c r="F1656" s="79"/>
      <c r="G1656" s="80"/>
      <c r="H1656" s="79"/>
      <c r="I1656" s="80"/>
      <c r="J1656" s="104"/>
      <c r="K1656" s="104"/>
      <c r="L1656" s="104"/>
      <c r="M1656" s="104"/>
    </row>
    <row r="1657" spans="1:13" s="81" customFormat="1" x14ac:dyDescent="0.25">
      <c r="A1657" s="79"/>
      <c r="B1657" s="79"/>
      <c r="C1657" s="79"/>
      <c r="D1657" s="95"/>
      <c r="E1657" s="79"/>
      <c r="F1657" s="79"/>
      <c r="G1657" s="80"/>
      <c r="H1657" s="79"/>
      <c r="I1657" s="80"/>
      <c r="J1657" s="104"/>
      <c r="K1657" s="104"/>
      <c r="L1657" s="104"/>
      <c r="M1657" s="104"/>
    </row>
    <row r="1658" spans="1:13" s="81" customFormat="1" x14ac:dyDescent="0.25">
      <c r="A1658" s="79"/>
      <c r="B1658" s="79"/>
      <c r="C1658" s="79"/>
      <c r="D1658" s="95"/>
      <c r="E1658" s="79"/>
      <c r="F1658" s="79"/>
      <c r="G1658" s="80"/>
      <c r="H1658" s="79"/>
      <c r="I1658" s="80"/>
      <c r="J1658" s="104"/>
      <c r="K1658" s="104"/>
      <c r="L1658" s="104"/>
      <c r="M1658" s="104"/>
    </row>
    <row r="1659" spans="1:13" s="81" customFormat="1" x14ac:dyDescent="0.25">
      <c r="A1659" s="79"/>
      <c r="B1659" s="79"/>
      <c r="C1659" s="79"/>
      <c r="D1659" s="95"/>
      <c r="E1659" s="79"/>
      <c r="F1659" s="79"/>
      <c r="G1659" s="80"/>
      <c r="H1659" s="79"/>
      <c r="I1659" s="80"/>
      <c r="J1659" s="104"/>
      <c r="K1659" s="104"/>
      <c r="L1659" s="104"/>
      <c r="M1659" s="104"/>
    </row>
    <row r="1660" spans="1:13" s="81" customFormat="1" x14ac:dyDescent="0.25">
      <c r="A1660" s="79"/>
      <c r="B1660" s="79"/>
      <c r="C1660" s="79"/>
      <c r="D1660" s="95"/>
      <c r="E1660" s="79"/>
      <c r="F1660" s="79"/>
      <c r="G1660" s="80"/>
      <c r="H1660" s="79"/>
      <c r="I1660" s="80"/>
      <c r="J1660" s="104"/>
      <c r="K1660" s="104"/>
      <c r="L1660" s="104"/>
      <c r="M1660" s="104"/>
    </row>
    <row r="1661" spans="1:13" s="81" customFormat="1" x14ac:dyDescent="0.25">
      <c r="A1661" s="79"/>
      <c r="B1661" s="79"/>
      <c r="C1661" s="79"/>
      <c r="D1661" s="95"/>
      <c r="E1661" s="79"/>
      <c r="F1661" s="79"/>
      <c r="G1661" s="80"/>
      <c r="H1661" s="79"/>
      <c r="I1661" s="80"/>
      <c r="J1661" s="104"/>
      <c r="K1661" s="104"/>
      <c r="L1661" s="104"/>
      <c r="M1661" s="104"/>
    </row>
    <row r="1662" spans="1:13" s="81" customFormat="1" x14ac:dyDescent="0.25">
      <c r="A1662" s="79"/>
      <c r="B1662" s="79"/>
      <c r="C1662" s="79"/>
      <c r="D1662" s="95"/>
      <c r="E1662" s="79"/>
      <c r="F1662" s="79"/>
      <c r="G1662" s="80"/>
      <c r="H1662" s="79"/>
      <c r="I1662" s="80"/>
      <c r="J1662" s="104"/>
      <c r="K1662" s="104"/>
      <c r="L1662" s="104"/>
      <c r="M1662" s="104"/>
    </row>
    <row r="1663" spans="1:13" s="81" customFormat="1" x14ac:dyDescent="0.25">
      <c r="A1663" s="79"/>
      <c r="B1663" s="79"/>
      <c r="C1663" s="79"/>
      <c r="D1663" s="95"/>
      <c r="E1663" s="79"/>
      <c r="F1663" s="79"/>
      <c r="G1663" s="80"/>
      <c r="H1663" s="79"/>
      <c r="I1663" s="80"/>
      <c r="J1663" s="104"/>
      <c r="K1663" s="104"/>
      <c r="L1663" s="104"/>
      <c r="M1663" s="104"/>
    </row>
    <row r="1664" spans="1:13" s="81" customFormat="1" x14ac:dyDescent="0.25">
      <c r="A1664" s="79"/>
      <c r="B1664" s="79"/>
      <c r="C1664" s="79"/>
      <c r="D1664" s="95"/>
      <c r="E1664" s="79"/>
      <c r="F1664" s="79"/>
      <c r="G1664" s="80"/>
      <c r="H1664" s="79"/>
      <c r="I1664" s="80"/>
      <c r="J1664" s="104"/>
      <c r="K1664" s="104"/>
      <c r="L1664" s="104"/>
      <c r="M1664" s="104"/>
    </row>
    <row r="1665" spans="1:13" s="81" customFormat="1" x14ac:dyDescent="0.25">
      <c r="A1665" s="79"/>
      <c r="B1665" s="79"/>
      <c r="C1665" s="79"/>
      <c r="D1665" s="95"/>
      <c r="E1665" s="79"/>
      <c r="F1665" s="79"/>
      <c r="G1665" s="80"/>
      <c r="H1665" s="79"/>
      <c r="I1665" s="80"/>
      <c r="J1665" s="104"/>
      <c r="K1665" s="104"/>
      <c r="L1665" s="104"/>
      <c r="M1665" s="104"/>
    </row>
    <row r="1666" spans="1:13" s="81" customFormat="1" x14ac:dyDescent="0.25">
      <c r="A1666" s="79"/>
      <c r="B1666" s="79"/>
      <c r="C1666" s="79"/>
      <c r="D1666" s="95"/>
      <c r="E1666" s="79"/>
      <c r="F1666" s="79"/>
      <c r="G1666" s="80"/>
      <c r="H1666" s="79"/>
      <c r="I1666" s="80"/>
      <c r="J1666" s="104"/>
      <c r="K1666" s="104"/>
      <c r="L1666" s="104"/>
      <c r="M1666" s="104"/>
    </row>
    <row r="1667" spans="1:13" s="81" customFormat="1" x14ac:dyDescent="0.25">
      <c r="A1667" s="79"/>
      <c r="B1667" s="79"/>
      <c r="C1667" s="79"/>
      <c r="D1667" s="95"/>
      <c r="E1667" s="79"/>
      <c r="F1667" s="79"/>
      <c r="G1667" s="80"/>
      <c r="H1667" s="79"/>
      <c r="I1667" s="80"/>
      <c r="J1667" s="104"/>
      <c r="K1667" s="104"/>
      <c r="L1667" s="104"/>
      <c r="M1667" s="104"/>
    </row>
    <row r="1668" spans="1:13" s="81" customFormat="1" x14ac:dyDescent="0.25">
      <c r="A1668" s="79"/>
      <c r="B1668" s="79"/>
      <c r="C1668" s="79"/>
      <c r="D1668" s="95"/>
      <c r="E1668" s="79"/>
      <c r="F1668" s="79"/>
      <c r="G1668" s="80"/>
      <c r="H1668" s="79"/>
      <c r="I1668" s="80"/>
      <c r="J1668" s="104"/>
      <c r="K1668" s="104"/>
      <c r="L1668" s="104"/>
      <c r="M1668" s="104"/>
    </row>
    <row r="1669" spans="1:13" s="81" customFormat="1" x14ac:dyDescent="0.25">
      <c r="A1669" s="79"/>
      <c r="B1669" s="79"/>
      <c r="C1669" s="79"/>
      <c r="D1669" s="95"/>
      <c r="E1669" s="79"/>
      <c r="F1669" s="79"/>
      <c r="G1669" s="80"/>
      <c r="H1669" s="79"/>
      <c r="I1669" s="80"/>
      <c r="J1669" s="104"/>
      <c r="K1669" s="104"/>
      <c r="L1669" s="104"/>
      <c r="M1669" s="104"/>
    </row>
    <row r="1670" spans="1:13" s="81" customFormat="1" x14ac:dyDescent="0.25">
      <c r="A1670" s="79"/>
      <c r="B1670" s="79"/>
      <c r="C1670" s="79"/>
      <c r="D1670" s="95"/>
      <c r="E1670" s="79"/>
      <c r="F1670" s="79"/>
      <c r="G1670" s="80"/>
      <c r="H1670" s="79"/>
      <c r="I1670" s="80"/>
      <c r="J1670" s="104"/>
      <c r="K1670" s="104"/>
      <c r="L1670" s="104"/>
      <c r="M1670" s="104"/>
    </row>
    <row r="1671" spans="1:13" s="81" customFormat="1" x14ac:dyDescent="0.25">
      <c r="A1671" s="79"/>
      <c r="B1671" s="79"/>
      <c r="C1671" s="79"/>
      <c r="D1671" s="95"/>
      <c r="E1671" s="79"/>
      <c r="F1671" s="79"/>
      <c r="G1671" s="80"/>
      <c r="H1671" s="79"/>
      <c r="I1671" s="80"/>
      <c r="J1671" s="104"/>
      <c r="K1671" s="104"/>
      <c r="L1671" s="104"/>
      <c r="M1671" s="104"/>
    </row>
    <row r="1672" spans="1:13" s="81" customFormat="1" x14ac:dyDescent="0.25">
      <c r="A1672" s="79"/>
      <c r="B1672" s="79"/>
      <c r="C1672" s="79"/>
      <c r="D1672" s="95"/>
      <c r="E1672" s="79"/>
      <c r="F1672" s="79"/>
      <c r="G1672" s="80"/>
      <c r="H1672" s="79"/>
      <c r="I1672" s="80"/>
      <c r="J1672" s="104"/>
      <c r="K1672" s="104"/>
      <c r="L1672" s="104"/>
      <c r="M1672" s="104"/>
    </row>
    <row r="1673" spans="1:13" s="81" customFormat="1" x14ac:dyDescent="0.25">
      <c r="A1673" s="79"/>
      <c r="B1673" s="79"/>
      <c r="C1673" s="79"/>
      <c r="D1673" s="95"/>
      <c r="E1673" s="79"/>
      <c r="F1673" s="79"/>
      <c r="G1673" s="80"/>
      <c r="H1673" s="79"/>
      <c r="I1673" s="80"/>
      <c r="J1673" s="104"/>
      <c r="K1673" s="104"/>
      <c r="L1673" s="104"/>
      <c r="M1673" s="104"/>
    </row>
    <row r="1674" spans="1:13" s="81" customFormat="1" x14ac:dyDescent="0.25">
      <c r="A1674" s="79"/>
      <c r="B1674" s="79"/>
      <c r="C1674" s="79"/>
      <c r="D1674" s="95"/>
      <c r="E1674" s="79"/>
      <c r="F1674" s="79"/>
      <c r="G1674" s="80"/>
      <c r="H1674" s="79"/>
      <c r="I1674" s="80"/>
      <c r="J1674" s="104"/>
      <c r="K1674" s="104"/>
      <c r="L1674" s="104"/>
      <c r="M1674" s="104"/>
    </row>
    <row r="1675" spans="1:13" s="81" customFormat="1" x14ac:dyDescent="0.25">
      <c r="A1675" s="79"/>
      <c r="B1675" s="79"/>
      <c r="C1675" s="79"/>
      <c r="D1675" s="95"/>
      <c r="E1675" s="79"/>
      <c r="F1675" s="79"/>
      <c r="G1675" s="80"/>
      <c r="H1675" s="79"/>
      <c r="I1675" s="80"/>
      <c r="J1675" s="104"/>
      <c r="K1675" s="104"/>
      <c r="L1675" s="104"/>
      <c r="M1675" s="104"/>
    </row>
    <row r="1676" spans="1:13" s="81" customFormat="1" x14ac:dyDescent="0.25">
      <c r="A1676" s="79"/>
      <c r="B1676" s="79"/>
      <c r="C1676" s="79"/>
      <c r="D1676" s="95"/>
      <c r="E1676" s="79"/>
      <c r="F1676" s="79"/>
      <c r="G1676" s="80"/>
      <c r="H1676" s="79"/>
      <c r="I1676" s="80"/>
      <c r="J1676" s="104"/>
      <c r="K1676" s="104"/>
      <c r="L1676" s="104"/>
      <c r="M1676" s="104"/>
    </row>
    <row r="1677" spans="1:13" s="81" customFormat="1" x14ac:dyDescent="0.25">
      <c r="A1677" s="79"/>
      <c r="B1677" s="79"/>
      <c r="C1677" s="79"/>
      <c r="D1677" s="95"/>
      <c r="E1677" s="79"/>
      <c r="F1677" s="79"/>
      <c r="G1677" s="80"/>
      <c r="H1677" s="79"/>
      <c r="I1677" s="80"/>
      <c r="J1677" s="104"/>
      <c r="K1677" s="104"/>
      <c r="L1677" s="104"/>
      <c r="M1677" s="104"/>
    </row>
    <row r="1678" spans="1:13" s="81" customFormat="1" x14ac:dyDescent="0.25">
      <c r="A1678" s="79"/>
      <c r="B1678" s="79"/>
      <c r="C1678" s="79"/>
      <c r="D1678" s="95"/>
      <c r="E1678" s="79"/>
      <c r="F1678" s="79"/>
      <c r="G1678" s="80"/>
      <c r="H1678" s="79"/>
      <c r="I1678" s="80"/>
      <c r="J1678" s="104"/>
      <c r="K1678" s="104"/>
      <c r="L1678" s="104"/>
      <c r="M1678" s="104"/>
    </row>
    <row r="1679" spans="1:13" s="81" customFormat="1" x14ac:dyDescent="0.25">
      <c r="A1679" s="79"/>
      <c r="B1679" s="79"/>
      <c r="C1679" s="79"/>
      <c r="D1679" s="95"/>
      <c r="E1679" s="79"/>
      <c r="F1679" s="79"/>
      <c r="G1679" s="80"/>
      <c r="H1679" s="79"/>
      <c r="I1679" s="80"/>
      <c r="J1679" s="104"/>
      <c r="K1679" s="104"/>
      <c r="L1679" s="104"/>
      <c r="M1679" s="104"/>
    </row>
    <row r="1680" spans="1:13" s="81" customFormat="1" x14ac:dyDescent="0.25">
      <c r="A1680" s="79"/>
      <c r="B1680" s="79"/>
      <c r="C1680" s="79"/>
      <c r="D1680" s="95"/>
      <c r="E1680" s="79"/>
      <c r="F1680" s="79"/>
      <c r="G1680" s="80"/>
      <c r="H1680" s="79"/>
      <c r="I1680" s="80"/>
      <c r="J1680" s="104"/>
      <c r="K1680" s="104"/>
      <c r="L1680" s="104"/>
      <c r="M1680" s="104"/>
    </row>
    <row r="1681" spans="1:13" s="81" customFormat="1" x14ac:dyDescent="0.25">
      <c r="A1681" s="79"/>
      <c r="B1681" s="79"/>
      <c r="C1681" s="79"/>
      <c r="D1681" s="95"/>
      <c r="E1681" s="79"/>
      <c r="F1681" s="79"/>
      <c r="G1681" s="80"/>
      <c r="H1681" s="79"/>
      <c r="I1681" s="80"/>
      <c r="J1681" s="104"/>
      <c r="K1681" s="104"/>
      <c r="L1681" s="104"/>
      <c r="M1681" s="104"/>
    </row>
    <row r="1682" spans="1:13" s="81" customFormat="1" x14ac:dyDescent="0.25">
      <c r="A1682" s="79"/>
      <c r="B1682" s="79"/>
      <c r="C1682" s="79"/>
      <c r="D1682" s="95"/>
      <c r="E1682" s="79"/>
      <c r="F1682" s="79"/>
      <c r="G1682" s="80"/>
      <c r="H1682" s="79"/>
      <c r="I1682" s="80"/>
      <c r="J1682" s="104"/>
      <c r="K1682" s="104"/>
      <c r="L1682" s="104"/>
      <c r="M1682" s="104"/>
    </row>
    <row r="1683" spans="1:13" s="81" customFormat="1" x14ac:dyDescent="0.25">
      <c r="A1683" s="79"/>
      <c r="B1683" s="79"/>
      <c r="C1683" s="79"/>
      <c r="D1683" s="95"/>
      <c r="E1683" s="79"/>
      <c r="F1683" s="79"/>
      <c r="G1683" s="80"/>
      <c r="H1683" s="79"/>
      <c r="I1683" s="80"/>
      <c r="J1683" s="104"/>
      <c r="K1683" s="104"/>
      <c r="L1683" s="104"/>
      <c r="M1683" s="104"/>
    </row>
    <row r="1684" spans="1:13" s="81" customFormat="1" x14ac:dyDescent="0.25">
      <c r="A1684" s="79"/>
      <c r="B1684" s="79"/>
      <c r="C1684" s="79"/>
      <c r="D1684" s="95"/>
      <c r="E1684" s="79"/>
      <c r="F1684" s="79"/>
      <c r="G1684" s="80"/>
      <c r="H1684" s="79"/>
      <c r="I1684" s="80"/>
      <c r="J1684" s="104"/>
      <c r="K1684" s="104"/>
      <c r="L1684" s="104"/>
      <c r="M1684" s="104"/>
    </row>
    <row r="1685" spans="1:13" s="81" customFormat="1" x14ac:dyDescent="0.25">
      <c r="A1685" s="79"/>
      <c r="B1685" s="79"/>
      <c r="C1685" s="79"/>
      <c r="D1685" s="95"/>
      <c r="E1685" s="79"/>
      <c r="F1685" s="79"/>
      <c r="G1685" s="80"/>
      <c r="H1685" s="79"/>
      <c r="I1685" s="80"/>
      <c r="J1685" s="104"/>
      <c r="K1685" s="104"/>
      <c r="L1685" s="104"/>
      <c r="M1685" s="104"/>
    </row>
    <row r="1686" spans="1:13" s="81" customFormat="1" x14ac:dyDescent="0.25">
      <c r="A1686" s="79"/>
      <c r="B1686" s="79"/>
      <c r="C1686" s="79"/>
      <c r="D1686" s="95"/>
      <c r="E1686" s="79"/>
      <c r="F1686" s="79"/>
      <c r="G1686" s="80"/>
      <c r="H1686" s="79"/>
      <c r="I1686" s="80"/>
      <c r="J1686" s="104"/>
      <c r="K1686" s="104"/>
      <c r="L1686" s="104"/>
      <c r="M1686" s="104"/>
    </row>
    <row r="1687" spans="1:13" s="81" customFormat="1" x14ac:dyDescent="0.25">
      <c r="A1687" s="79"/>
      <c r="B1687" s="79"/>
      <c r="C1687" s="79"/>
      <c r="D1687" s="95"/>
      <c r="E1687" s="79"/>
      <c r="F1687" s="79"/>
      <c r="G1687" s="80"/>
      <c r="H1687" s="79"/>
      <c r="I1687" s="80"/>
      <c r="J1687" s="104"/>
      <c r="K1687" s="104"/>
      <c r="L1687" s="104"/>
      <c r="M1687" s="104"/>
    </row>
    <row r="1688" spans="1:13" s="81" customFormat="1" x14ac:dyDescent="0.25">
      <c r="A1688" s="79"/>
      <c r="B1688" s="79"/>
      <c r="C1688" s="79"/>
      <c r="D1688" s="95"/>
      <c r="E1688" s="79"/>
      <c r="F1688" s="79"/>
      <c r="G1688" s="80"/>
      <c r="H1688" s="79"/>
      <c r="I1688" s="80"/>
      <c r="J1688" s="104"/>
      <c r="K1688" s="104"/>
      <c r="L1688" s="104"/>
      <c r="M1688" s="104"/>
    </row>
    <row r="1689" spans="1:13" s="81" customFormat="1" x14ac:dyDescent="0.25">
      <c r="A1689" s="79"/>
      <c r="B1689" s="79"/>
      <c r="C1689" s="79"/>
      <c r="D1689" s="95"/>
      <c r="E1689" s="79"/>
      <c r="F1689" s="79"/>
      <c r="G1689" s="80"/>
      <c r="H1689" s="79"/>
      <c r="I1689" s="80"/>
      <c r="J1689" s="104"/>
      <c r="K1689" s="104"/>
      <c r="L1689" s="104"/>
      <c r="M1689" s="104"/>
    </row>
    <row r="1690" spans="1:13" s="81" customFormat="1" x14ac:dyDescent="0.25">
      <c r="A1690" s="79"/>
      <c r="B1690" s="79"/>
      <c r="C1690" s="79"/>
      <c r="D1690" s="95"/>
      <c r="E1690" s="79"/>
      <c r="F1690" s="79"/>
      <c r="G1690" s="80"/>
      <c r="H1690" s="79"/>
      <c r="I1690" s="80"/>
      <c r="J1690" s="104"/>
      <c r="K1690" s="104"/>
      <c r="L1690" s="104"/>
      <c r="M1690" s="104"/>
    </row>
    <row r="1691" spans="1:13" s="81" customFormat="1" x14ac:dyDescent="0.25">
      <c r="A1691" s="79"/>
      <c r="B1691" s="79"/>
      <c r="C1691" s="79"/>
      <c r="D1691" s="95"/>
      <c r="E1691" s="79"/>
      <c r="F1691" s="79"/>
      <c r="G1691" s="80"/>
      <c r="H1691" s="79"/>
      <c r="I1691" s="80"/>
      <c r="J1691" s="104"/>
      <c r="K1691" s="104"/>
      <c r="L1691" s="104"/>
      <c r="M1691" s="104"/>
    </row>
    <row r="1692" spans="1:13" s="81" customFormat="1" x14ac:dyDescent="0.25">
      <c r="A1692" s="79"/>
      <c r="B1692" s="79"/>
      <c r="C1692" s="79"/>
      <c r="D1692" s="95"/>
      <c r="E1692" s="79"/>
      <c r="F1692" s="79"/>
      <c r="G1692" s="80"/>
      <c r="H1692" s="79"/>
      <c r="I1692" s="80"/>
      <c r="J1692" s="104"/>
      <c r="K1692" s="104"/>
      <c r="L1692" s="104"/>
      <c r="M1692" s="104"/>
    </row>
    <row r="1693" spans="1:13" s="81" customFormat="1" x14ac:dyDescent="0.25">
      <c r="A1693" s="79"/>
      <c r="B1693" s="79"/>
      <c r="C1693" s="79"/>
      <c r="D1693" s="95"/>
      <c r="E1693" s="79"/>
      <c r="F1693" s="79"/>
      <c r="G1693" s="80"/>
      <c r="H1693" s="79"/>
      <c r="I1693" s="80"/>
      <c r="J1693" s="104"/>
      <c r="K1693" s="104"/>
      <c r="L1693" s="104"/>
      <c r="M1693" s="104"/>
    </row>
    <row r="1694" spans="1:13" s="81" customFormat="1" x14ac:dyDescent="0.25">
      <c r="A1694" s="79"/>
      <c r="B1694" s="79"/>
      <c r="C1694" s="79"/>
      <c r="D1694" s="95"/>
      <c r="E1694" s="79"/>
      <c r="F1694" s="79"/>
      <c r="G1694" s="80"/>
      <c r="H1694" s="79"/>
      <c r="I1694" s="80"/>
      <c r="J1694" s="104"/>
      <c r="K1694" s="104"/>
      <c r="L1694" s="104"/>
      <c r="M1694" s="104"/>
    </row>
    <row r="1695" spans="1:13" s="81" customFormat="1" x14ac:dyDescent="0.25">
      <c r="A1695" s="79"/>
      <c r="B1695" s="79"/>
      <c r="C1695" s="79"/>
      <c r="D1695" s="95"/>
      <c r="E1695" s="79"/>
      <c r="F1695" s="79"/>
      <c r="G1695" s="80"/>
      <c r="H1695" s="79"/>
      <c r="I1695" s="80"/>
      <c r="J1695" s="104"/>
      <c r="K1695" s="104"/>
      <c r="L1695" s="104"/>
      <c r="M1695" s="104"/>
    </row>
    <row r="1696" spans="1:13" s="81" customFormat="1" x14ac:dyDescent="0.25">
      <c r="A1696" s="79"/>
      <c r="B1696" s="79"/>
      <c r="C1696" s="79"/>
      <c r="D1696" s="95"/>
      <c r="E1696" s="79"/>
      <c r="F1696" s="79"/>
      <c r="G1696" s="80"/>
      <c r="H1696" s="79"/>
      <c r="I1696" s="80"/>
      <c r="J1696" s="104"/>
      <c r="K1696" s="104"/>
      <c r="L1696" s="104"/>
      <c r="M1696" s="104"/>
    </row>
    <row r="1697" spans="1:13" s="81" customFormat="1" x14ac:dyDescent="0.25">
      <c r="A1697" s="79"/>
      <c r="B1697" s="79"/>
      <c r="C1697" s="79"/>
      <c r="D1697" s="95"/>
      <c r="E1697" s="79"/>
      <c r="F1697" s="79"/>
      <c r="G1697" s="80"/>
      <c r="H1697" s="79"/>
      <c r="I1697" s="80"/>
      <c r="J1697" s="104"/>
      <c r="K1697" s="104"/>
      <c r="L1697" s="104"/>
      <c r="M1697" s="104"/>
    </row>
    <row r="1698" spans="1:13" s="81" customFormat="1" x14ac:dyDescent="0.25">
      <c r="A1698" s="79"/>
      <c r="B1698" s="79"/>
      <c r="C1698" s="79"/>
      <c r="D1698" s="95"/>
      <c r="E1698" s="79"/>
      <c r="F1698" s="79"/>
      <c r="G1698" s="80"/>
      <c r="H1698" s="79"/>
      <c r="I1698" s="80"/>
      <c r="J1698" s="104"/>
      <c r="K1698" s="104"/>
      <c r="L1698" s="104"/>
      <c r="M1698" s="104"/>
    </row>
    <row r="1699" spans="1:13" s="81" customFormat="1" x14ac:dyDescent="0.25">
      <c r="A1699" s="79"/>
      <c r="B1699" s="79"/>
      <c r="C1699" s="79"/>
      <c r="D1699" s="95"/>
      <c r="E1699" s="79"/>
      <c r="F1699" s="79"/>
      <c r="G1699" s="80"/>
      <c r="H1699" s="79"/>
      <c r="I1699" s="80"/>
      <c r="J1699" s="104"/>
      <c r="K1699" s="104"/>
      <c r="L1699" s="104"/>
      <c r="M1699" s="104"/>
    </row>
    <row r="1700" spans="1:13" s="81" customFormat="1" x14ac:dyDescent="0.25">
      <c r="A1700" s="79"/>
      <c r="B1700" s="79"/>
      <c r="C1700" s="79"/>
      <c r="D1700" s="95"/>
      <c r="E1700" s="79"/>
      <c r="F1700" s="79"/>
      <c r="G1700" s="80"/>
      <c r="H1700" s="79"/>
      <c r="I1700" s="80"/>
      <c r="J1700" s="104"/>
      <c r="K1700" s="104"/>
      <c r="L1700" s="104"/>
      <c r="M1700" s="104"/>
    </row>
    <row r="1701" spans="1:13" s="81" customFormat="1" x14ac:dyDescent="0.25">
      <c r="A1701" s="79"/>
      <c r="B1701" s="79"/>
      <c r="C1701" s="79"/>
      <c r="D1701" s="95"/>
      <c r="E1701" s="79"/>
      <c r="F1701" s="79"/>
      <c r="G1701" s="80"/>
      <c r="H1701" s="79"/>
      <c r="I1701" s="80"/>
      <c r="J1701" s="104"/>
      <c r="K1701" s="104"/>
      <c r="L1701" s="104"/>
      <c r="M1701" s="104"/>
    </row>
    <row r="1702" spans="1:13" s="81" customFormat="1" x14ac:dyDescent="0.25">
      <c r="A1702" s="79"/>
      <c r="B1702" s="79"/>
      <c r="C1702" s="79"/>
      <c r="D1702" s="95"/>
      <c r="E1702" s="79"/>
      <c r="F1702" s="79"/>
      <c r="G1702" s="80"/>
      <c r="H1702" s="79"/>
      <c r="I1702" s="80"/>
      <c r="J1702" s="104"/>
      <c r="K1702" s="104"/>
      <c r="L1702" s="104"/>
      <c r="M1702" s="104"/>
    </row>
    <row r="1703" spans="1:13" s="81" customFormat="1" x14ac:dyDescent="0.25">
      <c r="A1703" s="79"/>
      <c r="B1703" s="79"/>
      <c r="C1703" s="79"/>
      <c r="D1703" s="95"/>
      <c r="E1703" s="79"/>
      <c r="F1703" s="79"/>
      <c r="G1703" s="80"/>
      <c r="H1703" s="79"/>
      <c r="I1703" s="80"/>
      <c r="J1703" s="104"/>
      <c r="K1703" s="104"/>
      <c r="L1703" s="104"/>
      <c r="M1703" s="104"/>
    </row>
    <row r="1704" spans="1:13" s="81" customFormat="1" x14ac:dyDescent="0.25">
      <c r="A1704" s="79"/>
      <c r="B1704" s="79"/>
      <c r="C1704" s="79"/>
      <c r="D1704" s="95"/>
      <c r="E1704" s="79"/>
      <c r="F1704" s="79"/>
      <c r="G1704" s="80"/>
      <c r="H1704" s="79"/>
      <c r="I1704" s="80"/>
      <c r="J1704" s="104"/>
      <c r="K1704" s="104"/>
      <c r="L1704" s="104"/>
      <c r="M1704" s="104"/>
    </row>
    <row r="1705" spans="1:13" s="81" customFormat="1" x14ac:dyDescent="0.25">
      <c r="A1705" s="79"/>
      <c r="B1705" s="79"/>
      <c r="C1705" s="79"/>
      <c r="D1705" s="95"/>
      <c r="E1705" s="79"/>
      <c r="F1705" s="79"/>
      <c r="G1705" s="80"/>
      <c r="H1705" s="79"/>
      <c r="I1705" s="80"/>
      <c r="J1705" s="104"/>
      <c r="K1705" s="104"/>
      <c r="L1705" s="104"/>
      <c r="M1705" s="104"/>
    </row>
    <row r="1706" spans="1:13" s="81" customFormat="1" x14ac:dyDescent="0.25">
      <c r="A1706" s="79"/>
      <c r="B1706" s="79"/>
      <c r="C1706" s="79"/>
      <c r="D1706" s="95"/>
      <c r="E1706" s="79"/>
      <c r="F1706" s="79"/>
      <c r="G1706" s="80"/>
      <c r="H1706" s="79"/>
      <c r="I1706" s="80"/>
      <c r="J1706" s="104"/>
      <c r="K1706" s="104"/>
      <c r="L1706" s="104"/>
      <c r="M1706" s="104"/>
    </row>
    <row r="1707" spans="1:13" s="81" customFormat="1" x14ac:dyDescent="0.25">
      <c r="A1707" s="79"/>
      <c r="B1707" s="79"/>
      <c r="C1707" s="79"/>
      <c r="D1707" s="95"/>
      <c r="E1707" s="79"/>
      <c r="F1707" s="79"/>
      <c r="G1707" s="80"/>
      <c r="H1707" s="79"/>
      <c r="I1707" s="80"/>
      <c r="J1707" s="104"/>
      <c r="K1707" s="104"/>
      <c r="L1707" s="104"/>
      <c r="M1707" s="104"/>
    </row>
    <row r="1708" spans="1:13" s="81" customFormat="1" x14ac:dyDescent="0.25">
      <c r="A1708" s="79"/>
      <c r="B1708" s="79"/>
      <c r="C1708" s="79"/>
      <c r="D1708" s="95"/>
      <c r="E1708" s="79"/>
      <c r="F1708" s="79"/>
      <c r="G1708" s="80"/>
      <c r="H1708" s="79"/>
      <c r="I1708" s="80"/>
      <c r="J1708" s="104"/>
      <c r="K1708" s="104"/>
      <c r="L1708" s="104"/>
      <c r="M1708" s="104"/>
    </row>
    <row r="1709" spans="1:13" s="81" customFormat="1" x14ac:dyDescent="0.25">
      <c r="A1709" s="79"/>
      <c r="B1709" s="79"/>
      <c r="C1709" s="79"/>
      <c r="D1709" s="95"/>
      <c r="E1709" s="79"/>
      <c r="F1709" s="79"/>
      <c r="G1709" s="80"/>
      <c r="H1709" s="79"/>
      <c r="I1709" s="80"/>
      <c r="J1709" s="104"/>
      <c r="K1709" s="104"/>
      <c r="L1709" s="104"/>
      <c r="M1709" s="104"/>
    </row>
    <row r="1710" spans="1:13" s="81" customFormat="1" x14ac:dyDescent="0.25">
      <c r="A1710" s="79"/>
      <c r="B1710" s="79"/>
      <c r="C1710" s="79"/>
      <c r="D1710" s="95"/>
      <c r="E1710" s="79"/>
      <c r="F1710" s="79"/>
      <c r="G1710" s="80"/>
      <c r="H1710" s="79"/>
      <c r="I1710" s="80"/>
      <c r="J1710" s="104"/>
      <c r="K1710" s="104"/>
      <c r="L1710" s="104"/>
      <c r="M1710" s="104"/>
    </row>
    <row r="1711" spans="1:13" s="81" customFormat="1" x14ac:dyDescent="0.25">
      <c r="A1711" s="79"/>
      <c r="B1711" s="79"/>
      <c r="C1711" s="79"/>
      <c r="D1711" s="95"/>
      <c r="E1711" s="79"/>
      <c r="F1711" s="79"/>
      <c r="G1711" s="80"/>
      <c r="H1711" s="79"/>
      <c r="I1711" s="80"/>
      <c r="J1711" s="104"/>
      <c r="K1711" s="104"/>
      <c r="L1711" s="104"/>
      <c r="M1711" s="104"/>
    </row>
    <row r="1712" spans="1:13" s="81" customFormat="1" x14ac:dyDescent="0.25">
      <c r="A1712" s="79"/>
      <c r="B1712" s="79"/>
      <c r="C1712" s="79"/>
      <c r="D1712" s="95"/>
      <c r="E1712" s="79"/>
      <c r="F1712" s="79"/>
      <c r="G1712" s="80"/>
      <c r="H1712" s="79"/>
      <c r="I1712" s="80"/>
      <c r="J1712" s="104"/>
      <c r="K1712" s="104"/>
      <c r="L1712" s="104"/>
      <c r="M1712" s="104"/>
    </row>
    <row r="1713" spans="1:13" s="81" customFormat="1" x14ac:dyDescent="0.25">
      <c r="A1713" s="79"/>
      <c r="B1713" s="79"/>
      <c r="C1713" s="79"/>
      <c r="D1713" s="95"/>
      <c r="E1713" s="79"/>
      <c r="F1713" s="79"/>
      <c r="G1713" s="80"/>
      <c r="H1713" s="79"/>
      <c r="I1713" s="80"/>
      <c r="J1713" s="104"/>
      <c r="K1713" s="104"/>
      <c r="L1713" s="104"/>
      <c r="M1713" s="104"/>
    </row>
    <row r="1714" spans="1:13" s="81" customFormat="1" x14ac:dyDescent="0.25">
      <c r="A1714" s="79"/>
      <c r="B1714" s="79"/>
      <c r="C1714" s="79"/>
      <c r="D1714" s="95"/>
      <c r="E1714" s="79"/>
      <c r="F1714" s="79"/>
      <c r="G1714" s="80"/>
      <c r="H1714" s="79"/>
      <c r="I1714" s="80"/>
      <c r="J1714" s="104"/>
      <c r="K1714" s="104"/>
      <c r="L1714" s="104"/>
      <c r="M1714" s="104"/>
    </row>
    <row r="1715" spans="1:13" s="81" customFormat="1" x14ac:dyDescent="0.25">
      <c r="A1715" s="79"/>
      <c r="B1715" s="79"/>
      <c r="C1715" s="79"/>
      <c r="D1715" s="95"/>
      <c r="E1715" s="79"/>
      <c r="F1715" s="79"/>
      <c r="G1715" s="80"/>
      <c r="H1715" s="79"/>
      <c r="I1715" s="80"/>
      <c r="J1715" s="104"/>
      <c r="K1715" s="104"/>
      <c r="L1715" s="104"/>
      <c r="M1715" s="104"/>
    </row>
    <row r="1716" spans="1:13" s="81" customFormat="1" x14ac:dyDescent="0.25">
      <c r="A1716" s="79"/>
      <c r="B1716" s="79"/>
      <c r="C1716" s="79"/>
      <c r="D1716" s="95"/>
      <c r="E1716" s="79"/>
      <c r="F1716" s="79"/>
      <c r="G1716" s="80"/>
      <c r="H1716" s="79"/>
      <c r="I1716" s="80"/>
      <c r="J1716" s="104"/>
      <c r="K1716" s="104"/>
      <c r="L1716" s="104"/>
      <c r="M1716" s="104"/>
    </row>
    <row r="1717" spans="1:13" s="81" customFormat="1" x14ac:dyDescent="0.25">
      <c r="A1717" s="79"/>
      <c r="B1717" s="79"/>
      <c r="C1717" s="79"/>
      <c r="D1717" s="95"/>
      <c r="E1717" s="79"/>
      <c r="F1717" s="79"/>
      <c r="G1717" s="80"/>
      <c r="H1717" s="79"/>
      <c r="I1717" s="80"/>
      <c r="J1717" s="104"/>
      <c r="K1717" s="104"/>
      <c r="L1717" s="104"/>
      <c r="M1717" s="104"/>
    </row>
    <row r="1718" spans="1:13" s="81" customFormat="1" x14ac:dyDescent="0.25">
      <c r="A1718" s="79"/>
      <c r="B1718" s="79"/>
      <c r="C1718" s="79"/>
      <c r="D1718" s="95"/>
      <c r="E1718" s="79"/>
      <c r="F1718" s="79"/>
      <c r="G1718" s="80"/>
      <c r="H1718" s="79"/>
      <c r="I1718" s="80"/>
      <c r="J1718" s="104"/>
      <c r="K1718" s="104"/>
      <c r="L1718" s="104"/>
      <c r="M1718" s="104"/>
    </row>
    <row r="1719" spans="1:13" s="81" customFormat="1" x14ac:dyDescent="0.25">
      <c r="A1719" s="79"/>
      <c r="B1719" s="79"/>
      <c r="C1719" s="79"/>
      <c r="D1719" s="95"/>
      <c r="E1719" s="79"/>
      <c r="F1719" s="79"/>
      <c r="G1719" s="80"/>
      <c r="H1719" s="79"/>
      <c r="I1719" s="80"/>
      <c r="J1719" s="104"/>
      <c r="K1719" s="104"/>
      <c r="L1719" s="104"/>
      <c r="M1719" s="104"/>
    </row>
    <row r="1720" spans="1:13" s="81" customFormat="1" x14ac:dyDescent="0.25">
      <c r="A1720" s="79"/>
      <c r="B1720" s="79"/>
      <c r="C1720" s="79"/>
      <c r="D1720" s="95"/>
      <c r="E1720" s="79"/>
      <c r="F1720" s="79"/>
      <c r="G1720" s="80"/>
      <c r="H1720" s="79"/>
      <c r="I1720" s="80"/>
      <c r="J1720" s="104"/>
      <c r="K1720" s="104"/>
      <c r="L1720" s="104"/>
      <c r="M1720" s="104"/>
    </row>
    <row r="1721" spans="1:13" s="81" customFormat="1" x14ac:dyDescent="0.25">
      <c r="A1721" s="79"/>
      <c r="B1721" s="79"/>
      <c r="C1721" s="79"/>
      <c r="D1721" s="95"/>
      <c r="E1721" s="79"/>
      <c r="F1721" s="79"/>
      <c r="G1721" s="80"/>
      <c r="H1721" s="79"/>
      <c r="I1721" s="80"/>
      <c r="J1721" s="104"/>
      <c r="K1721" s="104"/>
      <c r="L1721" s="104"/>
      <c r="M1721" s="104"/>
    </row>
    <row r="1722" spans="1:13" s="81" customFormat="1" x14ac:dyDescent="0.25">
      <c r="A1722" s="79"/>
      <c r="B1722" s="79"/>
      <c r="C1722" s="79"/>
      <c r="D1722" s="95"/>
      <c r="E1722" s="79"/>
      <c r="F1722" s="79"/>
      <c r="G1722" s="80"/>
      <c r="H1722" s="79"/>
      <c r="I1722" s="80"/>
      <c r="J1722" s="104"/>
      <c r="K1722" s="104"/>
      <c r="L1722" s="104"/>
      <c r="M1722" s="104"/>
    </row>
    <row r="1723" spans="1:13" s="81" customFormat="1" x14ac:dyDescent="0.25">
      <c r="A1723" s="79"/>
      <c r="B1723" s="79"/>
      <c r="C1723" s="79"/>
      <c r="D1723" s="95"/>
      <c r="E1723" s="79"/>
      <c r="F1723" s="79"/>
      <c r="G1723" s="80"/>
      <c r="H1723" s="79"/>
      <c r="I1723" s="80"/>
      <c r="J1723" s="104"/>
      <c r="K1723" s="104"/>
      <c r="L1723" s="104"/>
      <c r="M1723" s="104"/>
    </row>
    <row r="1724" spans="1:13" s="81" customFormat="1" x14ac:dyDescent="0.25">
      <c r="A1724" s="79"/>
      <c r="B1724" s="79"/>
      <c r="C1724" s="79"/>
      <c r="D1724" s="95"/>
      <c r="E1724" s="79"/>
      <c r="F1724" s="79"/>
      <c r="G1724" s="80"/>
      <c r="H1724" s="79"/>
      <c r="I1724" s="80"/>
      <c r="J1724" s="104"/>
      <c r="K1724" s="104"/>
      <c r="L1724" s="104"/>
      <c r="M1724" s="104"/>
    </row>
    <row r="1725" spans="1:13" s="81" customFormat="1" x14ac:dyDescent="0.25">
      <c r="A1725" s="79"/>
      <c r="B1725" s="79"/>
      <c r="C1725" s="79"/>
      <c r="D1725" s="95"/>
      <c r="E1725" s="79"/>
      <c r="F1725" s="79"/>
      <c r="G1725" s="80"/>
      <c r="H1725" s="79"/>
      <c r="I1725" s="80"/>
      <c r="J1725" s="104"/>
      <c r="K1725" s="104"/>
      <c r="L1725" s="104"/>
      <c r="M1725" s="104"/>
    </row>
    <row r="1726" spans="1:13" s="81" customFormat="1" x14ac:dyDescent="0.25">
      <c r="A1726" s="79"/>
      <c r="B1726" s="79"/>
      <c r="C1726" s="79"/>
      <c r="D1726" s="95"/>
      <c r="E1726" s="79"/>
      <c r="F1726" s="79"/>
      <c r="G1726" s="80"/>
      <c r="H1726" s="79"/>
      <c r="I1726" s="80"/>
      <c r="J1726" s="104"/>
      <c r="K1726" s="104"/>
      <c r="L1726" s="104"/>
      <c r="M1726" s="104"/>
    </row>
    <row r="1727" spans="1:13" s="81" customFormat="1" x14ac:dyDescent="0.25">
      <c r="A1727" s="79"/>
      <c r="B1727" s="79"/>
      <c r="C1727" s="79"/>
      <c r="D1727" s="95"/>
      <c r="E1727" s="79"/>
      <c r="F1727" s="79"/>
      <c r="G1727" s="80"/>
      <c r="H1727" s="79"/>
      <c r="I1727" s="80"/>
      <c r="J1727" s="104"/>
      <c r="K1727" s="104"/>
      <c r="L1727" s="104"/>
      <c r="M1727" s="104"/>
    </row>
    <row r="1728" spans="1:13" s="81" customFormat="1" x14ac:dyDescent="0.25">
      <c r="A1728" s="79"/>
      <c r="B1728" s="79"/>
      <c r="C1728" s="79"/>
      <c r="D1728" s="95"/>
      <c r="E1728" s="79"/>
      <c r="F1728" s="79"/>
      <c r="G1728" s="80"/>
      <c r="H1728" s="79"/>
      <c r="I1728" s="80"/>
      <c r="J1728" s="104"/>
      <c r="K1728" s="104"/>
      <c r="L1728" s="104"/>
      <c r="M1728" s="104"/>
    </row>
    <row r="1729" spans="1:13" s="81" customFormat="1" x14ac:dyDescent="0.25">
      <c r="A1729" s="79"/>
      <c r="B1729" s="79"/>
      <c r="C1729" s="79"/>
      <c r="D1729" s="95"/>
      <c r="E1729" s="79"/>
      <c r="F1729" s="79"/>
      <c r="G1729" s="80"/>
      <c r="H1729" s="79"/>
      <c r="I1729" s="80"/>
      <c r="J1729" s="104"/>
      <c r="K1729" s="104"/>
      <c r="L1729" s="104"/>
      <c r="M1729" s="104"/>
    </row>
    <row r="1730" spans="1:13" s="81" customFormat="1" x14ac:dyDescent="0.25">
      <c r="A1730" s="79"/>
      <c r="B1730" s="79"/>
      <c r="C1730" s="79"/>
      <c r="D1730" s="95"/>
      <c r="E1730" s="79"/>
      <c r="F1730" s="79"/>
      <c r="G1730" s="80"/>
      <c r="H1730" s="79"/>
      <c r="I1730" s="80"/>
      <c r="J1730" s="104"/>
      <c r="K1730" s="104"/>
      <c r="L1730" s="104"/>
      <c r="M1730" s="104"/>
    </row>
    <row r="1731" spans="1:13" s="81" customFormat="1" x14ac:dyDescent="0.25">
      <c r="A1731" s="79"/>
      <c r="B1731" s="79"/>
      <c r="C1731" s="79"/>
      <c r="D1731" s="95"/>
      <c r="E1731" s="79"/>
      <c r="F1731" s="79"/>
      <c r="G1731" s="80"/>
      <c r="H1731" s="79"/>
      <c r="I1731" s="80"/>
      <c r="J1731" s="104"/>
      <c r="K1731" s="104"/>
      <c r="L1731" s="104"/>
      <c r="M1731" s="104"/>
    </row>
    <row r="1732" spans="1:13" s="81" customFormat="1" x14ac:dyDescent="0.25">
      <c r="A1732" s="79"/>
      <c r="B1732" s="79"/>
      <c r="C1732" s="79"/>
      <c r="D1732" s="95"/>
      <c r="E1732" s="79"/>
      <c r="F1732" s="79"/>
      <c r="G1732" s="80"/>
      <c r="H1732" s="79"/>
      <c r="I1732" s="80"/>
      <c r="J1732" s="104"/>
      <c r="K1732" s="104"/>
      <c r="L1732" s="104"/>
      <c r="M1732" s="104"/>
    </row>
    <row r="1733" spans="1:13" s="81" customFormat="1" x14ac:dyDescent="0.25">
      <c r="A1733" s="79"/>
      <c r="B1733" s="79"/>
      <c r="C1733" s="79"/>
      <c r="D1733" s="95"/>
      <c r="E1733" s="79"/>
      <c r="F1733" s="79"/>
      <c r="G1733" s="80"/>
      <c r="H1733" s="79"/>
      <c r="I1733" s="80"/>
      <c r="J1733" s="104"/>
      <c r="K1733" s="104"/>
      <c r="L1733" s="104"/>
      <c r="M1733" s="104"/>
    </row>
    <row r="1734" spans="1:13" s="81" customFormat="1" x14ac:dyDescent="0.25">
      <c r="A1734" s="79"/>
      <c r="B1734" s="79"/>
      <c r="C1734" s="79"/>
      <c r="D1734" s="95"/>
      <c r="E1734" s="79"/>
      <c r="F1734" s="79"/>
      <c r="G1734" s="80"/>
      <c r="H1734" s="79"/>
      <c r="I1734" s="80"/>
      <c r="J1734" s="104"/>
      <c r="K1734" s="104"/>
      <c r="L1734" s="104"/>
      <c r="M1734" s="104"/>
    </row>
    <row r="1735" spans="1:13" s="81" customFormat="1" x14ac:dyDescent="0.25">
      <c r="A1735" s="79"/>
      <c r="B1735" s="79"/>
      <c r="C1735" s="79"/>
      <c r="D1735" s="95"/>
      <c r="E1735" s="79"/>
      <c r="F1735" s="79"/>
      <c r="G1735" s="80"/>
      <c r="H1735" s="79"/>
      <c r="I1735" s="80"/>
      <c r="J1735" s="104"/>
      <c r="K1735" s="104"/>
      <c r="L1735" s="104"/>
      <c r="M1735" s="104"/>
    </row>
    <row r="1736" spans="1:13" s="81" customFormat="1" x14ac:dyDescent="0.25">
      <c r="A1736" s="79"/>
      <c r="B1736" s="79"/>
      <c r="C1736" s="79"/>
      <c r="D1736" s="95"/>
      <c r="E1736" s="79"/>
      <c r="F1736" s="79"/>
      <c r="G1736" s="80"/>
      <c r="H1736" s="79"/>
      <c r="I1736" s="80"/>
      <c r="J1736" s="104"/>
      <c r="K1736" s="104"/>
      <c r="L1736" s="104"/>
      <c r="M1736" s="104"/>
    </row>
    <row r="1737" spans="1:13" s="81" customFormat="1" x14ac:dyDescent="0.25">
      <c r="A1737" s="79"/>
      <c r="B1737" s="79"/>
      <c r="C1737" s="79"/>
      <c r="D1737" s="95"/>
      <c r="E1737" s="79"/>
      <c r="F1737" s="79"/>
      <c r="G1737" s="80"/>
      <c r="H1737" s="79"/>
      <c r="I1737" s="80"/>
      <c r="J1737" s="104"/>
      <c r="K1737" s="104"/>
      <c r="L1737" s="104"/>
      <c r="M1737" s="104"/>
    </row>
    <row r="1738" spans="1:13" s="81" customFormat="1" x14ac:dyDescent="0.25">
      <c r="A1738" s="79"/>
      <c r="B1738" s="79"/>
      <c r="C1738" s="79"/>
      <c r="D1738" s="95"/>
      <c r="E1738" s="79"/>
      <c r="F1738" s="79"/>
      <c r="G1738" s="80"/>
      <c r="H1738" s="79"/>
      <c r="I1738" s="80"/>
      <c r="J1738" s="104"/>
      <c r="K1738" s="104"/>
      <c r="L1738" s="104"/>
      <c r="M1738" s="104"/>
    </row>
    <row r="1739" spans="1:13" s="81" customFormat="1" x14ac:dyDescent="0.25">
      <c r="A1739" s="79"/>
      <c r="B1739" s="79"/>
      <c r="C1739" s="79"/>
      <c r="D1739" s="95"/>
      <c r="E1739" s="79"/>
      <c r="F1739" s="79"/>
      <c r="G1739" s="80"/>
      <c r="H1739" s="79"/>
      <c r="I1739" s="80"/>
      <c r="J1739" s="104"/>
      <c r="K1739" s="104"/>
      <c r="L1739" s="104"/>
      <c r="M1739" s="104"/>
    </row>
    <row r="1740" spans="1:13" s="81" customFormat="1" x14ac:dyDescent="0.25">
      <c r="A1740" s="79"/>
      <c r="B1740" s="79"/>
      <c r="C1740" s="79"/>
      <c r="D1740" s="95"/>
      <c r="E1740" s="79"/>
      <c r="F1740" s="79"/>
      <c r="G1740" s="80"/>
      <c r="H1740" s="79"/>
      <c r="I1740" s="80"/>
      <c r="J1740" s="104"/>
      <c r="K1740" s="104"/>
      <c r="L1740" s="104"/>
      <c r="M1740" s="104"/>
    </row>
    <row r="1741" spans="1:13" s="81" customFormat="1" x14ac:dyDescent="0.25">
      <c r="A1741" s="79"/>
      <c r="B1741" s="79"/>
      <c r="C1741" s="79"/>
      <c r="D1741" s="95"/>
      <c r="E1741" s="79"/>
      <c r="F1741" s="79"/>
      <c r="G1741" s="80"/>
      <c r="H1741" s="79"/>
      <c r="I1741" s="80"/>
      <c r="J1741" s="104"/>
      <c r="K1741" s="104"/>
      <c r="L1741" s="104"/>
      <c r="M1741" s="104"/>
    </row>
    <row r="1742" spans="1:13" s="81" customFormat="1" x14ac:dyDescent="0.25">
      <c r="A1742" s="79"/>
      <c r="B1742" s="79"/>
      <c r="C1742" s="79"/>
      <c r="D1742" s="95"/>
      <c r="E1742" s="79"/>
      <c r="F1742" s="79"/>
      <c r="G1742" s="80"/>
      <c r="H1742" s="79"/>
      <c r="I1742" s="80"/>
      <c r="J1742" s="104"/>
      <c r="K1742" s="104"/>
      <c r="L1742" s="104"/>
      <c r="M1742" s="104"/>
    </row>
    <row r="1743" spans="1:13" s="81" customFormat="1" x14ac:dyDescent="0.25">
      <c r="A1743" s="79"/>
      <c r="B1743" s="79"/>
      <c r="C1743" s="79"/>
      <c r="D1743" s="95"/>
      <c r="E1743" s="79"/>
      <c r="F1743" s="79"/>
      <c r="G1743" s="80"/>
      <c r="H1743" s="79"/>
      <c r="I1743" s="80"/>
      <c r="J1743" s="104"/>
      <c r="K1743" s="104"/>
      <c r="L1743" s="104"/>
      <c r="M1743" s="104"/>
    </row>
    <row r="1744" spans="1:13" s="81" customFormat="1" x14ac:dyDescent="0.25">
      <c r="A1744" s="79"/>
      <c r="B1744" s="79"/>
      <c r="C1744" s="79"/>
      <c r="D1744" s="95"/>
      <c r="E1744" s="79"/>
      <c r="F1744" s="79"/>
      <c r="G1744" s="80"/>
      <c r="H1744" s="79"/>
      <c r="I1744" s="80"/>
      <c r="J1744" s="104"/>
      <c r="K1744" s="104"/>
      <c r="L1744" s="104"/>
      <c r="M1744" s="104"/>
    </row>
    <row r="1745" spans="1:13" s="81" customFormat="1" x14ac:dyDescent="0.25">
      <c r="A1745" s="79"/>
      <c r="B1745" s="79"/>
      <c r="C1745" s="79"/>
      <c r="D1745" s="95"/>
      <c r="E1745" s="79"/>
      <c r="F1745" s="79"/>
      <c r="G1745" s="80"/>
      <c r="H1745" s="79"/>
      <c r="I1745" s="80"/>
      <c r="J1745" s="104"/>
      <c r="K1745" s="104"/>
      <c r="L1745" s="104"/>
      <c r="M1745" s="104"/>
    </row>
    <row r="1746" spans="1:13" s="81" customFormat="1" x14ac:dyDescent="0.25">
      <c r="A1746" s="79"/>
      <c r="B1746" s="79"/>
      <c r="C1746" s="79"/>
      <c r="D1746" s="95"/>
      <c r="E1746" s="79"/>
      <c r="F1746" s="79"/>
      <c r="G1746" s="80"/>
      <c r="H1746" s="79"/>
      <c r="I1746" s="80"/>
      <c r="J1746" s="104"/>
      <c r="K1746" s="104"/>
      <c r="L1746" s="104"/>
      <c r="M1746" s="104"/>
    </row>
    <row r="1747" spans="1:13" s="81" customFormat="1" x14ac:dyDescent="0.25">
      <c r="A1747" s="79"/>
      <c r="B1747" s="79"/>
      <c r="C1747" s="79"/>
      <c r="D1747" s="95"/>
      <c r="E1747" s="79"/>
      <c r="F1747" s="79"/>
      <c r="G1747" s="80"/>
      <c r="H1747" s="79"/>
      <c r="I1747" s="80"/>
      <c r="J1747" s="104"/>
      <c r="K1747" s="104"/>
      <c r="L1747" s="104"/>
      <c r="M1747" s="104"/>
    </row>
    <row r="1748" spans="1:13" s="81" customFormat="1" x14ac:dyDescent="0.25">
      <c r="A1748" s="79"/>
      <c r="B1748" s="79"/>
      <c r="C1748" s="79"/>
      <c r="D1748" s="95"/>
      <c r="E1748" s="79"/>
      <c r="F1748" s="79"/>
      <c r="G1748" s="80"/>
      <c r="H1748" s="79"/>
      <c r="I1748" s="80"/>
      <c r="J1748" s="104"/>
      <c r="K1748" s="104"/>
      <c r="L1748" s="104"/>
      <c r="M1748" s="104"/>
    </row>
    <row r="1749" spans="1:13" s="81" customFormat="1" x14ac:dyDescent="0.25">
      <c r="A1749" s="79"/>
      <c r="B1749" s="79"/>
      <c r="C1749" s="79"/>
      <c r="D1749" s="95"/>
      <c r="E1749" s="79"/>
      <c r="F1749" s="79"/>
      <c r="G1749" s="80"/>
      <c r="H1749" s="79"/>
      <c r="I1749" s="80"/>
      <c r="J1749" s="104"/>
      <c r="K1749" s="104"/>
      <c r="L1749" s="104"/>
      <c r="M1749" s="104"/>
    </row>
    <row r="1750" spans="1:13" s="81" customFormat="1" x14ac:dyDescent="0.25">
      <c r="A1750" s="79"/>
      <c r="B1750" s="79"/>
      <c r="C1750" s="79"/>
      <c r="D1750" s="95"/>
      <c r="E1750" s="79"/>
      <c r="F1750" s="79"/>
      <c r="G1750" s="80"/>
      <c r="H1750" s="79"/>
      <c r="I1750" s="80"/>
      <c r="J1750" s="104"/>
      <c r="K1750" s="104"/>
      <c r="L1750" s="104"/>
      <c r="M1750" s="104"/>
    </row>
    <row r="1751" spans="1:13" s="81" customFormat="1" x14ac:dyDescent="0.25">
      <c r="A1751" s="79"/>
      <c r="B1751" s="79"/>
      <c r="C1751" s="79"/>
      <c r="D1751" s="95"/>
      <c r="E1751" s="79"/>
      <c r="F1751" s="79"/>
      <c r="G1751" s="80"/>
      <c r="H1751" s="79"/>
      <c r="I1751" s="80"/>
      <c r="J1751" s="104"/>
      <c r="K1751" s="104"/>
      <c r="L1751" s="104"/>
      <c r="M1751" s="104"/>
    </row>
    <row r="1752" spans="1:13" s="81" customFormat="1" x14ac:dyDescent="0.25">
      <c r="A1752" s="79"/>
      <c r="B1752" s="79"/>
      <c r="C1752" s="79"/>
      <c r="D1752" s="95"/>
      <c r="E1752" s="79"/>
      <c r="F1752" s="79"/>
      <c r="G1752" s="80"/>
      <c r="H1752" s="79"/>
      <c r="I1752" s="80"/>
      <c r="J1752" s="104"/>
      <c r="K1752" s="104"/>
      <c r="L1752" s="104"/>
      <c r="M1752" s="104"/>
    </row>
    <row r="1753" spans="1:13" s="81" customFormat="1" x14ac:dyDescent="0.25">
      <c r="A1753" s="79"/>
      <c r="B1753" s="79"/>
      <c r="C1753" s="79"/>
      <c r="D1753" s="95"/>
      <c r="E1753" s="79"/>
      <c r="F1753" s="79"/>
      <c r="G1753" s="80"/>
      <c r="H1753" s="79"/>
      <c r="I1753" s="80"/>
      <c r="J1753" s="104"/>
      <c r="K1753" s="104"/>
      <c r="L1753" s="104"/>
      <c r="M1753" s="104"/>
    </row>
    <row r="1754" spans="1:13" s="81" customFormat="1" x14ac:dyDescent="0.25">
      <c r="A1754" s="79"/>
      <c r="B1754" s="79"/>
      <c r="C1754" s="79"/>
      <c r="D1754" s="95"/>
      <c r="E1754" s="79"/>
      <c r="F1754" s="79"/>
      <c r="G1754" s="80"/>
      <c r="H1754" s="79"/>
      <c r="I1754" s="80"/>
      <c r="J1754" s="104"/>
      <c r="K1754" s="104"/>
      <c r="L1754" s="104"/>
      <c r="M1754" s="104"/>
    </row>
    <row r="1755" spans="1:13" s="81" customFormat="1" x14ac:dyDescent="0.25">
      <c r="A1755" s="79"/>
      <c r="B1755" s="79"/>
      <c r="C1755" s="79"/>
      <c r="D1755" s="95"/>
      <c r="E1755" s="79"/>
      <c r="F1755" s="79"/>
      <c r="G1755" s="80"/>
      <c r="H1755" s="79"/>
      <c r="I1755" s="80"/>
      <c r="J1755" s="104"/>
      <c r="K1755" s="104"/>
      <c r="L1755" s="104"/>
      <c r="M1755" s="104"/>
    </row>
    <row r="1756" spans="1:13" s="81" customFormat="1" x14ac:dyDescent="0.25">
      <c r="A1756" s="79"/>
      <c r="B1756" s="79"/>
      <c r="C1756" s="79"/>
      <c r="D1756" s="95"/>
      <c r="E1756" s="79"/>
      <c r="F1756" s="79"/>
      <c r="G1756" s="80"/>
      <c r="H1756" s="79"/>
      <c r="I1756" s="80"/>
      <c r="J1756" s="104"/>
      <c r="K1756" s="104"/>
      <c r="L1756" s="104"/>
      <c r="M1756" s="104"/>
    </row>
    <row r="1757" spans="1:13" s="81" customFormat="1" x14ac:dyDescent="0.25">
      <c r="A1757" s="79"/>
      <c r="B1757" s="79"/>
      <c r="C1757" s="79"/>
      <c r="D1757" s="95"/>
      <c r="E1757" s="79"/>
      <c r="F1757" s="79"/>
      <c r="G1757" s="80"/>
      <c r="H1757" s="79"/>
      <c r="I1757" s="80"/>
      <c r="J1757" s="104"/>
      <c r="K1757" s="104"/>
      <c r="L1757" s="104"/>
      <c r="M1757" s="104"/>
    </row>
    <row r="1758" spans="1:13" s="81" customFormat="1" x14ac:dyDescent="0.25">
      <c r="A1758" s="79"/>
      <c r="B1758" s="79"/>
      <c r="C1758" s="79"/>
      <c r="D1758" s="95"/>
      <c r="E1758" s="79"/>
      <c r="F1758" s="79"/>
      <c r="G1758" s="80"/>
      <c r="H1758" s="79"/>
      <c r="I1758" s="80"/>
      <c r="J1758" s="104"/>
      <c r="K1758" s="104"/>
      <c r="L1758" s="104"/>
      <c r="M1758" s="104"/>
    </row>
    <row r="1759" spans="1:13" s="81" customFormat="1" x14ac:dyDescent="0.25">
      <c r="A1759" s="79"/>
      <c r="B1759" s="79"/>
      <c r="C1759" s="79"/>
      <c r="D1759" s="95"/>
      <c r="E1759" s="79"/>
      <c r="F1759" s="79"/>
      <c r="G1759" s="80"/>
      <c r="H1759" s="79"/>
      <c r="I1759" s="80"/>
      <c r="J1759" s="104"/>
      <c r="K1759" s="104"/>
      <c r="L1759" s="104"/>
      <c r="M1759" s="104"/>
    </row>
    <row r="1760" spans="1:13" s="81" customFormat="1" x14ac:dyDescent="0.25">
      <c r="A1760" s="79"/>
      <c r="B1760" s="79"/>
      <c r="C1760" s="79"/>
      <c r="D1760" s="95"/>
      <c r="E1760" s="79"/>
      <c r="F1760" s="79"/>
      <c r="G1760" s="80"/>
      <c r="H1760" s="79"/>
      <c r="I1760" s="80"/>
      <c r="J1760" s="104"/>
      <c r="K1760" s="104"/>
      <c r="L1760" s="104"/>
      <c r="M1760" s="104"/>
    </row>
    <row r="1761" spans="1:13" s="81" customFormat="1" x14ac:dyDescent="0.25">
      <c r="A1761" s="79"/>
      <c r="B1761" s="79"/>
      <c r="C1761" s="79"/>
      <c r="D1761" s="95"/>
      <c r="E1761" s="79"/>
      <c r="F1761" s="79"/>
      <c r="G1761" s="80"/>
      <c r="H1761" s="79"/>
      <c r="I1761" s="80"/>
      <c r="J1761" s="104"/>
      <c r="K1761" s="104"/>
      <c r="L1761" s="104"/>
      <c r="M1761" s="104"/>
    </row>
    <row r="1762" spans="1:13" x14ac:dyDescent="0.25">
      <c r="A1762" s="79"/>
      <c r="B1762" s="79"/>
      <c r="C1762" s="79"/>
      <c r="D1762" s="95"/>
      <c r="E1762" s="79"/>
      <c r="F1762" s="79"/>
      <c r="G1762" s="80"/>
      <c r="H1762" s="79"/>
      <c r="I1762" s="80"/>
      <c r="J1762" s="104"/>
      <c r="K1762" s="104"/>
      <c r="L1762" s="104"/>
      <c r="M1762" s="104"/>
    </row>
    <row r="1763" spans="1:13" x14ac:dyDescent="0.25">
      <c r="A1763" s="79"/>
      <c r="B1763" s="79"/>
      <c r="C1763" s="79"/>
      <c r="D1763" s="95"/>
      <c r="E1763" s="79"/>
      <c r="F1763" s="79"/>
      <c r="G1763" s="80"/>
      <c r="H1763" s="79"/>
      <c r="I1763" s="80"/>
      <c r="J1763" s="104"/>
      <c r="K1763" s="104"/>
      <c r="L1763" s="104"/>
      <c r="M1763" s="104"/>
    </row>
    <row r="1764" spans="1:13" x14ac:dyDescent="0.25">
      <c r="A1764" s="79"/>
      <c r="B1764" s="79"/>
      <c r="C1764" s="79"/>
      <c r="D1764" s="95"/>
      <c r="E1764" s="79"/>
      <c r="F1764" s="79"/>
      <c r="G1764" s="80"/>
      <c r="H1764" s="79"/>
      <c r="I1764" s="80"/>
      <c r="J1764" s="104"/>
      <c r="K1764" s="104"/>
      <c r="L1764" s="104"/>
      <c r="M1764" s="104"/>
    </row>
    <row r="1765" spans="1:13" x14ac:dyDescent="0.25">
      <c r="A1765" s="79"/>
      <c r="B1765" s="79"/>
      <c r="C1765" s="79"/>
      <c r="D1765" s="95"/>
      <c r="E1765" s="79"/>
      <c r="F1765" s="79"/>
      <c r="G1765" s="80"/>
      <c r="H1765" s="79"/>
      <c r="I1765" s="80"/>
      <c r="J1765" s="104"/>
      <c r="K1765" s="104"/>
      <c r="L1765" s="104"/>
      <c r="M1765" s="104"/>
    </row>
    <row r="1766" spans="1:13" x14ac:dyDescent="0.25">
      <c r="A1766" s="79"/>
      <c r="B1766" s="79"/>
      <c r="C1766" s="79"/>
      <c r="D1766" s="95"/>
      <c r="E1766" s="79"/>
      <c r="F1766" s="79"/>
      <c r="G1766" s="80"/>
      <c r="H1766" s="79"/>
      <c r="I1766" s="80"/>
      <c r="J1766" s="104"/>
      <c r="K1766" s="104"/>
      <c r="L1766" s="104"/>
      <c r="M1766" s="104"/>
    </row>
    <row r="1767" spans="1:13" x14ac:dyDescent="0.25">
      <c r="A1767" s="79"/>
      <c r="B1767" s="79"/>
      <c r="C1767" s="79"/>
      <c r="D1767" s="95"/>
      <c r="E1767" s="79"/>
      <c r="F1767" s="79"/>
      <c r="G1767" s="80"/>
      <c r="H1767" s="79"/>
      <c r="I1767" s="80"/>
      <c r="J1767" s="104"/>
      <c r="K1767" s="104"/>
      <c r="L1767" s="104"/>
      <c r="M1767" s="104"/>
    </row>
    <row r="1768" spans="1:13" x14ac:dyDescent="0.25">
      <c r="A1768" s="79"/>
      <c r="B1768" s="79"/>
      <c r="C1768" s="79"/>
      <c r="D1768" s="95"/>
      <c r="E1768" s="79"/>
      <c r="F1768" s="79"/>
      <c r="G1768" s="80"/>
      <c r="H1768" s="79"/>
      <c r="I1768" s="80"/>
      <c r="J1768" s="104"/>
      <c r="K1768" s="104"/>
      <c r="L1768" s="104"/>
      <c r="M1768" s="104"/>
    </row>
    <row r="1769" spans="1:13" x14ac:dyDescent="0.25">
      <c r="A1769" s="79"/>
      <c r="B1769" s="79"/>
      <c r="C1769" s="79"/>
      <c r="D1769" s="95"/>
      <c r="E1769" s="79"/>
      <c r="F1769" s="79"/>
      <c r="G1769" s="80"/>
      <c r="H1769" s="79"/>
      <c r="I1769" s="80"/>
      <c r="J1769" s="104"/>
      <c r="K1769" s="104"/>
      <c r="L1769" s="104"/>
      <c r="M1769" s="104"/>
    </row>
    <row r="1770" spans="1:13" x14ac:dyDescent="0.25">
      <c r="A1770" s="79"/>
      <c r="B1770" s="79"/>
      <c r="C1770" s="79"/>
      <c r="D1770" s="95"/>
      <c r="E1770" s="79"/>
      <c r="F1770" s="79"/>
      <c r="G1770" s="80"/>
      <c r="H1770" s="79"/>
      <c r="I1770" s="80"/>
      <c r="J1770" s="104"/>
      <c r="K1770" s="104"/>
      <c r="L1770" s="104"/>
      <c r="M1770" s="104"/>
    </row>
    <row r="1771" spans="1:13" x14ac:dyDescent="0.25">
      <c r="A1771" s="79"/>
      <c r="B1771" s="79"/>
      <c r="C1771" s="79"/>
      <c r="D1771" s="95"/>
      <c r="E1771" s="79"/>
      <c r="F1771" s="79"/>
      <c r="G1771" s="80"/>
      <c r="H1771" s="79"/>
      <c r="I1771" s="80"/>
      <c r="J1771" s="104"/>
      <c r="K1771" s="104"/>
      <c r="L1771" s="104"/>
      <c r="M1771" s="104"/>
    </row>
    <row r="1772" spans="1:13" x14ac:dyDescent="0.25">
      <c r="A1772" s="79"/>
      <c r="B1772" s="79"/>
      <c r="C1772" s="79"/>
      <c r="D1772" s="95"/>
      <c r="E1772" s="79"/>
      <c r="F1772" s="79"/>
      <c r="G1772" s="80"/>
      <c r="H1772" s="79"/>
      <c r="I1772" s="80"/>
      <c r="J1772" s="104"/>
      <c r="K1772" s="104"/>
      <c r="L1772" s="104"/>
      <c r="M1772" s="104"/>
    </row>
    <row r="1773" spans="1:13" x14ac:dyDescent="0.25">
      <c r="A1773" s="79"/>
      <c r="B1773" s="79"/>
      <c r="C1773" s="79"/>
      <c r="D1773" s="95"/>
      <c r="E1773" s="79"/>
      <c r="F1773" s="79"/>
      <c r="G1773" s="80"/>
      <c r="H1773" s="79"/>
      <c r="I1773" s="80"/>
      <c r="J1773" s="104"/>
      <c r="K1773" s="104"/>
      <c r="L1773" s="104"/>
      <c r="M1773" s="104"/>
    </row>
    <row r="1774" spans="1:13" x14ac:dyDescent="0.25">
      <c r="A1774" s="79"/>
      <c r="B1774" s="79"/>
      <c r="C1774" s="79"/>
      <c r="D1774" s="95"/>
      <c r="E1774" s="79"/>
      <c r="F1774" s="79"/>
      <c r="G1774" s="80"/>
      <c r="H1774" s="79"/>
      <c r="I1774" s="80"/>
      <c r="J1774" s="104"/>
      <c r="K1774" s="104"/>
      <c r="L1774" s="104"/>
      <c r="M1774" s="104"/>
    </row>
    <row r="1775" spans="1:13" x14ac:dyDescent="0.25">
      <c r="A1775" s="79"/>
      <c r="B1775" s="79"/>
      <c r="C1775" s="79"/>
      <c r="D1775" s="95"/>
      <c r="E1775" s="79"/>
      <c r="F1775" s="79"/>
      <c r="G1775" s="80"/>
      <c r="H1775" s="79"/>
      <c r="I1775" s="80"/>
      <c r="J1775" s="104"/>
      <c r="K1775" s="104"/>
      <c r="L1775" s="104"/>
      <c r="M1775" s="104"/>
    </row>
    <row r="1776" spans="1:13" x14ac:dyDescent="0.25">
      <c r="A1776" s="79"/>
      <c r="B1776" s="79"/>
      <c r="C1776" s="79"/>
      <c r="D1776" s="95"/>
      <c r="E1776" s="79"/>
      <c r="F1776" s="79"/>
      <c r="G1776" s="80"/>
      <c r="H1776" s="79"/>
      <c r="I1776" s="80"/>
      <c r="J1776" s="104"/>
      <c r="K1776" s="104"/>
      <c r="L1776" s="104"/>
      <c r="M1776" s="104"/>
    </row>
    <row r="1777" spans="1:13" x14ac:dyDescent="0.25">
      <c r="A1777" s="79"/>
      <c r="B1777" s="79"/>
      <c r="C1777" s="79"/>
      <c r="D1777" s="95"/>
      <c r="E1777" s="79"/>
      <c r="F1777" s="79"/>
      <c r="G1777" s="80"/>
      <c r="H1777" s="79"/>
      <c r="I1777" s="80"/>
      <c r="J1777" s="104"/>
      <c r="K1777" s="104"/>
      <c r="L1777" s="104"/>
      <c r="M1777" s="104"/>
    </row>
    <row r="1778" spans="1:13" x14ac:dyDescent="0.25">
      <c r="A1778" s="79"/>
      <c r="B1778" s="79"/>
      <c r="C1778" s="79"/>
      <c r="D1778" s="95"/>
      <c r="E1778" s="79"/>
      <c r="F1778" s="79"/>
      <c r="G1778" s="80"/>
      <c r="H1778" s="79"/>
      <c r="I1778" s="80"/>
      <c r="J1778" s="104"/>
      <c r="K1778" s="104"/>
      <c r="L1778" s="104"/>
      <c r="M1778" s="104"/>
    </row>
    <row r="1779" spans="1:13" x14ac:dyDescent="0.25">
      <c r="A1779" s="79"/>
      <c r="B1779" s="79"/>
      <c r="C1779" s="79"/>
      <c r="D1779" s="95"/>
      <c r="E1779" s="79"/>
      <c r="F1779" s="79"/>
      <c r="G1779" s="80"/>
      <c r="H1779" s="79"/>
      <c r="I1779" s="80"/>
      <c r="J1779" s="104"/>
      <c r="K1779" s="104"/>
      <c r="L1779" s="104"/>
      <c r="M1779" s="104"/>
    </row>
    <row r="1780" spans="1:13" x14ac:dyDescent="0.25">
      <c r="A1780" s="79"/>
      <c r="B1780" s="79"/>
      <c r="C1780" s="79"/>
      <c r="D1780" s="95"/>
      <c r="E1780" s="79"/>
      <c r="F1780" s="79"/>
      <c r="G1780" s="80"/>
      <c r="H1780" s="79"/>
      <c r="I1780" s="80"/>
      <c r="J1780" s="104"/>
      <c r="K1780" s="104"/>
      <c r="L1780" s="104"/>
      <c r="M1780" s="104"/>
    </row>
    <row r="1781" spans="1:13" x14ac:dyDescent="0.25">
      <c r="A1781" s="79"/>
      <c r="B1781" s="79"/>
      <c r="C1781" s="79"/>
      <c r="D1781" s="95"/>
      <c r="E1781" s="79"/>
      <c r="F1781" s="79"/>
      <c r="G1781" s="80"/>
      <c r="H1781" s="79"/>
      <c r="I1781" s="80"/>
      <c r="J1781" s="104"/>
      <c r="K1781" s="104"/>
      <c r="L1781" s="104"/>
      <c r="M1781" s="104"/>
    </row>
    <row r="1782" spans="1:13" x14ac:dyDescent="0.25">
      <c r="A1782" s="79"/>
      <c r="B1782" s="79"/>
      <c r="C1782" s="79"/>
      <c r="D1782" s="95"/>
      <c r="E1782" s="79"/>
      <c r="F1782" s="79"/>
      <c r="G1782" s="80"/>
      <c r="H1782" s="79"/>
      <c r="I1782" s="80"/>
      <c r="J1782" s="104"/>
      <c r="K1782" s="104"/>
      <c r="L1782" s="104"/>
      <c r="M1782" s="104"/>
    </row>
    <row r="1783" spans="1:13" x14ac:dyDescent="0.25">
      <c r="A1783" s="79"/>
      <c r="B1783" s="79"/>
      <c r="C1783" s="79"/>
      <c r="D1783" s="95"/>
      <c r="E1783" s="79"/>
      <c r="F1783" s="79"/>
      <c r="G1783" s="80"/>
      <c r="H1783" s="79"/>
      <c r="I1783" s="80"/>
      <c r="J1783" s="104"/>
      <c r="K1783" s="104"/>
      <c r="L1783" s="104"/>
      <c r="M1783" s="104"/>
    </row>
    <row r="1784" spans="1:13" x14ac:dyDescent="0.25">
      <c r="A1784" s="79"/>
      <c r="B1784" s="79"/>
      <c r="C1784" s="79"/>
      <c r="D1784" s="95"/>
      <c r="E1784" s="79"/>
      <c r="F1784" s="79"/>
      <c r="G1784" s="80"/>
      <c r="H1784" s="79"/>
      <c r="I1784" s="80"/>
      <c r="J1784" s="104"/>
      <c r="K1784" s="104"/>
      <c r="L1784" s="104"/>
      <c r="M1784" s="104"/>
    </row>
    <row r="1785" spans="1:13" x14ac:dyDescent="0.25">
      <c r="A1785" s="79"/>
      <c r="B1785" s="79"/>
      <c r="C1785" s="79"/>
      <c r="D1785" s="95"/>
      <c r="E1785" s="79"/>
      <c r="F1785" s="79"/>
      <c r="G1785" s="80"/>
      <c r="H1785" s="79"/>
      <c r="I1785" s="80"/>
      <c r="J1785" s="104"/>
      <c r="K1785" s="104"/>
      <c r="L1785" s="104"/>
      <c r="M1785" s="104"/>
    </row>
    <row r="1786" spans="1:13" x14ac:dyDescent="0.25">
      <c r="A1786" s="79"/>
      <c r="B1786" s="79"/>
      <c r="C1786" s="79"/>
      <c r="D1786" s="95"/>
      <c r="E1786" s="79"/>
      <c r="F1786" s="79"/>
      <c r="G1786" s="80"/>
      <c r="H1786" s="79"/>
      <c r="I1786" s="80"/>
      <c r="J1786" s="104"/>
      <c r="K1786" s="104"/>
      <c r="L1786" s="104"/>
      <c r="M1786" s="104"/>
    </row>
    <row r="1787" spans="1:13" x14ac:dyDescent="0.25">
      <c r="A1787" s="79"/>
      <c r="B1787" s="79"/>
      <c r="C1787" s="79"/>
      <c r="D1787" s="95"/>
      <c r="E1787" s="79"/>
      <c r="F1787" s="79"/>
      <c r="G1787" s="80"/>
      <c r="H1787" s="79"/>
      <c r="I1787" s="80"/>
      <c r="J1787" s="104"/>
      <c r="K1787" s="104"/>
      <c r="L1787" s="104"/>
      <c r="M1787" s="104"/>
    </row>
    <row r="1788" spans="1:13" x14ac:dyDescent="0.25">
      <c r="A1788" s="79"/>
      <c r="B1788" s="79"/>
      <c r="C1788" s="79"/>
      <c r="D1788" s="95"/>
      <c r="E1788" s="79"/>
      <c r="F1788" s="79"/>
      <c r="G1788" s="80"/>
      <c r="H1788" s="79"/>
      <c r="I1788" s="80"/>
      <c r="J1788" s="104"/>
      <c r="K1788" s="104"/>
      <c r="L1788" s="104"/>
      <c r="M1788" s="104"/>
    </row>
    <row r="1789" spans="1:13" x14ac:dyDescent="0.25">
      <c r="A1789" s="79"/>
      <c r="B1789" s="79"/>
      <c r="C1789" s="79"/>
      <c r="D1789" s="95"/>
      <c r="E1789" s="79"/>
      <c r="F1789" s="79"/>
      <c r="G1789" s="80"/>
      <c r="H1789" s="79"/>
      <c r="I1789" s="80"/>
      <c r="J1789" s="104"/>
      <c r="K1789" s="104"/>
      <c r="L1789" s="104"/>
      <c r="M1789" s="104"/>
    </row>
    <row r="1790" spans="1:13" x14ac:dyDescent="0.25">
      <c r="A1790" s="79"/>
      <c r="B1790" s="79"/>
      <c r="C1790" s="79"/>
      <c r="D1790" s="95"/>
      <c r="E1790" s="79"/>
      <c r="F1790" s="79"/>
      <c r="G1790" s="80"/>
      <c r="H1790" s="79"/>
      <c r="I1790" s="80"/>
      <c r="J1790" s="104"/>
      <c r="K1790" s="104"/>
      <c r="L1790" s="104"/>
      <c r="M1790" s="104"/>
    </row>
    <row r="1791" spans="1:13" x14ac:dyDescent="0.25">
      <c r="A1791" s="79"/>
      <c r="B1791" s="79"/>
      <c r="C1791" s="79"/>
      <c r="D1791" s="95"/>
      <c r="E1791" s="79"/>
      <c r="F1791" s="79"/>
      <c r="G1791" s="80"/>
      <c r="H1791" s="79"/>
      <c r="I1791" s="80"/>
      <c r="J1791" s="104"/>
      <c r="K1791" s="104"/>
      <c r="L1791" s="104"/>
      <c r="M1791" s="104"/>
    </row>
    <row r="1792" spans="1:13" x14ac:dyDescent="0.25">
      <c r="A1792" s="79"/>
      <c r="B1792" s="79"/>
      <c r="C1792" s="79"/>
      <c r="D1792" s="95"/>
      <c r="E1792" s="79"/>
      <c r="F1792" s="79"/>
      <c r="G1792" s="80"/>
      <c r="H1792" s="79"/>
      <c r="I1792" s="80"/>
      <c r="J1792" s="104"/>
      <c r="K1792" s="104"/>
      <c r="L1792" s="104"/>
      <c r="M1792" s="104"/>
    </row>
    <row r="1793" spans="1:13" x14ac:dyDescent="0.25">
      <c r="A1793" s="79"/>
      <c r="B1793" s="79"/>
      <c r="C1793" s="79"/>
      <c r="D1793" s="95"/>
      <c r="E1793" s="79"/>
      <c r="F1793" s="79"/>
      <c r="G1793" s="80"/>
      <c r="H1793" s="79"/>
      <c r="I1793" s="80"/>
      <c r="J1793" s="104"/>
      <c r="K1793" s="104"/>
      <c r="L1793" s="104"/>
      <c r="M1793" s="104"/>
    </row>
    <row r="1794" spans="1:13" x14ac:dyDescent="0.25">
      <c r="A1794" s="79"/>
      <c r="B1794" s="79"/>
      <c r="C1794" s="79"/>
      <c r="D1794" s="95"/>
      <c r="E1794" s="79"/>
      <c r="F1794" s="79"/>
      <c r="G1794" s="80"/>
      <c r="H1794" s="79"/>
      <c r="I1794" s="80"/>
      <c r="J1794" s="104"/>
      <c r="K1794" s="104"/>
      <c r="L1794" s="104"/>
      <c r="M1794" s="104"/>
    </row>
    <row r="1795" spans="1:13" x14ac:dyDescent="0.25">
      <c r="A1795" s="79"/>
      <c r="B1795" s="79"/>
      <c r="C1795" s="79"/>
      <c r="D1795" s="95"/>
      <c r="E1795" s="79"/>
      <c r="F1795" s="79"/>
      <c r="G1795" s="80"/>
      <c r="H1795" s="79"/>
      <c r="I1795" s="80"/>
      <c r="J1795" s="104"/>
      <c r="K1795" s="104"/>
      <c r="L1795" s="104"/>
      <c r="M1795" s="104"/>
    </row>
    <row r="1796" spans="1:13" x14ac:dyDescent="0.25">
      <c r="A1796" s="79"/>
      <c r="B1796" s="79"/>
      <c r="C1796" s="79"/>
      <c r="D1796" s="95"/>
      <c r="E1796" s="79"/>
      <c r="F1796" s="79"/>
      <c r="G1796" s="80"/>
      <c r="H1796" s="79"/>
      <c r="I1796" s="80"/>
      <c r="J1796" s="104"/>
      <c r="K1796" s="104"/>
      <c r="L1796" s="104"/>
      <c r="M1796" s="104"/>
    </row>
    <row r="1797" spans="1:13" x14ac:dyDescent="0.25">
      <c r="A1797" s="79"/>
      <c r="B1797" s="79"/>
      <c r="C1797" s="79"/>
      <c r="D1797" s="95"/>
      <c r="E1797" s="79"/>
      <c r="F1797" s="79"/>
      <c r="G1797" s="80"/>
      <c r="H1797" s="79"/>
      <c r="I1797" s="80"/>
      <c r="J1797" s="104"/>
      <c r="K1797" s="104"/>
      <c r="L1797" s="104"/>
      <c r="M1797" s="104"/>
    </row>
    <row r="1798" spans="1:13" x14ac:dyDescent="0.25">
      <c r="A1798" s="79"/>
      <c r="B1798" s="79"/>
      <c r="C1798" s="79"/>
      <c r="D1798" s="95"/>
      <c r="E1798" s="79"/>
      <c r="F1798" s="79"/>
      <c r="G1798" s="80"/>
      <c r="H1798" s="79"/>
      <c r="I1798" s="80"/>
      <c r="J1798" s="104"/>
      <c r="K1798" s="104"/>
      <c r="L1798" s="104"/>
      <c r="M1798" s="104"/>
    </row>
    <row r="1799" spans="1:13" x14ac:dyDescent="0.25">
      <c r="A1799" s="79"/>
      <c r="B1799" s="79"/>
      <c r="C1799" s="79"/>
      <c r="D1799" s="95"/>
      <c r="E1799" s="79"/>
      <c r="F1799" s="79"/>
      <c r="G1799" s="80"/>
      <c r="H1799" s="79"/>
      <c r="I1799" s="80"/>
      <c r="J1799" s="104"/>
      <c r="K1799" s="104"/>
      <c r="L1799" s="104"/>
      <c r="M1799" s="104"/>
    </row>
    <row r="1800" spans="1:13" x14ac:dyDescent="0.25">
      <c r="A1800" s="79"/>
      <c r="B1800" s="79"/>
      <c r="C1800" s="79"/>
      <c r="D1800" s="95"/>
      <c r="E1800" s="79"/>
      <c r="F1800" s="79"/>
      <c r="G1800" s="80"/>
      <c r="H1800" s="79"/>
      <c r="I1800" s="80"/>
      <c r="J1800" s="104"/>
      <c r="K1800" s="104"/>
      <c r="L1800" s="104"/>
      <c r="M1800" s="104"/>
    </row>
    <row r="1801" spans="1:13" x14ac:dyDescent="0.25">
      <c r="A1801" s="79"/>
      <c r="B1801" s="79"/>
      <c r="C1801" s="79"/>
      <c r="D1801" s="95"/>
      <c r="E1801" s="79"/>
      <c r="F1801" s="79"/>
      <c r="G1801" s="80"/>
      <c r="H1801" s="79"/>
      <c r="I1801" s="80"/>
      <c r="J1801" s="104"/>
      <c r="K1801" s="104"/>
      <c r="L1801" s="104"/>
      <c r="M1801" s="104"/>
    </row>
    <row r="1802" spans="1:13" x14ac:dyDescent="0.25">
      <c r="A1802" s="79"/>
      <c r="B1802" s="79"/>
      <c r="C1802" s="79"/>
      <c r="D1802" s="95"/>
      <c r="E1802" s="79"/>
      <c r="F1802" s="79"/>
      <c r="G1802" s="80"/>
      <c r="H1802" s="79"/>
      <c r="I1802" s="80"/>
      <c r="J1802" s="104"/>
      <c r="K1802" s="104"/>
      <c r="L1802" s="104"/>
      <c r="M1802" s="104"/>
    </row>
    <row r="1803" spans="1:13" x14ac:dyDescent="0.25">
      <c r="A1803" s="79"/>
      <c r="B1803" s="79"/>
      <c r="C1803" s="79"/>
      <c r="D1803" s="95"/>
      <c r="E1803" s="79"/>
      <c r="F1803" s="79"/>
      <c r="G1803" s="80"/>
      <c r="H1803" s="79"/>
      <c r="I1803" s="80"/>
      <c r="J1803" s="104"/>
      <c r="K1803" s="104"/>
      <c r="L1803" s="104"/>
      <c r="M1803" s="104"/>
    </row>
    <row r="1804" spans="1:13" x14ac:dyDescent="0.25">
      <c r="A1804" s="96"/>
      <c r="B1804" s="96"/>
      <c r="C1804" s="96"/>
      <c r="D1804" s="95"/>
      <c r="E1804" s="96"/>
      <c r="F1804" s="96"/>
      <c r="G1804" s="96"/>
      <c r="H1804" s="96"/>
      <c r="I1804" s="96"/>
      <c r="J1804" s="104"/>
      <c r="K1804" s="104"/>
      <c r="L1804" s="104"/>
      <c r="M1804" s="104"/>
    </row>
    <row r="1805" spans="1:13" x14ac:dyDescent="0.25">
      <c r="A1805" s="96"/>
      <c r="B1805" s="96"/>
      <c r="C1805" s="96"/>
      <c r="D1805" s="95"/>
      <c r="E1805" s="96"/>
      <c r="F1805" s="96"/>
      <c r="G1805" s="96"/>
      <c r="H1805" s="96"/>
      <c r="I1805" s="96"/>
      <c r="J1805" s="104"/>
      <c r="K1805" s="104"/>
      <c r="L1805" s="104"/>
      <c r="M1805" s="104"/>
    </row>
    <row r="1806" spans="1:13" x14ac:dyDescent="0.25">
      <c r="A1806" s="96"/>
      <c r="B1806" s="96"/>
      <c r="C1806" s="96"/>
      <c r="D1806" s="95"/>
      <c r="E1806" s="96"/>
      <c r="F1806" s="96"/>
      <c r="G1806" s="96"/>
      <c r="H1806" s="96"/>
      <c r="I1806" s="96"/>
      <c r="J1806" s="104"/>
      <c r="K1806" s="104"/>
      <c r="L1806" s="104"/>
      <c r="M1806" s="104"/>
    </row>
    <row r="1807" spans="1:13" x14ac:dyDescent="0.25">
      <c r="A1807" s="96"/>
      <c r="B1807" s="96"/>
      <c r="C1807" s="96"/>
      <c r="D1807" s="95"/>
      <c r="E1807" s="96"/>
      <c r="F1807" s="96"/>
      <c r="G1807" s="96"/>
      <c r="H1807" s="96"/>
      <c r="I1807" s="96"/>
      <c r="J1807" s="104"/>
      <c r="K1807" s="104"/>
      <c r="L1807" s="104"/>
      <c r="M1807" s="104"/>
    </row>
    <row r="1808" spans="1:13" x14ac:dyDescent="0.25">
      <c r="A1808" s="96"/>
      <c r="B1808" s="96"/>
      <c r="C1808" s="96"/>
      <c r="D1808" s="95"/>
      <c r="E1808" s="96"/>
      <c r="F1808" s="96"/>
      <c r="G1808" s="96"/>
      <c r="H1808" s="96"/>
      <c r="I1808" s="96"/>
      <c r="J1808" s="104"/>
      <c r="K1808" s="104"/>
      <c r="L1808" s="104"/>
      <c r="M1808" s="104"/>
    </row>
    <row r="1809" spans="1:13" x14ac:dyDescent="0.25">
      <c r="A1809" s="96"/>
      <c r="B1809" s="96"/>
      <c r="C1809" s="96"/>
      <c r="D1809" s="95"/>
      <c r="E1809" s="96"/>
      <c r="F1809" s="96"/>
      <c r="G1809" s="96"/>
      <c r="H1809" s="96"/>
      <c r="I1809" s="96"/>
      <c r="J1809" s="104"/>
      <c r="K1809" s="104"/>
      <c r="L1809" s="104"/>
      <c r="M1809" s="104"/>
    </row>
    <row r="1810" spans="1:13" x14ac:dyDescent="0.25">
      <c r="A1810" s="96"/>
      <c r="B1810" s="96"/>
      <c r="C1810" s="96"/>
      <c r="D1810" s="95"/>
      <c r="E1810" s="96"/>
      <c r="F1810" s="96"/>
      <c r="G1810" s="96"/>
      <c r="H1810" s="96"/>
      <c r="I1810" s="96"/>
      <c r="J1810" s="104"/>
      <c r="K1810" s="104"/>
      <c r="L1810" s="104"/>
      <c r="M1810" s="104"/>
    </row>
    <row r="1811" spans="1:13" x14ac:dyDescent="0.25">
      <c r="A1811" s="96"/>
      <c r="B1811" s="96"/>
      <c r="C1811" s="96"/>
      <c r="D1811" s="95"/>
      <c r="E1811" s="96"/>
      <c r="F1811" s="96"/>
      <c r="G1811" s="96"/>
      <c r="H1811" s="96"/>
      <c r="I1811" s="96"/>
      <c r="J1811" s="104"/>
      <c r="K1811" s="104"/>
      <c r="L1811" s="104"/>
      <c r="M1811" s="104"/>
    </row>
    <row r="1812" spans="1:13" x14ac:dyDescent="0.25">
      <c r="A1812" s="96"/>
      <c r="B1812" s="96"/>
      <c r="C1812" s="96"/>
      <c r="D1812" s="95"/>
      <c r="E1812" s="96"/>
      <c r="F1812" s="96"/>
      <c r="G1812" s="96"/>
      <c r="H1812" s="96"/>
      <c r="I1812" s="96"/>
      <c r="J1812" s="104"/>
      <c r="K1812" s="104"/>
      <c r="L1812" s="104"/>
      <c r="M1812" s="104"/>
    </row>
    <row r="1813" spans="1:13" x14ac:dyDescent="0.25">
      <c r="A1813" s="96"/>
      <c r="B1813" s="96"/>
      <c r="C1813" s="96"/>
      <c r="D1813" s="95"/>
      <c r="E1813" s="96"/>
      <c r="F1813" s="96"/>
      <c r="G1813" s="96"/>
      <c r="H1813" s="96"/>
      <c r="I1813" s="96"/>
      <c r="J1813" s="104"/>
      <c r="K1813" s="104"/>
      <c r="L1813" s="104"/>
      <c r="M1813" s="104"/>
    </row>
    <row r="1814" spans="1:13" x14ac:dyDescent="0.25">
      <c r="A1814" s="96"/>
      <c r="B1814" s="96"/>
      <c r="C1814" s="96"/>
      <c r="D1814" s="95"/>
      <c r="E1814" s="96"/>
      <c r="F1814" s="96"/>
      <c r="G1814" s="96"/>
      <c r="H1814" s="96"/>
      <c r="I1814" s="96"/>
      <c r="J1814" s="104"/>
      <c r="K1814" s="104"/>
      <c r="L1814" s="104"/>
      <c r="M1814" s="104"/>
    </row>
    <row r="1815" spans="1:13" x14ac:dyDescent="0.25">
      <c r="A1815" s="96"/>
      <c r="B1815" s="96"/>
      <c r="C1815" s="96"/>
      <c r="D1815" s="95"/>
      <c r="E1815" s="96"/>
      <c r="F1815" s="96"/>
      <c r="G1815" s="96"/>
      <c r="H1815" s="96"/>
      <c r="I1815" s="96"/>
      <c r="J1815" s="104"/>
      <c r="K1815" s="104"/>
      <c r="L1815" s="104"/>
      <c r="M1815" s="104"/>
    </row>
    <row r="1816" spans="1:13" x14ac:dyDescent="0.25">
      <c r="A1816" s="96"/>
      <c r="B1816" s="96"/>
      <c r="C1816" s="96"/>
      <c r="D1816" s="95"/>
      <c r="E1816" s="96"/>
      <c r="F1816" s="96"/>
      <c r="G1816" s="96"/>
      <c r="H1816" s="96"/>
      <c r="I1816" s="96"/>
      <c r="J1816" s="104"/>
      <c r="K1816" s="104"/>
      <c r="L1816" s="104"/>
      <c r="M1816" s="104"/>
    </row>
    <row r="1817" spans="1:13" x14ac:dyDescent="0.25">
      <c r="A1817" s="96"/>
      <c r="B1817" s="96"/>
      <c r="C1817" s="96"/>
      <c r="D1817" s="95"/>
      <c r="E1817" s="96"/>
      <c r="F1817" s="96"/>
      <c r="G1817" s="96"/>
      <c r="H1817" s="96"/>
      <c r="I1817" s="96"/>
      <c r="J1817" s="104"/>
      <c r="K1817" s="104"/>
      <c r="L1817" s="104"/>
      <c r="M1817" s="104"/>
    </row>
    <row r="1818" spans="1:13" x14ac:dyDescent="0.25">
      <c r="A1818" s="96"/>
      <c r="B1818" s="96"/>
      <c r="C1818" s="96"/>
      <c r="D1818" s="95"/>
      <c r="E1818" s="96"/>
      <c r="F1818" s="96"/>
      <c r="G1818" s="96"/>
      <c r="H1818" s="96"/>
      <c r="I1818" s="96"/>
      <c r="J1818" s="104"/>
      <c r="K1818" s="104"/>
      <c r="L1818" s="104"/>
      <c r="M1818" s="104"/>
    </row>
    <row r="1819" spans="1:13" x14ac:dyDescent="0.25">
      <c r="A1819" s="96"/>
      <c r="B1819" s="96"/>
      <c r="C1819" s="96"/>
      <c r="D1819" s="95"/>
      <c r="E1819" s="96"/>
      <c r="F1819" s="96"/>
      <c r="G1819" s="96"/>
      <c r="H1819" s="96"/>
      <c r="I1819" s="96"/>
      <c r="J1819" s="104"/>
      <c r="K1819" s="104"/>
      <c r="L1819" s="104"/>
      <c r="M1819" s="104"/>
    </row>
    <row r="1820" spans="1:13" x14ac:dyDescent="0.25">
      <c r="A1820" s="96"/>
      <c r="B1820" s="96"/>
      <c r="C1820" s="96"/>
      <c r="D1820" s="95"/>
      <c r="E1820" s="96"/>
      <c r="F1820" s="96"/>
      <c r="G1820" s="96"/>
      <c r="H1820" s="96"/>
      <c r="I1820" s="96"/>
      <c r="J1820" s="104"/>
      <c r="K1820" s="104"/>
      <c r="L1820" s="104"/>
      <c r="M1820" s="104"/>
    </row>
    <row r="1821" spans="1:13" x14ac:dyDescent="0.25">
      <c r="A1821" s="96"/>
      <c r="B1821" s="96"/>
      <c r="C1821" s="96"/>
      <c r="D1821" s="95"/>
      <c r="E1821" s="96"/>
      <c r="F1821" s="96"/>
      <c r="G1821" s="96"/>
      <c r="H1821" s="96"/>
      <c r="I1821" s="96"/>
      <c r="J1821" s="104"/>
      <c r="K1821" s="104"/>
      <c r="L1821" s="104"/>
      <c r="M1821" s="104"/>
    </row>
    <row r="1822" spans="1:13" x14ac:dyDescent="0.25">
      <c r="A1822" s="96"/>
      <c r="B1822" s="96"/>
      <c r="C1822" s="96"/>
      <c r="D1822" s="95"/>
      <c r="E1822" s="96"/>
      <c r="F1822" s="96"/>
      <c r="G1822" s="96"/>
      <c r="H1822" s="96"/>
      <c r="I1822" s="96"/>
      <c r="J1822" s="104"/>
      <c r="K1822" s="104"/>
      <c r="L1822" s="104"/>
      <c r="M1822" s="104"/>
    </row>
    <row r="1823" spans="1:13" x14ac:dyDescent="0.25">
      <c r="A1823" s="96"/>
      <c r="B1823" s="96"/>
      <c r="C1823" s="96"/>
      <c r="D1823" s="95"/>
      <c r="E1823" s="96"/>
      <c r="F1823" s="96"/>
      <c r="G1823" s="96"/>
      <c r="H1823" s="96"/>
      <c r="I1823" s="96"/>
      <c r="J1823" s="104"/>
      <c r="K1823" s="104"/>
      <c r="L1823" s="104"/>
      <c r="M1823" s="104"/>
    </row>
    <row r="1824" spans="1:13" x14ac:dyDescent="0.25">
      <c r="A1824" s="96"/>
      <c r="B1824" s="96"/>
      <c r="C1824" s="96"/>
      <c r="D1824" s="95"/>
      <c r="E1824" s="96"/>
      <c r="F1824" s="96"/>
      <c r="G1824" s="96"/>
      <c r="H1824" s="96"/>
      <c r="I1824" s="96"/>
      <c r="J1824" s="104"/>
      <c r="K1824" s="104"/>
      <c r="L1824" s="104"/>
      <c r="M1824" s="104"/>
    </row>
    <row r="1825" spans="1:13" x14ac:dyDescent="0.25">
      <c r="A1825" s="96"/>
      <c r="B1825" s="96"/>
      <c r="C1825" s="96"/>
      <c r="D1825" s="95"/>
      <c r="E1825" s="96"/>
      <c r="F1825" s="96"/>
      <c r="G1825" s="96"/>
      <c r="H1825" s="96"/>
      <c r="I1825" s="96"/>
      <c r="J1825" s="104"/>
      <c r="K1825" s="104"/>
      <c r="L1825" s="104"/>
      <c r="M1825" s="104"/>
    </row>
    <row r="1826" spans="1:13" x14ac:dyDescent="0.25">
      <c r="A1826" s="96"/>
      <c r="B1826" s="96"/>
      <c r="C1826" s="96"/>
      <c r="D1826" s="95"/>
      <c r="E1826" s="96"/>
      <c r="F1826" s="96"/>
      <c r="G1826" s="96"/>
      <c r="H1826" s="96"/>
      <c r="I1826" s="96"/>
      <c r="J1826" s="104"/>
      <c r="K1826" s="104"/>
      <c r="L1826" s="104"/>
      <c r="M1826" s="104"/>
    </row>
    <row r="1827" spans="1:13" x14ac:dyDescent="0.25">
      <c r="A1827" s="96"/>
      <c r="B1827" s="96"/>
      <c r="C1827" s="96"/>
      <c r="D1827" s="95"/>
      <c r="E1827" s="96"/>
      <c r="F1827" s="96"/>
      <c r="G1827" s="96"/>
      <c r="H1827" s="96"/>
      <c r="I1827" s="96"/>
      <c r="J1827" s="104"/>
      <c r="K1827" s="104"/>
      <c r="L1827" s="104"/>
      <c r="M1827" s="104"/>
    </row>
    <row r="1828" spans="1:13" x14ac:dyDescent="0.25">
      <c r="A1828" s="96"/>
      <c r="B1828" s="96"/>
      <c r="C1828" s="96"/>
      <c r="D1828" s="95"/>
      <c r="E1828" s="96"/>
      <c r="F1828" s="96"/>
      <c r="G1828" s="96"/>
      <c r="H1828" s="96"/>
      <c r="I1828" s="96"/>
      <c r="J1828" s="104"/>
      <c r="K1828" s="104"/>
      <c r="L1828" s="104"/>
      <c r="M1828" s="104"/>
    </row>
    <row r="1829" spans="1:13" x14ac:dyDescent="0.25">
      <c r="A1829" s="96"/>
      <c r="B1829" s="96"/>
      <c r="C1829" s="96"/>
      <c r="D1829" s="95"/>
      <c r="E1829" s="96"/>
      <c r="F1829" s="96"/>
      <c r="G1829" s="96"/>
      <c r="H1829" s="96"/>
      <c r="I1829" s="96"/>
      <c r="J1829" s="104"/>
      <c r="K1829" s="104"/>
      <c r="L1829" s="104"/>
      <c r="M1829" s="104"/>
    </row>
    <row r="1830" spans="1:13" x14ac:dyDescent="0.25">
      <c r="A1830" s="96"/>
      <c r="B1830" s="96"/>
      <c r="C1830" s="96"/>
      <c r="D1830" s="95"/>
      <c r="E1830" s="96"/>
      <c r="F1830" s="96"/>
      <c r="G1830" s="96"/>
      <c r="H1830" s="96"/>
      <c r="I1830" s="96"/>
      <c r="J1830" s="104"/>
      <c r="K1830" s="104"/>
      <c r="L1830" s="104"/>
      <c r="M1830" s="104"/>
    </row>
    <row r="1831" spans="1:13" x14ac:dyDescent="0.25">
      <c r="A1831" s="96"/>
      <c r="B1831" s="96"/>
      <c r="C1831" s="96"/>
      <c r="D1831" s="95"/>
      <c r="E1831" s="96"/>
      <c r="F1831" s="96"/>
      <c r="G1831" s="96"/>
      <c r="H1831" s="96"/>
      <c r="I1831" s="96"/>
      <c r="J1831" s="104"/>
      <c r="K1831" s="104"/>
      <c r="L1831" s="104"/>
      <c r="M1831" s="104"/>
    </row>
    <row r="1832" spans="1:13" x14ac:dyDescent="0.25">
      <c r="A1832" s="96"/>
      <c r="B1832" s="96"/>
      <c r="C1832" s="96"/>
      <c r="D1832" s="95"/>
      <c r="E1832" s="96"/>
      <c r="F1832" s="96"/>
      <c r="G1832" s="96"/>
      <c r="H1832" s="96"/>
      <c r="I1832" s="96"/>
      <c r="J1832" s="104"/>
      <c r="K1832" s="104"/>
      <c r="L1832" s="104"/>
      <c r="M1832" s="104"/>
    </row>
    <row r="1833" spans="1:13" x14ac:dyDescent="0.25">
      <c r="A1833" s="96"/>
      <c r="B1833" s="96"/>
      <c r="C1833" s="96"/>
      <c r="D1833" s="95"/>
      <c r="E1833" s="96"/>
      <c r="F1833" s="96"/>
      <c r="G1833" s="96"/>
      <c r="H1833" s="96"/>
      <c r="I1833" s="96"/>
      <c r="J1833" s="104"/>
      <c r="K1833" s="104"/>
      <c r="L1833" s="104"/>
      <c r="M1833" s="104"/>
    </row>
    <row r="1834" spans="1:13" x14ac:dyDescent="0.25">
      <c r="A1834" s="96"/>
      <c r="B1834" s="96"/>
      <c r="C1834" s="96"/>
      <c r="D1834" s="95"/>
      <c r="E1834" s="96"/>
      <c r="F1834" s="96"/>
      <c r="G1834" s="96"/>
      <c r="H1834" s="96"/>
      <c r="I1834" s="96"/>
      <c r="J1834" s="104"/>
      <c r="K1834" s="104"/>
      <c r="L1834" s="104"/>
      <c r="M1834" s="104"/>
    </row>
    <row r="1835" spans="1:13" x14ac:dyDescent="0.25">
      <c r="A1835" s="96"/>
      <c r="B1835" s="96"/>
      <c r="C1835" s="96"/>
      <c r="D1835" s="95"/>
      <c r="E1835" s="96"/>
      <c r="F1835" s="96"/>
      <c r="G1835" s="96"/>
      <c r="H1835" s="96"/>
      <c r="I1835" s="96"/>
      <c r="J1835" s="104"/>
      <c r="K1835" s="104"/>
      <c r="L1835" s="104"/>
      <c r="M1835" s="104"/>
    </row>
    <row r="1836" spans="1:13" x14ac:dyDescent="0.25">
      <c r="A1836" s="96"/>
      <c r="B1836" s="96"/>
      <c r="C1836" s="96"/>
      <c r="D1836" s="95"/>
      <c r="E1836" s="96"/>
      <c r="F1836" s="96"/>
      <c r="G1836" s="96"/>
      <c r="H1836" s="96"/>
      <c r="I1836" s="96"/>
      <c r="J1836" s="104"/>
      <c r="K1836" s="104"/>
      <c r="L1836" s="104"/>
      <c r="M1836" s="104"/>
    </row>
    <row r="1837" spans="1:13" x14ac:dyDescent="0.25">
      <c r="A1837" s="96"/>
      <c r="B1837" s="96"/>
      <c r="C1837" s="96"/>
      <c r="D1837" s="95"/>
      <c r="E1837" s="96"/>
      <c r="F1837" s="96"/>
      <c r="G1837" s="96"/>
      <c r="H1837" s="96"/>
      <c r="I1837" s="96"/>
      <c r="J1837" s="104"/>
      <c r="K1837" s="104"/>
      <c r="L1837" s="104"/>
      <c r="M1837" s="104"/>
    </row>
    <row r="1838" spans="1:13" x14ac:dyDescent="0.25">
      <c r="A1838" s="96"/>
      <c r="B1838" s="96"/>
      <c r="C1838" s="96"/>
      <c r="D1838" s="95"/>
      <c r="E1838" s="96"/>
      <c r="F1838" s="96"/>
      <c r="G1838" s="96"/>
      <c r="H1838" s="96"/>
      <c r="I1838" s="96"/>
      <c r="J1838" s="104"/>
      <c r="K1838" s="104"/>
      <c r="L1838" s="104"/>
      <c r="M1838" s="104"/>
    </row>
    <row r="1839" spans="1:13" x14ac:dyDescent="0.25">
      <c r="A1839" s="96"/>
      <c r="B1839" s="96"/>
      <c r="C1839" s="96"/>
      <c r="D1839" s="95"/>
      <c r="E1839" s="96"/>
      <c r="F1839" s="96"/>
      <c r="G1839" s="96"/>
      <c r="H1839" s="96"/>
      <c r="I1839" s="96"/>
      <c r="J1839" s="104"/>
      <c r="K1839" s="104"/>
      <c r="L1839" s="104"/>
      <c r="M1839" s="104"/>
    </row>
    <row r="1840" spans="1:13" x14ac:dyDescent="0.25">
      <c r="A1840" s="96"/>
      <c r="B1840" s="96"/>
      <c r="C1840" s="96"/>
      <c r="D1840" s="95"/>
      <c r="E1840" s="96"/>
      <c r="F1840" s="96"/>
      <c r="G1840" s="96"/>
      <c r="H1840" s="96"/>
      <c r="I1840" s="96"/>
      <c r="J1840" s="104"/>
      <c r="K1840" s="104"/>
      <c r="L1840" s="104"/>
      <c r="M1840" s="104"/>
    </row>
    <row r="1841" spans="1:13" x14ac:dyDescent="0.25">
      <c r="A1841" s="96"/>
      <c r="B1841" s="96"/>
      <c r="C1841" s="96"/>
      <c r="D1841" s="95"/>
      <c r="E1841" s="96"/>
      <c r="F1841" s="96"/>
      <c r="G1841" s="96"/>
      <c r="H1841" s="96"/>
      <c r="I1841" s="96"/>
      <c r="J1841" s="104"/>
      <c r="K1841" s="104"/>
      <c r="L1841" s="104"/>
      <c r="M1841" s="104"/>
    </row>
    <row r="1842" spans="1:13" x14ac:dyDescent="0.25">
      <c r="A1842" s="96"/>
      <c r="B1842" s="96"/>
      <c r="C1842" s="96"/>
      <c r="D1842" s="95"/>
      <c r="E1842" s="96"/>
      <c r="F1842" s="96"/>
      <c r="G1842" s="96"/>
      <c r="H1842" s="96"/>
      <c r="I1842" s="96"/>
      <c r="J1842" s="104"/>
      <c r="K1842" s="104"/>
      <c r="L1842" s="104"/>
      <c r="M1842" s="104"/>
    </row>
    <row r="1843" spans="1:13" x14ac:dyDescent="0.25">
      <c r="A1843" s="96"/>
      <c r="B1843" s="96"/>
      <c r="C1843" s="96"/>
      <c r="D1843" s="95"/>
      <c r="E1843" s="96"/>
      <c r="F1843" s="96"/>
      <c r="G1843" s="96"/>
      <c r="H1843" s="96"/>
      <c r="I1843" s="96"/>
      <c r="J1843" s="104"/>
      <c r="K1843" s="104"/>
      <c r="L1843" s="104"/>
      <c r="M1843" s="104"/>
    </row>
    <row r="1844" spans="1:13" x14ac:dyDescent="0.25">
      <c r="A1844" s="96"/>
      <c r="B1844" s="96"/>
      <c r="C1844" s="96"/>
      <c r="D1844" s="95"/>
      <c r="E1844" s="96"/>
      <c r="F1844" s="96"/>
      <c r="G1844" s="96"/>
      <c r="H1844" s="96"/>
      <c r="I1844" s="96"/>
      <c r="J1844" s="104"/>
      <c r="K1844" s="104"/>
      <c r="L1844" s="104"/>
      <c r="M1844" s="104"/>
    </row>
    <row r="1845" spans="1:13" x14ac:dyDescent="0.25">
      <c r="A1845" s="96"/>
      <c r="B1845" s="96"/>
      <c r="C1845" s="96"/>
      <c r="D1845" s="95"/>
      <c r="E1845" s="96"/>
      <c r="F1845" s="96"/>
      <c r="G1845" s="96"/>
      <c r="H1845" s="96"/>
      <c r="I1845" s="96"/>
      <c r="J1845" s="104"/>
      <c r="K1845" s="104"/>
      <c r="L1845" s="104"/>
      <c r="M1845" s="104"/>
    </row>
    <row r="1846" spans="1:13" x14ac:dyDescent="0.25">
      <c r="A1846" s="96"/>
      <c r="B1846" s="96"/>
      <c r="C1846" s="96"/>
      <c r="D1846" s="95"/>
      <c r="E1846" s="96"/>
      <c r="F1846" s="96"/>
      <c r="G1846" s="96"/>
      <c r="H1846" s="96"/>
      <c r="I1846" s="96"/>
      <c r="J1846" s="104"/>
      <c r="K1846" s="104"/>
      <c r="L1846" s="104"/>
      <c r="M1846" s="104"/>
    </row>
    <row r="1847" spans="1:13" x14ac:dyDescent="0.25">
      <c r="A1847" s="96"/>
      <c r="B1847" s="96"/>
      <c r="C1847" s="96"/>
      <c r="D1847" s="95"/>
      <c r="E1847" s="96"/>
      <c r="F1847" s="96"/>
      <c r="G1847" s="96"/>
      <c r="H1847" s="96"/>
      <c r="I1847" s="96"/>
      <c r="J1847" s="104"/>
      <c r="K1847" s="104"/>
      <c r="L1847" s="104"/>
      <c r="M1847" s="104"/>
    </row>
    <row r="1848" spans="1:13" x14ac:dyDescent="0.25">
      <c r="A1848" s="96"/>
      <c r="B1848" s="96"/>
      <c r="C1848" s="96"/>
      <c r="D1848" s="95"/>
      <c r="E1848" s="96"/>
      <c r="F1848" s="96"/>
      <c r="G1848" s="96"/>
      <c r="H1848" s="96"/>
      <c r="I1848" s="96"/>
      <c r="J1848" s="104"/>
      <c r="K1848" s="104"/>
      <c r="L1848" s="104"/>
      <c r="M1848" s="104"/>
    </row>
    <row r="1849" spans="1:13" x14ac:dyDescent="0.25">
      <c r="A1849" s="96"/>
      <c r="B1849" s="96"/>
      <c r="C1849" s="96"/>
      <c r="D1849" s="95"/>
      <c r="E1849" s="96"/>
      <c r="F1849" s="96"/>
      <c r="G1849" s="96"/>
      <c r="H1849" s="96"/>
      <c r="I1849" s="96"/>
      <c r="J1849" s="104"/>
      <c r="K1849" s="104"/>
      <c r="L1849" s="104"/>
      <c r="M1849" s="104"/>
    </row>
    <row r="1850" spans="1:13" x14ac:dyDescent="0.25">
      <c r="A1850" s="96"/>
      <c r="B1850" s="96"/>
      <c r="C1850" s="96"/>
      <c r="D1850" s="95"/>
      <c r="E1850" s="96"/>
      <c r="F1850" s="96"/>
      <c r="G1850" s="96"/>
      <c r="H1850" s="96"/>
      <c r="I1850" s="96"/>
      <c r="J1850" s="104"/>
      <c r="K1850" s="104"/>
      <c r="L1850" s="104"/>
      <c r="M1850" s="104"/>
    </row>
    <row r="1851" spans="1:13" x14ac:dyDescent="0.25">
      <c r="A1851" s="96"/>
      <c r="B1851" s="96"/>
      <c r="C1851" s="96"/>
      <c r="D1851" s="95"/>
      <c r="E1851" s="96"/>
      <c r="F1851" s="96"/>
      <c r="G1851" s="96"/>
      <c r="H1851" s="96"/>
      <c r="I1851" s="96"/>
      <c r="J1851" s="104"/>
      <c r="K1851" s="104"/>
      <c r="L1851" s="104"/>
      <c r="M1851" s="104"/>
    </row>
    <row r="1852" spans="1:13" x14ac:dyDescent="0.25">
      <c r="A1852" s="96"/>
      <c r="B1852" s="96"/>
      <c r="C1852" s="96"/>
      <c r="D1852" s="95"/>
      <c r="E1852" s="96"/>
      <c r="F1852" s="96"/>
      <c r="G1852" s="96"/>
      <c r="H1852" s="96"/>
      <c r="I1852" s="96"/>
      <c r="J1852" s="104"/>
      <c r="K1852" s="104"/>
      <c r="L1852" s="104"/>
      <c r="M1852" s="104"/>
    </row>
    <row r="1853" spans="1:13" x14ac:dyDescent="0.25">
      <c r="A1853" s="96"/>
      <c r="B1853" s="96"/>
      <c r="C1853" s="96"/>
      <c r="D1853" s="95"/>
      <c r="E1853" s="96"/>
      <c r="F1853" s="96"/>
      <c r="G1853" s="96"/>
      <c r="H1853" s="96"/>
      <c r="I1853" s="96"/>
      <c r="J1853" s="104"/>
      <c r="K1853" s="104"/>
      <c r="L1853" s="104"/>
      <c r="M1853" s="104"/>
    </row>
    <row r="1854" spans="1:13" x14ac:dyDescent="0.25">
      <c r="A1854" s="96"/>
      <c r="B1854" s="96"/>
      <c r="C1854" s="96"/>
      <c r="D1854" s="95"/>
      <c r="E1854" s="96"/>
      <c r="F1854" s="96"/>
      <c r="G1854" s="96"/>
      <c r="H1854" s="96"/>
      <c r="I1854" s="96"/>
      <c r="J1854" s="104"/>
      <c r="K1854" s="104"/>
      <c r="L1854" s="104"/>
      <c r="M1854" s="104"/>
    </row>
    <row r="1855" spans="1:13" x14ac:dyDescent="0.25">
      <c r="A1855" s="96"/>
      <c r="B1855" s="96"/>
      <c r="C1855" s="96"/>
      <c r="D1855" s="95"/>
      <c r="E1855" s="96"/>
      <c r="F1855" s="96"/>
      <c r="G1855" s="96"/>
      <c r="H1855" s="96"/>
      <c r="I1855" s="96"/>
      <c r="J1855" s="104"/>
      <c r="K1855" s="104"/>
      <c r="L1855" s="104"/>
      <c r="M1855" s="104"/>
    </row>
    <row r="1856" spans="1:13" x14ac:dyDescent="0.25">
      <c r="A1856" s="96"/>
      <c r="B1856" s="96"/>
      <c r="C1856" s="96"/>
      <c r="D1856" s="95"/>
      <c r="E1856" s="96"/>
      <c r="F1856" s="96"/>
      <c r="G1856" s="96"/>
      <c r="H1856" s="96"/>
      <c r="I1856" s="96"/>
      <c r="J1856" s="104"/>
      <c r="K1856" s="104"/>
      <c r="L1856" s="104"/>
      <c r="M1856" s="104"/>
    </row>
    <row r="1857" spans="1:13" x14ac:dyDescent="0.25">
      <c r="A1857" s="96"/>
      <c r="B1857" s="96"/>
      <c r="C1857" s="96"/>
      <c r="D1857" s="95"/>
      <c r="E1857" s="96"/>
      <c r="F1857" s="96"/>
      <c r="G1857" s="96"/>
      <c r="H1857" s="96"/>
      <c r="I1857" s="96"/>
      <c r="J1857" s="104"/>
      <c r="K1857" s="104"/>
      <c r="L1857" s="104"/>
      <c r="M1857" s="104"/>
    </row>
    <row r="1858" spans="1:13" x14ac:dyDescent="0.25">
      <c r="A1858" s="96"/>
      <c r="B1858" s="96"/>
      <c r="C1858" s="96"/>
      <c r="D1858" s="95"/>
      <c r="E1858" s="96"/>
      <c r="F1858" s="96"/>
      <c r="G1858" s="96"/>
      <c r="H1858" s="96"/>
      <c r="I1858" s="96"/>
      <c r="J1858" s="104"/>
      <c r="K1858" s="104"/>
      <c r="L1858" s="104"/>
      <c r="M1858" s="104"/>
    </row>
    <row r="1859" spans="1:13" x14ac:dyDescent="0.25">
      <c r="A1859" s="96"/>
      <c r="B1859" s="96"/>
      <c r="C1859" s="96"/>
      <c r="D1859" s="95"/>
      <c r="E1859" s="96"/>
      <c r="F1859" s="96"/>
      <c r="G1859" s="96"/>
      <c r="H1859" s="96"/>
      <c r="I1859" s="96"/>
      <c r="J1859" s="104"/>
      <c r="K1859" s="104"/>
      <c r="L1859" s="104"/>
      <c r="M1859" s="104"/>
    </row>
    <row r="1860" spans="1:13" x14ac:dyDescent="0.25">
      <c r="A1860" s="96"/>
      <c r="B1860" s="96"/>
      <c r="C1860" s="96"/>
      <c r="D1860" s="95"/>
      <c r="E1860" s="96"/>
      <c r="F1860" s="96"/>
      <c r="G1860" s="96"/>
      <c r="H1860" s="96"/>
      <c r="I1860" s="96"/>
      <c r="J1860" s="104"/>
      <c r="K1860" s="104"/>
      <c r="L1860" s="104"/>
      <c r="M1860" s="104"/>
    </row>
    <row r="1861" spans="1:13" x14ac:dyDescent="0.25">
      <c r="A1861" s="96"/>
      <c r="B1861" s="96"/>
      <c r="C1861" s="96"/>
      <c r="D1861" s="95"/>
      <c r="E1861" s="96"/>
      <c r="F1861" s="96"/>
      <c r="G1861" s="96"/>
      <c r="H1861" s="96"/>
      <c r="I1861" s="96"/>
      <c r="J1861" s="104"/>
      <c r="K1861" s="104"/>
      <c r="L1861" s="104"/>
      <c r="M1861" s="104"/>
    </row>
    <row r="1862" spans="1:13" x14ac:dyDescent="0.25">
      <c r="A1862" s="96"/>
      <c r="B1862" s="96"/>
      <c r="C1862" s="96"/>
      <c r="D1862" s="95"/>
      <c r="E1862" s="96"/>
      <c r="F1862" s="96"/>
      <c r="G1862" s="96"/>
      <c r="H1862" s="96"/>
      <c r="I1862" s="96"/>
      <c r="J1862" s="104"/>
      <c r="K1862" s="104"/>
      <c r="L1862" s="104"/>
      <c r="M1862" s="104"/>
    </row>
    <row r="1863" spans="1:13" x14ac:dyDescent="0.25">
      <c r="A1863" s="96"/>
      <c r="B1863" s="96"/>
      <c r="C1863" s="96"/>
      <c r="D1863" s="95"/>
      <c r="E1863" s="96"/>
      <c r="F1863" s="96"/>
      <c r="G1863" s="96"/>
      <c r="H1863" s="96"/>
      <c r="I1863" s="96"/>
      <c r="J1863" s="104"/>
      <c r="K1863" s="104"/>
      <c r="L1863" s="104"/>
      <c r="M1863" s="104"/>
    </row>
    <row r="1864" spans="1:13" x14ac:dyDescent="0.25">
      <c r="A1864" s="96"/>
      <c r="B1864" s="96"/>
      <c r="C1864" s="96"/>
      <c r="D1864" s="95"/>
      <c r="E1864" s="96"/>
      <c r="F1864" s="96"/>
      <c r="G1864" s="96"/>
      <c r="H1864" s="96"/>
      <c r="I1864" s="96"/>
      <c r="J1864" s="104"/>
      <c r="K1864" s="104"/>
      <c r="L1864" s="104"/>
      <c r="M1864" s="104"/>
    </row>
    <row r="1865" spans="1:13" x14ac:dyDescent="0.25">
      <c r="A1865" s="96"/>
      <c r="B1865" s="96"/>
      <c r="C1865" s="96"/>
      <c r="D1865" s="95"/>
      <c r="E1865" s="96"/>
      <c r="F1865" s="96"/>
      <c r="G1865" s="96"/>
      <c r="H1865" s="96"/>
      <c r="I1865" s="96"/>
      <c r="J1865" s="104"/>
      <c r="K1865" s="104"/>
      <c r="L1865" s="104"/>
      <c r="M1865" s="104"/>
    </row>
    <row r="1866" spans="1:13" x14ac:dyDescent="0.25">
      <c r="A1866" s="96"/>
      <c r="B1866" s="96"/>
      <c r="C1866" s="96"/>
      <c r="D1866" s="95"/>
      <c r="E1866" s="96"/>
      <c r="F1866" s="96"/>
      <c r="G1866" s="96"/>
      <c r="H1866" s="96"/>
      <c r="I1866" s="96"/>
      <c r="J1866" s="104"/>
      <c r="K1866" s="104"/>
      <c r="L1866" s="104"/>
      <c r="M1866" s="104"/>
    </row>
    <row r="1867" spans="1:13" x14ac:dyDescent="0.25">
      <c r="A1867" s="96"/>
      <c r="B1867" s="96"/>
      <c r="C1867" s="96"/>
      <c r="D1867" s="95"/>
      <c r="E1867" s="96"/>
      <c r="F1867" s="96"/>
      <c r="G1867" s="96"/>
      <c r="H1867" s="96"/>
      <c r="I1867" s="96"/>
      <c r="J1867" s="104"/>
      <c r="K1867" s="104"/>
      <c r="L1867" s="104"/>
      <c r="M1867" s="104"/>
    </row>
    <row r="1868" spans="1:13" x14ac:dyDescent="0.25">
      <c r="A1868" s="96"/>
      <c r="B1868" s="96"/>
      <c r="C1868" s="96"/>
      <c r="D1868" s="95"/>
      <c r="E1868" s="96"/>
      <c r="F1868" s="96"/>
      <c r="G1868" s="96"/>
      <c r="H1868" s="96"/>
      <c r="I1868" s="96"/>
      <c r="J1868" s="104"/>
      <c r="K1868" s="104"/>
      <c r="L1868" s="104"/>
      <c r="M1868" s="104"/>
    </row>
    <row r="1869" spans="1:13" x14ac:dyDescent="0.25">
      <c r="A1869" s="96"/>
      <c r="B1869" s="96"/>
      <c r="C1869" s="96"/>
      <c r="D1869" s="95"/>
      <c r="E1869" s="96"/>
      <c r="F1869" s="96"/>
      <c r="G1869" s="96"/>
      <c r="H1869" s="96"/>
      <c r="I1869" s="96"/>
      <c r="J1869" s="104"/>
      <c r="K1869" s="104"/>
      <c r="L1869" s="104"/>
      <c r="M1869" s="104"/>
    </row>
    <row r="1870" spans="1:13" x14ac:dyDescent="0.25">
      <c r="A1870" s="96"/>
      <c r="B1870" s="96"/>
      <c r="C1870" s="96"/>
      <c r="D1870" s="95"/>
      <c r="E1870" s="96"/>
      <c r="F1870" s="96"/>
      <c r="G1870" s="96"/>
      <c r="H1870" s="96"/>
      <c r="I1870" s="96"/>
      <c r="J1870" s="104"/>
      <c r="K1870" s="104"/>
      <c r="L1870" s="104"/>
      <c r="M1870" s="104"/>
    </row>
    <row r="1871" spans="1:13" x14ac:dyDescent="0.25">
      <c r="A1871" s="96"/>
      <c r="B1871" s="96"/>
      <c r="C1871" s="96"/>
      <c r="D1871" s="95"/>
      <c r="E1871" s="96"/>
      <c r="F1871" s="96"/>
      <c r="G1871" s="96"/>
      <c r="H1871" s="96"/>
      <c r="I1871" s="96"/>
      <c r="J1871" s="104"/>
      <c r="K1871" s="104"/>
      <c r="L1871" s="104"/>
      <c r="M1871" s="104"/>
    </row>
    <row r="1872" spans="1:13" x14ac:dyDescent="0.25">
      <c r="A1872" s="96"/>
      <c r="B1872" s="96"/>
      <c r="C1872" s="96"/>
      <c r="D1872" s="95"/>
      <c r="E1872" s="96"/>
      <c r="F1872" s="96"/>
      <c r="G1872" s="96"/>
      <c r="H1872" s="96"/>
      <c r="I1872" s="96"/>
      <c r="J1872" s="104"/>
      <c r="K1872" s="104"/>
      <c r="L1872" s="104"/>
      <c r="M1872" s="104"/>
    </row>
    <row r="1873" spans="1:13" x14ac:dyDescent="0.25">
      <c r="A1873" s="96"/>
      <c r="B1873" s="96"/>
      <c r="C1873" s="96"/>
      <c r="D1873" s="95"/>
      <c r="E1873" s="96"/>
      <c r="F1873" s="96"/>
      <c r="G1873" s="96"/>
      <c r="H1873" s="96"/>
      <c r="I1873" s="96"/>
      <c r="J1873" s="104"/>
      <c r="K1873" s="104"/>
      <c r="L1873" s="104"/>
      <c r="M1873" s="104"/>
    </row>
    <row r="1874" spans="1:13" x14ac:dyDescent="0.25">
      <c r="A1874" s="96"/>
      <c r="B1874" s="96"/>
      <c r="C1874" s="96"/>
      <c r="D1874" s="95"/>
      <c r="E1874" s="96"/>
      <c r="F1874" s="96"/>
      <c r="G1874" s="96"/>
      <c r="H1874" s="96"/>
      <c r="I1874" s="96"/>
      <c r="J1874" s="104"/>
      <c r="K1874" s="104"/>
      <c r="L1874" s="104"/>
      <c r="M1874" s="104"/>
    </row>
    <row r="1875" spans="1:13" x14ac:dyDescent="0.25">
      <c r="A1875" s="96"/>
      <c r="B1875" s="96"/>
      <c r="C1875" s="96"/>
      <c r="D1875" s="95"/>
      <c r="E1875" s="96"/>
      <c r="F1875" s="96"/>
      <c r="G1875" s="96"/>
      <c r="H1875" s="96"/>
      <c r="I1875" s="96"/>
      <c r="J1875" s="104"/>
      <c r="K1875" s="104"/>
      <c r="L1875" s="104"/>
      <c r="M1875" s="104"/>
    </row>
    <row r="1876" spans="1:13" x14ac:dyDescent="0.25">
      <c r="A1876" s="96"/>
      <c r="B1876" s="96"/>
      <c r="C1876" s="96"/>
      <c r="D1876" s="95"/>
      <c r="E1876" s="96"/>
      <c r="F1876" s="96"/>
      <c r="G1876" s="96"/>
      <c r="H1876" s="96"/>
      <c r="I1876" s="96"/>
      <c r="J1876" s="104"/>
      <c r="K1876" s="104"/>
      <c r="L1876" s="104"/>
      <c r="M1876" s="104"/>
    </row>
    <row r="1877" spans="1:13" x14ac:dyDescent="0.25">
      <c r="A1877" s="96"/>
      <c r="B1877" s="96"/>
      <c r="C1877" s="96"/>
      <c r="D1877" s="95"/>
      <c r="E1877" s="96"/>
      <c r="F1877" s="96"/>
      <c r="G1877" s="96"/>
      <c r="H1877" s="96"/>
      <c r="I1877" s="96"/>
      <c r="J1877" s="104"/>
      <c r="K1877" s="104"/>
      <c r="L1877" s="104"/>
      <c r="M1877" s="104"/>
    </row>
    <row r="1878" spans="1:13" x14ac:dyDescent="0.25">
      <c r="A1878" s="96"/>
      <c r="B1878" s="96"/>
      <c r="C1878" s="96"/>
      <c r="D1878" s="95"/>
      <c r="E1878" s="96"/>
      <c r="F1878" s="96"/>
      <c r="G1878" s="96"/>
      <c r="H1878" s="96"/>
      <c r="I1878" s="96"/>
      <c r="J1878" s="104"/>
      <c r="K1878" s="104"/>
      <c r="L1878" s="104"/>
      <c r="M1878" s="104"/>
    </row>
    <row r="1879" spans="1:13" x14ac:dyDescent="0.25">
      <c r="A1879" s="96"/>
      <c r="B1879" s="96"/>
      <c r="C1879" s="96"/>
      <c r="D1879" s="95"/>
      <c r="E1879" s="96"/>
      <c r="F1879" s="96"/>
      <c r="G1879" s="96"/>
      <c r="H1879" s="96"/>
      <c r="I1879" s="96"/>
      <c r="J1879" s="104"/>
      <c r="K1879" s="104"/>
      <c r="L1879" s="104"/>
      <c r="M1879" s="104"/>
    </row>
    <row r="1880" spans="1:13" x14ac:dyDescent="0.25">
      <c r="A1880" s="96"/>
      <c r="B1880" s="96"/>
      <c r="C1880" s="96"/>
      <c r="D1880" s="95"/>
      <c r="E1880" s="96"/>
      <c r="F1880" s="96"/>
      <c r="G1880" s="96"/>
      <c r="H1880" s="96"/>
      <c r="I1880" s="96"/>
      <c r="J1880" s="104"/>
      <c r="K1880" s="104"/>
      <c r="L1880" s="104"/>
      <c r="M1880" s="104"/>
    </row>
    <row r="1881" spans="1:13" x14ac:dyDescent="0.25">
      <c r="A1881" s="96"/>
      <c r="B1881" s="96"/>
      <c r="C1881" s="96"/>
      <c r="D1881" s="95"/>
      <c r="E1881" s="96"/>
      <c r="F1881" s="96"/>
      <c r="G1881" s="96"/>
      <c r="H1881" s="96"/>
      <c r="I1881" s="96"/>
      <c r="J1881" s="104"/>
      <c r="K1881" s="104"/>
      <c r="L1881" s="104"/>
      <c r="M1881" s="104"/>
    </row>
    <row r="1882" spans="1:13" x14ac:dyDescent="0.25">
      <c r="A1882" s="96"/>
      <c r="B1882" s="96"/>
      <c r="C1882" s="96"/>
      <c r="D1882" s="95"/>
      <c r="E1882" s="96"/>
      <c r="F1882" s="96"/>
      <c r="G1882" s="96"/>
      <c r="H1882" s="96"/>
      <c r="I1882" s="96"/>
      <c r="J1882" s="104"/>
      <c r="K1882" s="104"/>
      <c r="L1882" s="104"/>
      <c r="M1882" s="104"/>
    </row>
    <row r="1883" spans="1:13" x14ac:dyDescent="0.25">
      <c r="A1883" s="96"/>
      <c r="B1883" s="96"/>
      <c r="C1883" s="96"/>
      <c r="D1883" s="95"/>
      <c r="E1883" s="96"/>
      <c r="F1883" s="96"/>
      <c r="G1883" s="96"/>
      <c r="H1883" s="96"/>
      <c r="I1883" s="96"/>
      <c r="J1883" s="104"/>
      <c r="K1883" s="104"/>
      <c r="L1883" s="104"/>
      <c r="M1883" s="104"/>
    </row>
    <row r="1884" spans="1:13" x14ac:dyDescent="0.25">
      <c r="A1884" s="96"/>
      <c r="B1884" s="96"/>
      <c r="C1884" s="96"/>
      <c r="D1884" s="95"/>
      <c r="E1884" s="96"/>
      <c r="F1884" s="96"/>
      <c r="G1884" s="96"/>
      <c r="H1884" s="96"/>
      <c r="I1884" s="96"/>
      <c r="J1884" s="104"/>
      <c r="K1884" s="104"/>
      <c r="L1884" s="104"/>
      <c r="M1884" s="104"/>
    </row>
    <row r="1885" spans="1:13" x14ac:dyDescent="0.25">
      <c r="A1885" s="96"/>
      <c r="B1885" s="96"/>
      <c r="C1885" s="96"/>
      <c r="D1885" s="95"/>
      <c r="E1885" s="96"/>
      <c r="F1885" s="96"/>
      <c r="G1885" s="96"/>
      <c r="H1885" s="96"/>
      <c r="I1885" s="96"/>
      <c r="J1885" s="104"/>
      <c r="K1885" s="104"/>
      <c r="L1885" s="104"/>
      <c r="M1885" s="104"/>
    </row>
    <row r="1886" spans="1:13" x14ac:dyDescent="0.25">
      <c r="A1886" s="96"/>
      <c r="B1886" s="96"/>
      <c r="C1886" s="96"/>
      <c r="D1886" s="95"/>
      <c r="E1886" s="96"/>
      <c r="F1886" s="96"/>
      <c r="G1886" s="96"/>
      <c r="H1886" s="96"/>
      <c r="I1886" s="96"/>
      <c r="J1886" s="104"/>
      <c r="K1886" s="104"/>
      <c r="L1886" s="104"/>
      <c r="M1886" s="104"/>
    </row>
    <row r="1887" spans="1:13" x14ac:dyDescent="0.25">
      <c r="A1887" s="96"/>
      <c r="B1887" s="96"/>
      <c r="C1887" s="96"/>
      <c r="D1887" s="95"/>
      <c r="E1887" s="96"/>
      <c r="F1887" s="96"/>
      <c r="G1887" s="96"/>
      <c r="H1887" s="96"/>
      <c r="I1887" s="96"/>
      <c r="J1887" s="104"/>
      <c r="K1887" s="104"/>
      <c r="L1887" s="104"/>
      <c r="M1887" s="104"/>
    </row>
    <row r="1888" spans="1:13" x14ac:dyDescent="0.25">
      <c r="A1888" s="96"/>
      <c r="B1888" s="96"/>
      <c r="C1888" s="96"/>
      <c r="D1888" s="95"/>
      <c r="E1888" s="96"/>
      <c r="F1888" s="96"/>
      <c r="G1888" s="96"/>
      <c r="H1888" s="96"/>
      <c r="I1888" s="96"/>
      <c r="J1888" s="104"/>
      <c r="K1888" s="104"/>
      <c r="L1888" s="104"/>
      <c r="M1888" s="104"/>
    </row>
    <row r="1889" spans="1:13" x14ac:dyDescent="0.25">
      <c r="A1889" s="96"/>
      <c r="B1889" s="96"/>
      <c r="C1889" s="96"/>
      <c r="D1889" s="95"/>
      <c r="E1889" s="96"/>
      <c r="F1889" s="96"/>
      <c r="G1889" s="96"/>
      <c r="H1889" s="96"/>
      <c r="I1889" s="96"/>
      <c r="J1889" s="104"/>
      <c r="K1889" s="104"/>
      <c r="L1889" s="104"/>
      <c r="M1889" s="104"/>
    </row>
    <row r="1890" spans="1:13" x14ac:dyDescent="0.25">
      <c r="A1890" s="96"/>
      <c r="B1890" s="96"/>
      <c r="C1890" s="96"/>
      <c r="D1890" s="95"/>
      <c r="E1890" s="96"/>
      <c r="F1890" s="96"/>
      <c r="G1890" s="96"/>
      <c r="H1890" s="96"/>
      <c r="I1890" s="96"/>
      <c r="J1890" s="104"/>
      <c r="K1890" s="104"/>
      <c r="L1890" s="104"/>
      <c r="M1890" s="104"/>
    </row>
    <row r="1891" spans="1:13" x14ac:dyDescent="0.25">
      <c r="A1891" s="96"/>
      <c r="B1891" s="96"/>
      <c r="C1891" s="96"/>
      <c r="D1891" s="95"/>
      <c r="E1891" s="96"/>
      <c r="F1891" s="96"/>
      <c r="G1891" s="96"/>
      <c r="H1891" s="96"/>
      <c r="I1891" s="96"/>
      <c r="J1891" s="104"/>
      <c r="K1891" s="104"/>
      <c r="L1891" s="104"/>
      <c r="M1891" s="104"/>
    </row>
    <row r="1892" spans="1:13" x14ac:dyDescent="0.25">
      <c r="A1892" s="96"/>
      <c r="B1892" s="96"/>
      <c r="C1892" s="96"/>
      <c r="D1892" s="95"/>
      <c r="E1892" s="96"/>
      <c r="F1892" s="96"/>
      <c r="G1892" s="96"/>
      <c r="H1892" s="96"/>
      <c r="I1892" s="96"/>
      <c r="J1892" s="104"/>
      <c r="K1892" s="104"/>
      <c r="L1892" s="104"/>
      <c r="M1892" s="104"/>
    </row>
    <row r="1893" spans="1:13" x14ac:dyDescent="0.25">
      <c r="A1893" s="96"/>
      <c r="B1893" s="96"/>
      <c r="C1893" s="96"/>
      <c r="D1893" s="95"/>
      <c r="E1893" s="96"/>
      <c r="F1893" s="96"/>
      <c r="G1893" s="96"/>
      <c r="H1893" s="96"/>
      <c r="I1893" s="96"/>
      <c r="J1893" s="104"/>
      <c r="K1893" s="104"/>
      <c r="L1893" s="104"/>
      <c r="M1893" s="104"/>
    </row>
    <row r="1894" spans="1:13" x14ac:dyDescent="0.25">
      <c r="A1894" s="96"/>
      <c r="B1894" s="96"/>
      <c r="C1894" s="96"/>
      <c r="D1894" s="95"/>
      <c r="E1894" s="96"/>
      <c r="F1894" s="96"/>
      <c r="G1894" s="96"/>
      <c r="H1894" s="96"/>
      <c r="I1894" s="96"/>
      <c r="J1894" s="104"/>
      <c r="K1894" s="104"/>
      <c r="L1894" s="104"/>
      <c r="M1894" s="104"/>
    </row>
    <row r="1895" spans="1:13" x14ac:dyDescent="0.25">
      <c r="A1895" s="96"/>
      <c r="B1895" s="96"/>
      <c r="C1895" s="96"/>
      <c r="D1895" s="95"/>
      <c r="E1895" s="96"/>
      <c r="F1895" s="96"/>
      <c r="G1895" s="96"/>
      <c r="H1895" s="96"/>
      <c r="I1895" s="96"/>
      <c r="J1895" s="104"/>
      <c r="K1895" s="104"/>
      <c r="L1895" s="104"/>
      <c r="M1895" s="104"/>
    </row>
    <row r="1896" spans="1:13" x14ac:dyDescent="0.25">
      <c r="A1896" s="96"/>
      <c r="B1896" s="96"/>
      <c r="C1896" s="96"/>
      <c r="D1896" s="95"/>
      <c r="E1896" s="96"/>
      <c r="F1896" s="96"/>
      <c r="G1896" s="96"/>
      <c r="H1896" s="96"/>
      <c r="I1896" s="96"/>
      <c r="J1896" s="104"/>
      <c r="K1896" s="104"/>
      <c r="L1896" s="104"/>
      <c r="M1896" s="104"/>
    </row>
    <row r="1897" spans="1:13" x14ac:dyDescent="0.25">
      <c r="A1897" s="96"/>
      <c r="B1897" s="96"/>
      <c r="C1897" s="96"/>
      <c r="D1897" s="95"/>
      <c r="E1897" s="96"/>
      <c r="F1897" s="96"/>
      <c r="G1897" s="96"/>
      <c r="H1897" s="96"/>
      <c r="I1897" s="96"/>
      <c r="J1897" s="104"/>
      <c r="K1897" s="104"/>
      <c r="L1897" s="104"/>
      <c r="M1897" s="104"/>
    </row>
    <row r="1898" spans="1:13" x14ac:dyDescent="0.25">
      <c r="A1898" s="96"/>
      <c r="B1898" s="96"/>
      <c r="C1898" s="96"/>
      <c r="D1898" s="95"/>
      <c r="E1898" s="96"/>
      <c r="F1898" s="96"/>
      <c r="G1898" s="96"/>
      <c r="H1898" s="96"/>
      <c r="I1898" s="96"/>
      <c r="J1898" s="104"/>
      <c r="K1898" s="104"/>
      <c r="L1898" s="104"/>
      <c r="M1898" s="104"/>
    </row>
    <row r="1899" spans="1:13" x14ac:dyDescent="0.25">
      <c r="A1899" s="96"/>
      <c r="B1899" s="96"/>
      <c r="C1899" s="96"/>
      <c r="D1899" s="95"/>
      <c r="E1899" s="96"/>
      <c r="F1899" s="96"/>
      <c r="G1899" s="96"/>
      <c r="H1899" s="96"/>
      <c r="I1899" s="96"/>
      <c r="J1899" s="104"/>
      <c r="K1899" s="104"/>
      <c r="L1899" s="104"/>
      <c r="M1899" s="104"/>
    </row>
    <row r="1900" spans="1:13" x14ac:dyDescent="0.25">
      <c r="A1900" s="96"/>
      <c r="B1900" s="96"/>
      <c r="C1900" s="96"/>
      <c r="D1900" s="95"/>
      <c r="E1900" s="96"/>
      <c r="F1900" s="96"/>
      <c r="G1900" s="96"/>
      <c r="H1900" s="96"/>
      <c r="I1900" s="96"/>
      <c r="J1900" s="104"/>
      <c r="K1900" s="104"/>
      <c r="L1900" s="104"/>
      <c r="M1900" s="104"/>
    </row>
    <row r="1901" spans="1:13" x14ac:dyDescent="0.25">
      <c r="A1901" s="96"/>
      <c r="B1901" s="96"/>
      <c r="C1901" s="96"/>
      <c r="D1901" s="95"/>
      <c r="E1901" s="96"/>
      <c r="F1901" s="96"/>
      <c r="G1901" s="96"/>
      <c r="H1901" s="96"/>
      <c r="I1901" s="96"/>
      <c r="J1901" s="104"/>
      <c r="K1901" s="104"/>
      <c r="L1901" s="104"/>
      <c r="M1901" s="104"/>
    </row>
    <row r="1902" spans="1:13" x14ac:dyDescent="0.25">
      <c r="A1902" s="96"/>
      <c r="B1902" s="96"/>
      <c r="C1902" s="96"/>
      <c r="D1902" s="95"/>
      <c r="E1902" s="96"/>
      <c r="F1902" s="96"/>
      <c r="G1902" s="96"/>
      <c r="H1902" s="96"/>
      <c r="I1902" s="96"/>
      <c r="J1902" s="104"/>
      <c r="K1902" s="104"/>
      <c r="L1902" s="104"/>
      <c r="M1902" s="104"/>
    </row>
    <row r="1903" spans="1:13" x14ac:dyDescent="0.25">
      <c r="A1903" s="96"/>
      <c r="B1903" s="96"/>
      <c r="C1903" s="96"/>
      <c r="D1903" s="95"/>
      <c r="E1903" s="96"/>
      <c r="F1903" s="96"/>
      <c r="G1903" s="96"/>
      <c r="H1903" s="96"/>
      <c r="I1903" s="96"/>
      <c r="J1903" s="104"/>
      <c r="K1903" s="104"/>
      <c r="L1903" s="104"/>
      <c r="M1903" s="104"/>
    </row>
    <row r="1904" spans="1:13" x14ac:dyDescent="0.25">
      <c r="A1904" s="96"/>
      <c r="B1904" s="96"/>
      <c r="C1904" s="96"/>
      <c r="D1904" s="95"/>
      <c r="E1904" s="96"/>
      <c r="F1904" s="96"/>
      <c r="G1904" s="96"/>
      <c r="H1904" s="96"/>
      <c r="I1904" s="96"/>
      <c r="J1904" s="104"/>
      <c r="K1904" s="104"/>
      <c r="L1904" s="104"/>
      <c r="M1904" s="104"/>
    </row>
    <row r="1905" spans="1:13" x14ac:dyDescent="0.25">
      <c r="A1905" s="96"/>
      <c r="B1905" s="96"/>
      <c r="C1905" s="96"/>
      <c r="D1905" s="95"/>
      <c r="E1905" s="96"/>
      <c r="F1905" s="96"/>
      <c r="G1905" s="96"/>
      <c r="H1905" s="96"/>
      <c r="I1905" s="96"/>
      <c r="J1905" s="104"/>
      <c r="K1905" s="104"/>
      <c r="L1905" s="104"/>
      <c r="M1905" s="104"/>
    </row>
    <row r="1906" spans="1:13" x14ac:dyDescent="0.25">
      <c r="A1906" s="96"/>
      <c r="B1906" s="96"/>
      <c r="C1906" s="96"/>
      <c r="D1906" s="95"/>
      <c r="E1906" s="96"/>
      <c r="F1906" s="96"/>
      <c r="G1906" s="96"/>
      <c r="H1906" s="96"/>
      <c r="I1906" s="96"/>
      <c r="J1906" s="104"/>
      <c r="K1906" s="104"/>
      <c r="L1906" s="104"/>
      <c r="M1906" s="104"/>
    </row>
    <row r="1907" spans="1:13" x14ac:dyDescent="0.25">
      <c r="A1907" s="96"/>
      <c r="B1907" s="96"/>
      <c r="C1907" s="96"/>
      <c r="D1907" s="95"/>
      <c r="E1907" s="96"/>
      <c r="F1907" s="96"/>
      <c r="G1907" s="96"/>
      <c r="H1907" s="96"/>
      <c r="I1907" s="96"/>
      <c r="J1907" s="104"/>
      <c r="K1907" s="104"/>
      <c r="L1907" s="104"/>
      <c r="M1907" s="104"/>
    </row>
    <row r="1908" spans="1:13" x14ac:dyDescent="0.25">
      <c r="A1908" s="96"/>
      <c r="B1908" s="96"/>
      <c r="C1908" s="96"/>
      <c r="D1908" s="95"/>
      <c r="E1908" s="96"/>
      <c r="F1908" s="96"/>
      <c r="G1908" s="96"/>
      <c r="H1908" s="96"/>
      <c r="I1908" s="96"/>
      <c r="J1908" s="104"/>
      <c r="K1908" s="104"/>
      <c r="L1908" s="104"/>
      <c r="M1908" s="104"/>
    </row>
    <row r="1909" spans="1:13" x14ac:dyDescent="0.25">
      <c r="A1909" s="96"/>
      <c r="B1909" s="96"/>
      <c r="C1909" s="96"/>
      <c r="D1909" s="95"/>
      <c r="E1909" s="96"/>
      <c r="F1909" s="96"/>
      <c r="G1909" s="96"/>
      <c r="H1909" s="96"/>
      <c r="I1909" s="96"/>
      <c r="J1909" s="104"/>
      <c r="K1909" s="104"/>
      <c r="L1909" s="104"/>
      <c r="M1909" s="104"/>
    </row>
    <row r="1910" spans="1:13" x14ac:dyDescent="0.25">
      <c r="A1910" s="96"/>
      <c r="B1910" s="96"/>
      <c r="C1910" s="96"/>
      <c r="D1910" s="95"/>
      <c r="E1910" s="96"/>
      <c r="F1910" s="96"/>
      <c r="G1910" s="96"/>
      <c r="H1910" s="96"/>
      <c r="I1910" s="96"/>
      <c r="J1910" s="104"/>
      <c r="K1910" s="104"/>
      <c r="L1910" s="104"/>
      <c r="M1910" s="104"/>
    </row>
    <row r="1911" spans="1:13" x14ac:dyDescent="0.25">
      <c r="A1911" s="96"/>
      <c r="B1911" s="96"/>
      <c r="C1911" s="96"/>
      <c r="D1911" s="95"/>
      <c r="E1911" s="96"/>
      <c r="F1911" s="96"/>
      <c r="G1911" s="96"/>
      <c r="H1911" s="96"/>
      <c r="I1911" s="96"/>
      <c r="J1911" s="104"/>
      <c r="K1911" s="104"/>
      <c r="L1911" s="104"/>
      <c r="M1911" s="104"/>
    </row>
    <row r="1912" spans="1:13" x14ac:dyDescent="0.25">
      <c r="A1912" s="96"/>
      <c r="B1912" s="96"/>
      <c r="C1912" s="96"/>
      <c r="D1912" s="95"/>
      <c r="E1912" s="96"/>
      <c r="F1912" s="96"/>
      <c r="G1912" s="96"/>
      <c r="H1912" s="96"/>
      <c r="I1912" s="96"/>
      <c r="J1912" s="104"/>
      <c r="K1912" s="104"/>
      <c r="L1912" s="104"/>
      <c r="M1912" s="104"/>
    </row>
    <row r="1913" spans="1:13" x14ac:dyDescent="0.25">
      <c r="A1913" s="96"/>
      <c r="B1913" s="96"/>
      <c r="C1913" s="96"/>
      <c r="D1913" s="95"/>
      <c r="E1913" s="96"/>
      <c r="F1913" s="96"/>
      <c r="G1913" s="96"/>
      <c r="H1913" s="96"/>
      <c r="I1913" s="96"/>
      <c r="J1913" s="104"/>
      <c r="K1913" s="104"/>
      <c r="L1913" s="104"/>
      <c r="M1913" s="104"/>
    </row>
    <row r="1914" spans="1:13" x14ac:dyDescent="0.25">
      <c r="A1914" s="96"/>
      <c r="B1914" s="96"/>
      <c r="C1914" s="96"/>
      <c r="D1914" s="95"/>
      <c r="E1914" s="96"/>
      <c r="F1914" s="96"/>
      <c r="G1914" s="96"/>
      <c r="H1914" s="96"/>
      <c r="I1914" s="96"/>
      <c r="J1914" s="104"/>
      <c r="K1914" s="104"/>
      <c r="L1914" s="104"/>
      <c r="M1914" s="104"/>
    </row>
    <row r="1915" spans="1:13" x14ac:dyDescent="0.25">
      <c r="A1915" s="96"/>
      <c r="B1915" s="96"/>
      <c r="C1915" s="96"/>
      <c r="D1915" s="95"/>
      <c r="E1915" s="96"/>
      <c r="F1915" s="96"/>
      <c r="G1915" s="96"/>
      <c r="H1915" s="96"/>
      <c r="I1915" s="96"/>
      <c r="J1915" s="104"/>
      <c r="K1915" s="104"/>
      <c r="L1915" s="104"/>
      <c r="M1915" s="104"/>
    </row>
    <row r="1916" spans="1:13" x14ac:dyDescent="0.25">
      <c r="A1916" s="96"/>
      <c r="B1916" s="96"/>
      <c r="C1916" s="96"/>
      <c r="D1916" s="95"/>
      <c r="E1916" s="96"/>
      <c r="F1916" s="96"/>
      <c r="G1916" s="96"/>
      <c r="H1916" s="96"/>
      <c r="I1916" s="96"/>
      <c r="J1916" s="104"/>
      <c r="K1916" s="104"/>
      <c r="L1916" s="104"/>
      <c r="M1916" s="104"/>
    </row>
    <row r="1917" spans="1:13" x14ac:dyDescent="0.25">
      <c r="A1917" s="96"/>
      <c r="B1917" s="96"/>
      <c r="C1917" s="96"/>
      <c r="D1917" s="95"/>
      <c r="E1917" s="96"/>
      <c r="F1917" s="96"/>
      <c r="G1917" s="96"/>
      <c r="H1917" s="96"/>
      <c r="I1917" s="96"/>
      <c r="J1917" s="104"/>
      <c r="K1917" s="104"/>
      <c r="L1917" s="104"/>
      <c r="M1917" s="104"/>
    </row>
    <row r="1918" spans="1:13" x14ac:dyDescent="0.25">
      <c r="A1918" s="96"/>
      <c r="B1918" s="96"/>
      <c r="C1918" s="96"/>
      <c r="D1918" s="95"/>
      <c r="E1918" s="96"/>
      <c r="F1918" s="96"/>
      <c r="G1918" s="96"/>
      <c r="H1918" s="96"/>
      <c r="I1918" s="96"/>
      <c r="J1918" s="104"/>
      <c r="K1918" s="104"/>
      <c r="L1918" s="104"/>
      <c r="M1918" s="104"/>
    </row>
    <row r="1919" spans="1:13" x14ac:dyDescent="0.25">
      <c r="A1919" s="96"/>
      <c r="B1919" s="96"/>
      <c r="C1919" s="96"/>
      <c r="D1919" s="95"/>
      <c r="E1919" s="96"/>
      <c r="F1919" s="96"/>
      <c r="G1919" s="96"/>
      <c r="H1919" s="96"/>
      <c r="I1919" s="96"/>
      <c r="J1919" s="104"/>
      <c r="K1919" s="104"/>
      <c r="L1919" s="104"/>
      <c r="M1919" s="104"/>
    </row>
    <row r="1920" spans="1:13" x14ac:dyDescent="0.25">
      <c r="A1920" s="96"/>
      <c r="B1920" s="96"/>
      <c r="C1920" s="96"/>
      <c r="D1920" s="95"/>
      <c r="E1920" s="96"/>
      <c r="F1920" s="96"/>
      <c r="G1920" s="96"/>
      <c r="H1920" s="96"/>
      <c r="I1920" s="96"/>
      <c r="J1920" s="104"/>
      <c r="K1920" s="104"/>
      <c r="L1920" s="104"/>
      <c r="M1920" s="104"/>
    </row>
    <row r="1921" spans="1:13" x14ac:dyDescent="0.25">
      <c r="A1921" s="96"/>
      <c r="B1921" s="96"/>
      <c r="C1921" s="96"/>
      <c r="D1921" s="95"/>
      <c r="E1921" s="96"/>
      <c r="F1921" s="96"/>
      <c r="G1921" s="96"/>
      <c r="H1921" s="96"/>
      <c r="I1921" s="96"/>
      <c r="J1921" s="104"/>
      <c r="K1921" s="104"/>
      <c r="L1921" s="104"/>
      <c r="M1921" s="104"/>
    </row>
    <row r="1922" spans="1:13" x14ac:dyDescent="0.25">
      <c r="A1922" s="96"/>
      <c r="B1922" s="96"/>
      <c r="C1922" s="96"/>
      <c r="D1922" s="95"/>
      <c r="E1922" s="96"/>
      <c r="F1922" s="96"/>
      <c r="G1922" s="96"/>
      <c r="H1922" s="96"/>
      <c r="I1922" s="96"/>
      <c r="J1922" s="104"/>
      <c r="K1922" s="104"/>
      <c r="L1922" s="104"/>
      <c r="M1922" s="104"/>
    </row>
    <row r="1923" spans="1:13" x14ac:dyDescent="0.25">
      <c r="A1923" s="96"/>
      <c r="B1923" s="96"/>
      <c r="C1923" s="96"/>
      <c r="D1923" s="95"/>
      <c r="E1923" s="96"/>
      <c r="F1923" s="96"/>
      <c r="G1923" s="96"/>
      <c r="H1923" s="96"/>
      <c r="I1923" s="96"/>
      <c r="J1923" s="104"/>
      <c r="K1923" s="104"/>
      <c r="L1923" s="104"/>
      <c r="M1923" s="104"/>
    </row>
    <row r="1924" spans="1:13" x14ac:dyDescent="0.25">
      <c r="A1924" s="96"/>
      <c r="B1924" s="96"/>
      <c r="C1924" s="96"/>
      <c r="D1924" s="95"/>
      <c r="E1924" s="96"/>
      <c r="F1924" s="96"/>
      <c r="G1924" s="96"/>
      <c r="H1924" s="96"/>
      <c r="I1924" s="96"/>
      <c r="J1924" s="104"/>
      <c r="K1924" s="104"/>
      <c r="L1924" s="104"/>
      <c r="M1924" s="104"/>
    </row>
    <row r="1925" spans="1:13" x14ac:dyDescent="0.25">
      <c r="A1925" s="96"/>
      <c r="B1925" s="96"/>
      <c r="C1925" s="96"/>
      <c r="D1925" s="95"/>
      <c r="E1925" s="96"/>
      <c r="F1925" s="96"/>
      <c r="G1925" s="96"/>
      <c r="H1925" s="96"/>
      <c r="I1925" s="96"/>
      <c r="J1925" s="104"/>
      <c r="K1925" s="104"/>
      <c r="L1925" s="104"/>
      <c r="M1925" s="104"/>
    </row>
    <row r="1926" spans="1:13" x14ac:dyDescent="0.25">
      <c r="A1926" s="96"/>
      <c r="B1926" s="96"/>
      <c r="C1926" s="96"/>
      <c r="D1926" s="95"/>
      <c r="E1926" s="96"/>
      <c r="F1926" s="96"/>
      <c r="G1926" s="96"/>
      <c r="H1926" s="96"/>
      <c r="I1926" s="96"/>
      <c r="J1926" s="104"/>
      <c r="K1926" s="104"/>
      <c r="L1926" s="104"/>
      <c r="M1926" s="104"/>
    </row>
    <row r="1927" spans="1:13" x14ac:dyDescent="0.25">
      <c r="A1927" s="96"/>
      <c r="B1927" s="96"/>
      <c r="C1927" s="96"/>
      <c r="D1927" s="95"/>
      <c r="E1927" s="96"/>
      <c r="F1927" s="96"/>
      <c r="G1927" s="96"/>
      <c r="H1927" s="96"/>
      <c r="I1927" s="96"/>
      <c r="J1927" s="104"/>
      <c r="K1927" s="104"/>
      <c r="L1927" s="104"/>
      <c r="M1927" s="104"/>
    </row>
    <row r="1928" spans="1:13" x14ac:dyDescent="0.25">
      <c r="A1928" s="96"/>
      <c r="B1928" s="96"/>
      <c r="C1928" s="96"/>
      <c r="D1928" s="95"/>
      <c r="E1928" s="96"/>
      <c r="F1928" s="96"/>
      <c r="G1928" s="96"/>
      <c r="H1928" s="96"/>
      <c r="I1928" s="96"/>
      <c r="J1928" s="104"/>
      <c r="K1928" s="104"/>
      <c r="L1928" s="104"/>
      <c r="M1928" s="104"/>
    </row>
    <row r="1929" spans="1:13" x14ac:dyDescent="0.25">
      <c r="A1929" s="96"/>
      <c r="B1929" s="96"/>
      <c r="C1929" s="96"/>
      <c r="D1929" s="95"/>
      <c r="E1929" s="96"/>
      <c r="F1929" s="96"/>
      <c r="G1929" s="96"/>
      <c r="H1929" s="96"/>
      <c r="I1929" s="96"/>
      <c r="J1929" s="104"/>
      <c r="K1929" s="104"/>
      <c r="L1929" s="104"/>
      <c r="M1929" s="104"/>
    </row>
    <row r="1930" spans="1:13" x14ac:dyDescent="0.25">
      <c r="A1930" s="96"/>
      <c r="B1930" s="96"/>
      <c r="C1930" s="96"/>
      <c r="D1930" s="95"/>
      <c r="E1930" s="96"/>
      <c r="F1930" s="96"/>
      <c r="G1930" s="96"/>
      <c r="H1930" s="96"/>
      <c r="I1930" s="96"/>
      <c r="J1930" s="104"/>
      <c r="K1930" s="104"/>
      <c r="L1930" s="104"/>
      <c r="M1930" s="104"/>
    </row>
    <row r="1931" spans="1:13" x14ac:dyDescent="0.25">
      <c r="A1931" s="96"/>
      <c r="B1931" s="96"/>
      <c r="C1931" s="96"/>
      <c r="D1931" s="95"/>
      <c r="E1931" s="96"/>
      <c r="F1931" s="96"/>
      <c r="G1931" s="96"/>
      <c r="H1931" s="96"/>
      <c r="I1931" s="96"/>
      <c r="J1931" s="104"/>
      <c r="K1931" s="104"/>
      <c r="L1931" s="104"/>
      <c r="M1931" s="104"/>
    </row>
    <row r="1932" spans="1:13" x14ac:dyDescent="0.25">
      <c r="A1932" s="96"/>
      <c r="B1932" s="96"/>
      <c r="C1932" s="96"/>
      <c r="D1932" s="95"/>
      <c r="E1932" s="96"/>
      <c r="F1932" s="96"/>
      <c r="G1932" s="96"/>
      <c r="H1932" s="96"/>
      <c r="I1932" s="96"/>
      <c r="J1932" s="104"/>
      <c r="K1932" s="104"/>
      <c r="L1932" s="104"/>
      <c r="M1932" s="104"/>
    </row>
    <row r="1933" spans="1:13" x14ac:dyDescent="0.25">
      <c r="A1933" s="96"/>
      <c r="B1933" s="96"/>
      <c r="C1933" s="96"/>
      <c r="D1933" s="95"/>
      <c r="E1933" s="96"/>
      <c r="F1933" s="96"/>
      <c r="G1933" s="96"/>
      <c r="H1933" s="96"/>
      <c r="I1933" s="96"/>
      <c r="J1933" s="104"/>
      <c r="K1933" s="104"/>
      <c r="L1933" s="104"/>
      <c r="M1933" s="104"/>
    </row>
    <row r="1934" spans="1:13" x14ac:dyDescent="0.25">
      <c r="A1934" s="96"/>
      <c r="B1934" s="96"/>
      <c r="C1934" s="96"/>
      <c r="D1934" s="95"/>
      <c r="E1934" s="96"/>
      <c r="F1934" s="96"/>
      <c r="G1934" s="96"/>
      <c r="H1934" s="96"/>
      <c r="I1934" s="96"/>
      <c r="J1934" s="104"/>
      <c r="K1934" s="104"/>
      <c r="L1934" s="104"/>
      <c r="M1934" s="104"/>
    </row>
    <row r="1935" spans="1:13" x14ac:dyDescent="0.25">
      <c r="A1935" s="96"/>
      <c r="B1935" s="96"/>
      <c r="C1935" s="96"/>
      <c r="D1935" s="95"/>
      <c r="E1935" s="96"/>
      <c r="F1935" s="96"/>
      <c r="G1935" s="96"/>
      <c r="H1935" s="96"/>
      <c r="I1935" s="96"/>
      <c r="J1935" s="104"/>
      <c r="K1935" s="104"/>
      <c r="L1935" s="104"/>
      <c r="M1935" s="104"/>
    </row>
    <row r="1936" spans="1:13" x14ac:dyDescent="0.25">
      <c r="A1936" s="96"/>
      <c r="B1936" s="96"/>
      <c r="C1936" s="96"/>
      <c r="D1936" s="95"/>
      <c r="E1936" s="96"/>
      <c r="F1936" s="96"/>
      <c r="G1936" s="96"/>
      <c r="H1936" s="96"/>
      <c r="I1936" s="96"/>
      <c r="J1936" s="104"/>
      <c r="K1936" s="104"/>
      <c r="L1936" s="104"/>
      <c r="M1936" s="104"/>
    </row>
    <row r="1937" spans="1:13" x14ac:dyDescent="0.25">
      <c r="A1937" s="96"/>
      <c r="B1937" s="96"/>
      <c r="C1937" s="96"/>
      <c r="D1937" s="95"/>
      <c r="E1937" s="96"/>
      <c r="F1937" s="96"/>
      <c r="G1937" s="96"/>
      <c r="H1937" s="96"/>
      <c r="I1937" s="96"/>
      <c r="J1937" s="104"/>
      <c r="K1937" s="104"/>
      <c r="L1937" s="104"/>
      <c r="M1937" s="104"/>
    </row>
    <row r="1938" spans="1:13" x14ac:dyDescent="0.25">
      <c r="A1938" s="96"/>
      <c r="B1938" s="96"/>
      <c r="C1938" s="96"/>
      <c r="D1938" s="95"/>
      <c r="E1938" s="96"/>
      <c r="F1938" s="96"/>
      <c r="G1938" s="96"/>
      <c r="H1938" s="96"/>
      <c r="I1938" s="96"/>
      <c r="J1938" s="104"/>
      <c r="K1938" s="104"/>
      <c r="L1938" s="104"/>
      <c r="M1938" s="104"/>
    </row>
    <row r="1939" spans="1:13" x14ac:dyDescent="0.25">
      <c r="A1939" s="96"/>
      <c r="B1939" s="96"/>
      <c r="C1939" s="96"/>
      <c r="D1939" s="95"/>
      <c r="E1939" s="96"/>
      <c r="F1939" s="96"/>
      <c r="G1939" s="96"/>
      <c r="H1939" s="96"/>
      <c r="I1939" s="96"/>
      <c r="J1939" s="104"/>
      <c r="K1939" s="104"/>
      <c r="L1939" s="104"/>
      <c r="M1939" s="104"/>
    </row>
    <row r="1940" spans="1:13" x14ac:dyDescent="0.25">
      <c r="A1940" s="96"/>
      <c r="B1940" s="96"/>
      <c r="C1940" s="96"/>
      <c r="D1940" s="95"/>
      <c r="E1940" s="96"/>
      <c r="F1940" s="96"/>
      <c r="G1940" s="96"/>
      <c r="H1940" s="96"/>
      <c r="I1940" s="96"/>
      <c r="J1940" s="104"/>
      <c r="K1940" s="104"/>
      <c r="L1940" s="104"/>
      <c r="M1940" s="104"/>
    </row>
    <row r="1941" spans="1:13" x14ac:dyDescent="0.25">
      <c r="A1941" s="96"/>
      <c r="B1941" s="96"/>
      <c r="C1941" s="96"/>
      <c r="D1941" s="95"/>
      <c r="E1941" s="96"/>
      <c r="F1941" s="96"/>
      <c r="G1941" s="96"/>
      <c r="H1941" s="96"/>
      <c r="I1941" s="96"/>
      <c r="J1941" s="104"/>
      <c r="K1941" s="104"/>
      <c r="L1941" s="104"/>
      <c r="M1941" s="104"/>
    </row>
    <row r="1942" spans="1:13" x14ac:dyDescent="0.25">
      <c r="A1942" s="96"/>
      <c r="B1942" s="96"/>
      <c r="C1942" s="96"/>
      <c r="D1942" s="95"/>
      <c r="E1942" s="96"/>
      <c r="F1942" s="96"/>
      <c r="G1942" s="96"/>
      <c r="H1942" s="96"/>
      <c r="I1942" s="96"/>
      <c r="J1942" s="104"/>
      <c r="K1942" s="104"/>
      <c r="L1942" s="104"/>
      <c r="M1942" s="104"/>
    </row>
    <row r="1943" spans="1:13" x14ac:dyDescent="0.25">
      <c r="A1943" s="96"/>
      <c r="B1943" s="96"/>
      <c r="C1943" s="96"/>
      <c r="D1943" s="95"/>
      <c r="E1943" s="96"/>
      <c r="F1943" s="96"/>
      <c r="G1943" s="96"/>
      <c r="H1943" s="96"/>
      <c r="I1943" s="96"/>
      <c r="J1943" s="104"/>
      <c r="K1943" s="104"/>
      <c r="L1943" s="104"/>
      <c r="M1943" s="104"/>
    </row>
    <row r="1944" spans="1:13" x14ac:dyDescent="0.25">
      <c r="A1944" s="96"/>
      <c r="B1944" s="96"/>
      <c r="C1944" s="96"/>
      <c r="D1944" s="95"/>
      <c r="E1944" s="96"/>
      <c r="F1944" s="96"/>
      <c r="G1944" s="96"/>
      <c r="H1944" s="96"/>
      <c r="I1944" s="96"/>
      <c r="J1944" s="104"/>
      <c r="K1944" s="104"/>
      <c r="L1944" s="104"/>
      <c r="M1944" s="104"/>
    </row>
    <row r="1945" spans="1:13" x14ac:dyDescent="0.25">
      <c r="A1945" s="96"/>
      <c r="B1945" s="96"/>
      <c r="C1945" s="96"/>
      <c r="D1945" s="95"/>
      <c r="E1945" s="96"/>
      <c r="F1945" s="96"/>
      <c r="G1945" s="96"/>
      <c r="H1945" s="96"/>
      <c r="I1945" s="96"/>
      <c r="J1945" s="104"/>
      <c r="K1945" s="104"/>
      <c r="L1945" s="104"/>
      <c r="M1945" s="104"/>
    </row>
    <row r="1946" spans="1:13" x14ac:dyDescent="0.25">
      <c r="A1946" s="96"/>
      <c r="B1946" s="96"/>
      <c r="C1946" s="96"/>
      <c r="D1946" s="95"/>
      <c r="E1946" s="96"/>
      <c r="F1946" s="96"/>
      <c r="G1946" s="96"/>
      <c r="H1946" s="96"/>
      <c r="I1946" s="96"/>
      <c r="J1946" s="104"/>
      <c r="K1946" s="104"/>
      <c r="L1946" s="104"/>
      <c r="M1946" s="104"/>
    </row>
    <row r="1947" spans="1:13" x14ac:dyDescent="0.25">
      <c r="A1947" s="96"/>
      <c r="B1947" s="96"/>
      <c r="C1947" s="96"/>
      <c r="D1947" s="95"/>
      <c r="E1947" s="96"/>
      <c r="F1947" s="96"/>
      <c r="G1947" s="96"/>
      <c r="H1947" s="96"/>
      <c r="I1947" s="96"/>
      <c r="J1947" s="104"/>
      <c r="K1947" s="104"/>
      <c r="L1947" s="104"/>
      <c r="M1947" s="104"/>
    </row>
    <row r="1948" spans="1:13" x14ac:dyDescent="0.25">
      <c r="A1948" s="96"/>
      <c r="B1948" s="96"/>
      <c r="C1948" s="96"/>
      <c r="D1948" s="95"/>
      <c r="E1948" s="96"/>
      <c r="F1948" s="96"/>
      <c r="G1948" s="96"/>
      <c r="H1948" s="96"/>
      <c r="I1948" s="96"/>
      <c r="J1948" s="104"/>
      <c r="K1948" s="104"/>
      <c r="L1948" s="104"/>
      <c r="M1948" s="104"/>
    </row>
    <row r="1949" spans="1:13" x14ac:dyDescent="0.25">
      <c r="A1949" s="96"/>
      <c r="B1949" s="96"/>
      <c r="C1949" s="96"/>
      <c r="D1949" s="95"/>
      <c r="E1949" s="96"/>
      <c r="F1949" s="96"/>
      <c r="G1949" s="96"/>
      <c r="H1949" s="96"/>
      <c r="I1949" s="96"/>
      <c r="J1949" s="104"/>
      <c r="K1949" s="104"/>
      <c r="L1949" s="104"/>
      <c r="M1949" s="104"/>
    </row>
    <row r="1950" spans="1:13" x14ac:dyDescent="0.25">
      <c r="A1950" s="96"/>
      <c r="B1950" s="96"/>
      <c r="C1950" s="96"/>
      <c r="D1950" s="95"/>
      <c r="E1950" s="96"/>
      <c r="F1950" s="96"/>
      <c r="G1950" s="96"/>
      <c r="H1950" s="96"/>
      <c r="I1950" s="96"/>
      <c r="J1950" s="104"/>
      <c r="K1950" s="104"/>
      <c r="L1950" s="104"/>
      <c r="M1950" s="104"/>
    </row>
    <row r="1951" spans="1:13" x14ac:dyDescent="0.25">
      <c r="A1951" s="96"/>
      <c r="B1951" s="96"/>
      <c r="C1951" s="96"/>
      <c r="D1951" s="95"/>
      <c r="E1951" s="96"/>
      <c r="F1951" s="96"/>
      <c r="G1951" s="96"/>
      <c r="H1951" s="96"/>
      <c r="I1951" s="96"/>
      <c r="J1951" s="104"/>
      <c r="K1951" s="104"/>
      <c r="L1951" s="104"/>
      <c r="M1951" s="104"/>
    </row>
    <row r="1952" spans="1:13" x14ac:dyDescent="0.25">
      <c r="A1952" s="96"/>
      <c r="B1952" s="96"/>
      <c r="C1952" s="96"/>
      <c r="D1952" s="95"/>
      <c r="E1952" s="96"/>
      <c r="F1952" s="96"/>
      <c r="G1952" s="96"/>
      <c r="H1952" s="96"/>
      <c r="I1952" s="96"/>
      <c r="J1952" s="104"/>
      <c r="K1952" s="104"/>
      <c r="L1952" s="104"/>
      <c r="M1952" s="104"/>
    </row>
    <row r="1953" spans="1:13" x14ac:dyDescent="0.25">
      <c r="A1953" s="96"/>
      <c r="B1953" s="96"/>
      <c r="C1953" s="96"/>
      <c r="D1953" s="95"/>
      <c r="E1953" s="96"/>
      <c r="F1953" s="96"/>
      <c r="G1953" s="96"/>
      <c r="H1953" s="96"/>
      <c r="I1953" s="96"/>
      <c r="J1953" s="104"/>
      <c r="K1953" s="104"/>
      <c r="L1953" s="104"/>
      <c r="M1953" s="104"/>
    </row>
    <row r="1954" spans="1:13" x14ac:dyDescent="0.25">
      <c r="A1954" s="96"/>
      <c r="B1954" s="96"/>
      <c r="C1954" s="96"/>
      <c r="D1954" s="95"/>
      <c r="E1954" s="96"/>
      <c r="F1954" s="96"/>
      <c r="G1954" s="96"/>
      <c r="H1954" s="96"/>
      <c r="I1954" s="96"/>
      <c r="J1954" s="104"/>
      <c r="K1954" s="104"/>
      <c r="L1954" s="104"/>
      <c r="M1954" s="104"/>
    </row>
    <row r="1955" spans="1:13" x14ac:dyDescent="0.25">
      <c r="A1955" s="96"/>
      <c r="B1955" s="96"/>
      <c r="C1955" s="96"/>
      <c r="D1955" s="95"/>
      <c r="E1955" s="96"/>
      <c r="F1955" s="96"/>
      <c r="G1955" s="96"/>
      <c r="H1955" s="96"/>
      <c r="I1955" s="96"/>
      <c r="J1955" s="104"/>
      <c r="K1955" s="104"/>
      <c r="L1955" s="104"/>
      <c r="M1955" s="104"/>
    </row>
    <row r="1956" spans="1:13" x14ac:dyDescent="0.25">
      <c r="A1956" s="96"/>
      <c r="B1956" s="96"/>
      <c r="C1956" s="96"/>
      <c r="D1956" s="95"/>
      <c r="E1956" s="96"/>
      <c r="F1956" s="96"/>
      <c r="G1956" s="96"/>
      <c r="H1956" s="96"/>
      <c r="I1956" s="96"/>
      <c r="J1956" s="104"/>
      <c r="K1956" s="104"/>
      <c r="L1956" s="104"/>
      <c r="M1956" s="104"/>
    </row>
    <row r="1957" spans="1:13" x14ac:dyDescent="0.25">
      <c r="A1957" s="96"/>
      <c r="B1957" s="96"/>
      <c r="C1957" s="96"/>
      <c r="D1957" s="95"/>
      <c r="E1957" s="96"/>
      <c r="F1957" s="96"/>
      <c r="G1957" s="96"/>
      <c r="H1957" s="96"/>
      <c r="I1957" s="96"/>
      <c r="J1957" s="104"/>
      <c r="K1957" s="104"/>
      <c r="L1957" s="104"/>
      <c r="M1957" s="104"/>
    </row>
    <row r="1958" spans="1:13" x14ac:dyDescent="0.25">
      <c r="A1958" s="96"/>
      <c r="B1958" s="96"/>
      <c r="C1958" s="96"/>
      <c r="D1958" s="95"/>
      <c r="E1958" s="96"/>
      <c r="F1958" s="96"/>
      <c r="G1958" s="96"/>
      <c r="H1958" s="96"/>
      <c r="I1958" s="96"/>
      <c r="J1958" s="104"/>
      <c r="K1958" s="104"/>
      <c r="L1958" s="104"/>
      <c r="M1958" s="104"/>
    </row>
    <row r="1959" spans="1:13" x14ac:dyDescent="0.25">
      <c r="A1959" s="96"/>
      <c r="B1959" s="96"/>
      <c r="C1959" s="96"/>
      <c r="D1959" s="95"/>
      <c r="E1959" s="96"/>
      <c r="F1959" s="96"/>
      <c r="G1959" s="96"/>
      <c r="H1959" s="96"/>
      <c r="I1959" s="96"/>
      <c r="J1959" s="104"/>
      <c r="K1959" s="104"/>
      <c r="L1959" s="104"/>
      <c r="M1959" s="104"/>
    </row>
    <row r="1960" spans="1:13" x14ac:dyDescent="0.25">
      <c r="A1960" s="96"/>
      <c r="B1960" s="96"/>
      <c r="C1960" s="96"/>
      <c r="D1960" s="95"/>
      <c r="E1960" s="96"/>
      <c r="F1960" s="96"/>
      <c r="G1960" s="96"/>
      <c r="H1960" s="96"/>
      <c r="I1960" s="96"/>
      <c r="J1960" s="104"/>
      <c r="K1960" s="104"/>
      <c r="L1960" s="104"/>
      <c r="M1960" s="104"/>
    </row>
    <row r="1961" spans="1:13" x14ac:dyDescent="0.25">
      <c r="A1961" s="96"/>
      <c r="B1961" s="96"/>
      <c r="C1961" s="96"/>
      <c r="D1961" s="95"/>
      <c r="E1961" s="96"/>
      <c r="F1961" s="96"/>
      <c r="G1961" s="96"/>
      <c r="H1961" s="96"/>
      <c r="I1961" s="96"/>
      <c r="J1961" s="104"/>
      <c r="K1961" s="104"/>
      <c r="L1961" s="104"/>
      <c r="M1961" s="104"/>
    </row>
    <row r="1962" spans="1:13" x14ac:dyDescent="0.25">
      <c r="A1962" s="96"/>
      <c r="B1962" s="96"/>
      <c r="C1962" s="96"/>
      <c r="D1962" s="95"/>
      <c r="E1962" s="96"/>
      <c r="F1962" s="96"/>
      <c r="G1962" s="96"/>
      <c r="H1962" s="96"/>
      <c r="I1962" s="96"/>
      <c r="J1962" s="104"/>
      <c r="K1962" s="104"/>
      <c r="L1962" s="104"/>
      <c r="M1962" s="104"/>
    </row>
    <row r="1963" spans="1:13" x14ac:dyDescent="0.25">
      <c r="A1963" s="96"/>
      <c r="B1963" s="96"/>
      <c r="C1963" s="96"/>
      <c r="D1963" s="95"/>
      <c r="E1963" s="96"/>
      <c r="F1963" s="96"/>
      <c r="G1963" s="96"/>
      <c r="H1963" s="96"/>
      <c r="I1963" s="96"/>
      <c r="J1963" s="104"/>
      <c r="K1963" s="104"/>
      <c r="L1963" s="104"/>
      <c r="M1963" s="104"/>
    </row>
    <row r="1964" spans="1:13" x14ac:dyDescent="0.25">
      <c r="A1964" s="96"/>
      <c r="B1964" s="96"/>
      <c r="C1964" s="96"/>
      <c r="D1964" s="95"/>
      <c r="E1964" s="96"/>
      <c r="F1964" s="96"/>
      <c r="G1964" s="96"/>
      <c r="H1964" s="96"/>
      <c r="I1964" s="96"/>
      <c r="J1964" s="104"/>
      <c r="K1964" s="104"/>
      <c r="L1964" s="104"/>
      <c r="M1964" s="104"/>
    </row>
    <row r="1965" spans="1:13" x14ac:dyDescent="0.25">
      <c r="A1965" s="96"/>
      <c r="B1965" s="96"/>
      <c r="C1965" s="96"/>
      <c r="D1965" s="95"/>
      <c r="E1965" s="96"/>
      <c r="F1965" s="96"/>
      <c r="G1965" s="96"/>
      <c r="H1965" s="96"/>
      <c r="I1965" s="96"/>
      <c r="J1965" s="104"/>
      <c r="K1965" s="104"/>
      <c r="L1965" s="104"/>
      <c r="M1965" s="104"/>
    </row>
    <row r="1966" spans="1:13" x14ac:dyDescent="0.25">
      <c r="A1966" s="96"/>
      <c r="B1966" s="96"/>
      <c r="C1966" s="96"/>
      <c r="D1966" s="95"/>
      <c r="E1966" s="96"/>
      <c r="F1966" s="96"/>
      <c r="G1966" s="96"/>
      <c r="H1966" s="96"/>
      <c r="I1966" s="96"/>
      <c r="J1966" s="104"/>
      <c r="K1966" s="104"/>
      <c r="L1966" s="104"/>
      <c r="M1966" s="104"/>
    </row>
    <row r="1967" spans="1:13" x14ac:dyDescent="0.25">
      <c r="A1967" s="96"/>
      <c r="B1967" s="96"/>
      <c r="C1967" s="96"/>
      <c r="D1967" s="95"/>
      <c r="E1967" s="96"/>
      <c r="F1967" s="96"/>
      <c r="G1967" s="96"/>
      <c r="H1967" s="96"/>
      <c r="I1967" s="96"/>
      <c r="J1967" s="104"/>
      <c r="K1967" s="104"/>
      <c r="L1967" s="104"/>
      <c r="M1967" s="104"/>
    </row>
    <row r="1968" spans="1:13" x14ac:dyDescent="0.25">
      <c r="A1968" s="96"/>
      <c r="B1968" s="96"/>
      <c r="C1968" s="96"/>
      <c r="D1968" s="95"/>
      <c r="E1968" s="96"/>
      <c r="F1968" s="96"/>
      <c r="G1968" s="96"/>
      <c r="H1968" s="96"/>
      <c r="I1968" s="96"/>
      <c r="J1968" s="104"/>
      <c r="K1968" s="104"/>
      <c r="L1968" s="104"/>
      <c r="M1968" s="104"/>
    </row>
    <row r="1969" spans="1:13" x14ac:dyDescent="0.25">
      <c r="A1969" s="96"/>
      <c r="B1969" s="96"/>
      <c r="C1969" s="96"/>
      <c r="D1969" s="95"/>
      <c r="E1969" s="96"/>
      <c r="F1969" s="96"/>
      <c r="G1969" s="96"/>
      <c r="H1969" s="96"/>
      <c r="I1969" s="96"/>
      <c r="J1969" s="104"/>
      <c r="K1969" s="104"/>
      <c r="L1969" s="104"/>
      <c r="M1969" s="104"/>
    </row>
    <row r="1970" spans="1:13" x14ac:dyDescent="0.25">
      <c r="A1970" s="96"/>
      <c r="B1970" s="96"/>
      <c r="C1970" s="96"/>
      <c r="D1970" s="95"/>
      <c r="E1970" s="96"/>
      <c r="F1970" s="96"/>
      <c r="G1970" s="96"/>
      <c r="H1970" s="96"/>
      <c r="I1970" s="96"/>
      <c r="J1970" s="104"/>
      <c r="K1970" s="104"/>
      <c r="L1970" s="104"/>
      <c r="M1970" s="104"/>
    </row>
    <row r="1971" spans="1:13" x14ac:dyDescent="0.25">
      <c r="A1971" s="96"/>
      <c r="B1971" s="96"/>
      <c r="C1971" s="96"/>
      <c r="D1971" s="95"/>
      <c r="E1971" s="96"/>
      <c r="F1971" s="96"/>
      <c r="G1971" s="96"/>
      <c r="H1971" s="96"/>
      <c r="I1971" s="96"/>
      <c r="J1971" s="104"/>
      <c r="K1971" s="104"/>
      <c r="L1971" s="104"/>
      <c r="M1971" s="104"/>
    </row>
    <row r="1972" spans="1:13" x14ac:dyDescent="0.25">
      <c r="A1972" s="96"/>
      <c r="B1972" s="96"/>
      <c r="C1972" s="96"/>
      <c r="D1972" s="95"/>
      <c r="E1972" s="96"/>
      <c r="F1972" s="96"/>
      <c r="G1972" s="96"/>
      <c r="H1972" s="96"/>
      <c r="I1972" s="96"/>
      <c r="J1972" s="104"/>
      <c r="K1972" s="104"/>
      <c r="L1972" s="104"/>
      <c r="M1972" s="104"/>
    </row>
    <row r="1973" spans="1:13" x14ac:dyDescent="0.25">
      <c r="A1973" s="96"/>
      <c r="B1973" s="96"/>
      <c r="C1973" s="96"/>
      <c r="D1973" s="95"/>
      <c r="E1973" s="96"/>
      <c r="F1973" s="96"/>
      <c r="G1973" s="96"/>
      <c r="H1973" s="96"/>
      <c r="I1973" s="96"/>
      <c r="J1973" s="104"/>
      <c r="K1973" s="104"/>
      <c r="L1973" s="104"/>
      <c r="M1973" s="104"/>
    </row>
    <row r="1974" spans="1:13" x14ac:dyDescent="0.25">
      <c r="A1974" s="96"/>
      <c r="B1974" s="96"/>
      <c r="C1974" s="96"/>
      <c r="D1974" s="95"/>
      <c r="E1974" s="96"/>
      <c r="F1974" s="96"/>
      <c r="G1974" s="96"/>
      <c r="H1974" s="96"/>
      <c r="I1974" s="96"/>
      <c r="J1974" s="104"/>
      <c r="K1974" s="104"/>
      <c r="L1974" s="104"/>
      <c r="M1974" s="104"/>
    </row>
    <row r="1975" spans="1:13" x14ac:dyDescent="0.25">
      <c r="A1975" s="96"/>
      <c r="B1975" s="96"/>
      <c r="C1975" s="96"/>
      <c r="D1975" s="95"/>
      <c r="E1975" s="96"/>
      <c r="F1975" s="96"/>
      <c r="G1975" s="96"/>
      <c r="H1975" s="96"/>
      <c r="I1975" s="96"/>
      <c r="J1975" s="104"/>
      <c r="K1975" s="104"/>
      <c r="L1975" s="104"/>
      <c r="M1975" s="104"/>
    </row>
    <row r="1976" spans="1:13" x14ac:dyDescent="0.25">
      <c r="A1976" s="96"/>
      <c r="B1976" s="96"/>
      <c r="C1976" s="96"/>
      <c r="D1976" s="95"/>
      <c r="E1976" s="96"/>
      <c r="F1976" s="96"/>
      <c r="G1976" s="96"/>
      <c r="H1976" s="96"/>
      <c r="I1976" s="96"/>
      <c r="J1976" s="104"/>
      <c r="K1976" s="104"/>
      <c r="L1976" s="104"/>
      <c r="M1976" s="104"/>
    </row>
    <row r="1977" spans="1:13" x14ac:dyDescent="0.25">
      <c r="A1977" s="96"/>
      <c r="B1977" s="96"/>
      <c r="C1977" s="96"/>
      <c r="D1977" s="95"/>
      <c r="E1977" s="96"/>
      <c r="F1977" s="96"/>
      <c r="G1977" s="96"/>
      <c r="H1977" s="96"/>
      <c r="I1977" s="96"/>
      <c r="J1977" s="104"/>
      <c r="K1977" s="104"/>
      <c r="L1977" s="104"/>
      <c r="M1977" s="104"/>
    </row>
    <row r="1978" spans="1:13" x14ac:dyDescent="0.25">
      <c r="A1978" s="96"/>
      <c r="B1978" s="96"/>
      <c r="C1978" s="96"/>
      <c r="D1978" s="95"/>
      <c r="E1978" s="96"/>
      <c r="F1978" s="96"/>
      <c r="G1978" s="96"/>
      <c r="H1978" s="96"/>
      <c r="I1978" s="96"/>
      <c r="J1978" s="104"/>
      <c r="K1978" s="104"/>
      <c r="L1978" s="104"/>
      <c r="M1978" s="104"/>
    </row>
    <row r="1979" spans="1:13" x14ac:dyDescent="0.25">
      <c r="A1979" s="96"/>
      <c r="B1979" s="96"/>
      <c r="C1979" s="96"/>
      <c r="D1979" s="95"/>
      <c r="E1979" s="96"/>
      <c r="F1979" s="96"/>
      <c r="G1979" s="96"/>
      <c r="H1979" s="96"/>
      <c r="I1979" s="96"/>
      <c r="J1979" s="104"/>
      <c r="K1979" s="104"/>
      <c r="L1979" s="104"/>
      <c r="M1979" s="104"/>
    </row>
    <row r="1980" spans="1:13" x14ac:dyDescent="0.25">
      <c r="A1980" s="96"/>
      <c r="B1980" s="96"/>
      <c r="C1980" s="96"/>
      <c r="D1980" s="95"/>
      <c r="E1980" s="96"/>
      <c r="F1980" s="96"/>
      <c r="G1980" s="96"/>
      <c r="H1980" s="96"/>
      <c r="I1980" s="96"/>
      <c r="J1980" s="104"/>
      <c r="K1980" s="104"/>
      <c r="L1980" s="104"/>
      <c r="M1980" s="104"/>
    </row>
    <row r="1981" spans="1:13" x14ac:dyDescent="0.25">
      <c r="A1981" s="96"/>
      <c r="B1981" s="96"/>
      <c r="C1981" s="96"/>
      <c r="D1981" s="95"/>
      <c r="E1981" s="96"/>
      <c r="F1981" s="96"/>
      <c r="G1981" s="96"/>
      <c r="H1981" s="96"/>
      <c r="I1981" s="96"/>
      <c r="J1981" s="104"/>
      <c r="K1981" s="104"/>
      <c r="L1981" s="104"/>
      <c r="M1981" s="104"/>
    </row>
    <row r="1982" spans="1:13" x14ac:dyDescent="0.25">
      <c r="A1982" s="96"/>
      <c r="B1982" s="96"/>
      <c r="C1982" s="96"/>
      <c r="D1982" s="95"/>
      <c r="E1982" s="96"/>
      <c r="F1982" s="96"/>
      <c r="G1982" s="96"/>
      <c r="H1982" s="96"/>
      <c r="I1982" s="96"/>
      <c r="J1982" s="104"/>
      <c r="K1982" s="104"/>
      <c r="L1982" s="104"/>
      <c r="M1982" s="104"/>
    </row>
    <row r="1983" spans="1:13" x14ac:dyDescent="0.25">
      <c r="A1983" s="96"/>
      <c r="B1983" s="96"/>
      <c r="C1983" s="96"/>
      <c r="D1983" s="95"/>
      <c r="E1983" s="96"/>
      <c r="F1983" s="96"/>
      <c r="G1983" s="96"/>
      <c r="H1983" s="96"/>
      <c r="I1983" s="96"/>
      <c r="J1983" s="104"/>
      <c r="K1983" s="104"/>
      <c r="L1983" s="104"/>
      <c r="M1983" s="104"/>
    </row>
    <row r="1984" spans="1:13" x14ac:dyDescent="0.25">
      <c r="A1984" s="96"/>
      <c r="B1984" s="96"/>
      <c r="C1984" s="96"/>
      <c r="D1984" s="95"/>
      <c r="E1984" s="96"/>
      <c r="F1984" s="96"/>
      <c r="G1984" s="96"/>
      <c r="H1984" s="96"/>
      <c r="I1984" s="96"/>
      <c r="J1984" s="104"/>
      <c r="K1984" s="104"/>
      <c r="L1984" s="104"/>
      <c r="M1984" s="104"/>
    </row>
    <row r="1985" spans="1:13" x14ac:dyDescent="0.25">
      <c r="A1985" s="96"/>
      <c r="B1985" s="96"/>
      <c r="C1985" s="96"/>
      <c r="D1985" s="95"/>
      <c r="E1985" s="96"/>
      <c r="F1985" s="96"/>
      <c r="G1985" s="96"/>
      <c r="H1985" s="96"/>
      <c r="I1985" s="96"/>
      <c r="J1985" s="104"/>
      <c r="K1985" s="104"/>
      <c r="L1985" s="104"/>
      <c r="M1985" s="104"/>
    </row>
    <row r="1986" spans="1:13" x14ac:dyDescent="0.25">
      <c r="A1986" s="96"/>
      <c r="B1986" s="96"/>
      <c r="C1986" s="96"/>
      <c r="D1986" s="95"/>
      <c r="E1986" s="96"/>
      <c r="F1986" s="96"/>
      <c r="G1986" s="96"/>
      <c r="H1986" s="96"/>
      <c r="I1986" s="96"/>
      <c r="J1986" s="104"/>
      <c r="K1986" s="104"/>
      <c r="L1986" s="104"/>
      <c r="M1986" s="104"/>
    </row>
    <row r="1987" spans="1:13" x14ac:dyDescent="0.25">
      <c r="A1987" s="96"/>
      <c r="B1987" s="96"/>
      <c r="C1987" s="96"/>
      <c r="D1987" s="95"/>
      <c r="E1987" s="96"/>
      <c r="F1987" s="96"/>
      <c r="G1987" s="96"/>
      <c r="H1987" s="96"/>
      <c r="I1987" s="96"/>
      <c r="J1987" s="104"/>
      <c r="K1987" s="104"/>
      <c r="L1987" s="104"/>
      <c r="M1987" s="104"/>
    </row>
    <row r="1988" spans="1:13" x14ac:dyDescent="0.25">
      <c r="A1988" s="96"/>
      <c r="B1988" s="96"/>
      <c r="C1988" s="96"/>
      <c r="D1988" s="95"/>
      <c r="E1988" s="96"/>
      <c r="F1988" s="96"/>
      <c r="G1988" s="96"/>
      <c r="H1988" s="96"/>
      <c r="I1988" s="96"/>
      <c r="J1988" s="104"/>
      <c r="K1988" s="104"/>
      <c r="L1988" s="104"/>
      <c r="M1988" s="104"/>
    </row>
    <row r="1989" spans="1:13" x14ac:dyDescent="0.25">
      <c r="A1989" s="96"/>
      <c r="B1989" s="96"/>
      <c r="C1989" s="96"/>
      <c r="D1989" s="95"/>
      <c r="E1989" s="96"/>
      <c r="F1989" s="96"/>
      <c r="G1989" s="96"/>
      <c r="H1989" s="96"/>
      <c r="I1989" s="96"/>
      <c r="J1989" s="104"/>
      <c r="K1989" s="104"/>
      <c r="L1989" s="104"/>
      <c r="M1989" s="104"/>
    </row>
    <row r="1990" spans="1:13" x14ac:dyDescent="0.25">
      <c r="A1990" s="96"/>
      <c r="B1990" s="96"/>
      <c r="C1990" s="96"/>
      <c r="D1990" s="95"/>
      <c r="E1990" s="96"/>
      <c r="F1990" s="96"/>
      <c r="G1990" s="96"/>
      <c r="H1990" s="96"/>
      <c r="I1990" s="96"/>
      <c r="J1990" s="104"/>
      <c r="K1990" s="104"/>
      <c r="L1990" s="104"/>
      <c r="M1990" s="104"/>
    </row>
    <row r="1991" spans="1:13" x14ac:dyDescent="0.25">
      <c r="A1991" s="96"/>
      <c r="B1991" s="96"/>
      <c r="C1991" s="96"/>
      <c r="D1991" s="95"/>
      <c r="E1991" s="96"/>
      <c r="F1991" s="96"/>
      <c r="G1991" s="96"/>
      <c r="H1991" s="96"/>
      <c r="I1991" s="96"/>
      <c r="J1991" s="104"/>
      <c r="K1991" s="104"/>
      <c r="L1991" s="104"/>
      <c r="M1991" s="104"/>
    </row>
    <row r="1992" spans="1:13" x14ac:dyDescent="0.25">
      <c r="A1992" s="96"/>
      <c r="B1992" s="96"/>
      <c r="C1992" s="96"/>
      <c r="D1992" s="95"/>
      <c r="E1992" s="96"/>
      <c r="F1992" s="96"/>
      <c r="G1992" s="96"/>
      <c r="H1992" s="96"/>
      <c r="I1992" s="96"/>
      <c r="J1992" s="104"/>
      <c r="K1992" s="104"/>
      <c r="L1992" s="104"/>
      <c r="M1992" s="104"/>
    </row>
    <row r="1993" spans="1:13" x14ac:dyDescent="0.25">
      <c r="A1993" s="96"/>
      <c r="B1993" s="96"/>
      <c r="C1993" s="96"/>
      <c r="D1993" s="95"/>
      <c r="E1993" s="96"/>
      <c r="F1993" s="96"/>
      <c r="G1993" s="96"/>
      <c r="H1993" s="96"/>
      <c r="I1993" s="96"/>
      <c r="J1993" s="104"/>
      <c r="K1993" s="104"/>
      <c r="L1993" s="104"/>
      <c r="M1993" s="104"/>
    </row>
    <row r="1994" spans="1:13" x14ac:dyDescent="0.25">
      <c r="A1994" s="96"/>
      <c r="B1994" s="96"/>
      <c r="C1994" s="96"/>
      <c r="D1994" s="95"/>
      <c r="E1994" s="96"/>
      <c r="F1994" s="96"/>
      <c r="G1994" s="96"/>
      <c r="H1994" s="96"/>
      <c r="I1994" s="96"/>
      <c r="J1994" s="104"/>
      <c r="K1994" s="104"/>
      <c r="L1994" s="104"/>
      <c r="M1994" s="104"/>
    </row>
    <row r="1995" spans="1:13" x14ac:dyDescent="0.25">
      <c r="A1995" s="96"/>
      <c r="B1995" s="96"/>
      <c r="C1995" s="96"/>
      <c r="D1995" s="95"/>
      <c r="E1995" s="96"/>
      <c r="F1995" s="96"/>
      <c r="G1995" s="96"/>
      <c r="H1995" s="96"/>
      <c r="I1995" s="96"/>
      <c r="J1995" s="104"/>
      <c r="K1995" s="104"/>
      <c r="L1995" s="104"/>
      <c r="M1995" s="104"/>
    </row>
    <row r="1996" spans="1:13" x14ac:dyDescent="0.25">
      <c r="A1996" s="96"/>
      <c r="B1996" s="96"/>
      <c r="C1996" s="96"/>
      <c r="D1996" s="95"/>
      <c r="E1996" s="96"/>
      <c r="F1996" s="96"/>
      <c r="G1996" s="96"/>
      <c r="H1996" s="96"/>
      <c r="I1996" s="96"/>
      <c r="J1996" s="104"/>
      <c r="K1996" s="104"/>
      <c r="L1996" s="104"/>
      <c r="M1996" s="104"/>
    </row>
    <row r="1997" spans="1:13" x14ac:dyDescent="0.25">
      <c r="A1997" s="96"/>
      <c r="B1997" s="96"/>
      <c r="C1997" s="96"/>
      <c r="D1997" s="95"/>
      <c r="E1997" s="96"/>
      <c r="F1997" s="96"/>
      <c r="G1997" s="96"/>
      <c r="H1997" s="96"/>
      <c r="I1997" s="96"/>
      <c r="J1997" s="104"/>
      <c r="K1997" s="104"/>
      <c r="L1997" s="104"/>
      <c r="M1997" s="104"/>
    </row>
    <row r="1998" spans="1:13" x14ac:dyDescent="0.25">
      <c r="A1998" s="96"/>
      <c r="B1998" s="96"/>
      <c r="C1998" s="96"/>
      <c r="D1998" s="95"/>
      <c r="E1998" s="96"/>
      <c r="F1998" s="96"/>
      <c r="G1998" s="96"/>
      <c r="H1998" s="96"/>
      <c r="I1998" s="96"/>
      <c r="J1998" s="104"/>
      <c r="K1998" s="104"/>
      <c r="L1998" s="104"/>
      <c r="M1998" s="104"/>
    </row>
    <row r="1999" spans="1:13" x14ac:dyDescent="0.25">
      <c r="A1999" s="96"/>
      <c r="B1999" s="96"/>
      <c r="C1999" s="96"/>
      <c r="D1999" s="95"/>
      <c r="E1999" s="96"/>
      <c r="F1999" s="96"/>
      <c r="G1999" s="96"/>
      <c r="H1999" s="96"/>
      <c r="I1999" s="96"/>
      <c r="J1999" s="104"/>
      <c r="K1999" s="104"/>
      <c r="L1999" s="104"/>
      <c r="M1999" s="104"/>
    </row>
    <row r="2000" spans="1:13" x14ac:dyDescent="0.25">
      <c r="A2000" s="96"/>
      <c r="B2000" s="96"/>
      <c r="C2000" s="96"/>
      <c r="D2000" s="95"/>
      <c r="E2000" s="96"/>
      <c r="F2000" s="96"/>
      <c r="G2000" s="96"/>
      <c r="H2000" s="96"/>
      <c r="I2000" s="96"/>
      <c r="J2000" s="104"/>
      <c r="K2000" s="104"/>
      <c r="L2000" s="104"/>
      <c r="M2000" s="104"/>
    </row>
    <row r="2001" spans="1:13" x14ac:dyDescent="0.25">
      <c r="A2001" s="96"/>
      <c r="B2001" s="96"/>
      <c r="C2001" s="96"/>
      <c r="D2001" s="95"/>
      <c r="E2001" s="96"/>
      <c r="F2001" s="96"/>
      <c r="G2001" s="96"/>
      <c r="H2001" s="96"/>
      <c r="I2001" s="96"/>
      <c r="J2001" s="104"/>
      <c r="K2001" s="104"/>
      <c r="L2001" s="104"/>
      <c r="M2001" s="104"/>
    </row>
    <row r="2002" spans="1:13" x14ac:dyDescent="0.25">
      <c r="A2002" s="96"/>
      <c r="B2002" s="96"/>
      <c r="C2002" s="96"/>
      <c r="D2002" s="95"/>
      <c r="E2002" s="96"/>
      <c r="F2002" s="96"/>
      <c r="G2002" s="96"/>
      <c r="H2002" s="96"/>
      <c r="I2002" s="96"/>
      <c r="J2002" s="104"/>
      <c r="K2002" s="104"/>
      <c r="L2002" s="104"/>
      <c r="M2002" s="104"/>
    </row>
    <row r="2003" spans="1:13" x14ac:dyDescent="0.25">
      <c r="A2003" s="96"/>
      <c r="B2003" s="96"/>
      <c r="C2003" s="96"/>
      <c r="D2003" s="95"/>
      <c r="E2003" s="96"/>
      <c r="F2003" s="96"/>
      <c r="G2003" s="96"/>
      <c r="H2003" s="96"/>
      <c r="I2003" s="96"/>
      <c r="J2003" s="104"/>
      <c r="K2003" s="104"/>
      <c r="L2003" s="104"/>
      <c r="M2003" s="104"/>
    </row>
    <row r="2004" spans="1:13" x14ac:dyDescent="0.25">
      <c r="A2004" s="96"/>
      <c r="B2004" s="96"/>
      <c r="C2004" s="96"/>
      <c r="D2004" s="95"/>
      <c r="E2004" s="96"/>
      <c r="F2004" s="96"/>
      <c r="G2004" s="96"/>
      <c r="H2004" s="96"/>
      <c r="I2004" s="96"/>
      <c r="J2004" s="104"/>
      <c r="K2004" s="104"/>
      <c r="L2004" s="104"/>
      <c r="M2004" s="104"/>
    </row>
    <row r="2005" spans="1:13" x14ac:dyDescent="0.25">
      <c r="A2005" s="96"/>
      <c r="B2005" s="96"/>
      <c r="C2005" s="96"/>
      <c r="D2005" s="95"/>
      <c r="E2005" s="96"/>
      <c r="F2005" s="96"/>
      <c r="G2005" s="96"/>
      <c r="H2005" s="96"/>
      <c r="I2005" s="96"/>
      <c r="J2005" s="104"/>
      <c r="K2005" s="104"/>
      <c r="L2005" s="104"/>
      <c r="M2005" s="104"/>
    </row>
    <row r="2006" spans="1:13" x14ac:dyDescent="0.25">
      <c r="A2006" s="96"/>
      <c r="B2006" s="96"/>
      <c r="C2006" s="96"/>
      <c r="D2006" s="95"/>
      <c r="E2006" s="96"/>
      <c r="F2006" s="96"/>
      <c r="G2006" s="96"/>
      <c r="H2006" s="96"/>
      <c r="I2006" s="96"/>
      <c r="J2006" s="104"/>
      <c r="K2006" s="104"/>
      <c r="L2006" s="104"/>
      <c r="M2006" s="104"/>
    </row>
    <row r="2007" spans="1:13" x14ac:dyDescent="0.25">
      <c r="A2007" s="96"/>
      <c r="B2007" s="96"/>
      <c r="C2007" s="96"/>
      <c r="D2007" s="95"/>
      <c r="E2007" s="96"/>
      <c r="F2007" s="96"/>
      <c r="G2007" s="96"/>
      <c r="H2007" s="96"/>
      <c r="I2007" s="96"/>
      <c r="J2007" s="104"/>
      <c r="K2007" s="104"/>
      <c r="L2007" s="104"/>
      <c r="M2007" s="104"/>
    </row>
    <row r="2008" spans="1:13" x14ac:dyDescent="0.25">
      <c r="A2008" s="96"/>
      <c r="B2008" s="96"/>
      <c r="C2008" s="96"/>
      <c r="D2008" s="95"/>
      <c r="E2008" s="96"/>
      <c r="F2008" s="96"/>
      <c r="G2008" s="96"/>
      <c r="H2008" s="96"/>
      <c r="I2008" s="96"/>
      <c r="J2008" s="104"/>
      <c r="K2008" s="104"/>
      <c r="L2008" s="104"/>
      <c r="M2008" s="104"/>
    </row>
    <row r="2009" spans="1:13" x14ac:dyDescent="0.25">
      <c r="A2009" s="96"/>
      <c r="B2009" s="96"/>
      <c r="C2009" s="96"/>
      <c r="D2009" s="95"/>
      <c r="E2009" s="96"/>
      <c r="F2009" s="96"/>
      <c r="G2009" s="96"/>
      <c r="H2009" s="96"/>
      <c r="I2009" s="96"/>
      <c r="J2009" s="104"/>
      <c r="K2009" s="104"/>
      <c r="L2009" s="104"/>
      <c r="M2009" s="104"/>
    </row>
    <row r="2010" spans="1:13" x14ac:dyDescent="0.25">
      <c r="A2010" s="96"/>
      <c r="B2010" s="96"/>
      <c r="C2010" s="96"/>
      <c r="D2010" s="95"/>
      <c r="E2010" s="96"/>
      <c r="F2010" s="96"/>
      <c r="G2010" s="96"/>
      <c r="H2010" s="96"/>
      <c r="I2010" s="96"/>
      <c r="J2010" s="104"/>
      <c r="K2010" s="104"/>
      <c r="L2010" s="104"/>
      <c r="M2010" s="104"/>
    </row>
    <row r="2011" spans="1:13" x14ac:dyDescent="0.25">
      <c r="A2011" s="96"/>
      <c r="B2011" s="96"/>
      <c r="C2011" s="96"/>
      <c r="D2011" s="95"/>
      <c r="E2011" s="96"/>
      <c r="F2011" s="96"/>
      <c r="G2011" s="96"/>
      <c r="H2011" s="96"/>
      <c r="I2011" s="96"/>
      <c r="J2011" s="104"/>
      <c r="K2011" s="104"/>
      <c r="L2011" s="104"/>
      <c r="M2011" s="104"/>
    </row>
    <row r="2012" spans="1:13" x14ac:dyDescent="0.25">
      <c r="A2012" s="96"/>
      <c r="B2012" s="96"/>
      <c r="C2012" s="96"/>
      <c r="D2012" s="95"/>
      <c r="E2012" s="96"/>
      <c r="F2012" s="96"/>
      <c r="G2012" s="96"/>
      <c r="H2012" s="96"/>
      <c r="I2012" s="96"/>
      <c r="J2012" s="104"/>
      <c r="K2012" s="104"/>
      <c r="L2012" s="104"/>
      <c r="M2012" s="104"/>
    </row>
    <row r="2013" spans="1:13" x14ac:dyDescent="0.25">
      <c r="A2013" s="96"/>
      <c r="B2013" s="96"/>
      <c r="C2013" s="96"/>
      <c r="D2013" s="95"/>
      <c r="E2013" s="96"/>
      <c r="F2013" s="96"/>
      <c r="G2013" s="96"/>
      <c r="H2013" s="96"/>
      <c r="I2013" s="96"/>
      <c r="J2013" s="104"/>
      <c r="K2013" s="104"/>
      <c r="L2013" s="104"/>
      <c r="M2013" s="104"/>
    </row>
    <row r="2014" spans="1:13" x14ac:dyDescent="0.25">
      <c r="A2014" s="96"/>
      <c r="B2014" s="96"/>
      <c r="C2014" s="96"/>
      <c r="D2014" s="95"/>
      <c r="E2014" s="96"/>
      <c r="F2014" s="96"/>
      <c r="G2014" s="96"/>
      <c r="H2014" s="96"/>
      <c r="I2014" s="96"/>
      <c r="J2014" s="104"/>
      <c r="K2014" s="104"/>
      <c r="L2014" s="104"/>
      <c r="M2014" s="104"/>
    </row>
    <row r="2015" spans="1:13" x14ac:dyDescent="0.25">
      <c r="A2015" s="96"/>
      <c r="B2015" s="96"/>
      <c r="C2015" s="96"/>
      <c r="D2015" s="95"/>
      <c r="E2015" s="96"/>
      <c r="F2015" s="96"/>
      <c r="G2015" s="96"/>
      <c r="H2015" s="96"/>
      <c r="I2015" s="96"/>
      <c r="J2015" s="104"/>
      <c r="K2015" s="104"/>
      <c r="L2015" s="104"/>
      <c r="M2015" s="104"/>
    </row>
    <row r="2016" spans="1:13" x14ac:dyDescent="0.25">
      <c r="A2016" s="96"/>
      <c r="B2016" s="96"/>
      <c r="C2016" s="96"/>
      <c r="D2016" s="95"/>
      <c r="E2016" s="96"/>
      <c r="F2016" s="96"/>
      <c r="G2016" s="96"/>
      <c r="H2016" s="96"/>
      <c r="I2016" s="96"/>
      <c r="J2016" s="104"/>
      <c r="K2016" s="104"/>
      <c r="L2016" s="104"/>
      <c r="M2016" s="104"/>
    </row>
    <row r="2017" spans="1:13" x14ac:dyDescent="0.25">
      <c r="A2017" s="96"/>
      <c r="B2017" s="96"/>
      <c r="C2017" s="96"/>
      <c r="D2017" s="95"/>
      <c r="E2017" s="96"/>
      <c r="F2017" s="96"/>
      <c r="G2017" s="96"/>
      <c r="H2017" s="96"/>
      <c r="I2017" s="96"/>
      <c r="J2017" s="104"/>
      <c r="K2017" s="104"/>
      <c r="L2017" s="104"/>
      <c r="M2017" s="104"/>
    </row>
    <row r="2018" spans="1:13" x14ac:dyDescent="0.25">
      <c r="A2018" s="96"/>
      <c r="B2018" s="96"/>
      <c r="C2018" s="96"/>
      <c r="D2018" s="95"/>
      <c r="E2018" s="96"/>
      <c r="F2018" s="96"/>
      <c r="G2018" s="96"/>
      <c r="H2018" s="96"/>
      <c r="I2018" s="96"/>
      <c r="J2018" s="104"/>
      <c r="K2018" s="104"/>
      <c r="L2018" s="104"/>
      <c r="M2018" s="104"/>
    </row>
    <row r="2019" spans="1:13" x14ac:dyDescent="0.25">
      <c r="A2019" s="96"/>
      <c r="B2019" s="96"/>
      <c r="C2019" s="96"/>
      <c r="D2019" s="95"/>
      <c r="E2019" s="96"/>
      <c r="F2019" s="96"/>
      <c r="G2019" s="96"/>
      <c r="H2019" s="96"/>
      <c r="I2019" s="96"/>
      <c r="J2019" s="104"/>
      <c r="K2019" s="104"/>
      <c r="L2019" s="104"/>
      <c r="M2019" s="104"/>
    </row>
    <row r="2020" spans="1:13" x14ac:dyDescent="0.25">
      <c r="A2020" s="96"/>
      <c r="B2020" s="96"/>
      <c r="C2020" s="96"/>
      <c r="D2020" s="95"/>
      <c r="E2020" s="96"/>
      <c r="F2020" s="96"/>
      <c r="G2020" s="96"/>
      <c r="H2020" s="96"/>
      <c r="I2020" s="96"/>
      <c r="J2020" s="104"/>
      <c r="K2020" s="104"/>
      <c r="L2020" s="104"/>
      <c r="M2020" s="104"/>
    </row>
    <row r="2021" spans="1:13" x14ac:dyDescent="0.25">
      <c r="A2021" s="96"/>
      <c r="B2021" s="96"/>
      <c r="C2021" s="96"/>
      <c r="D2021" s="95"/>
      <c r="E2021" s="96"/>
      <c r="F2021" s="96"/>
      <c r="G2021" s="96"/>
      <c r="H2021" s="96"/>
      <c r="I2021" s="96"/>
      <c r="J2021" s="104"/>
      <c r="K2021" s="104"/>
      <c r="L2021" s="104"/>
      <c r="M2021" s="104"/>
    </row>
    <row r="2022" spans="1:13" x14ac:dyDescent="0.25">
      <c r="A2022" s="96"/>
      <c r="B2022" s="96"/>
      <c r="C2022" s="96"/>
      <c r="D2022" s="95"/>
      <c r="E2022" s="96"/>
      <c r="F2022" s="96"/>
      <c r="G2022" s="96"/>
      <c r="H2022" s="96"/>
      <c r="I2022" s="96"/>
      <c r="J2022" s="104"/>
      <c r="K2022" s="104"/>
      <c r="L2022" s="104"/>
      <c r="M2022" s="104"/>
    </row>
    <row r="2023" spans="1:13" x14ac:dyDescent="0.25">
      <c r="A2023" s="96"/>
      <c r="B2023" s="96"/>
      <c r="C2023" s="96"/>
      <c r="D2023" s="95"/>
      <c r="E2023" s="96"/>
      <c r="F2023" s="96"/>
      <c r="G2023" s="96"/>
      <c r="H2023" s="96"/>
      <c r="I2023" s="96"/>
      <c r="J2023" s="104"/>
      <c r="K2023" s="104"/>
      <c r="L2023" s="104"/>
      <c r="M2023" s="104"/>
    </row>
    <row r="2024" spans="1:13" x14ac:dyDescent="0.25">
      <c r="A2024" s="96"/>
      <c r="B2024" s="96"/>
      <c r="C2024" s="96"/>
      <c r="D2024" s="95"/>
      <c r="E2024" s="96"/>
      <c r="F2024" s="96"/>
      <c r="G2024" s="96"/>
      <c r="H2024" s="96"/>
      <c r="I2024" s="96"/>
      <c r="J2024" s="104"/>
      <c r="K2024" s="104"/>
      <c r="L2024" s="104"/>
      <c r="M2024" s="104"/>
    </row>
    <row r="2025" spans="1:13" x14ac:dyDescent="0.25">
      <c r="A2025" s="96"/>
      <c r="B2025" s="96"/>
      <c r="C2025" s="96"/>
      <c r="D2025" s="95"/>
      <c r="E2025" s="96"/>
      <c r="F2025" s="96"/>
      <c r="G2025" s="96"/>
      <c r="H2025" s="96"/>
      <c r="I2025" s="96"/>
      <c r="J2025" s="104"/>
      <c r="K2025" s="104"/>
      <c r="L2025" s="104"/>
      <c r="M2025" s="104"/>
    </row>
    <row r="2026" spans="1:13" x14ac:dyDescent="0.25">
      <c r="A2026" s="96"/>
      <c r="B2026" s="96"/>
      <c r="C2026" s="96"/>
      <c r="D2026" s="95"/>
      <c r="E2026" s="96"/>
      <c r="F2026" s="96"/>
      <c r="G2026" s="96"/>
      <c r="H2026" s="96"/>
      <c r="I2026" s="96"/>
      <c r="J2026" s="104"/>
      <c r="K2026" s="104"/>
      <c r="L2026" s="104"/>
      <c r="M2026" s="104"/>
    </row>
    <row r="2027" spans="1:13" x14ac:dyDescent="0.25">
      <c r="A2027" s="96"/>
      <c r="B2027" s="96"/>
      <c r="C2027" s="96"/>
      <c r="D2027" s="95"/>
      <c r="E2027" s="96"/>
      <c r="F2027" s="96"/>
      <c r="G2027" s="96"/>
      <c r="H2027" s="96"/>
      <c r="I2027" s="96"/>
      <c r="J2027" s="104"/>
      <c r="K2027" s="104"/>
      <c r="L2027" s="104"/>
      <c r="M2027" s="104"/>
    </row>
    <row r="2028" spans="1:13" x14ac:dyDescent="0.25">
      <c r="A2028" s="96"/>
      <c r="B2028" s="96"/>
      <c r="C2028" s="96"/>
      <c r="D2028" s="95"/>
      <c r="E2028" s="96"/>
      <c r="F2028" s="96"/>
      <c r="G2028" s="96"/>
      <c r="H2028" s="96"/>
      <c r="I2028" s="96"/>
      <c r="J2028" s="104"/>
      <c r="K2028" s="104"/>
      <c r="L2028" s="104"/>
      <c r="M2028" s="104"/>
    </row>
    <row r="2029" spans="1:13" x14ac:dyDescent="0.25">
      <c r="A2029" s="96"/>
      <c r="B2029" s="96"/>
      <c r="C2029" s="96"/>
      <c r="D2029" s="95"/>
      <c r="E2029" s="96"/>
      <c r="F2029" s="96"/>
      <c r="G2029" s="96"/>
      <c r="H2029" s="96"/>
      <c r="I2029" s="96"/>
      <c r="J2029" s="104"/>
      <c r="K2029" s="104"/>
      <c r="L2029" s="104"/>
      <c r="M2029" s="104"/>
    </row>
    <row r="2030" spans="1:13" x14ac:dyDescent="0.25">
      <c r="A2030" s="96"/>
      <c r="B2030" s="96"/>
      <c r="C2030" s="96"/>
      <c r="D2030" s="95"/>
      <c r="E2030" s="96"/>
      <c r="F2030" s="96"/>
      <c r="G2030" s="96"/>
      <c r="H2030" s="96"/>
      <c r="I2030" s="96"/>
      <c r="J2030" s="104"/>
      <c r="K2030" s="104"/>
      <c r="L2030" s="104"/>
      <c r="M2030" s="104"/>
    </row>
    <row r="2031" spans="1:13" x14ac:dyDescent="0.25">
      <c r="A2031" s="96"/>
      <c r="B2031" s="96"/>
      <c r="C2031" s="96"/>
      <c r="D2031" s="95"/>
      <c r="E2031" s="96"/>
      <c r="F2031" s="96"/>
      <c r="G2031" s="96"/>
      <c r="H2031" s="96"/>
      <c r="I2031" s="96"/>
      <c r="J2031" s="104"/>
      <c r="K2031" s="104"/>
      <c r="L2031" s="104"/>
      <c r="M2031" s="104"/>
    </row>
    <row r="2032" spans="1:13" x14ac:dyDescent="0.25">
      <c r="A2032" s="96"/>
      <c r="B2032" s="96"/>
      <c r="C2032" s="96"/>
      <c r="D2032" s="95"/>
      <c r="E2032" s="96"/>
      <c r="F2032" s="96"/>
      <c r="G2032" s="96"/>
      <c r="H2032" s="96"/>
      <c r="I2032" s="96"/>
      <c r="J2032" s="104"/>
      <c r="K2032" s="104"/>
      <c r="L2032" s="104"/>
      <c r="M2032" s="104"/>
    </row>
    <row r="2033" spans="1:13" x14ac:dyDescent="0.25">
      <c r="A2033" s="96"/>
      <c r="B2033" s="96"/>
      <c r="C2033" s="96"/>
      <c r="D2033" s="95"/>
      <c r="E2033" s="96"/>
      <c r="F2033" s="96"/>
      <c r="G2033" s="96"/>
      <c r="H2033" s="96"/>
      <c r="I2033" s="96"/>
      <c r="J2033" s="104"/>
      <c r="K2033" s="104"/>
      <c r="L2033" s="104"/>
      <c r="M2033" s="104"/>
    </row>
    <row r="2034" spans="1:13" x14ac:dyDescent="0.25">
      <c r="A2034" s="96"/>
      <c r="B2034" s="96"/>
      <c r="C2034" s="96"/>
      <c r="D2034" s="95"/>
      <c r="E2034" s="96"/>
      <c r="F2034" s="96"/>
      <c r="G2034" s="96"/>
      <c r="H2034" s="96"/>
      <c r="I2034" s="96"/>
      <c r="J2034" s="104"/>
      <c r="K2034" s="104"/>
      <c r="L2034" s="104"/>
      <c r="M2034" s="104"/>
    </row>
    <row r="2035" spans="1:13" x14ac:dyDescent="0.25">
      <c r="A2035" s="96"/>
      <c r="B2035" s="96"/>
      <c r="C2035" s="96"/>
      <c r="D2035" s="95"/>
      <c r="E2035" s="96"/>
      <c r="F2035" s="96"/>
      <c r="G2035" s="96"/>
      <c r="H2035" s="96"/>
      <c r="I2035" s="96"/>
      <c r="J2035" s="104"/>
      <c r="K2035" s="104"/>
      <c r="L2035" s="104"/>
      <c r="M2035" s="104"/>
    </row>
    <row r="2036" spans="1:13" x14ac:dyDescent="0.25">
      <c r="A2036" s="96"/>
      <c r="B2036" s="96"/>
      <c r="C2036" s="96"/>
      <c r="D2036" s="95"/>
      <c r="E2036" s="96"/>
      <c r="F2036" s="96"/>
      <c r="G2036" s="96"/>
      <c r="H2036" s="96"/>
      <c r="I2036" s="96"/>
      <c r="J2036" s="104"/>
      <c r="K2036" s="104"/>
      <c r="L2036" s="104"/>
      <c r="M2036" s="104"/>
    </row>
    <row r="2037" spans="1:13" x14ac:dyDescent="0.25">
      <c r="A2037" s="96"/>
      <c r="B2037" s="96"/>
      <c r="C2037" s="96"/>
      <c r="D2037" s="95"/>
      <c r="E2037" s="96"/>
      <c r="F2037" s="96"/>
      <c r="G2037" s="96"/>
      <c r="H2037" s="96"/>
      <c r="I2037" s="96"/>
      <c r="J2037" s="104"/>
      <c r="K2037" s="104"/>
      <c r="L2037" s="104"/>
      <c r="M2037" s="104"/>
    </row>
    <row r="2038" spans="1:13" x14ac:dyDescent="0.25">
      <c r="A2038" s="96"/>
      <c r="B2038" s="96"/>
      <c r="C2038" s="96"/>
      <c r="D2038" s="95"/>
      <c r="E2038" s="96"/>
      <c r="F2038" s="96"/>
      <c r="G2038" s="96"/>
      <c r="H2038" s="96"/>
      <c r="I2038" s="96"/>
      <c r="J2038" s="104"/>
      <c r="K2038" s="104"/>
      <c r="L2038" s="104"/>
      <c r="M2038" s="104"/>
    </row>
    <row r="2039" spans="1:13" x14ac:dyDescent="0.25">
      <c r="A2039" s="96"/>
      <c r="B2039" s="96"/>
      <c r="C2039" s="96"/>
      <c r="D2039" s="95"/>
      <c r="E2039" s="96"/>
      <c r="F2039" s="96"/>
      <c r="G2039" s="96"/>
      <c r="H2039" s="96"/>
      <c r="I2039" s="96"/>
      <c r="J2039" s="104"/>
      <c r="K2039" s="104"/>
      <c r="L2039" s="104"/>
      <c r="M2039" s="104"/>
    </row>
    <row r="2040" spans="1:13" x14ac:dyDescent="0.25">
      <c r="A2040" s="96"/>
      <c r="B2040" s="96"/>
      <c r="C2040" s="96"/>
      <c r="D2040" s="95"/>
      <c r="E2040" s="96"/>
      <c r="F2040" s="96"/>
      <c r="G2040" s="96"/>
      <c r="H2040" s="96"/>
      <c r="I2040" s="96"/>
      <c r="J2040" s="104"/>
      <c r="K2040" s="104"/>
      <c r="L2040" s="104"/>
      <c r="M2040" s="104"/>
    </row>
    <row r="2041" spans="1:13" x14ac:dyDescent="0.25">
      <c r="A2041" s="96"/>
      <c r="B2041" s="96"/>
      <c r="C2041" s="96"/>
      <c r="D2041" s="95"/>
      <c r="E2041" s="96"/>
      <c r="F2041" s="96"/>
      <c r="G2041" s="96"/>
      <c r="H2041" s="96"/>
      <c r="I2041" s="96"/>
      <c r="J2041" s="104"/>
      <c r="K2041" s="104"/>
      <c r="L2041" s="104"/>
      <c r="M2041" s="104"/>
    </row>
    <row r="2042" spans="1:13" x14ac:dyDescent="0.25">
      <c r="A2042" s="96"/>
      <c r="B2042" s="96"/>
      <c r="C2042" s="96"/>
      <c r="D2042" s="95"/>
      <c r="E2042" s="96"/>
      <c r="F2042" s="96"/>
      <c r="G2042" s="96"/>
      <c r="H2042" s="96"/>
      <c r="I2042" s="96"/>
      <c r="J2042" s="104"/>
      <c r="K2042" s="104"/>
      <c r="L2042" s="104"/>
      <c r="M2042" s="104"/>
    </row>
    <row r="2043" spans="1:13" x14ac:dyDescent="0.25">
      <c r="A2043" s="96"/>
      <c r="B2043" s="96"/>
      <c r="C2043" s="96"/>
      <c r="D2043" s="95"/>
      <c r="E2043" s="96"/>
      <c r="F2043" s="96"/>
      <c r="G2043" s="96"/>
      <c r="H2043" s="96"/>
      <c r="I2043" s="96"/>
      <c r="J2043" s="104"/>
      <c r="K2043" s="104"/>
      <c r="L2043" s="104"/>
      <c r="M2043" s="104"/>
    </row>
    <row r="2044" spans="1:13" x14ac:dyDescent="0.25">
      <c r="A2044" s="96"/>
      <c r="B2044" s="96"/>
      <c r="C2044" s="96"/>
      <c r="D2044" s="95"/>
      <c r="E2044" s="96"/>
      <c r="F2044" s="96"/>
      <c r="G2044" s="96"/>
      <c r="H2044" s="96"/>
      <c r="I2044" s="96"/>
      <c r="J2044" s="104"/>
      <c r="K2044" s="104"/>
      <c r="L2044" s="104"/>
      <c r="M2044" s="104"/>
    </row>
    <row r="2045" spans="1:13" x14ac:dyDescent="0.25">
      <c r="A2045" s="96"/>
      <c r="B2045" s="96"/>
      <c r="C2045" s="96"/>
      <c r="D2045" s="95"/>
      <c r="E2045" s="96"/>
      <c r="F2045" s="96"/>
      <c r="G2045" s="96"/>
      <c r="H2045" s="96"/>
      <c r="I2045" s="96"/>
      <c r="J2045" s="104"/>
      <c r="K2045" s="104"/>
      <c r="L2045" s="104"/>
      <c r="M2045" s="104"/>
    </row>
    <row r="2046" spans="1:13" x14ac:dyDescent="0.25">
      <c r="A2046" s="96"/>
      <c r="B2046" s="96"/>
      <c r="C2046" s="96"/>
      <c r="D2046" s="95"/>
      <c r="E2046" s="96"/>
      <c r="F2046" s="96"/>
      <c r="G2046" s="96"/>
      <c r="H2046" s="96"/>
      <c r="I2046" s="96"/>
      <c r="J2046" s="104"/>
      <c r="K2046" s="104"/>
      <c r="L2046" s="104"/>
      <c r="M2046" s="104"/>
    </row>
    <row r="2047" spans="1:13" x14ac:dyDescent="0.25">
      <c r="A2047" s="96"/>
      <c r="B2047" s="96"/>
      <c r="C2047" s="96"/>
      <c r="D2047" s="95"/>
      <c r="E2047" s="96"/>
      <c r="F2047" s="96"/>
      <c r="G2047" s="96"/>
      <c r="H2047" s="96"/>
      <c r="I2047" s="96"/>
      <c r="J2047" s="104"/>
      <c r="K2047" s="104"/>
      <c r="L2047" s="104"/>
      <c r="M2047" s="104"/>
    </row>
    <row r="2048" spans="1:13" x14ac:dyDescent="0.25">
      <c r="A2048" s="96"/>
      <c r="B2048" s="96"/>
      <c r="C2048" s="96"/>
      <c r="D2048" s="95"/>
      <c r="E2048" s="96"/>
      <c r="F2048" s="96"/>
      <c r="G2048" s="96"/>
      <c r="H2048" s="96"/>
      <c r="I2048" s="96"/>
      <c r="J2048" s="104"/>
      <c r="K2048" s="104"/>
      <c r="L2048" s="104"/>
      <c r="M2048" s="104"/>
    </row>
    <row r="2049" spans="1:13" x14ac:dyDescent="0.25">
      <c r="A2049" s="96"/>
      <c r="B2049" s="96"/>
      <c r="C2049" s="96"/>
      <c r="D2049" s="95"/>
      <c r="E2049" s="96"/>
      <c r="F2049" s="96"/>
      <c r="G2049" s="96"/>
      <c r="H2049" s="96"/>
      <c r="I2049" s="96"/>
      <c r="J2049" s="104"/>
      <c r="K2049" s="104"/>
      <c r="L2049" s="104"/>
      <c r="M2049" s="104"/>
    </row>
    <row r="2050" spans="1:13" x14ac:dyDescent="0.25">
      <c r="A2050" s="96"/>
      <c r="B2050" s="96"/>
      <c r="C2050" s="96"/>
      <c r="D2050" s="95"/>
      <c r="E2050" s="96"/>
      <c r="F2050" s="96"/>
      <c r="G2050" s="96"/>
      <c r="H2050" s="96"/>
      <c r="I2050" s="96"/>
      <c r="J2050" s="104"/>
      <c r="K2050" s="104"/>
      <c r="L2050" s="104"/>
      <c r="M2050" s="104"/>
    </row>
    <row r="2051" spans="1:13" x14ac:dyDescent="0.25">
      <c r="A2051" s="96"/>
      <c r="B2051" s="96"/>
      <c r="C2051" s="96"/>
      <c r="D2051" s="95"/>
      <c r="E2051" s="96"/>
      <c r="F2051" s="96"/>
      <c r="G2051" s="96"/>
      <c r="H2051" s="96"/>
      <c r="I2051" s="96"/>
      <c r="J2051" s="104"/>
      <c r="K2051" s="104"/>
      <c r="L2051" s="104"/>
      <c r="M2051" s="104"/>
    </row>
    <row r="2052" spans="1:13" x14ac:dyDescent="0.25">
      <c r="A2052" s="96"/>
      <c r="B2052" s="96"/>
      <c r="C2052" s="96"/>
      <c r="D2052" s="95"/>
      <c r="E2052" s="96"/>
      <c r="F2052" s="96"/>
      <c r="G2052" s="96"/>
      <c r="H2052" s="96"/>
      <c r="I2052" s="96"/>
      <c r="J2052" s="104"/>
      <c r="K2052" s="104"/>
      <c r="L2052" s="104"/>
      <c r="M2052" s="104"/>
    </row>
    <row r="2053" spans="1:13" x14ac:dyDescent="0.25">
      <c r="A2053" s="96"/>
      <c r="B2053" s="96"/>
      <c r="C2053" s="96"/>
      <c r="D2053" s="95"/>
      <c r="E2053" s="96"/>
      <c r="F2053" s="96"/>
      <c r="G2053" s="96"/>
      <c r="H2053" s="96"/>
      <c r="I2053" s="96"/>
      <c r="J2053" s="104"/>
      <c r="K2053" s="104"/>
      <c r="L2053" s="104"/>
      <c r="M2053" s="104"/>
    </row>
    <row r="2054" spans="1:13" x14ac:dyDescent="0.25">
      <c r="A2054" s="96"/>
      <c r="B2054" s="96"/>
      <c r="C2054" s="96"/>
      <c r="D2054" s="95"/>
      <c r="E2054" s="96"/>
      <c r="F2054" s="96"/>
      <c r="G2054" s="96"/>
      <c r="H2054" s="96"/>
      <c r="I2054" s="96"/>
      <c r="J2054" s="104"/>
      <c r="K2054" s="104"/>
      <c r="L2054" s="104"/>
      <c r="M2054" s="104"/>
    </row>
    <row r="2055" spans="1:13" x14ac:dyDescent="0.25">
      <c r="A2055" s="96"/>
      <c r="B2055" s="96"/>
      <c r="C2055" s="96"/>
      <c r="D2055" s="95"/>
      <c r="E2055" s="96"/>
      <c r="F2055" s="96"/>
      <c r="G2055" s="96"/>
      <c r="H2055" s="96"/>
      <c r="I2055" s="96"/>
      <c r="J2055" s="104"/>
      <c r="K2055" s="104"/>
      <c r="L2055" s="104"/>
      <c r="M2055" s="104"/>
    </row>
    <row r="2056" spans="1:13" x14ac:dyDescent="0.25">
      <c r="A2056" s="96"/>
      <c r="B2056" s="96"/>
      <c r="C2056" s="96"/>
      <c r="D2056" s="95"/>
      <c r="E2056" s="96"/>
      <c r="F2056" s="96"/>
      <c r="G2056" s="96"/>
      <c r="H2056" s="96"/>
      <c r="I2056" s="96"/>
      <c r="J2056" s="104"/>
      <c r="K2056" s="104"/>
      <c r="L2056" s="104"/>
      <c r="M2056" s="104"/>
    </row>
    <row r="2057" spans="1:13" x14ac:dyDescent="0.25">
      <c r="A2057" s="96"/>
      <c r="B2057" s="96"/>
      <c r="C2057" s="96"/>
      <c r="D2057" s="95"/>
      <c r="E2057" s="96"/>
      <c r="F2057" s="96"/>
      <c r="G2057" s="96"/>
      <c r="H2057" s="96"/>
      <c r="I2057" s="96"/>
      <c r="J2057" s="104"/>
      <c r="K2057" s="104"/>
      <c r="L2057" s="104"/>
      <c r="M2057" s="104"/>
    </row>
    <row r="2058" spans="1:13" x14ac:dyDescent="0.25">
      <c r="A2058" s="96"/>
      <c r="B2058" s="96"/>
      <c r="C2058" s="96"/>
      <c r="D2058" s="95"/>
      <c r="E2058" s="96"/>
      <c r="F2058" s="96"/>
      <c r="G2058" s="96"/>
      <c r="H2058" s="96"/>
      <c r="I2058" s="96"/>
      <c r="J2058" s="104"/>
      <c r="K2058" s="104"/>
      <c r="L2058" s="104"/>
      <c r="M2058" s="104"/>
    </row>
    <row r="2059" spans="1:13" x14ac:dyDescent="0.25">
      <c r="A2059" s="96"/>
      <c r="B2059" s="96"/>
      <c r="C2059" s="96"/>
      <c r="D2059" s="95"/>
      <c r="E2059" s="96"/>
      <c r="F2059" s="96"/>
      <c r="G2059" s="96"/>
      <c r="H2059" s="96"/>
      <c r="I2059" s="96"/>
      <c r="J2059" s="104"/>
      <c r="K2059" s="104"/>
      <c r="L2059" s="104"/>
      <c r="M2059" s="104"/>
    </row>
    <row r="2060" spans="1:13" x14ac:dyDescent="0.25">
      <c r="A2060" s="96"/>
      <c r="B2060" s="96"/>
      <c r="C2060" s="96"/>
      <c r="D2060" s="95"/>
      <c r="E2060" s="96"/>
      <c r="F2060" s="96"/>
      <c r="G2060" s="96"/>
      <c r="H2060" s="96"/>
      <c r="I2060" s="96"/>
      <c r="J2060" s="104"/>
      <c r="K2060" s="104"/>
      <c r="L2060" s="104"/>
      <c r="M2060" s="104"/>
    </row>
    <row r="2061" spans="1:13" x14ac:dyDescent="0.25">
      <c r="A2061" s="96"/>
      <c r="B2061" s="96"/>
      <c r="C2061" s="96"/>
      <c r="D2061" s="95"/>
      <c r="E2061" s="96"/>
      <c r="F2061" s="96"/>
      <c r="G2061" s="96"/>
      <c r="H2061" s="96"/>
      <c r="I2061" s="96"/>
      <c r="J2061" s="104"/>
      <c r="K2061" s="104"/>
      <c r="L2061" s="104"/>
      <c r="M2061" s="104"/>
    </row>
    <row r="2062" spans="1:13" x14ac:dyDescent="0.25">
      <c r="A2062" s="96"/>
      <c r="B2062" s="96"/>
      <c r="C2062" s="96"/>
      <c r="D2062" s="95"/>
      <c r="E2062" s="96"/>
      <c r="F2062" s="96"/>
      <c r="G2062" s="96"/>
      <c r="H2062" s="96"/>
      <c r="I2062" s="96"/>
      <c r="J2062" s="104"/>
      <c r="K2062" s="104"/>
      <c r="L2062" s="104"/>
      <c r="M2062" s="104"/>
    </row>
    <row r="2063" spans="1:13" x14ac:dyDescent="0.25">
      <c r="A2063" s="96"/>
      <c r="B2063" s="96"/>
      <c r="C2063" s="96"/>
      <c r="D2063" s="95"/>
      <c r="E2063" s="96"/>
      <c r="F2063" s="96"/>
      <c r="G2063" s="96"/>
      <c r="H2063" s="96"/>
      <c r="I2063" s="96"/>
      <c r="J2063" s="104"/>
      <c r="K2063" s="104"/>
      <c r="L2063" s="104"/>
      <c r="M2063" s="104"/>
    </row>
    <row r="2064" spans="1:13" x14ac:dyDescent="0.25">
      <c r="A2064" s="96"/>
      <c r="B2064" s="96"/>
      <c r="C2064" s="96"/>
      <c r="D2064" s="95"/>
      <c r="E2064" s="96"/>
      <c r="F2064" s="96"/>
      <c r="G2064" s="96"/>
      <c r="H2064" s="96"/>
      <c r="I2064" s="96"/>
      <c r="J2064" s="104"/>
      <c r="K2064" s="104"/>
      <c r="L2064" s="104"/>
      <c r="M2064" s="104"/>
    </row>
    <row r="2065" spans="1:13" x14ac:dyDescent="0.25">
      <c r="A2065" s="96"/>
      <c r="B2065" s="96"/>
      <c r="C2065" s="96"/>
      <c r="D2065" s="95"/>
      <c r="E2065" s="96"/>
      <c r="F2065" s="96"/>
      <c r="G2065" s="96"/>
      <c r="H2065" s="96"/>
      <c r="I2065" s="96"/>
      <c r="J2065" s="104"/>
      <c r="K2065" s="104"/>
      <c r="L2065" s="104"/>
      <c r="M2065" s="104"/>
    </row>
    <row r="2066" spans="1:13" x14ac:dyDescent="0.25">
      <c r="A2066" s="96"/>
      <c r="B2066" s="96"/>
      <c r="C2066" s="96"/>
      <c r="D2066" s="95"/>
      <c r="E2066" s="96"/>
      <c r="F2066" s="96"/>
      <c r="G2066" s="96"/>
      <c r="H2066" s="96"/>
      <c r="I2066" s="96"/>
      <c r="J2066" s="104"/>
      <c r="K2066" s="104"/>
      <c r="L2066" s="104"/>
      <c r="M2066" s="104"/>
    </row>
    <row r="2067" spans="1:13" x14ac:dyDescent="0.25">
      <c r="A2067" s="96"/>
      <c r="B2067" s="96"/>
      <c r="C2067" s="96"/>
      <c r="D2067" s="95"/>
      <c r="E2067" s="96"/>
      <c r="F2067" s="96"/>
      <c r="G2067" s="96"/>
      <c r="H2067" s="96"/>
      <c r="I2067" s="96"/>
      <c r="J2067" s="104"/>
      <c r="K2067" s="104"/>
      <c r="L2067" s="104"/>
      <c r="M2067" s="104"/>
    </row>
    <row r="2068" spans="1:13" x14ac:dyDescent="0.25">
      <c r="A2068" s="96"/>
      <c r="B2068" s="96"/>
      <c r="C2068" s="96"/>
      <c r="D2068" s="95"/>
      <c r="E2068" s="96"/>
      <c r="F2068" s="96"/>
      <c r="G2068" s="96"/>
      <c r="H2068" s="96"/>
      <c r="I2068" s="96"/>
      <c r="J2068" s="104"/>
      <c r="K2068" s="104"/>
      <c r="L2068" s="104"/>
      <c r="M2068" s="104"/>
    </row>
    <row r="2069" spans="1:13" x14ac:dyDescent="0.25">
      <c r="A2069" s="96"/>
      <c r="B2069" s="96"/>
      <c r="C2069" s="96"/>
      <c r="D2069" s="95"/>
      <c r="E2069" s="96"/>
      <c r="F2069" s="96"/>
      <c r="G2069" s="96"/>
      <c r="H2069" s="96"/>
      <c r="I2069" s="96"/>
      <c r="J2069" s="104"/>
      <c r="K2069" s="104"/>
      <c r="L2069" s="104"/>
      <c r="M2069" s="104"/>
    </row>
    <row r="2070" spans="1:13" x14ac:dyDescent="0.25">
      <c r="A2070" s="96"/>
      <c r="B2070" s="96"/>
      <c r="C2070" s="96"/>
      <c r="D2070" s="95"/>
      <c r="E2070" s="96"/>
      <c r="F2070" s="96"/>
      <c r="G2070" s="96"/>
      <c r="H2070" s="96"/>
      <c r="I2070" s="96"/>
      <c r="J2070" s="104"/>
      <c r="K2070" s="104"/>
      <c r="L2070" s="104"/>
      <c r="M2070" s="104"/>
    </row>
    <row r="2071" spans="1:13" x14ac:dyDescent="0.25">
      <c r="A2071" s="96"/>
      <c r="B2071" s="96"/>
      <c r="C2071" s="96"/>
      <c r="D2071" s="95"/>
      <c r="E2071" s="96"/>
      <c r="F2071" s="96"/>
      <c r="G2071" s="96"/>
      <c r="H2071" s="96"/>
      <c r="I2071" s="96"/>
      <c r="J2071" s="104"/>
      <c r="K2071" s="104"/>
      <c r="L2071" s="104"/>
      <c r="M2071" s="104"/>
    </row>
    <row r="2072" spans="1:13" x14ac:dyDescent="0.25">
      <c r="A2072" s="96"/>
      <c r="B2072" s="96"/>
      <c r="C2072" s="96"/>
      <c r="D2072" s="95"/>
      <c r="E2072" s="96"/>
      <c r="F2072" s="96"/>
      <c r="G2072" s="96"/>
      <c r="H2072" s="96"/>
      <c r="I2072" s="96"/>
      <c r="J2072" s="104"/>
      <c r="K2072" s="104"/>
      <c r="L2072" s="104"/>
      <c r="M2072" s="104"/>
    </row>
    <row r="2073" spans="1:13" x14ac:dyDescent="0.25">
      <c r="A2073" s="96"/>
      <c r="B2073" s="96"/>
      <c r="C2073" s="96"/>
      <c r="D2073" s="95"/>
      <c r="E2073" s="96"/>
      <c r="F2073" s="96"/>
      <c r="G2073" s="96"/>
      <c r="H2073" s="96"/>
      <c r="I2073" s="96"/>
      <c r="J2073" s="104"/>
      <c r="K2073" s="104"/>
      <c r="L2073" s="104"/>
      <c r="M2073" s="104"/>
    </row>
    <row r="2074" spans="1:13" x14ac:dyDescent="0.25">
      <c r="A2074" s="96"/>
      <c r="B2074" s="96"/>
      <c r="C2074" s="96"/>
      <c r="D2074" s="95"/>
      <c r="E2074" s="96"/>
      <c r="F2074" s="96"/>
      <c r="G2074" s="96"/>
      <c r="H2074" s="96"/>
      <c r="I2074" s="96"/>
      <c r="J2074" s="104"/>
      <c r="K2074" s="104"/>
      <c r="L2074" s="104"/>
      <c r="M2074" s="104"/>
    </row>
    <row r="2075" spans="1:13" x14ac:dyDescent="0.25">
      <c r="A2075" s="96"/>
      <c r="B2075" s="96"/>
      <c r="C2075" s="96"/>
      <c r="D2075" s="95"/>
      <c r="E2075" s="96"/>
      <c r="F2075" s="96"/>
      <c r="G2075" s="96"/>
      <c r="H2075" s="96"/>
      <c r="I2075" s="96"/>
      <c r="J2075" s="104"/>
      <c r="K2075" s="104"/>
      <c r="L2075" s="104"/>
      <c r="M2075" s="104"/>
    </row>
    <row r="2076" spans="1:13" x14ac:dyDescent="0.25">
      <c r="A2076" s="96"/>
      <c r="B2076" s="96"/>
      <c r="C2076" s="96"/>
      <c r="D2076" s="95"/>
      <c r="E2076" s="96"/>
      <c r="F2076" s="96"/>
      <c r="G2076" s="96"/>
      <c r="H2076" s="96"/>
      <c r="I2076" s="96"/>
      <c r="J2076" s="104"/>
      <c r="K2076" s="104"/>
      <c r="L2076" s="104"/>
      <c r="M2076" s="104"/>
    </row>
    <row r="2077" spans="1:13" x14ac:dyDescent="0.25">
      <c r="A2077" s="96"/>
      <c r="B2077" s="96"/>
      <c r="C2077" s="96"/>
      <c r="D2077" s="95"/>
      <c r="E2077" s="96"/>
      <c r="F2077" s="96"/>
      <c r="G2077" s="96"/>
      <c r="H2077" s="96"/>
      <c r="I2077" s="96"/>
      <c r="J2077" s="104"/>
      <c r="K2077" s="104"/>
      <c r="L2077" s="104"/>
      <c r="M2077" s="104"/>
    </row>
    <row r="2078" spans="1:13" x14ac:dyDescent="0.25">
      <c r="A2078" s="96"/>
      <c r="B2078" s="96"/>
      <c r="C2078" s="96"/>
      <c r="D2078" s="95"/>
      <c r="E2078" s="96"/>
      <c r="F2078" s="96"/>
      <c r="G2078" s="96"/>
      <c r="H2078" s="96"/>
      <c r="I2078" s="96"/>
      <c r="J2078" s="104"/>
      <c r="K2078" s="104"/>
      <c r="L2078" s="104"/>
      <c r="M2078" s="104"/>
    </row>
    <row r="2079" spans="1:13" x14ac:dyDescent="0.25">
      <c r="A2079" s="96"/>
      <c r="B2079" s="96"/>
      <c r="C2079" s="96"/>
      <c r="D2079" s="95"/>
      <c r="E2079" s="96"/>
      <c r="F2079" s="96"/>
      <c r="G2079" s="96"/>
      <c r="H2079" s="96"/>
      <c r="I2079" s="96"/>
      <c r="J2079" s="104"/>
      <c r="K2079" s="104"/>
      <c r="L2079" s="104"/>
      <c r="M2079" s="104"/>
    </row>
    <row r="2080" spans="1:13" x14ac:dyDescent="0.25">
      <c r="A2080" s="96"/>
      <c r="B2080" s="96"/>
      <c r="C2080" s="96"/>
      <c r="D2080" s="95"/>
      <c r="E2080" s="96"/>
      <c r="F2080" s="96"/>
      <c r="G2080" s="96"/>
      <c r="H2080" s="96"/>
      <c r="I2080" s="96"/>
      <c r="J2080" s="104"/>
      <c r="K2080" s="104"/>
      <c r="L2080" s="104"/>
      <c r="M2080" s="104"/>
    </row>
    <row r="2081" spans="1:13" x14ac:dyDescent="0.25">
      <c r="A2081" s="96"/>
      <c r="B2081" s="96"/>
      <c r="C2081" s="96"/>
      <c r="D2081" s="95"/>
      <c r="E2081" s="96"/>
      <c r="F2081" s="96"/>
      <c r="G2081" s="96"/>
      <c r="H2081" s="96"/>
      <c r="I2081" s="96"/>
      <c r="J2081" s="104"/>
      <c r="K2081" s="104"/>
      <c r="L2081" s="104"/>
      <c r="M2081" s="104"/>
    </row>
    <row r="2082" spans="1:13" x14ac:dyDescent="0.25">
      <c r="A2082" s="96"/>
      <c r="B2082" s="96"/>
      <c r="C2082" s="96"/>
      <c r="D2082" s="95"/>
      <c r="E2082" s="96"/>
      <c r="F2082" s="96"/>
      <c r="G2082" s="96"/>
      <c r="H2082" s="96"/>
      <c r="I2082" s="96"/>
      <c r="J2082" s="104"/>
      <c r="K2082" s="104"/>
      <c r="L2082" s="104"/>
      <c r="M2082" s="104"/>
    </row>
    <row r="2083" spans="1:13" x14ac:dyDescent="0.25">
      <c r="A2083" s="96"/>
      <c r="B2083" s="96"/>
      <c r="C2083" s="96"/>
      <c r="D2083" s="95"/>
      <c r="E2083" s="96"/>
      <c r="F2083" s="96"/>
      <c r="G2083" s="96"/>
      <c r="H2083" s="96"/>
      <c r="I2083" s="96"/>
      <c r="J2083" s="104"/>
      <c r="K2083" s="104"/>
      <c r="L2083" s="104"/>
      <c r="M2083" s="104"/>
    </row>
    <row r="2084" spans="1:13" x14ac:dyDescent="0.25">
      <c r="A2084" s="96"/>
      <c r="B2084" s="96"/>
      <c r="C2084" s="96"/>
      <c r="D2084" s="95"/>
      <c r="E2084" s="96"/>
      <c r="F2084" s="96"/>
      <c r="G2084" s="96"/>
      <c r="H2084" s="96"/>
      <c r="I2084" s="96"/>
      <c r="J2084" s="104"/>
      <c r="K2084" s="104"/>
      <c r="L2084" s="104"/>
      <c r="M2084" s="104"/>
    </row>
    <row r="2085" spans="1:13" x14ac:dyDescent="0.25">
      <c r="A2085" s="96"/>
      <c r="B2085" s="96"/>
      <c r="C2085" s="96"/>
      <c r="D2085" s="95"/>
      <c r="E2085" s="96"/>
      <c r="F2085" s="96"/>
      <c r="G2085" s="96"/>
      <c r="H2085" s="96"/>
      <c r="I2085" s="96"/>
      <c r="J2085" s="104"/>
      <c r="K2085" s="104"/>
      <c r="L2085" s="104"/>
      <c r="M2085" s="104"/>
    </row>
    <row r="2086" spans="1:13" x14ac:dyDescent="0.25">
      <c r="A2086" s="96"/>
      <c r="B2086" s="96"/>
      <c r="C2086" s="96"/>
      <c r="D2086" s="95"/>
      <c r="E2086" s="96"/>
      <c r="F2086" s="96"/>
      <c r="G2086" s="96"/>
      <c r="H2086" s="96"/>
      <c r="I2086" s="96"/>
      <c r="J2086" s="104"/>
      <c r="K2086" s="104"/>
      <c r="L2086" s="104"/>
      <c r="M2086" s="104"/>
    </row>
    <row r="2087" spans="1:13" x14ac:dyDescent="0.25">
      <c r="A2087" s="96"/>
      <c r="B2087" s="96"/>
      <c r="C2087" s="96"/>
      <c r="D2087" s="95"/>
      <c r="E2087" s="96"/>
      <c r="F2087" s="96"/>
      <c r="G2087" s="96"/>
      <c r="H2087" s="96"/>
      <c r="I2087" s="96"/>
      <c r="J2087" s="104"/>
      <c r="K2087" s="104"/>
      <c r="L2087" s="104"/>
      <c r="M2087" s="104"/>
    </row>
    <row r="2088" spans="1:13" x14ac:dyDescent="0.25">
      <c r="A2088" s="96"/>
      <c r="B2088" s="96"/>
      <c r="C2088" s="96"/>
      <c r="D2088" s="95"/>
      <c r="E2088" s="96"/>
      <c r="F2088" s="96"/>
      <c r="G2088" s="96"/>
      <c r="H2088" s="96"/>
      <c r="I2088" s="96"/>
      <c r="J2088" s="104"/>
      <c r="K2088" s="104"/>
      <c r="L2088" s="104"/>
      <c r="M2088" s="104"/>
    </row>
    <row r="2089" spans="1:13" x14ac:dyDescent="0.25">
      <c r="A2089" s="96"/>
      <c r="B2089" s="96"/>
      <c r="C2089" s="96"/>
      <c r="D2089" s="95"/>
      <c r="E2089" s="96"/>
      <c r="F2089" s="96"/>
      <c r="G2089" s="96"/>
      <c r="H2089" s="96"/>
      <c r="I2089" s="96"/>
      <c r="J2089" s="104"/>
      <c r="K2089" s="104"/>
      <c r="L2089" s="104"/>
      <c r="M2089" s="104"/>
    </row>
    <row r="2090" spans="1:13" x14ac:dyDescent="0.25">
      <c r="A2090" s="96"/>
      <c r="B2090" s="96"/>
      <c r="C2090" s="96"/>
      <c r="D2090" s="95"/>
      <c r="E2090" s="96"/>
      <c r="F2090" s="96"/>
      <c r="G2090" s="96"/>
      <c r="H2090" s="96"/>
      <c r="I2090" s="96"/>
      <c r="J2090" s="104"/>
      <c r="K2090" s="104"/>
      <c r="L2090" s="104"/>
      <c r="M2090" s="104"/>
    </row>
    <row r="2091" spans="1:13" x14ac:dyDescent="0.25">
      <c r="A2091" s="96"/>
      <c r="B2091" s="96"/>
      <c r="C2091" s="96"/>
      <c r="D2091" s="95"/>
      <c r="E2091" s="96"/>
      <c r="F2091" s="96"/>
      <c r="G2091" s="96"/>
      <c r="H2091" s="96"/>
      <c r="I2091" s="96"/>
      <c r="J2091" s="104"/>
      <c r="K2091" s="104"/>
      <c r="L2091" s="104"/>
      <c r="M2091" s="104"/>
    </row>
    <row r="2092" spans="1:13" x14ac:dyDescent="0.25">
      <c r="A2092" s="96"/>
      <c r="B2092" s="96"/>
      <c r="C2092" s="96"/>
      <c r="D2092" s="95"/>
      <c r="E2092" s="96"/>
      <c r="F2092" s="96"/>
      <c r="G2092" s="96"/>
      <c r="H2092" s="96"/>
      <c r="I2092" s="96"/>
      <c r="J2092" s="104"/>
      <c r="K2092" s="104"/>
      <c r="L2092" s="104"/>
      <c r="M2092" s="104"/>
    </row>
    <row r="2093" spans="1:13" x14ac:dyDescent="0.25">
      <c r="A2093" s="96"/>
      <c r="B2093" s="96"/>
      <c r="C2093" s="96"/>
      <c r="D2093" s="95"/>
      <c r="E2093" s="96"/>
      <c r="F2093" s="96"/>
      <c r="G2093" s="96"/>
      <c r="H2093" s="96"/>
      <c r="I2093" s="96"/>
      <c r="J2093" s="104"/>
      <c r="K2093" s="104"/>
      <c r="L2093" s="104"/>
      <c r="M2093" s="104"/>
    </row>
    <row r="2094" spans="1:13" x14ac:dyDescent="0.25">
      <c r="A2094" s="96"/>
      <c r="B2094" s="96"/>
      <c r="C2094" s="96"/>
      <c r="D2094" s="95"/>
      <c r="E2094" s="96"/>
      <c r="F2094" s="96"/>
      <c r="G2094" s="96"/>
      <c r="H2094" s="96"/>
      <c r="I2094" s="96"/>
      <c r="J2094" s="104"/>
      <c r="K2094" s="104"/>
      <c r="L2094" s="104"/>
      <c r="M2094" s="104"/>
    </row>
    <row r="2095" spans="1:13" x14ac:dyDescent="0.25">
      <c r="A2095" s="96"/>
      <c r="B2095" s="96"/>
      <c r="C2095" s="96"/>
      <c r="D2095" s="95"/>
      <c r="E2095" s="96"/>
      <c r="F2095" s="96"/>
      <c r="G2095" s="96"/>
      <c r="H2095" s="96"/>
      <c r="I2095" s="96"/>
      <c r="J2095" s="104"/>
      <c r="K2095" s="104"/>
      <c r="L2095" s="104"/>
      <c r="M2095" s="104"/>
    </row>
    <row r="2096" spans="1:13" x14ac:dyDescent="0.25">
      <c r="A2096" s="96"/>
      <c r="B2096" s="96"/>
      <c r="C2096" s="96"/>
      <c r="D2096" s="95"/>
      <c r="E2096" s="96"/>
      <c r="F2096" s="96"/>
      <c r="G2096" s="96"/>
      <c r="H2096" s="96"/>
      <c r="I2096" s="96"/>
      <c r="J2096" s="104"/>
      <c r="K2096" s="104"/>
      <c r="L2096" s="104"/>
      <c r="M2096" s="104"/>
    </row>
    <row r="2097" spans="1:13" x14ac:dyDescent="0.25">
      <c r="A2097" s="96"/>
      <c r="B2097" s="96"/>
      <c r="C2097" s="96"/>
      <c r="D2097" s="95"/>
      <c r="E2097" s="96"/>
      <c r="F2097" s="96"/>
      <c r="G2097" s="96"/>
      <c r="H2097" s="96"/>
      <c r="I2097" s="96"/>
      <c r="J2097" s="104"/>
      <c r="K2097" s="104"/>
      <c r="L2097" s="104"/>
      <c r="M2097" s="104"/>
    </row>
    <row r="2098" spans="1:13" x14ac:dyDescent="0.25">
      <c r="A2098" s="96"/>
      <c r="B2098" s="96"/>
      <c r="C2098" s="96"/>
      <c r="D2098" s="95"/>
      <c r="E2098" s="96"/>
      <c r="F2098" s="96"/>
      <c r="G2098" s="96"/>
      <c r="H2098" s="96"/>
      <c r="I2098" s="96"/>
      <c r="J2098" s="104"/>
      <c r="K2098" s="104"/>
      <c r="L2098" s="104"/>
      <c r="M2098" s="104"/>
    </row>
    <row r="2099" spans="1:13" x14ac:dyDescent="0.25">
      <c r="A2099" s="96"/>
      <c r="B2099" s="96"/>
      <c r="C2099" s="96"/>
      <c r="D2099" s="95"/>
      <c r="E2099" s="96"/>
      <c r="F2099" s="96"/>
      <c r="G2099" s="96"/>
      <c r="H2099" s="96"/>
      <c r="I2099" s="96"/>
      <c r="J2099" s="104"/>
      <c r="K2099" s="104"/>
      <c r="L2099" s="104"/>
      <c r="M2099" s="104"/>
    </row>
    <row r="2100" spans="1:13" x14ac:dyDescent="0.25">
      <c r="A2100" s="96"/>
      <c r="B2100" s="96"/>
      <c r="C2100" s="96"/>
      <c r="D2100" s="95"/>
      <c r="E2100" s="96"/>
      <c r="F2100" s="96"/>
      <c r="G2100" s="96"/>
      <c r="H2100" s="96"/>
      <c r="I2100" s="96"/>
      <c r="J2100" s="104"/>
      <c r="K2100" s="104"/>
      <c r="L2100" s="104"/>
      <c r="M2100" s="104"/>
    </row>
    <row r="2101" spans="1:13" x14ac:dyDescent="0.25">
      <c r="A2101" s="96"/>
      <c r="B2101" s="96"/>
      <c r="C2101" s="96"/>
      <c r="D2101" s="95"/>
      <c r="E2101" s="96"/>
      <c r="F2101" s="96"/>
      <c r="G2101" s="96"/>
      <c r="H2101" s="96"/>
      <c r="I2101" s="96"/>
      <c r="J2101" s="104"/>
      <c r="K2101" s="104"/>
      <c r="L2101" s="104"/>
      <c r="M2101" s="104"/>
    </row>
    <row r="2102" spans="1:13" x14ac:dyDescent="0.25">
      <c r="A2102" s="96"/>
      <c r="B2102" s="96"/>
      <c r="C2102" s="96"/>
      <c r="D2102" s="95"/>
      <c r="E2102" s="96"/>
      <c r="F2102" s="96"/>
      <c r="G2102" s="96"/>
      <c r="H2102" s="96"/>
      <c r="I2102" s="96"/>
      <c r="J2102" s="104"/>
      <c r="K2102" s="104"/>
      <c r="L2102" s="104"/>
      <c r="M2102" s="104"/>
    </row>
    <row r="2103" spans="1:13" x14ac:dyDescent="0.25">
      <c r="A2103" s="96"/>
      <c r="B2103" s="96"/>
      <c r="C2103" s="96"/>
      <c r="D2103" s="95"/>
      <c r="E2103" s="96"/>
      <c r="F2103" s="96"/>
      <c r="G2103" s="96"/>
      <c r="H2103" s="96"/>
      <c r="I2103" s="96"/>
      <c r="J2103" s="104"/>
      <c r="K2103" s="104"/>
      <c r="L2103" s="104"/>
      <c r="M2103" s="104"/>
    </row>
    <row r="2104" spans="1:13" x14ac:dyDescent="0.25">
      <c r="A2104" s="96"/>
      <c r="B2104" s="96"/>
      <c r="C2104" s="96"/>
      <c r="D2104" s="95"/>
      <c r="E2104" s="96"/>
      <c r="F2104" s="96"/>
      <c r="G2104" s="96"/>
      <c r="H2104" s="96"/>
      <c r="I2104" s="96"/>
      <c r="J2104" s="104"/>
      <c r="K2104" s="104"/>
      <c r="L2104" s="104"/>
      <c r="M2104" s="104"/>
    </row>
    <row r="2105" spans="1:13" x14ac:dyDescent="0.25">
      <c r="A2105" s="96"/>
      <c r="B2105" s="96"/>
      <c r="C2105" s="96"/>
      <c r="D2105" s="95"/>
      <c r="E2105" s="96"/>
      <c r="F2105" s="96"/>
      <c r="G2105" s="96"/>
      <c r="H2105" s="96"/>
      <c r="I2105" s="96"/>
      <c r="J2105" s="104"/>
      <c r="K2105" s="104"/>
      <c r="L2105" s="104"/>
      <c r="M2105" s="104"/>
    </row>
    <row r="2106" spans="1:13" x14ac:dyDescent="0.25">
      <c r="A2106" s="96"/>
      <c r="B2106" s="96"/>
      <c r="C2106" s="96"/>
      <c r="D2106" s="95"/>
      <c r="E2106" s="96"/>
      <c r="F2106" s="96"/>
      <c r="G2106" s="96"/>
      <c r="H2106" s="96"/>
      <c r="I2106" s="96"/>
      <c r="J2106" s="104"/>
      <c r="K2106" s="104"/>
      <c r="L2106" s="104"/>
      <c r="M2106" s="104"/>
    </row>
    <row r="2107" spans="1:13" x14ac:dyDescent="0.25">
      <c r="A2107" s="96"/>
      <c r="B2107" s="96"/>
      <c r="C2107" s="96"/>
      <c r="D2107" s="95"/>
      <c r="E2107" s="96"/>
      <c r="F2107" s="96"/>
      <c r="G2107" s="96"/>
      <c r="H2107" s="96"/>
      <c r="I2107" s="96"/>
      <c r="J2107" s="104"/>
      <c r="K2107" s="104"/>
      <c r="L2107" s="104"/>
      <c r="M2107" s="104"/>
    </row>
    <row r="2108" spans="1:13" x14ac:dyDescent="0.25">
      <c r="A2108" s="96"/>
      <c r="B2108" s="96"/>
      <c r="C2108" s="96"/>
      <c r="D2108" s="95"/>
      <c r="E2108" s="96"/>
      <c r="F2108" s="96"/>
      <c r="G2108" s="96"/>
      <c r="H2108" s="96"/>
      <c r="I2108" s="96"/>
      <c r="J2108" s="104"/>
      <c r="K2108" s="104"/>
      <c r="L2108" s="104"/>
      <c r="M2108" s="104"/>
    </row>
    <row r="2109" spans="1:13" x14ac:dyDescent="0.25">
      <c r="A2109" s="96"/>
      <c r="B2109" s="96"/>
      <c r="C2109" s="96"/>
      <c r="D2109" s="95"/>
      <c r="E2109" s="96"/>
      <c r="F2109" s="96"/>
      <c r="G2109" s="96"/>
      <c r="H2109" s="96"/>
      <c r="I2109" s="96"/>
      <c r="J2109" s="104"/>
      <c r="K2109" s="104"/>
      <c r="L2109" s="104"/>
      <c r="M2109" s="104"/>
    </row>
    <row r="2110" spans="1:13" x14ac:dyDescent="0.25">
      <c r="A2110" s="96"/>
      <c r="B2110" s="96"/>
      <c r="C2110" s="96"/>
      <c r="D2110" s="95"/>
      <c r="E2110" s="96"/>
      <c r="F2110" s="96"/>
      <c r="G2110" s="96"/>
      <c r="H2110" s="96"/>
      <c r="I2110" s="96"/>
      <c r="J2110" s="104"/>
      <c r="K2110" s="104"/>
      <c r="L2110" s="104"/>
      <c r="M2110" s="104"/>
    </row>
    <row r="2111" spans="1:13" x14ac:dyDescent="0.25">
      <c r="A2111" s="96"/>
      <c r="B2111" s="96"/>
      <c r="C2111" s="96"/>
      <c r="D2111" s="95"/>
      <c r="E2111" s="96"/>
      <c r="F2111" s="96"/>
      <c r="G2111" s="96"/>
      <c r="H2111" s="96"/>
      <c r="I2111" s="96"/>
      <c r="J2111" s="104"/>
      <c r="K2111" s="104"/>
      <c r="L2111" s="104"/>
      <c r="M2111" s="104"/>
    </row>
    <row r="2112" spans="1:13" x14ac:dyDescent="0.25">
      <c r="A2112" s="96"/>
      <c r="B2112" s="96"/>
      <c r="C2112" s="96"/>
      <c r="D2112" s="95"/>
      <c r="E2112" s="96"/>
      <c r="F2112" s="96"/>
      <c r="G2112" s="96"/>
      <c r="H2112" s="96"/>
      <c r="I2112" s="96"/>
      <c r="J2112" s="104"/>
      <c r="K2112" s="104"/>
      <c r="L2112" s="104"/>
      <c r="M2112" s="104"/>
    </row>
    <row r="2113" spans="1:13" x14ac:dyDescent="0.25">
      <c r="A2113" s="96"/>
      <c r="B2113" s="96"/>
      <c r="C2113" s="96"/>
      <c r="D2113" s="95"/>
      <c r="E2113" s="96"/>
      <c r="F2113" s="96"/>
      <c r="G2113" s="96"/>
      <c r="H2113" s="96"/>
      <c r="I2113" s="96"/>
      <c r="J2113" s="104"/>
      <c r="K2113" s="104"/>
      <c r="L2113" s="104"/>
      <c r="M2113" s="104"/>
    </row>
    <row r="2114" spans="1:13" x14ac:dyDescent="0.25">
      <c r="A2114" s="96"/>
      <c r="B2114" s="96"/>
      <c r="C2114" s="96"/>
      <c r="D2114" s="95"/>
      <c r="E2114" s="96"/>
      <c r="F2114" s="96"/>
      <c r="G2114" s="96"/>
      <c r="H2114" s="96"/>
      <c r="I2114" s="96"/>
      <c r="J2114" s="104"/>
      <c r="K2114" s="104"/>
      <c r="L2114" s="104"/>
      <c r="M2114" s="104"/>
    </row>
    <row r="2115" spans="1:13" x14ac:dyDescent="0.25">
      <c r="A2115" s="96"/>
      <c r="B2115" s="96"/>
      <c r="C2115" s="96"/>
      <c r="D2115" s="95"/>
      <c r="E2115" s="96"/>
      <c r="F2115" s="96"/>
      <c r="G2115" s="96"/>
      <c r="H2115" s="96"/>
      <c r="I2115" s="96"/>
      <c r="J2115" s="104"/>
      <c r="K2115" s="104"/>
      <c r="L2115" s="104"/>
      <c r="M2115" s="104"/>
    </row>
    <row r="2116" spans="1:13" x14ac:dyDescent="0.25">
      <c r="A2116" s="96"/>
      <c r="B2116" s="96"/>
      <c r="C2116" s="96"/>
      <c r="D2116" s="95"/>
      <c r="E2116" s="96"/>
      <c r="F2116" s="96"/>
      <c r="G2116" s="96"/>
      <c r="H2116" s="96"/>
      <c r="I2116" s="96"/>
      <c r="J2116" s="104"/>
      <c r="K2116" s="104"/>
      <c r="L2116" s="104"/>
      <c r="M2116" s="104"/>
    </row>
    <row r="2117" spans="1:13" x14ac:dyDescent="0.25">
      <c r="A2117" s="96"/>
      <c r="B2117" s="96"/>
      <c r="C2117" s="96"/>
      <c r="D2117" s="95"/>
      <c r="E2117" s="96"/>
      <c r="F2117" s="96"/>
      <c r="G2117" s="96"/>
      <c r="H2117" s="96"/>
      <c r="I2117" s="96"/>
      <c r="J2117" s="104"/>
      <c r="K2117" s="104"/>
      <c r="L2117" s="104"/>
      <c r="M2117" s="104"/>
    </row>
    <row r="2118" spans="1:13" x14ac:dyDescent="0.25">
      <c r="A2118" s="96"/>
      <c r="B2118" s="96"/>
      <c r="C2118" s="96"/>
      <c r="D2118" s="95"/>
      <c r="E2118" s="96"/>
      <c r="F2118" s="96"/>
      <c r="G2118" s="96"/>
      <c r="H2118" s="96"/>
      <c r="I2118" s="96"/>
      <c r="J2118" s="104"/>
      <c r="K2118" s="104"/>
      <c r="L2118" s="104"/>
      <c r="M2118" s="104"/>
    </row>
    <row r="2119" spans="1:13" x14ac:dyDescent="0.25">
      <c r="A2119" s="96"/>
      <c r="B2119" s="96"/>
      <c r="C2119" s="96"/>
      <c r="D2119" s="95"/>
      <c r="E2119" s="96"/>
      <c r="F2119" s="96"/>
      <c r="G2119" s="96"/>
      <c r="H2119" s="96"/>
      <c r="I2119" s="96"/>
      <c r="J2119" s="104"/>
      <c r="K2119" s="104"/>
      <c r="L2119" s="104"/>
      <c r="M2119" s="104"/>
    </row>
    <row r="2120" spans="1:13" x14ac:dyDescent="0.25">
      <c r="A2120" s="96"/>
      <c r="B2120" s="96"/>
      <c r="C2120" s="96"/>
      <c r="D2120" s="95"/>
      <c r="E2120" s="96"/>
      <c r="F2120" s="96"/>
      <c r="G2120" s="96"/>
      <c r="H2120" s="96"/>
      <c r="I2120" s="96"/>
      <c r="J2120" s="104"/>
      <c r="K2120" s="104"/>
      <c r="L2120" s="104"/>
      <c r="M2120" s="104"/>
    </row>
    <row r="2121" spans="1:13" x14ac:dyDescent="0.25">
      <c r="A2121" s="96"/>
      <c r="B2121" s="96"/>
      <c r="C2121" s="96"/>
      <c r="D2121" s="95"/>
      <c r="E2121" s="96"/>
      <c r="F2121" s="96"/>
      <c r="G2121" s="96"/>
      <c r="H2121" s="96"/>
      <c r="I2121" s="96"/>
      <c r="J2121" s="104"/>
      <c r="K2121" s="104"/>
      <c r="L2121" s="104"/>
      <c r="M2121" s="104"/>
    </row>
    <row r="2122" spans="1:13" x14ac:dyDescent="0.25">
      <c r="A2122" s="96"/>
      <c r="B2122" s="96"/>
      <c r="C2122" s="96"/>
      <c r="D2122" s="95"/>
      <c r="E2122" s="96"/>
      <c r="F2122" s="96"/>
      <c r="G2122" s="96"/>
      <c r="H2122" s="96"/>
      <c r="I2122" s="96"/>
      <c r="J2122" s="104"/>
      <c r="K2122" s="104"/>
      <c r="L2122" s="104"/>
      <c r="M2122" s="104"/>
    </row>
    <row r="2123" spans="1:13" x14ac:dyDescent="0.25">
      <c r="A2123" s="96"/>
      <c r="B2123" s="96"/>
      <c r="C2123" s="96"/>
      <c r="D2123" s="95"/>
      <c r="E2123" s="96"/>
      <c r="F2123" s="96"/>
      <c r="G2123" s="96"/>
      <c r="H2123" s="96"/>
      <c r="I2123" s="96"/>
      <c r="J2123" s="104"/>
      <c r="K2123" s="104"/>
      <c r="L2123" s="104"/>
      <c r="M2123" s="104"/>
    </row>
    <row r="2124" spans="1:13" x14ac:dyDescent="0.25">
      <c r="A2124" s="96"/>
      <c r="B2124" s="96"/>
      <c r="C2124" s="96"/>
      <c r="D2124" s="95"/>
      <c r="E2124" s="96"/>
      <c r="F2124" s="96"/>
      <c r="G2124" s="96"/>
      <c r="H2124" s="96"/>
      <c r="I2124" s="96"/>
      <c r="J2124" s="104"/>
      <c r="K2124" s="104"/>
      <c r="L2124" s="104"/>
      <c r="M2124" s="104"/>
    </row>
    <row r="2125" spans="1:13" x14ac:dyDescent="0.25">
      <c r="A2125" s="96"/>
      <c r="B2125" s="96"/>
      <c r="C2125" s="96"/>
      <c r="D2125" s="95"/>
      <c r="E2125" s="96"/>
      <c r="F2125" s="96"/>
      <c r="G2125" s="96"/>
      <c r="H2125" s="96"/>
      <c r="I2125" s="96"/>
      <c r="J2125" s="104"/>
      <c r="K2125" s="104"/>
      <c r="L2125" s="104"/>
      <c r="M2125" s="104"/>
    </row>
    <row r="2126" spans="1:13" x14ac:dyDescent="0.25">
      <c r="A2126" s="96"/>
      <c r="B2126" s="96"/>
      <c r="C2126" s="96"/>
      <c r="D2126" s="95"/>
      <c r="E2126" s="96"/>
      <c r="F2126" s="96"/>
      <c r="G2126" s="96"/>
      <c r="H2126" s="96"/>
      <c r="I2126" s="96"/>
      <c r="J2126" s="104"/>
      <c r="K2126" s="104"/>
      <c r="L2126" s="104"/>
      <c r="M2126" s="104"/>
    </row>
    <row r="2127" spans="1:13" x14ac:dyDescent="0.25">
      <c r="A2127" s="96"/>
      <c r="B2127" s="96"/>
      <c r="C2127" s="96"/>
      <c r="D2127" s="95"/>
      <c r="E2127" s="96"/>
      <c r="F2127" s="96"/>
      <c r="G2127" s="96"/>
      <c r="H2127" s="96"/>
      <c r="I2127" s="96"/>
      <c r="J2127" s="104"/>
      <c r="K2127" s="104"/>
      <c r="L2127" s="104"/>
      <c r="M2127" s="104"/>
    </row>
    <row r="2128" spans="1:13" x14ac:dyDescent="0.25">
      <c r="A2128" s="96"/>
      <c r="B2128" s="96"/>
      <c r="C2128" s="96"/>
      <c r="D2128" s="95"/>
      <c r="E2128" s="96"/>
      <c r="F2128" s="96"/>
      <c r="G2128" s="96"/>
      <c r="H2128" s="96"/>
      <c r="I2128" s="96"/>
      <c r="J2128" s="104"/>
      <c r="K2128" s="104"/>
      <c r="L2128" s="104"/>
      <c r="M2128" s="104"/>
    </row>
    <row r="2129" spans="1:13" x14ac:dyDescent="0.25">
      <c r="A2129" s="96"/>
      <c r="B2129" s="96"/>
      <c r="C2129" s="96"/>
      <c r="D2129" s="95"/>
      <c r="E2129" s="96"/>
      <c r="F2129" s="96"/>
      <c r="G2129" s="96"/>
      <c r="H2129" s="96"/>
      <c r="I2129" s="96"/>
      <c r="J2129" s="104"/>
      <c r="K2129" s="104"/>
      <c r="L2129" s="104"/>
      <c r="M2129" s="104"/>
    </row>
    <row r="2130" spans="1:13" x14ac:dyDescent="0.25">
      <c r="A2130" s="96"/>
      <c r="B2130" s="96"/>
      <c r="C2130" s="96"/>
      <c r="D2130" s="95"/>
      <c r="E2130" s="96"/>
      <c r="F2130" s="96"/>
      <c r="G2130" s="96"/>
      <c r="H2130" s="96"/>
      <c r="I2130" s="96"/>
      <c r="J2130" s="104"/>
      <c r="K2130" s="104"/>
      <c r="L2130" s="104"/>
      <c r="M2130" s="104"/>
    </row>
    <row r="2131" spans="1:13" x14ac:dyDescent="0.25">
      <c r="A2131" s="96"/>
      <c r="B2131" s="96"/>
      <c r="C2131" s="96"/>
      <c r="D2131" s="95"/>
      <c r="E2131" s="96"/>
      <c r="F2131" s="96"/>
      <c r="G2131" s="96"/>
      <c r="H2131" s="96"/>
      <c r="I2131" s="96"/>
      <c r="J2131" s="104"/>
      <c r="K2131" s="104"/>
      <c r="L2131" s="104"/>
      <c r="M2131" s="104"/>
    </row>
    <row r="2132" spans="1:13" x14ac:dyDescent="0.25">
      <c r="A2132" s="96"/>
      <c r="B2132" s="96"/>
      <c r="C2132" s="96"/>
      <c r="D2132" s="95"/>
      <c r="E2132" s="96"/>
      <c r="F2132" s="96"/>
      <c r="G2132" s="96"/>
      <c r="H2132" s="96"/>
      <c r="I2132" s="96"/>
      <c r="J2132" s="104"/>
      <c r="K2132" s="104"/>
      <c r="L2132" s="104"/>
      <c r="M2132" s="104"/>
    </row>
    <row r="2133" spans="1:13" x14ac:dyDescent="0.25">
      <c r="A2133" s="96"/>
      <c r="B2133" s="96"/>
      <c r="C2133" s="96"/>
      <c r="D2133" s="95"/>
      <c r="E2133" s="96"/>
      <c r="F2133" s="96"/>
      <c r="G2133" s="96"/>
      <c r="H2133" s="96"/>
      <c r="I2133" s="96"/>
      <c r="J2133" s="104"/>
      <c r="K2133" s="104"/>
      <c r="L2133" s="104"/>
      <c r="M2133" s="104"/>
    </row>
    <row r="2134" spans="1:13" x14ac:dyDescent="0.25">
      <c r="A2134" s="96"/>
      <c r="B2134" s="96"/>
      <c r="C2134" s="96"/>
      <c r="D2134" s="95"/>
      <c r="E2134" s="96"/>
      <c r="F2134" s="96"/>
      <c r="G2134" s="96"/>
      <c r="H2134" s="96"/>
      <c r="I2134" s="96"/>
      <c r="J2134" s="104"/>
      <c r="K2134" s="104"/>
      <c r="L2134" s="104"/>
      <c r="M2134" s="104"/>
    </row>
    <row r="2135" spans="1:13" x14ac:dyDescent="0.25">
      <c r="A2135" s="96"/>
      <c r="B2135" s="96"/>
      <c r="C2135" s="96"/>
      <c r="D2135" s="95"/>
      <c r="E2135" s="96"/>
      <c r="F2135" s="96"/>
      <c r="G2135" s="96"/>
      <c r="H2135" s="96"/>
      <c r="I2135" s="96"/>
      <c r="J2135" s="104"/>
      <c r="K2135" s="104"/>
      <c r="L2135" s="104"/>
      <c r="M2135" s="104"/>
    </row>
    <row r="2136" spans="1:13" x14ac:dyDescent="0.25">
      <c r="A2136" s="96"/>
      <c r="B2136" s="96"/>
      <c r="C2136" s="96"/>
      <c r="D2136" s="95"/>
      <c r="E2136" s="96"/>
      <c r="F2136" s="96"/>
      <c r="G2136" s="96"/>
      <c r="H2136" s="96"/>
      <c r="I2136" s="96"/>
      <c r="J2136" s="104"/>
      <c r="K2136" s="104"/>
      <c r="L2136" s="104"/>
      <c r="M2136" s="104"/>
    </row>
    <row r="2137" spans="1:13" x14ac:dyDescent="0.25">
      <c r="A2137" s="96"/>
      <c r="B2137" s="96"/>
      <c r="C2137" s="96"/>
      <c r="D2137" s="95"/>
      <c r="E2137" s="96"/>
      <c r="F2137" s="96"/>
      <c r="G2137" s="96"/>
      <c r="H2137" s="96"/>
      <c r="I2137" s="96"/>
      <c r="J2137" s="104"/>
      <c r="K2137" s="104"/>
      <c r="L2137" s="104"/>
      <c r="M2137" s="104"/>
    </row>
    <row r="2138" spans="1:13" x14ac:dyDescent="0.25">
      <c r="A2138" s="96"/>
      <c r="B2138" s="96"/>
      <c r="C2138" s="96"/>
      <c r="D2138" s="95"/>
      <c r="E2138" s="96"/>
      <c r="F2138" s="96"/>
      <c r="G2138" s="96"/>
      <c r="H2138" s="96"/>
      <c r="I2138" s="96"/>
      <c r="J2138" s="104"/>
      <c r="K2138" s="104"/>
      <c r="L2138" s="104"/>
      <c r="M2138" s="104"/>
    </row>
    <row r="2139" spans="1:13" x14ac:dyDescent="0.25">
      <c r="A2139" s="96"/>
      <c r="B2139" s="96"/>
      <c r="C2139" s="96"/>
      <c r="D2139" s="95"/>
      <c r="E2139" s="96"/>
      <c r="F2139" s="96"/>
      <c r="G2139" s="96"/>
      <c r="H2139" s="96"/>
      <c r="I2139" s="96"/>
      <c r="J2139" s="104"/>
      <c r="K2139" s="104"/>
      <c r="L2139" s="104"/>
      <c r="M2139" s="104"/>
    </row>
    <row r="2140" spans="1:13" x14ac:dyDescent="0.25">
      <c r="A2140" s="96"/>
      <c r="B2140" s="96"/>
      <c r="C2140" s="96"/>
      <c r="D2140" s="95"/>
      <c r="E2140" s="96"/>
      <c r="F2140" s="96"/>
      <c r="G2140" s="96"/>
      <c r="H2140" s="96"/>
      <c r="I2140" s="96"/>
      <c r="J2140" s="104"/>
      <c r="K2140" s="104"/>
      <c r="L2140" s="104"/>
      <c r="M2140" s="104"/>
    </row>
    <row r="2141" spans="1:13" x14ac:dyDescent="0.25">
      <c r="A2141" s="96"/>
      <c r="B2141" s="96"/>
      <c r="C2141" s="96"/>
      <c r="D2141" s="95"/>
      <c r="E2141" s="96"/>
      <c r="F2141" s="96"/>
      <c r="G2141" s="96"/>
      <c r="H2141" s="96"/>
      <c r="I2141" s="96"/>
      <c r="J2141" s="104"/>
      <c r="K2141" s="104"/>
      <c r="L2141" s="104"/>
      <c r="M2141" s="104"/>
    </row>
    <row r="2142" spans="1:13" x14ac:dyDescent="0.25">
      <c r="A2142" s="96"/>
      <c r="B2142" s="96"/>
      <c r="C2142" s="96"/>
      <c r="D2142" s="95"/>
      <c r="E2142" s="96"/>
      <c r="F2142" s="96"/>
      <c r="G2142" s="96"/>
      <c r="H2142" s="96"/>
      <c r="I2142" s="96"/>
      <c r="J2142" s="104"/>
      <c r="K2142" s="104"/>
      <c r="L2142" s="104"/>
      <c r="M2142" s="104"/>
    </row>
    <row r="2143" spans="1:13" x14ac:dyDescent="0.25">
      <c r="A2143" s="96"/>
      <c r="B2143" s="96"/>
      <c r="C2143" s="96"/>
      <c r="D2143" s="95"/>
      <c r="E2143" s="96"/>
      <c r="F2143" s="96"/>
      <c r="G2143" s="96"/>
      <c r="H2143" s="96"/>
      <c r="I2143" s="96"/>
      <c r="J2143" s="104"/>
      <c r="K2143" s="104"/>
      <c r="L2143" s="104"/>
      <c r="M2143" s="104"/>
    </row>
    <row r="2144" spans="1:13" x14ac:dyDescent="0.25">
      <c r="A2144" s="96"/>
      <c r="B2144" s="96"/>
      <c r="C2144" s="96"/>
      <c r="D2144" s="95"/>
      <c r="E2144" s="96"/>
      <c r="F2144" s="96"/>
      <c r="G2144" s="96"/>
      <c r="H2144" s="96"/>
      <c r="I2144" s="96"/>
      <c r="J2144" s="104"/>
      <c r="K2144" s="104"/>
      <c r="L2144" s="104"/>
      <c r="M2144" s="104"/>
    </row>
    <row r="2145" spans="1:13" x14ac:dyDescent="0.25">
      <c r="A2145" s="96"/>
      <c r="B2145" s="96"/>
      <c r="C2145" s="96"/>
      <c r="D2145" s="95"/>
      <c r="E2145" s="96"/>
      <c r="F2145" s="96"/>
      <c r="G2145" s="96"/>
      <c r="H2145" s="96"/>
      <c r="I2145" s="96"/>
      <c r="J2145" s="104"/>
      <c r="K2145" s="104"/>
      <c r="L2145" s="104"/>
      <c r="M2145" s="104"/>
    </row>
    <row r="2146" spans="1:13" x14ac:dyDescent="0.25">
      <c r="A2146" s="96"/>
      <c r="B2146" s="96"/>
      <c r="C2146" s="96"/>
      <c r="D2146" s="95"/>
      <c r="E2146" s="96"/>
      <c r="F2146" s="96"/>
      <c r="G2146" s="96"/>
      <c r="H2146" s="96"/>
      <c r="I2146" s="96"/>
      <c r="J2146" s="104"/>
      <c r="K2146" s="104"/>
      <c r="L2146" s="104"/>
      <c r="M2146" s="104"/>
    </row>
    <row r="2147" spans="1:13" x14ac:dyDescent="0.25">
      <c r="A2147" s="96"/>
      <c r="B2147" s="96"/>
      <c r="C2147" s="96"/>
      <c r="D2147" s="95"/>
      <c r="E2147" s="96"/>
      <c r="F2147" s="96"/>
      <c r="G2147" s="96"/>
      <c r="H2147" s="96"/>
      <c r="I2147" s="96"/>
      <c r="J2147" s="104"/>
      <c r="K2147" s="104"/>
      <c r="L2147" s="104"/>
      <c r="M2147" s="104"/>
    </row>
    <row r="2148" spans="1:13" x14ac:dyDescent="0.25">
      <c r="A2148" s="96"/>
      <c r="B2148" s="96"/>
      <c r="C2148" s="96"/>
      <c r="D2148" s="95"/>
      <c r="E2148" s="96"/>
      <c r="F2148" s="96"/>
      <c r="G2148" s="96"/>
      <c r="H2148" s="96"/>
      <c r="I2148" s="96"/>
      <c r="J2148" s="104"/>
      <c r="K2148" s="104"/>
      <c r="L2148" s="104"/>
      <c r="M2148" s="104"/>
    </row>
    <row r="2149" spans="1:13" x14ac:dyDescent="0.25">
      <c r="A2149" s="96"/>
      <c r="B2149" s="96"/>
      <c r="C2149" s="96"/>
      <c r="D2149" s="95"/>
      <c r="E2149" s="96"/>
      <c r="F2149" s="96"/>
      <c r="G2149" s="96"/>
      <c r="H2149" s="96"/>
      <c r="I2149" s="96"/>
      <c r="J2149" s="104"/>
      <c r="K2149" s="104"/>
      <c r="L2149" s="104"/>
      <c r="M2149" s="104"/>
    </row>
    <row r="2150" spans="1:13" x14ac:dyDescent="0.25">
      <c r="A2150" s="96"/>
      <c r="B2150" s="96"/>
      <c r="C2150" s="96"/>
      <c r="D2150" s="95"/>
      <c r="E2150" s="96"/>
      <c r="F2150" s="96"/>
      <c r="G2150" s="96"/>
      <c r="H2150" s="96"/>
      <c r="I2150" s="96"/>
      <c r="J2150" s="104"/>
      <c r="K2150" s="104"/>
      <c r="L2150" s="104"/>
      <c r="M2150" s="104"/>
    </row>
    <row r="2151" spans="1:13" x14ac:dyDescent="0.25">
      <c r="A2151" s="96"/>
      <c r="B2151" s="96"/>
      <c r="C2151" s="96"/>
      <c r="D2151" s="95"/>
      <c r="E2151" s="96"/>
      <c r="F2151" s="96"/>
      <c r="G2151" s="96"/>
      <c r="H2151" s="96"/>
      <c r="I2151" s="96"/>
      <c r="J2151" s="104"/>
      <c r="K2151" s="104"/>
      <c r="L2151" s="104"/>
      <c r="M2151" s="104"/>
    </row>
    <row r="2152" spans="1:13" x14ac:dyDescent="0.25">
      <c r="A2152" s="96"/>
      <c r="B2152" s="96"/>
      <c r="C2152" s="96"/>
      <c r="D2152" s="95"/>
      <c r="E2152" s="96"/>
      <c r="F2152" s="96"/>
      <c r="G2152" s="96"/>
      <c r="H2152" s="96"/>
      <c r="I2152" s="96"/>
      <c r="J2152" s="104"/>
      <c r="K2152" s="104"/>
      <c r="L2152" s="104"/>
      <c r="M2152" s="104"/>
    </row>
    <row r="2153" spans="1:13" x14ac:dyDescent="0.25">
      <c r="A2153" s="96"/>
      <c r="B2153" s="96"/>
      <c r="C2153" s="96"/>
      <c r="D2153" s="95"/>
      <c r="E2153" s="96"/>
      <c r="F2153" s="96"/>
      <c r="G2153" s="96"/>
      <c r="H2153" s="96"/>
      <c r="I2153" s="96"/>
      <c r="J2153" s="104"/>
      <c r="K2153" s="104"/>
      <c r="L2153" s="104"/>
      <c r="M2153" s="104"/>
    </row>
    <row r="2154" spans="1:13" x14ac:dyDescent="0.25">
      <c r="A2154" s="96"/>
      <c r="B2154" s="96"/>
      <c r="C2154" s="96"/>
      <c r="D2154" s="95"/>
      <c r="E2154" s="96"/>
      <c r="F2154" s="96"/>
      <c r="G2154" s="96"/>
      <c r="H2154" s="96"/>
      <c r="I2154" s="96"/>
      <c r="J2154" s="104"/>
      <c r="K2154" s="104"/>
      <c r="L2154" s="104"/>
      <c r="M2154" s="104"/>
    </row>
    <row r="2155" spans="1:13" x14ac:dyDescent="0.25">
      <c r="A2155" s="96"/>
      <c r="B2155" s="96"/>
      <c r="C2155" s="96"/>
      <c r="D2155" s="95"/>
      <c r="E2155" s="96"/>
      <c r="F2155" s="96"/>
      <c r="G2155" s="96"/>
      <c r="H2155" s="96"/>
      <c r="I2155" s="96"/>
      <c r="J2155" s="104"/>
      <c r="K2155" s="104"/>
      <c r="L2155" s="104"/>
      <c r="M2155" s="104"/>
    </row>
    <row r="2156" spans="1:13" x14ac:dyDescent="0.25">
      <c r="A2156" s="96"/>
      <c r="B2156" s="96"/>
      <c r="C2156" s="96"/>
      <c r="D2156" s="95"/>
      <c r="E2156" s="96"/>
      <c r="F2156" s="96"/>
      <c r="G2156" s="96"/>
      <c r="H2156" s="96"/>
      <c r="I2156" s="96"/>
      <c r="J2156" s="104"/>
      <c r="K2156" s="104"/>
      <c r="L2156" s="104"/>
      <c r="M2156" s="104"/>
    </row>
    <row r="2157" spans="1:13" x14ac:dyDescent="0.25">
      <c r="A2157" s="96"/>
      <c r="B2157" s="96"/>
      <c r="C2157" s="96"/>
      <c r="D2157" s="95"/>
      <c r="E2157" s="96"/>
      <c r="F2157" s="96"/>
      <c r="G2157" s="96"/>
      <c r="H2157" s="96"/>
      <c r="I2157" s="96"/>
      <c r="J2157" s="104"/>
      <c r="K2157" s="104"/>
      <c r="L2157" s="104"/>
      <c r="M2157" s="104"/>
    </row>
    <row r="2158" spans="1:13" x14ac:dyDescent="0.25">
      <c r="A2158" s="96"/>
      <c r="B2158" s="96"/>
      <c r="C2158" s="96"/>
      <c r="D2158" s="95"/>
      <c r="E2158" s="96"/>
      <c r="F2158" s="96"/>
      <c r="G2158" s="96"/>
      <c r="H2158" s="96"/>
      <c r="I2158" s="96"/>
      <c r="J2158" s="104"/>
      <c r="K2158" s="104"/>
      <c r="L2158" s="104"/>
      <c r="M2158" s="104"/>
    </row>
    <row r="2159" spans="1:13" x14ac:dyDescent="0.25">
      <c r="A2159" s="96"/>
      <c r="B2159" s="96"/>
      <c r="C2159" s="96"/>
      <c r="D2159" s="95"/>
      <c r="E2159" s="96"/>
      <c r="F2159" s="96"/>
      <c r="G2159" s="96"/>
      <c r="H2159" s="96"/>
      <c r="I2159" s="96"/>
      <c r="J2159" s="104"/>
      <c r="K2159" s="104"/>
      <c r="L2159" s="104"/>
      <c r="M2159" s="104"/>
    </row>
    <row r="2160" spans="1:13" x14ac:dyDescent="0.25">
      <c r="A2160" s="96"/>
      <c r="B2160" s="96"/>
      <c r="C2160" s="96"/>
      <c r="D2160" s="95"/>
      <c r="E2160" s="96"/>
      <c r="F2160" s="96"/>
      <c r="G2160" s="96"/>
      <c r="H2160" s="96"/>
      <c r="I2160" s="96"/>
      <c r="J2160" s="104"/>
      <c r="K2160" s="104"/>
      <c r="L2160" s="104"/>
      <c r="M2160" s="104"/>
    </row>
    <row r="2161" spans="1:13" x14ac:dyDescent="0.25">
      <c r="A2161" s="96"/>
      <c r="B2161" s="96"/>
      <c r="C2161" s="96"/>
      <c r="D2161" s="95"/>
      <c r="E2161" s="96"/>
      <c r="F2161" s="96"/>
      <c r="G2161" s="96"/>
      <c r="H2161" s="96"/>
      <c r="I2161" s="96"/>
      <c r="J2161" s="104"/>
      <c r="K2161" s="104"/>
      <c r="L2161" s="104"/>
      <c r="M2161" s="104"/>
    </row>
    <row r="2162" spans="1:13" x14ac:dyDescent="0.25">
      <c r="A2162" s="96"/>
      <c r="B2162" s="96"/>
      <c r="C2162" s="96"/>
      <c r="D2162" s="95"/>
      <c r="E2162" s="96"/>
      <c r="F2162" s="96"/>
      <c r="G2162" s="96"/>
      <c r="H2162" s="96"/>
      <c r="I2162" s="96"/>
      <c r="J2162" s="104"/>
      <c r="K2162" s="104"/>
      <c r="L2162" s="104"/>
      <c r="M2162" s="104"/>
    </row>
    <row r="2163" spans="1:13" x14ac:dyDescent="0.25">
      <c r="A2163" s="96"/>
      <c r="B2163" s="96"/>
      <c r="C2163" s="96"/>
      <c r="D2163" s="95"/>
      <c r="E2163" s="96"/>
      <c r="F2163" s="96"/>
      <c r="G2163" s="96"/>
      <c r="H2163" s="96"/>
      <c r="I2163" s="96"/>
      <c r="J2163" s="104"/>
      <c r="K2163" s="104"/>
      <c r="L2163" s="104"/>
      <c r="M2163" s="104"/>
    </row>
    <row r="2164" spans="1:13" x14ac:dyDescent="0.25">
      <c r="A2164" s="96"/>
      <c r="B2164" s="96"/>
      <c r="C2164" s="96"/>
      <c r="D2164" s="95"/>
      <c r="E2164" s="96"/>
      <c r="F2164" s="96"/>
      <c r="G2164" s="96"/>
      <c r="H2164" s="96"/>
      <c r="I2164" s="96"/>
      <c r="J2164" s="104"/>
      <c r="K2164" s="104"/>
      <c r="L2164" s="104"/>
      <c r="M2164" s="104"/>
    </row>
    <row r="2165" spans="1:13" x14ac:dyDescent="0.25">
      <c r="A2165" s="96"/>
      <c r="B2165" s="96"/>
      <c r="C2165" s="96"/>
      <c r="D2165" s="95"/>
      <c r="E2165" s="96"/>
      <c r="F2165" s="96"/>
      <c r="G2165" s="96"/>
      <c r="H2165" s="96"/>
      <c r="I2165" s="96"/>
      <c r="J2165" s="104"/>
      <c r="K2165" s="104"/>
      <c r="L2165" s="104"/>
      <c r="M2165" s="104"/>
    </row>
    <row r="2166" spans="1:13" x14ac:dyDescent="0.25">
      <c r="A2166" s="96"/>
      <c r="B2166" s="96"/>
      <c r="C2166" s="96"/>
      <c r="D2166" s="95"/>
      <c r="E2166" s="96"/>
      <c r="F2166" s="96"/>
      <c r="G2166" s="96"/>
      <c r="H2166" s="96"/>
      <c r="I2166" s="96"/>
      <c r="J2166" s="104"/>
      <c r="K2166" s="104"/>
      <c r="L2166" s="104"/>
      <c r="M2166" s="104"/>
    </row>
    <row r="2167" spans="1:13" x14ac:dyDescent="0.25">
      <c r="A2167" s="96"/>
      <c r="B2167" s="96"/>
      <c r="C2167" s="96"/>
      <c r="D2167" s="95"/>
      <c r="E2167" s="96"/>
      <c r="F2167" s="96"/>
      <c r="G2167" s="96"/>
      <c r="H2167" s="96"/>
      <c r="I2167" s="96"/>
      <c r="J2167" s="104"/>
      <c r="K2167" s="104"/>
      <c r="L2167" s="104"/>
      <c r="M2167" s="104"/>
    </row>
    <row r="2168" spans="1:13" x14ac:dyDescent="0.25">
      <c r="A2168" s="96"/>
      <c r="B2168" s="96"/>
      <c r="C2168" s="96"/>
      <c r="D2168" s="95"/>
      <c r="E2168" s="96"/>
      <c r="F2168" s="96"/>
      <c r="G2168" s="96"/>
      <c r="H2168" s="96"/>
      <c r="I2168" s="96"/>
      <c r="J2168" s="104"/>
      <c r="K2168" s="104"/>
      <c r="L2168" s="104"/>
      <c r="M2168" s="104"/>
    </row>
    <row r="2169" spans="1:13" x14ac:dyDescent="0.25">
      <c r="A2169" s="96"/>
      <c r="B2169" s="96"/>
      <c r="C2169" s="96"/>
      <c r="D2169" s="95"/>
      <c r="E2169" s="96"/>
      <c r="F2169" s="96"/>
      <c r="G2169" s="96"/>
      <c r="H2169" s="96"/>
      <c r="I2169" s="96"/>
      <c r="J2169" s="104"/>
      <c r="K2169" s="104"/>
      <c r="L2169" s="104"/>
      <c r="M2169" s="104"/>
    </row>
    <row r="2170" spans="1:13" x14ac:dyDescent="0.25">
      <c r="A2170" s="96"/>
      <c r="B2170" s="96"/>
      <c r="C2170" s="96"/>
      <c r="D2170" s="95"/>
      <c r="E2170" s="96"/>
      <c r="F2170" s="96"/>
      <c r="G2170" s="96"/>
      <c r="H2170" s="96"/>
      <c r="I2170" s="96"/>
      <c r="J2170" s="104"/>
      <c r="K2170" s="104"/>
      <c r="L2170" s="104"/>
      <c r="M2170" s="104"/>
    </row>
    <row r="2171" spans="1:13" x14ac:dyDescent="0.25">
      <c r="A2171" s="96"/>
      <c r="B2171" s="96"/>
      <c r="C2171" s="96"/>
      <c r="D2171" s="95"/>
      <c r="E2171" s="96"/>
      <c r="F2171" s="96"/>
      <c r="G2171" s="96"/>
      <c r="H2171" s="96"/>
      <c r="I2171" s="96"/>
      <c r="J2171" s="104"/>
      <c r="K2171" s="104"/>
      <c r="L2171" s="104"/>
      <c r="M2171" s="104"/>
    </row>
    <row r="2172" spans="1:13" x14ac:dyDescent="0.25">
      <c r="A2172" s="96"/>
      <c r="B2172" s="96"/>
      <c r="C2172" s="96"/>
      <c r="D2172" s="95"/>
      <c r="E2172" s="96"/>
      <c r="F2172" s="96"/>
      <c r="G2172" s="96"/>
      <c r="H2172" s="96"/>
      <c r="I2172" s="96"/>
      <c r="J2172" s="104"/>
      <c r="K2172" s="104"/>
      <c r="L2172" s="104"/>
      <c r="M2172" s="104"/>
    </row>
    <row r="2173" spans="1:13" x14ac:dyDescent="0.25">
      <c r="A2173" s="96"/>
      <c r="B2173" s="96"/>
      <c r="C2173" s="96"/>
      <c r="D2173" s="95"/>
      <c r="E2173" s="96"/>
      <c r="F2173" s="96"/>
      <c r="G2173" s="96"/>
      <c r="H2173" s="96"/>
      <c r="I2173" s="96"/>
      <c r="J2173" s="104"/>
      <c r="K2173" s="104"/>
      <c r="L2173" s="104"/>
      <c r="M2173" s="104"/>
    </row>
    <row r="2174" spans="1:13" x14ac:dyDescent="0.25">
      <c r="A2174" s="96"/>
      <c r="B2174" s="96"/>
      <c r="C2174" s="96"/>
      <c r="D2174" s="95"/>
      <c r="E2174" s="96"/>
      <c r="F2174" s="96"/>
      <c r="G2174" s="96"/>
      <c r="H2174" s="96"/>
      <c r="I2174" s="96"/>
      <c r="J2174" s="104"/>
      <c r="K2174" s="104"/>
      <c r="L2174" s="104"/>
      <c r="M2174" s="104"/>
    </row>
    <row r="2175" spans="1:13" x14ac:dyDescent="0.25">
      <c r="A2175" s="96"/>
      <c r="B2175" s="96"/>
      <c r="C2175" s="96"/>
      <c r="D2175" s="95"/>
      <c r="E2175" s="96"/>
      <c r="F2175" s="96"/>
      <c r="G2175" s="96"/>
      <c r="H2175" s="96"/>
      <c r="I2175" s="96"/>
      <c r="J2175" s="104"/>
      <c r="K2175" s="104"/>
      <c r="L2175" s="104"/>
      <c r="M2175" s="104"/>
    </row>
    <row r="2176" spans="1:13" x14ac:dyDescent="0.25">
      <c r="A2176" s="96"/>
      <c r="B2176" s="96"/>
      <c r="C2176" s="96"/>
      <c r="D2176" s="95"/>
      <c r="E2176" s="96"/>
      <c r="F2176" s="96"/>
      <c r="G2176" s="96"/>
      <c r="H2176" s="96"/>
      <c r="I2176" s="96"/>
      <c r="J2176" s="104"/>
      <c r="K2176" s="104"/>
      <c r="L2176" s="104"/>
      <c r="M2176" s="104"/>
    </row>
    <row r="2177" spans="1:13" x14ac:dyDescent="0.25">
      <c r="A2177" s="96"/>
      <c r="B2177" s="96"/>
      <c r="C2177" s="96"/>
      <c r="D2177" s="95"/>
      <c r="E2177" s="96"/>
      <c r="F2177" s="96"/>
      <c r="G2177" s="96"/>
      <c r="H2177" s="96"/>
      <c r="I2177" s="96"/>
      <c r="J2177" s="104"/>
      <c r="K2177" s="104"/>
      <c r="L2177" s="104"/>
      <c r="M2177" s="104"/>
    </row>
    <row r="2178" spans="1:13" x14ac:dyDescent="0.25">
      <c r="A2178" s="96"/>
      <c r="B2178" s="96"/>
      <c r="C2178" s="96"/>
      <c r="D2178" s="95"/>
      <c r="E2178" s="96"/>
      <c r="F2178" s="96"/>
      <c r="G2178" s="96"/>
      <c r="H2178" s="96"/>
      <c r="I2178" s="96"/>
      <c r="J2178" s="104"/>
      <c r="K2178" s="104"/>
      <c r="L2178" s="104"/>
      <c r="M2178" s="104"/>
    </row>
    <row r="2179" spans="1:13" x14ac:dyDescent="0.25">
      <c r="A2179" s="96"/>
      <c r="B2179" s="96"/>
      <c r="C2179" s="96"/>
      <c r="D2179" s="95"/>
      <c r="E2179" s="96"/>
      <c r="F2179" s="96"/>
      <c r="G2179" s="96"/>
      <c r="H2179" s="96"/>
      <c r="I2179" s="96"/>
      <c r="J2179" s="104"/>
      <c r="K2179" s="104"/>
      <c r="L2179" s="104"/>
      <c r="M2179" s="104"/>
    </row>
    <row r="2180" spans="1:13" x14ac:dyDescent="0.25">
      <c r="A2180" s="96"/>
      <c r="B2180" s="96"/>
      <c r="C2180" s="96"/>
      <c r="D2180" s="95"/>
      <c r="E2180" s="96"/>
      <c r="F2180" s="96"/>
      <c r="G2180" s="96"/>
      <c r="H2180" s="96"/>
      <c r="I2180" s="96"/>
      <c r="J2180" s="104"/>
      <c r="K2180" s="104"/>
      <c r="L2180" s="104"/>
      <c r="M2180" s="104"/>
    </row>
    <row r="2181" spans="1:13" x14ac:dyDescent="0.25">
      <c r="A2181" s="96"/>
      <c r="B2181" s="96"/>
      <c r="C2181" s="96"/>
      <c r="D2181" s="95"/>
      <c r="E2181" s="96"/>
      <c r="F2181" s="96"/>
      <c r="G2181" s="96"/>
      <c r="H2181" s="96"/>
      <c r="I2181" s="96"/>
      <c r="J2181" s="104"/>
      <c r="K2181" s="104"/>
      <c r="L2181" s="104"/>
      <c r="M2181" s="104"/>
    </row>
    <row r="2182" spans="1:13" x14ac:dyDescent="0.25">
      <c r="A2182" s="96"/>
      <c r="B2182" s="96"/>
      <c r="C2182" s="96"/>
      <c r="D2182" s="95"/>
      <c r="E2182" s="96"/>
      <c r="F2182" s="96"/>
      <c r="G2182" s="96"/>
      <c r="H2182" s="96"/>
      <c r="I2182" s="96"/>
      <c r="J2182" s="104"/>
      <c r="K2182" s="104"/>
      <c r="L2182" s="104"/>
      <c r="M2182" s="104"/>
    </row>
    <row r="2183" spans="1:13" x14ac:dyDescent="0.25">
      <c r="A2183" s="96"/>
      <c r="B2183" s="96"/>
      <c r="C2183" s="96"/>
      <c r="D2183" s="95"/>
      <c r="E2183" s="96"/>
      <c r="F2183" s="96"/>
      <c r="G2183" s="96"/>
      <c r="H2183" s="96"/>
      <c r="I2183" s="96"/>
      <c r="J2183" s="104"/>
      <c r="K2183" s="104"/>
      <c r="L2183" s="104"/>
      <c r="M2183" s="104"/>
    </row>
    <row r="2184" spans="1:13" x14ac:dyDescent="0.25">
      <c r="A2184" s="96"/>
      <c r="B2184" s="96"/>
      <c r="C2184" s="96"/>
      <c r="D2184" s="95"/>
      <c r="E2184" s="96"/>
      <c r="F2184" s="96"/>
      <c r="G2184" s="96"/>
      <c r="H2184" s="96"/>
      <c r="I2184" s="96"/>
      <c r="J2184" s="104"/>
      <c r="K2184" s="104"/>
      <c r="L2184" s="104"/>
      <c r="M2184" s="104"/>
    </row>
    <row r="2185" spans="1:13" x14ac:dyDescent="0.25">
      <c r="A2185" s="96"/>
      <c r="B2185" s="96"/>
      <c r="C2185" s="96"/>
      <c r="D2185" s="95"/>
      <c r="E2185" s="96"/>
      <c r="F2185" s="96"/>
      <c r="G2185" s="96"/>
      <c r="H2185" s="96"/>
      <c r="I2185" s="96"/>
      <c r="J2185" s="104"/>
      <c r="K2185" s="104"/>
      <c r="L2185" s="104"/>
      <c r="M2185" s="104"/>
    </row>
    <row r="2186" spans="1:13" x14ac:dyDescent="0.25">
      <c r="A2186" s="96"/>
      <c r="B2186" s="96"/>
      <c r="C2186" s="96"/>
      <c r="D2186" s="95"/>
      <c r="E2186" s="96"/>
      <c r="F2186" s="96"/>
      <c r="G2186" s="96"/>
      <c r="H2186" s="96"/>
      <c r="I2186" s="96"/>
      <c r="J2186" s="104"/>
      <c r="K2186" s="104"/>
      <c r="L2186" s="104"/>
      <c r="M2186" s="104"/>
    </row>
    <row r="2187" spans="1:13" x14ac:dyDescent="0.25">
      <c r="A2187" s="96"/>
      <c r="B2187" s="96"/>
      <c r="C2187" s="96"/>
      <c r="D2187" s="95"/>
      <c r="E2187" s="96"/>
      <c r="F2187" s="96"/>
      <c r="G2187" s="96"/>
      <c r="H2187" s="96"/>
      <c r="I2187" s="96"/>
      <c r="J2187" s="104"/>
      <c r="K2187" s="104"/>
      <c r="L2187" s="104"/>
      <c r="M2187" s="104"/>
    </row>
    <row r="2188" spans="1:13" x14ac:dyDescent="0.25">
      <c r="A2188" s="96"/>
      <c r="B2188" s="96"/>
      <c r="C2188" s="96"/>
      <c r="D2188" s="95"/>
      <c r="E2188" s="96"/>
      <c r="F2188" s="96"/>
      <c r="G2188" s="96"/>
      <c r="H2188" s="96"/>
      <c r="I2188" s="96"/>
      <c r="J2188" s="104"/>
      <c r="K2188" s="104"/>
      <c r="L2188" s="104"/>
      <c r="M2188" s="104"/>
    </row>
    <row r="2189" spans="1:13" x14ac:dyDescent="0.25">
      <c r="A2189" s="96"/>
      <c r="B2189" s="96"/>
      <c r="C2189" s="96"/>
      <c r="D2189" s="95"/>
      <c r="E2189" s="96"/>
      <c r="F2189" s="96"/>
      <c r="G2189" s="96"/>
      <c r="H2189" s="96"/>
      <c r="I2189" s="96"/>
      <c r="J2189" s="104"/>
      <c r="K2189" s="104"/>
      <c r="L2189" s="104"/>
      <c r="M2189" s="104"/>
    </row>
    <row r="2190" spans="1:13" x14ac:dyDescent="0.25">
      <c r="A2190" s="96"/>
      <c r="B2190" s="96"/>
      <c r="C2190" s="96"/>
      <c r="D2190" s="95"/>
      <c r="E2190" s="96"/>
      <c r="F2190" s="96"/>
      <c r="G2190" s="96"/>
      <c r="H2190" s="96"/>
      <c r="I2190" s="96"/>
      <c r="J2190" s="104"/>
      <c r="K2190" s="104"/>
      <c r="L2190" s="104"/>
      <c r="M2190" s="104"/>
    </row>
    <row r="2191" spans="1:13" x14ac:dyDescent="0.25">
      <c r="A2191" s="96"/>
      <c r="B2191" s="96"/>
      <c r="C2191" s="96"/>
      <c r="D2191" s="95"/>
      <c r="E2191" s="96"/>
      <c r="F2191" s="96"/>
      <c r="G2191" s="96"/>
      <c r="H2191" s="96"/>
      <c r="I2191" s="96"/>
      <c r="J2191" s="104"/>
      <c r="K2191" s="104"/>
      <c r="L2191" s="104"/>
      <c r="M2191" s="104"/>
    </row>
    <row r="2192" spans="1:13" x14ac:dyDescent="0.25">
      <c r="A2192" s="96"/>
      <c r="B2192" s="96"/>
      <c r="C2192" s="96"/>
      <c r="D2192" s="95"/>
      <c r="E2192" s="96"/>
      <c r="F2192" s="96"/>
      <c r="G2192" s="96"/>
      <c r="H2192" s="96"/>
      <c r="I2192" s="96"/>
      <c r="J2192" s="104"/>
      <c r="K2192" s="104"/>
      <c r="L2192" s="104"/>
      <c r="M2192" s="104"/>
    </row>
    <row r="2193" spans="1:13" x14ac:dyDescent="0.25">
      <c r="A2193" s="96"/>
      <c r="B2193" s="96"/>
      <c r="C2193" s="96"/>
      <c r="D2193" s="95"/>
      <c r="E2193" s="96"/>
      <c r="F2193" s="96"/>
      <c r="G2193" s="96"/>
      <c r="H2193" s="96"/>
      <c r="I2193" s="96"/>
      <c r="J2193" s="104"/>
      <c r="K2193" s="104"/>
      <c r="L2193" s="104"/>
      <c r="M2193" s="104"/>
    </row>
    <row r="2194" spans="1:13" x14ac:dyDescent="0.25">
      <c r="A2194" s="96"/>
      <c r="B2194" s="96"/>
      <c r="C2194" s="96"/>
      <c r="D2194" s="95"/>
      <c r="E2194" s="96"/>
      <c r="F2194" s="96"/>
      <c r="G2194" s="96"/>
      <c r="H2194" s="96"/>
      <c r="I2194" s="96"/>
      <c r="J2194" s="104"/>
      <c r="K2194" s="104"/>
      <c r="L2194" s="104"/>
      <c r="M2194" s="104"/>
    </row>
    <row r="2195" spans="1:13" x14ac:dyDescent="0.25">
      <c r="A2195" s="96"/>
      <c r="B2195" s="96"/>
      <c r="C2195" s="96"/>
      <c r="D2195" s="95"/>
      <c r="E2195" s="96"/>
      <c r="F2195" s="96"/>
      <c r="G2195" s="96"/>
      <c r="H2195" s="96"/>
      <c r="I2195" s="96"/>
      <c r="J2195" s="104"/>
      <c r="K2195" s="104"/>
      <c r="L2195" s="104"/>
      <c r="M2195" s="104"/>
    </row>
    <row r="2196" spans="1:13" x14ac:dyDescent="0.25">
      <c r="A2196" s="96"/>
      <c r="B2196" s="96"/>
      <c r="C2196" s="96"/>
      <c r="D2196" s="95"/>
      <c r="E2196" s="96"/>
      <c r="F2196" s="96"/>
      <c r="G2196" s="96"/>
      <c r="H2196" s="96"/>
      <c r="I2196" s="96"/>
      <c r="J2196" s="104"/>
      <c r="K2196" s="104"/>
      <c r="L2196" s="104"/>
      <c r="M2196" s="104"/>
    </row>
    <row r="2197" spans="1:13" x14ac:dyDescent="0.25">
      <c r="A2197" s="96"/>
      <c r="B2197" s="96"/>
      <c r="C2197" s="96"/>
      <c r="D2197" s="95"/>
      <c r="E2197" s="96"/>
      <c r="F2197" s="96"/>
      <c r="G2197" s="96"/>
      <c r="H2197" s="96"/>
      <c r="I2197" s="96"/>
      <c r="J2197" s="104"/>
      <c r="K2197" s="104"/>
      <c r="L2197" s="104"/>
      <c r="M2197" s="104"/>
    </row>
    <row r="2198" spans="1:13" x14ac:dyDescent="0.25">
      <c r="A2198" s="96"/>
      <c r="B2198" s="96"/>
      <c r="C2198" s="96"/>
      <c r="D2198" s="95"/>
      <c r="E2198" s="96"/>
      <c r="F2198" s="96"/>
      <c r="G2198" s="96"/>
      <c r="H2198" s="96"/>
      <c r="I2198" s="96"/>
      <c r="J2198" s="104"/>
      <c r="K2198" s="104"/>
      <c r="L2198" s="104"/>
      <c r="M2198" s="104"/>
    </row>
    <row r="2199" spans="1:13" x14ac:dyDescent="0.25">
      <c r="A2199" s="96"/>
      <c r="B2199" s="96"/>
      <c r="C2199" s="96"/>
      <c r="D2199" s="95"/>
      <c r="E2199" s="96"/>
      <c r="F2199" s="96"/>
      <c r="G2199" s="96"/>
      <c r="H2199" s="96"/>
      <c r="I2199" s="96"/>
      <c r="J2199" s="104"/>
      <c r="K2199" s="104"/>
      <c r="L2199" s="104"/>
      <c r="M2199" s="104"/>
    </row>
    <row r="2200" spans="1:13" x14ac:dyDescent="0.25">
      <c r="A2200" s="96"/>
      <c r="B2200" s="96"/>
      <c r="C2200" s="96"/>
      <c r="D2200" s="95"/>
      <c r="E2200" s="96"/>
      <c r="F2200" s="96"/>
      <c r="G2200" s="96"/>
      <c r="H2200" s="96"/>
      <c r="I2200" s="96"/>
      <c r="J2200" s="104"/>
      <c r="K2200" s="104"/>
      <c r="L2200" s="104"/>
      <c r="M2200" s="104"/>
    </row>
    <row r="2201" spans="1:13" x14ac:dyDescent="0.25">
      <c r="A2201" s="96"/>
      <c r="B2201" s="96"/>
      <c r="C2201" s="96"/>
      <c r="D2201" s="95"/>
      <c r="E2201" s="96"/>
      <c r="F2201" s="96"/>
      <c r="G2201" s="96"/>
      <c r="H2201" s="96"/>
      <c r="I2201" s="96"/>
      <c r="J2201" s="104"/>
      <c r="K2201" s="104"/>
      <c r="L2201" s="104"/>
      <c r="M2201" s="104"/>
    </row>
    <row r="2202" spans="1:13" x14ac:dyDescent="0.25">
      <c r="A2202" s="96"/>
      <c r="B2202" s="96"/>
      <c r="C2202" s="96"/>
      <c r="D2202" s="95"/>
      <c r="E2202" s="96"/>
      <c r="F2202" s="96"/>
      <c r="G2202" s="96"/>
      <c r="H2202" s="96"/>
      <c r="I2202" s="96"/>
      <c r="J2202" s="104"/>
      <c r="K2202" s="104"/>
      <c r="L2202" s="104"/>
      <c r="M2202" s="104"/>
    </row>
    <row r="2203" spans="1:13" x14ac:dyDescent="0.25">
      <c r="A2203" s="96"/>
      <c r="B2203" s="96"/>
      <c r="C2203" s="96"/>
      <c r="D2203" s="95"/>
      <c r="E2203" s="96"/>
      <c r="F2203" s="96"/>
      <c r="G2203" s="96"/>
      <c r="H2203" s="96"/>
      <c r="I2203" s="96"/>
      <c r="J2203" s="104"/>
      <c r="K2203" s="104"/>
      <c r="L2203" s="104"/>
      <c r="M2203" s="104"/>
    </row>
    <row r="2204" spans="1:13" x14ac:dyDescent="0.25">
      <c r="A2204" s="96"/>
      <c r="B2204" s="96"/>
      <c r="C2204" s="96"/>
      <c r="D2204" s="95"/>
      <c r="E2204" s="96"/>
      <c r="F2204" s="96"/>
      <c r="G2204" s="96"/>
      <c r="H2204" s="96"/>
      <c r="I2204" s="96"/>
      <c r="J2204" s="104"/>
      <c r="K2204" s="104"/>
      <c r="L2204" s="104"/>
      <c r="M2204" s="104"/>
    </row>
    <row r="2205" spans="1:13" x14ac:dyDescent="0.25">
      <c r="A2205" s="96"/>
      <c r="B2205" s="96"/>
      <c r="C2205" s="96"/>
      <c r="D2205" s="95"/>
      <c r="E2205" s="96"/>
      <c r="F2205" s="96"/>
      <c r="G2205" s="96"/>
      <c r="H2205" s="96"/>
      <c r="I2205" s="96"/>
      <c r="J2205" s="104"/>
      <c r="K2205" s="104"/>
      <c r="L2205" s="104"/>
      <c r="M2205" s="104"/>
    </row>
    <row r="2206" spans="1:13" x14ac:dyDescent="0.25">
      <c r="A2206" s="96"/>
      <c r="B2206" s="96"/>
      <c r="C2206" s="96"/>
      <c r="D2206" s="95"/>
      <c r="E2206" s="96"/>
      <c r="F2206" s="96"/>
      <c r="G2206" s="96"/>
      <c r="H2206" s="96"/>
      <c r="I2206" s="96"/>
      <c r="J2206" s="104"/>
      <c r="K2206" s="104"/>
      <c r="L2206" s="104"/>
      <c r="M2206" s="104"/>
    </row>
    <row r="2207" spans="1:13" x14ac:dyDescent="0.25">
      <c r="A2207" s="96"/>
      <c r="B2207" s="96"/>
      <c r="C2207" s="96"/>
      <c r="D2207" s="95"/>
      <c r="E2207" s="96"/>
      <c r="F2207" s="96"/>
      <c r="G2207" s="96"/>
      <c r="H2207" s="96"/>
      <c r="I2207" s="96"/>
      <c r="J2207" s="104"/>
      <c r="K2207" s="104"/>
      <c r="L2207" s="104"/>
      <c r="M2207" s="104"/>
    </row>
    <row r="2208" spans="1:13" x14ac:dyDescent="0.25">
      <c r="A2208" s="96"/>
      <c r="B2208" s="96"/>
      <c r="C2208" s="96"/>
      <c r="D2208" s="95"/>
      <c r="E2208" s="96"/>
      <c r="F2208" s="96"/>
      <c r="G2208" s="96"/>
      <c r="H2208" s="96"/>
      <c r="I2208" s="96"/>
      <c r="J2208" s="104"/>
      <c r="K2208" s="104"/>
      <c r="L2208" s="104"/>
      <c r="M2208" s="104"/>
    </row>
    <row r="2209" spans="1:13" x14ac:dyDescent="0.25">
      <c r="A2209" s="96"/>
      <c r="B2209" s="96"/>
      <c r="C2209" s="96"/>
      <c r="D2209" s="95"/>
      <c r="E2209" s="96"/>
      <c r="F2209" s="96"/>
      <c r="G2209" s="96"/>
      <c r="H2209" s="96"/>
      <c r="I2209" s="96"/>
      <c r="J2209" s="104"/>
      <c r="K2209" s="104"/>
      <c r="L2209" s="104"/>
      <c r="M2209" s="104"/>
    </row>
    <row r="2210" spans="1:13" x14ac:dyDescent="0.25">
      <c r="A2210" s="96"/>
      <c r="B2210" s="96"/>
      <c r="C2210" s="96"/>
      <c r="D2210" s="95"/>
      <c r="E2210" s="96"/>
      <c r="F2210" s="96"/>
      <c r="G2210" s="96"/>
      <c r="H2210" s="96"/>
      <c r="I2210" s="96"/>
      <c r="J2210" s="104"/>
      <c r="K2210" s="104"/>
      <c r="L2210" s="104"/>
      <c r="M2210" s="104"/>
    </row>
    <row r="2211" spans="1:13" x14ac:dyDescent="0.25">
      <c r="A2211" s="96"/>
      <c r="B2211" s="96"/>
      <c r="C2211" s="96"/>
      <c r="D2211" s="95"/>
      <c r="E2211" s="96"/>
      <c r="F2211" s="96"/>
      <c r="G2211" s="96"/>
      <c r="H2211" s="96"/>
      <c r="I2211" s="96"/>
      <c r="J2211" s="104"/>
      <c r="K2211" s="104"/>
      <c r="L2211" s="104"/>
      <c r="M2211" s="104"/>
    </row>
    <row r="2212" spans="1:13" x14ac:dyDescent="0.25">
      <c r="A2212" s="96"/>
      <c r="B2212" s="96"/>
      <c r="C2212" s="96"/>
      <c r="D2212" s="95"/>
      <c r="E2212" s="96"/>
      <c r="F2212" s="96"/>
      <c r="G2212" s="96"/>
      <c r="H2212" s="96"/>
      <c r="I2212" s="96"/>
      <c r="J2212" s="104"/>
      <c r="K2212" s="104"/>
      <c r="L2212" s="104"/>
      <c r="M2212" s="104"/>
    </row>
    <row r="2213" spans="1:13" x14ac:dyDescent="0.25">
      <c r="A2213" s="96"/>
      <c r="B2213" s="96"/>
      <c r="C2213" s="96"/>
      <c r="D2213" s="95"/>
      <c r="E2213" s="96"/>
      <c r="F2213" s="96"/>
      <c r="G2213" s="96"/>
      <c r="H2213" s="96"/>
      <c r="I2213" s="96"/>
      <c r="J2213" s="104"/>
      <c r="K2213" s="104"/>
      <c r="L2213" s="104"/>
      <c r="M2213" s="104"/>
    </row>
    <row r="2214" spans="1:13" x14ac:dyDescent="0.25">
      <c r="A2214" s="96"/>
      <c r="B2214" s="96"/>
      <c r="C2214" s="96"/>
      <c r="D2214" s="95"/>
      <c r="E2214" s="96"/>
      <c r="F2214" s="96"/>
      <c r="G2214" s="96"/>
      <c r="H2214" s="96"/>
      <c r="I2214" s="96"/>
      <c r="J2214" s="104"/>
      <c r="K2214" s="104"/>
      <c r="L2214" s="104"/>
      <c r="M2214" s="104"/>
    </row>
    <row r="2215" spans="1:13" x14ac:dyDescent="0.25">
      <c r="A2215" s="96"/>
      <c r="B2215" s="96"/>
      <c r="C2215" s="96"/>
      <c r="D2215" s="95"/>
      <c r="E2215" s="96"/>
      <c r="F2215" s="96"/>
      <c r="G2215" s="96"/>
      <c r="H2215" s="96"/>
      <c r="I2215" s="96"/>
      <c r="J2215" s="104"/>
      <c r="K2215" s="104"/>
      <c r="L2215" s="104"/>
      <c r="M2215" s="104"/>
    </row>
    <row r="2216" spans="1:13" x14ac:dyDescent="0.25">
      <c r="A2216" s="96"/>
      <c r="B2216" s="96"/>
      <c r="C2216" s="96"/>
      <c r="D2216" s="95"/>
      <c r="E2216" s="96"/>
      <c r="F2216" s="96"/>
      <c r="G2216" s="96"/>
      <c r="H2216" s="96"/>
      <c r="I2216" s="96"/>
      <c r="J2216" s="104"/>
      <c r="K2216" s="104"/>
      <c r="L2216" s="104"/>
      <c r="M2216" s="104"/>
    </row>
    <row r="2217" spans="1:13" x14ac:dyDescent="0.25">
      <c r="A2217" s="96"/>
      <c r="B2217" s="96"/>
      <c r="C2217" s="96"/>
      <c r="D2217" s="95"/>
      <c r="E2217" s="96"/>
      <c r="F2217" s="96"/>
      <c r="G2217" s="96"/>
      <c r="H2217" s="96"/>
      <c r="I2217" s="96"/>
      <c r="J2217" s="104"/>
      <c r="K2217" s="104"/>
      <c r="L2217" s="104"/>
      <c r="M2217" s="104"/>
    </row>
    <row r="2218" spans="1:13" x14ac:dyDescent="0.25">
      <c r="A2218" s="96"/>
      <c r="B2218" s="96"/>
      <c r="C2218" s="96"/>
      <c r="D2218" s="95"/>
      <c r="E2218" s="96"/>
      <c r="F2218" s="96"/>
      <c r="G2218" s="96"/>
      <c r="H2218" s="96"/>
      <c r="I2218" s="96"/>
      <c r="J2218" s="104"/>
      <c r="K2218" s="104"/>
      <c r="L2218" s="104"/>
      <c r="M2218" s="104"/>
    </row>
    <row r="2219" spans="1:13" x14ac:dyDescent="0.25">
      <c r="A2219" s="96"/>
      <c r="B2219" s="96"/>
      <c r="C2219" s="96"/>
      <c r="D2219" s="95"/>
      <c r="E2219" s="96"/>
      <c r="F2219" s="96"/>
      <c r="G2219" s="96"/>
      <c r="H2219" s="96"/>
      <c r="I2219" s="96"/>
      <c r="J2219" s="104"/>
      <c r="K2219" s="104"/>
      <c r="L2219" s="104"/>
      <c r="M2219" s="104"/>
    </row>
    <row r="2220" spans="1:13" x14ac:dyDescent="0.25">
      <c r="A2220" s="96"/>
      <c r="B2220" s="96"/>
      <c r="C2220" s="96"/>
      <c r="D2220" s="95"/>
      <c r="E2220" s="96"/>
      <c r="F2220" s="96"/>
      <c r="G2220" s="96"/>
      <c r="H2220" s="96"/>
      <c r="I2220" s="96"/>
      <c r="J2220" s="104"/>
      <c r="K2220" s="104"/>
      <c r="L2220" s="104"/>
      <c r="M2220" s="104"/>
    </row>
    <row r="2221" spans="1:13" x14ac:dyDescent="0.25">
      <c r="A2221" s="96"/>
      <c r="B2221" s="96"/>
      <c r="C2221" s="96"/>
      <c r="D2221" s="95"/>
      <c r="E2221" s="96"/>
      <c r="F2221" s="96"/>
      <c r="G2221" s="96"/>
      <c r="H2221" s="96"/>
      <c r="I2221" s="96"/>
      <c r="J2221" s="104"/>
      <c r="K2221" s="104"/>
      <c r="L2221" s="104"/>
      <c r="M2221" s="104"/>
    </row>
    <row r="2222" spans="1:13" x14ac:dyDescent="0.25">
      <c r="A2222" s="96"/>
      <c r="B2222" s="96"/>
      <c r="C2222" s="96"/>
      <c r="D2222" s="95"/>
      <c r="E2222" s="96"/>
      <c r="F2222" s="96"/>
      <c r="G2222" s="96"/>
      <c r="H2222" s="96"/>
      <c r="I2222" s="96"/>
      <c r="J2222" s="104"/>
      <c r="K2222" s="104"/>
      <c r="L2222" s="104"/>
      <c r="M2222" s="104"/>
    </row>
    <row r="2223" spans="1:13" x14ac:dyDescent="0.25">
      <c r="A2223" s="96"/>
      <c r="B2223" s="96"/>
      <c r="C2223" s="96"/>
      <c r="D2223" s="95"/>
      <c r="E2223" s="96"/>
      <c r="F2223" s="96"/>
      <c r="G2223" s="96"/>
      <c r="H2223" s="96"/>
      <c r="I2223" s="96"/>
      <c r="J2223" s="104"/>
      <c r="K2223" s="104"/>
      <c r="L2223" s="104"/>
      <c r="M2223" s="104"/>
    </row>
    <row r="2224" spans="1:13" x14ac:dyDescent="0.25">
      <c r="A2224" s="96"/>
      <c r="B2224" s="96"/>
      <c r="C2224" s="96"/>
      <c r="D2224" s="95"/>
      <c r="E2224" s="96"/>
      <c r="F2224" s="96"/>
      <c r="G2224" s="96"/>
      <c r="H2224" s="96"/>
      <c r="I2224" s="96"/>
      <c r="J2224" s="104"/>
      <c r="K2224" s="104"/>
      <c r="L2224" s="104"/>
      <c r="M2224" s="104"/>
    </row>
    <row r="2225" spans="1:13" x14ac:dyDescent="0.25">
      <c r="A2225" s="96"/>
      <c r="B2225" s="96"/>
      <c r="C2225" s="96"/>
      <c r="D2225" s="95"/>
      <c r="E2225" s="96"/>
      <c r="F2225" s="96"/>
      <c r="G2225" s="96"/>
      <c r="H2225" s="96"/>
      <c r="I2225" s="96"/>
      <c r="J2225" s="104"/>
      <c r="K2225" s="104"/>
      <c r="L2225" s="104"/>
      <c r="M2225" s="104"/>
    </row>
    <row r="2226" spans="1:13" x14ac:dyDescent="0.25">
      <c r="A2226" s="96"/>
      <c r="B2226" s="96"/>
      <c r="C2226" s="96"/>
      <c r="D2226" s="95"/>
      <c r="E2226" s="96"/>
      <c r="F2226" s="96"/>
      <c r="G2226" s="96"/>
      <c r="H2226" s="96"/>
      <c r="I2226" s="96"/>
      <c r="J2226" s="104"/>
      <c r="K2226" s="104"/>
      <c r="L2226" s="104"/>
      <c r="M2226" s="104"/>
    </row>
    <row r="2227" spans="1:13" x14ac:dyDescent="0.25">
      <c r="A2227" s="96"/>
      <c r="B2227" s="96"/>
      <c r="C2227" s="96"/>
      <c r="D2227" s="95"/>
      <c r="E2227" s="96"/>
      <c r="F2227" s="96"/>
      <c r="G2227" s="96"/>
      <c r="H2227" s="96"/>
      <c r="I2227" s="96"/>
      <c r="J2227" s="104"/>
      <c r="K2227" s="104"/>
      <c r="L2227" s="104"/>
      <c r="M2227" s="104"/>
    </row>
    <row r="2228" spans="1:13" x14ac:dyDescent="0.25">
      <c r="A2228" s="96"/>
      <c r="B2228" s="96"/>
      <c r="C2228" s="96"/>
      <c r="D2228" s="95"/>
      <c r="E2228" s="96"/>
      <c r="F2228" s="96"/>
      <c r="G2228" s="96"/>
      <c r="H2228" s="96"/>
      <c r="I2228" s="96"/>
      <c r="J2228" s="104"/>
      <c r="K2228" s="104"/>
      <c r="L2228" s="104"/>
      <c r="M2228" s="104"/>
    </row>
    <row r="2229" spans="1:13" x14ac:dyDescent="0.25">
      <c r="A2229" s="96"/>
      <c r="B2229" s="96"/>
      <c r="C2229" s="96"/>
      <c r="D2229" s="95"/>
      <c r="E2229" s="96"/>
      <c r="F2229" s="96"/>
      <c r="G2229" s="96"/>
      <c r="H2229" s="96"/>
      <c r="I2229" s="96"/>
      <c r="J2229" s="104"/>
      <c r="K2229" s="104"/>
      <c r="L2229" s="104"/>
      <c r="M2229" s="104"/>
    </row>
    <row r="2230" spans="1:13" x14ac:dyDescent="0.25">
      <c r="A2230" s="96"/>
      <c r="B2230" s="96"/>
      <c r="C2230" s="96"/>
      <c r="D2230" s="95"/>
      <c r="E2230" s="96"/>
      <c r="F2230" s="96"/>
      <c r="G2230" s="96"/>
      <c r="H2230" s="96"/>
      <c r="I2230" s="96"/>
      <c r="J2230" s="104"/>
      <c r="K2230" s="104"/>
      <c r="L2230" s="104"/>
      <c r="M2230" s="104"/>
    </row>
    <row r="2231" spans="1:13" x14ac:dyDescent="0.25">
      <c r="A2231" s="96"/>
      <c r="B2231" s="96"/>
      <c r="C2231" s="96"/>
      <c r="D2231" s="95"/>
      <c r="E2231" s="96"/>
      <c r="F2231" s="96"/>
      <c r="G2231" s="96"/>
      <c r="H2231" s="96"/>
      <c r="I2231" s="96"/>
      <c r="J2231" s="104"/>
      <c r="K2231" s="104"/>
      <c r="L2231" s="104"/>
      <c r="M2231" s="104"/>
    </row>
    <row r="2232" spans="1:13" x14ac:dyDescent="0.25">
      <c r="A2232" s="96"/>
      <c r="B2232" s="96"/>
      <c r="C2232" s="96"/>
      <c r="D2232" s="95"/>
      <c r="E2232" s="96"/>
      <c r="F2232" s="96"/>
      <c r="G2232" s="96"/>
      <c r="H2232" s="96"/>
      <c r="I2232" s="96"/>
      <c r="J2232" s="104"/>
      <c r="K2232" s="104"/>
      <c r="L2232" s="104"/>
      <c r="M2232" s="104"/>
    </row>
    <row r="2233" spans="1:13" x14ac:dyDescent="0.25">
      <c r="A2233" s="96"/>
      <c r="B2233" s="96"/>
      <c r="C2233" s="96"/>
      <c r="D2233" s="95"/>
      <c r="E2233" s="96"/>
      <c r="F2233" s="96"/>
      <c r="G2233" s="96"/>
      <c r="H2233" s="96"/>
      <c r="I2233" s="96"/>
      <c r="J2233" s="104"/>
      <c r="K2233" s="104"/>
      <c r="L2233" s="104"/>
      <c r="M2233" s="104"/>
    </row>
    <row r="2234" spans="1:13" x14ac:dyDescent="0.25">
      <c r="A2234" s="96"/>
      <c r="B2234" s="96"/>
      <c r="C2234" s="96"/>
      <c r="D2234" s="95"/>
      <c r="E2234" s="96"/>
      <c r="F2234" s="96"/>
      <c r="G2234" s="96"/>
      <c r="H2234" s="96"/>
      <c r="I2234" s="96"/>
      <c r="J2234" s="104"/>
      <c r="K2234" s="104"/>
      <c r="L2234" s="104"/>
      <c r="M2234" s="104"/>
    </row>
    <row r="2235" spans="1:13" x14ac:dyDescent="0.25">
      <c r="A2235" s="96"/>
      <c r="B2235" s="96"/>
      <c r="C2235" s="96"/>
      <c r="D2235" s="95"/>
      <c r="E2235" s="96"/>
      <c r="F2235" s="96"/>
      <c r="G2235" s="96"/>
      <c r="H2235" s="96"/>
      <c r="I2235" s="96"/>
      <c r="J2235" s="104"/>
      <c r="K2235" s="104"/>
      <c r="L2235" s="104"/>
      <c r="M2235" s="104"/>
    </row>
    <row r="2236" spans="1:13" x14ac:dyDescent="0.25">
      <c r="A2236" s="96"/>
      <c r="B2236" s="96"/>
      <c r="C2236" s="96"/>
      <c r="D2236" s="95"/>
      <c r="E2236" s="96"/>
      <c r="F2236" s="96"/>
      <c r="G2236" s="96"/>
      <c r="H2236" s="96"/>
      <c r="I2236" s="96"/>
      <c r="J2236" s="104"/>
      <c r="K2236" s="104"/>
      <c r="L2236" s="104"/>
      <c r="M2236" s="104"/>
    </row>
    <row r="2237" spans="1:13" x14ac:dyDescent="0.25">
      <c r="A2237" s="96"/>
      <c r="B2237" s="96"/>
      <c r="C2237" s="96"/>
      <c r="D2237" s="95"/>
      <c r="E2237" s="96"/>
      <c r="F2237" s="96"/>
      <c r="G2237" s="96"/>
      <c r="H2237" s="96"/>
      <c r="I2237" s="96"/>
      <c r="J2237" s="104"/>
      <c r="K2237" s="104"/>
      <c r="L2237" s="104"/>
      <c r="M2237" s="104"/>
    </row>
    <row r="2238" spans="1:13" x14ac:dyDescent="0.25">
      <c r="A2238" s="96"/>
      <c r="B2238" s="96"/>
      <c r="C2238" s="96"/>
      <c r="D2238" s="95"/>
      <c r="E2238" s="96"/>
      <c r="F2238" s="96"/>
      <c r="G2238" s="96"/>
      <c r="H2238" s="96"/>
      <c r="I2238" s="96"/>
      <c r="J2238" s="104"/>
      <c r="K2238" s="104"/>
      <c r="L2238" s="104"/>
      <c r="M2238" s="104"/>
    </row>
    <row r="2239" spans="1:13" x14ac:dyDescent="0.25">
      <c r="A2239" s="96"/>
      <c r="B2239" s="96"/>
      <c r="C2239" s="96"/>
      <c r="D2239" s="95"/>
      <c r="E2239" s="96"/>
      <c r="F2239" s="96"/>
      <c r="G2239" s="96"/>
      <c r="H2239" s="96"/>
      <c r="I2239" s="96"/>
      <c r="J2239" s="104"/>
      <c r="K2239" s="104"/>
      <c r="L2239" s="104"/>
      <c r="M2239" s="104"/>
    </row>
    <row r="2240" spans="1:13" x14ac:dyDescent="0.25">
      <c r="A2240" s="96"/>
      <c r="B2240" s="96"/>
      <c r="C2240" s="96"/>
      <c r="D2240" s="95"/>
      <c r="E2240" s="96"/>
      <c r="F2240" s="96"/>
      <c r="G2240" s="96"/>
      <c r="H2240" s="96"/>
      <c r="I2240" s="96"/>
      <c r="J2240" s="104"/>
      <c r="K2240" s="104"/>
      <c r="L2240" s="104"/>
      <c r="M2240" s="104"/>
    </row>
    <row r="2241" spans="1:13" x14ac:dyDescent="0.25">
      <c r="A2241" s="96"/>
      <c r="B2241" s="96"/>
      <c r="C2241" s="96"/>
      <c r="D2241" s="95"/>
      <c r="E2241" s="96"/>
      <c r="F2241" s="96"/>
      <c r="G2241" s="96"/>
      <c r="H2241" s="96"/>
      <c r="I2241" s="96"/>
      <c r="J2241" s="104"/>
      <c r="K2241" s="104"/>
      <c r="L2241" s="104"/>
      <c r="M2241" s="104"/>
    </row>
    <row r="2242" spans="1:13" x14ac:dyDescent="0.25">
      <c r="A2242" s="96"/>
      <c r="B2242" s="96"/>
      <c r="C2242" s="96"/>
      <c r="D2242" s="95"/>
      <c r="E2242" s="96"/>
      <c r="F2242" s="96"/>
      <c r="G2242" s="96"/>
      <c r="H2242" s="96"/>
      <c r="I2242" s="96"/>
      <c r="J2242" s="104"/>
      <c r="K2242" s="104"/>
      <c r="L2242" s="104"/>
      <c r="M2242" s="104"/>
    </row>
    <row r="2243" spans="1:13" x14ac:dyDescent="0.25">
      <c r="A2243" s="96"/>
      <c r="B2243" s="96"/>
      <c r="C2243" s="96"/>
      <c r="D2243" s="95"/>
      <c r="E2243" s="96"/>
      <c r="F2243" s="96"/>
      <c r="G2243" s="96"/>
      <c r="H2243" s="96"/>
      <c r="I2243" s="96"/>
      <c r="J2243" s="104"/>
      <c r="K2243" s="104"/>
      <c r="L2243" s="104"/>
      <c r="M2243" s="104"/>
    </row>
    <row r="2244" spans="1:13" x14ac:dyDescent="0.25">
      <c r="A2244" s="96"/>
      <c r="B2244" s="96"/>
      <c r="C2244" s="96"/>
      <c r="D2244" s="95"/>
      <c r="E2244" s="96"/>
      <c r="F2244" s="96"/>
      <c r="G2244" s="96"/>
      <c r="H2244" s="96"/>
      <c r="I2244" s="96"/>
      <c r="J2244" s="104"/>
      <c r="K2244" s="104"/>
      <c r="L2244" s="104"/>
      <c r="M2244" s="104"/>
    </row>
    <row r="2245" spans="1:13" x14ac:dyDescent="0.25">
      <c r="A2245" s="96"/>
      <c r="B2245" s="96"/>
      <c r="C2245" s="96"/>
      <c r="D2245" s="95"/>
      <c r="E2245" s="96"/>
      <c r="F2245" s="96"/>
      <c r="G2245" s="96"/>
      <c r="H2245" s="96"/>
      <c r="I2245" s="96"/>
      <c r="J2245" s="104"/>
      <c r="K2245" s="104"/>
      <c r="L2245" s="104"/>
      <c r="M2245" s="104"/>
    </row>
    <row r="2246" spans="1:13" x14ac:dyDescent="0.25">
      <c r="A2246" s="96"/>
      <c r="B2246" s="96"/>
      <c r="C2246" s="96"/>
      <c r="D2246" s="95"/>
      <c r="E2246" s="96"/>
      <c r="F2246" s="96"/>
      <c r="G2246" s="96"/>
      <c r="H2246" s="96"/>
      <c r="I2246" s="96"/>
      <c r="J2246" s="104"/>
      <c r="K2246" s="104"/>
      <c r="L2246" s="104"/>
      <c r="M2246" s="104"/>
    </row>
    <row r="2247" spans="1:13" x14ac:dyDescent="0.25">
      <c r="A2247" s="96"/>
      <c r="B2247" s="96"/>
      <c r="C2247" s="96"/>
      <c r="D2247" s="95"/>
      <c r="E2247" s="96"/>
      <c r="F2247" s="96"/>
      <c r="G2247" s="96"/>
      <c r="H2247" s="96"/>
      <c r="I2247" s="96"/>
      <c r="J2247" s="104"/>
      <c r="K2247" s="104"/>
      <c r="L2247" s="104"/>
      <c r="M2247" s="104"/>
    </row>
    <row r="2248" spans="1:13" x14ac:dyDescent="0.25">
      <c r="A2248" s="96"/>
      <c r="B2248" s="96"/>
      <c r="C2248" s="96"/>
      <c r="D2248" s="95"/>
      <c r="E2248" s="96"/>
      <c r="F2248" s="96"/>
      <c r="G2248" s="96"/>
      <c r="H2248" s="96"/>
      <c r="I2248" s="96"/>
      <c r="J2248" s="104"/>
      <c r="K2248" s="104"/>
      <c r="L2248" s="104"/>
      <c r="M2248" s="104"/>
    </row>
    <row r="2249" spans="1:13" x14ac:dyDescent="0.25">
      <c r="A2249" s="96"/>
      <c r="B2249" s="96"/>
      <c r="C2249" s="96"/>
      <c r="D2249" s="95"/>
      <c r="E2249" s="96"/>
      <c r="F2249" s="96"/>
      <c r="G2249" s="96"/>
      <c r="H2249" s="96"/>
      <c r="I2249" s="96"/>
      <c r="J2249" s="104"/>
      <c r="K2249" s="104"/>
      <c r="L2249" s="104"/>
      <c r="M2249" s="104"/>
    </row>
    <row r="2250" spans="1:13" x14ac:dyDescent="0.25">
      <c r="A2250" s="96"/>
      <c r="B2250" s="96"/>
      <c r="C2250" s="96"/>
      <c r="D2250" s="95"/>
      <c r="E2250" s="96"/>
      <c r="F2250" s="96"/>
      <c r="G2250" s="96"/>
      <c r="H2250" s="96"/>
      <c r="I2250" s="96"/>
      <c r="J2250" s="104"/>
      <c r="K2250" s="104"/>
      <c r="L2250" s="104"/>
      <c r="M2250" s="104"/>
    </row>
    <row r="2251" spans="1:13" x14ac:dyDescent="0.25">
      <c r="A2251" s="96"/>
      <c r="B2251" s="96"/>
      <c r="C2251" s="96"/>
      <c r="D2251" s="95"/>
      <c r="E2251" s="96"/>
      <c r="F2251" s="96"/>
      <c r="G2251" s="96"/>
      <c r="H2251" s="96"/>
      <c r="I2251" s="96"/>
      <c r="J2251" s="104"/>
      <c r="K2251" s="104"/>
      <c r="L2251" s="104"/>
      <c r="M2251" s="104"/>
    </row>
    <row r="2252" spans="1:13" x14ac:dyDescent="0.25">
      <c r="A2252" s="96"/>
      <c r="B2252" s="96"/>
      <c r="C2252" s="96"/>
      <c r="D2252" s="95"/>
      <c r="E2252" s="96"/>
      <c r="F2252" s="96"/>
      <c r="G2252" s="96"/>
      <c r="H2252" s="96"/>
      <c r="I2252" s="96"/>
      <c r="J2252" s="104"/>
      <c r="K2252" s="104"/>
      <c r="L2252" s="104"/>
      <c r="M2252" s="104"/>
    </row>
    <row r="2253" spans="1:13" x14ac:dyDescent="0.25">
      <c r="A2253" s="96"/>
      <c r="B2253" s="96"/>
      <c r="C2253" s="96"/>
      <c r="D2253" s="95"/>
      <c r="E2253" s="96"/>
      <c r="F2253" s="96"/>
      <c r="G2253" s="96"/>
      <c r="H2253" s="96"/>
      <c r="I2253" s="96"/>
      <c r="J2253" s="104"/>
      <c r="K2253" s="104"/>
      <c r="L2253" s="104"/>
      <c r="M2253" s="104"/>
    </row>
    <row r="2254" spans="1:13" x14ac:dyDescent="0.25">
      <c r="A2254" s="96"/>
      <c r="B2254" s="96"/>
      <c r="C2254" s="96"/>
      <c r="D2254" s="95"/>
      <c r="E2254" s="96"/>
      <c r="F2254" s="96"/>
      <c r="G2254" s="96"/>
      <c r="H2254" s="96"/>
      <c r="I2254" s="96"/>
      <c r="J2254" s="104"/>
      <c r="K2254" s="104"/>
      <c r="L2254" s="104"/>
      <c r="M2254" s="104"/>
    </row>
    <row r="2255" spans="1:13" x14ac:dyDescent="0.25">
      <c r="A2255" s="96"/>
      <c r="B2255" s="96"/>
      <c r="C2255" s="96"/>
      <c r="D2255" s="95"/>
      <c r="E2255" s="96"/>
      <c r="F2255" s="96"/>
      <c r="G2255" s="96"/>
      <c r="H2255" s="96"/>
      <c r="I2255" s="96"/>
      <c r="J2255" s="104"/>
      <c r="K2255" s="104"/>
      <c r="L2255" s="104"/>
      <c r="M2255" s="104"/>
    </row>
    <row r="2256" spans="1:13" x14ac:dyDescent="0.25">
      <c r="A2256" s="96"/>
      <c r="B2256" s="96"/>
      <c r="C2256" s="96"/>
      <c r="D2256" s="95"/>
      <c r="E2256" s="96"/>
      <c r="F2256" s="96"/>
      <c r="G2256" s="96"/>
      <c r="H2256" s="96"/>
      <c r="I2256" s="96"/>
      <c r="J2256" s="104"/>
      <c r="K2256" s="104"/>
      <c r="L2256" s="104"/>
      <c r="M2256" s="104"/>
    </row>
    <row r="2257" spans="1:13" x14ac:dyDescent="0.25">
      <c r="A2257" s="96"/>
      <c r="B2257" s="96"/>
      <c r="C2257" s="96"/>
      <c r="D2257" s="95"/>
      <c r="E2257" s="96"/>
      <c r="F2257" s="96"/>
      <c r="G2257" s="96"/>
      <c r="H2257" s="96"/>
      <c r="I2257" s="96"/>
      <c r="J2257" s="104"/>
      <c r="K2257" s="104"/>
      <c r="L2257" s="104"/>
      <c r="M2257" s="104"/>
    </row>
    <row r="2258" spans="1:13" x14ac:dyDescent="0.25">
      <c r="A2258" s="96"/>
      <c r="B2258" s="96"/>
      <c r="C2258" s="96"/>
      <c r="D2258" s="95"/>
      <c r="E2258" s="96"/>
      <c r="F2258" s="96"/>
      <c r="G2258" s="96"/>
      <c r="H2258" s="96"/>
      <c r="I2258" s="96"/>
      <c r="J2258" s="104"/>
      <c r="K2258" s="104"/>
      <c r="L2258" s="104"/>
      <c r="M2258" s="104"/>
    </row>
    <row r="2259" spans="1:13" x14ac:dyDescent="0.25">
      <c r="A2259" s="96"/>
      <c r="B2259" s="96"/>
      <c r="C2259" s="96"/>
      <c r="D2259" s="95"/>
      <c r="E2259" s="96"/>
      <c r="F2259" s="96"/>
      <c r="G2259" s="96"/>
      <c r="H2259" s="96"/>
      <c r="I2259" s="96"/>
      <c r="J2259" s="104"/>
      <c r="K2259" s="104"/>
      <c r="L2259" s="104"/>
      <c r="M2259" s="104"/>
    </row>
    <row r="2260" spans="1:13" x14ac:dyDescent="0.25">
      <c r="A2260" s="96"/>
      <c r="B2260" s="96"/>
      <c r="C2260" s="96"/>
      <c r="D2260" s="95"/>
      <c r="E2260" s="96"/>
      <c r="F2260" s="96"/>
      <c r="G2260" s="96"/>
      <c r="H2260" s="96"/>
      <c r="I2260" s="96"/>
      <c r="J2260" s="104"/>
      <c r="K2260" s="104"/>
      <c r="L2260" s="104"/>
      <c r="M2260" s="104"/>
    </row>
    <row r="2261" spans="1:13" x14ac:dyDescent="0.25">
      <c r="A2261" s="96"/>
      <c r="B2261" s="96"/>
      <c r="C2261" s="96"/>
      <c r="D2261" s="95"/>
      <c r="E2261" s="96"/>
      <c r="F2261" s="96"/>
      <c r="G2261" s="96"/>
      <c r="H2261" s="96"/>
      <c r="I2261" s="96"/>
      <c r="J2261" s="104"/>
      <c r="K2261" s="104"/>
      <c r="L2261" s="104"/>
      <c r="M2261" s="104"/>
    </row>
    <row r="2262" spans="1:13" x14ac:dyDescent="0.25">
      <c r="A2262" s="96"/>
      <c r="B2262" s="96"/>
      <c r="C2262" s="96"/>
      <c r="D2262" s="95"/>
      <c r="E2262" s="96"/>
      <c r="F2262" s="96"/>
      <c r="G2262" s="96"/>
      <c r="H2262" s="96"/>
      <c r="I2262" s="96"/>
      <c r="J2262" s="104"/>
      <c r="K2262" s="104"/>
      <c r="L2262" s="104"/>
      <c r="M2262" s="104"/>
    </row>
    <row r="2263" spans="1:13" x14ac:dyDescent="0.25">
      <c r="A2263" s="96"/>
      <c r="B2263" s="96"/>
      <c r="C2263" s="96"/>
      <c r="D2263" s="95"/>
      <c r="E2263" s="96"/>
      <c r="F2263" s="96"/>
      <c r="G2263" s="96"/>
      <c r="H2263" s="96"/>
      <c r="I2263" s="96"/>
      <c r="J2263" s="104"/>
      <c r="K2263" s="104"/>
      <c r="L2263" s="104"/>
      <c r="M2263" s="104"/>
    </row>
    <row r="2264" spans="1:13" x14ac:dyDescent="0.25">
      <c r="A2264" s="96"/>
      <c r="B2264" s="96"/>
      <c r="C2264" s="96"/>
      <c r="D2264" s="95"/>
      <c r="E2264" s="96"/>
      <c r="F2264" s="96"/>
      <c r="G2264" s="96"/>
      <c r="H2264" s="96"/>
      <c r="I2264" s="96"/>
      <c r="J2264" s="104"/>
      <c r="K2264" s="104"/>
      <c r="L2264" s="104"/>
      <c r="M2264" s="104"/>
    </row>
    <row r="2265" spans="1:13" x14ac:dyDescent="0.25">
      <c r="A2265" s="96"/>
      <c r="B2265" s="96"/>
      <c r="C2265" s="96"/>
      <c r="D2265" s="95"/>
      <c r="E2265" s="96"/>
      <c r="F2265" s="96"/>
      <c r="G2265" s="96"/>
      <c r="H2265" s="96"/>
      <c r="I2265" s="96"/>
      <c r="J2265" s="104"/>
      <c r="K2265" s="104"/>
      <c r="L2265" s="104"/>
      <c r="M2265" s="104"/>
    </row>
    <row r="2266" spans="1:13" x14ac:dyDescent="0.25">
      <c r="A2266" s="96"/>
      <c r="B2266" s="96"/>
      <c r="C2266" s="96"/>
      <c r="D2266" s="95"/>
      <c r="E2266" s="96"/>
      <c r="F2266" s="96"/>
      <c r="G2266" s="96"/>
      <c r="H2266" s="96"/>
      <c r="I2266" s="96"/>
      <c r="J2266" s="104"/>
      <c r="K2266" s="104"/>
      <c r="L2266" s="104"/>
      <c r="M2266" s="104"/>
    </row>
    <row r="2267" spans="1:13" x14ac:dyDescent="0.25">
      <c r="A2267" s="96"/>
      <c r="B2267" s="96"/>
      <c r="C2267" s="96"/>
      <c r="D2267" s="95"/>
      <c r="E2267" s="96"/>
      <c r="F2267" s="96"/>
      <c r="G2267" s="96"/>
      <c r="H2267" s="96"/>
      <c r="I2267" s="96"/>
      <c r="J2267" s="104"/>
      <c r="K2267" s="104"/>
      <c r="L2267" s="104"/>
      <c r="M2267" s="104"/>
    </row>
    <row r="2268" spans="1:13" x14ac:dyDescent="0.25">
      <c r="A2268" s="96"/>
      <c r="B2268" s="96"/>
      <c r="C2268" s="96"/>
      <c r="D2268" s="95"/>
      <c r="E2268" s="96"/>
      <c r="F2268" s="96"/>
      <c r="G2268" s="96"/>
      <c r="H2268" s="96"/>
      <c r="I2268" s="96"/>
      <c r="J2268" s="104"/>
      <c r="K2268" s="104"/>
      <c r="L2268" s="104"/>
      <c r="M2268" s="104"/>
    </row>
    <row r="2269" spans="1:13" x14ac:dyDescent="0.25">
      <c r="A2269" s="96"/>
      <c r="B2269" s="96"/>
      <c r="C2269" s="96"/>
      <c r="D2269" s="95"/>
      <c r="E2269" s="96"/>
      <c r="F2269" s="96"/>
      <c r="G2269" s="96"/>
      <c r="H2269" s="96"/>
      <c r="I2269" s="96"/>
      <c r="J2269" s="104"/>
      <c r="K2269" s="104"/>
      <c r="L2269" s="104"/>
      <c r="M2269" s="104"/>
    </row>
    <row r="2270" spans="1:13" x14ac:dyDescent="0.25">
      <c r="A2270" s="96"/>
      <c r="B2270" s="96"/>
      <c r="C2270" s="96"/>
      <c r="D2270" s="95"/>
      <c r="E2270" s="96"/>
      <c r="F2270" s="96"/>
      <c r="G2270" s="96"/>
      <c r="H2270" s="96"/>
      <c r="I2270" s="96"/>
      <c r="J2270" s="104"/>
      <c r="K2270" s="104"/>
      <c r="L2270" s="104"/>
      <c r="M2270" s="104"/>
    </row>
    <row r="2271" spans="1:13" x14ac:dyDescent="0.25">
      <c r="A2271" s="96"/>
      <c r="B2271" s="96"/>
      <c r="C2271" s="96"/>
      <c r="D2271" s="95"/>
      <c r="E2271" s="96"/>
      <c r="F2271" s="96"/>
      <c r="G2271" s="96"/>
      <c r="H2271" s="96"/>
      <c r="I2271" s="96"/>
      <c r="J2271" s="104"/>
      <c r="K2271" s="104"/>
      <c r="L2271" s="104"/>
      <c r="M2271" s="104"/>
    </row>
    <row r="2272" spans="1:13" x14ac:dyDescent="0.25">
      <c r="A2272" s="96"/>
      <c r="B2272" s="96"/>
      <c r="C2272" s="96"/>
      <c r="D2272" s="95"/>
      <c r="E2272" s="96"/>
      <c r="F2272" s="96"/>
      <c r="G2272" s="96"/>
      <c r="H2272" s="96"/>
      <c r="I2272" s="96"/>
      <c r="J2272" s="104"/>
      <c r="K2272" s="104"/>
      <c r="L2272" s="104"/>
      <c r="M2272" s="104"/>
    </row>
    <row r="2273" spans="1:13" x14ac:dyDescent="0.25">
      <c r="A2273" s="96"/>
      <c r="B2273" s="96"/>
      <c r="C2273" s="96"/>
      <c r="D2273" s="95"/>
      <c r="E2273" s="96"/>
      <c r="F2273" s="96"/>
      <c r="G2273" s="96"/>
      <c r="H2273" s="96"/>
      <c r="I2273" s="96"/>
      <c r="J2273" s="104"/>
      <c r="K2273" s="104"/>
      <c r="L2273" s="104"/>
      <c r="M2273" s="104"/>
    </row>
    <row r="2274" spans="1:13" x14ac:dyDescent="0.25">
      <c r="A2274" s="96"/>
      <c r="B2274" s="96"/>
      <c r="C2274" s="96"/>
      <c r="D2274" s="95"/>
      <c r="E2274" s="96"/>
      <c r="F2274" s="96"/>
      <c r="G2274" s="96"/>
      <c r="H2274" s="96"/>
      <c r="I2274" s="96"/>
      <c r="J2274" s="104"/>
      <c r="K2274" s="104"/>
      <c r="L2274" s="104"/>
      <c r="M2274" s="104"/>
    </row>
    <row r="2275" spans="1:13" x14ac:dyDescent="0.25">
      <c r="A2275" s="96"/>
      <c r="B2275" s="96"/>
      <c r="C2275" s="96"/>
      <c r="D2275" s="95"/>
      <c r="E2275" s="96"/>
      <c r="F2275" s="96"/>
      <c r="G2275" s="96"/>
      <c r="H2275" s="96"/>
      <c r="I2275" s="96"/>
      <c r="J2275" s="104"/>
      <c r="K2275" s="104"/>
      <c r="L2275" s="104"/>
      <c r="M2275" s="104"/>
    </row>
    <row r="2276" spans="1:13" x14ac:dyDescent="0.25">
      <c r="A2276" s="96"/>
      <c r="B2276" s="96"/>
      <c r="C2276" s="96"/>
      <c r="D2276" s="95"/>
      <c r="E2276" s="96"/>
      <c r="F2276" s="96"/>
      <c r="G2276" s="96"/>
      <c r="H2276" s="96"/>
      <c r="I2276" s="96"/>
      <c r="J2276" s="104"/>
      <c r="K2276" s="104"/>
      <c r="L2276" s="104"/>
      <c r="M2276" s="104"/>
    </row>
    <row r="2277" spans="1:13" x14ac:dyDescent="0.25">
      <c r="A2277" s="96"/>
      <c r="B2277" s="96"/>
      <c r="C2277" s="96"/>
      <c r="D2277" s="95"/>
      <c r="E2277" s="96"/>
      <c r="F2277" s="96"/>
      <c r="G2277" s="96"/>
      <c r="H2277" s="96"/>
      <c r="I2277" s="96"/>
      <c r="J2277" s="104"/>
      <c r="K2277" s="104"/>
      <c r="L2277" s="104"/>
      <c r="M2277" s="104"/>
    </row>
    <row r="2278" spans="1:13" x14ac:dyDescent="0.25">
      <c r="A2278" s="96"/>
      <c r="B2278" s="96"/>
      <c r="C2278" s="96"/>
      <c r="D2278" s="95"/>
      <c r="E2278" s="96"/>
      <c r="F2278" s="96"/>
      <c r="G2278" s="96"/>
      <c r="H2278" s="96"/>
      <c r="I2278" s="96"/>
      <c r="J2278" s="104"/>
      <c r="K2278" s="104"/>
      <c r="L2278" s="104"/>
      <c r="M2278" s="104"/>
    </row>
    <row r="2279" spans="1:13" x14ac:dyDescent="0.25">
      <c r="A2279" s="96"/>
      <c r="B2279" s="96"/>
      <c r="C2279" s="96"/>
      <c r="D2279" s="95"/>
      <c r="E2279" s="96"/>
      <c r="F2279" s="96"/>
      <c r="G2279" s="96"/>
      <c r="H2279" s="96"/>
      <c r="I2279" s="96"/>
      <c r="J2279" s="104"/>
      <c r="K2279" s="104"/>
      <c r="L2279" s="104"/>
      <c r="M2279" s="104"/>
    </row>
    <row r="2280" spans="1:13" x14ac:dyDescent="0.25">
      <c r="A2280" s="96"/>
      <c r="B2280" s="96"/>
      <c r="C2280" s="96"/>
      <c r="D2280" s="95"/>
      <c r="E2280" s="96"/>
      <c r="F2280" s="96"/>
      <c r="G2280" s="96"/>
      <c r="H2280" s="96"/>
      <c r="I2280" s="96"/>
      <c r="J2280" s="104"/>
      <c r="K2280" s="104"/>
      <c r="L2280" s="104"/>
      <c r="M2280" s="104"/>
    </row>
    <row r="2281" spans="1:13" x14ac:dyDescent="0.25">
      <c r="A2281" s="96"/>
      <c r="B2281" s="96"/>
      <c r="C2281" s="96"/>
      <c r="D2281" s="95"/>
      <c r="E2281" s="96"/>
      <c r="F2281" s="96"/>
      <c r="G2281" s="96"/>
      <c r="H2281" s="96"/>
      <c r="I2281" s="96"/>
      <c r="J2281" s="104"/>
      <c r="K2281" s="104"/>
      <c r="L2281" s="104"/>
      <c r="M2281" s="104"/>
    </row>
    <row r="2282" spans="1:13" x14ac:dyDescent="0.25">
      <c r="A2282" s="96"/>
      <c r="B2282" s="96"/>
      <c r="C2282" s="96"/>
      <c r="D2282" s="95"/>
      <c r="E2282" s="96"/>
      <c r="F2282" s="96"/>
      <c r="G2282" s="96"/>
      <c r="H2282" s="96"/>
      <c r="I2282" s="96"/>
      <c r="J2282" s="104"/>
      <c r="K2282" s="104"/>
      <c r="L2282" s="104"/>
      <c r="M2282" s="104"/>
    </row>
    <row r="2283" spans="1:13" x14ac:dyDescent="0.25">
      <c r="A2283" s="96"/>
      <c r="B2283" s="96"/>
      <c r="C2283" s="96"/>
      <c r="D2283" s="95"/>
      <c r="E2283" s="96"/>
      <c r="F2283" s="96"/>
      <c r="G2283" s="96"/>
      <c r="H2283" s="96"/>
      <c r="I2283" s="96"/>
      <c r="J2283" s="104"/>
      <c r="K2283" s="104"/>
      <c r="L2283" s="104"/>
      <c r="M2283" s="104"/>
    </row>
    <row r="2284" spans="1:13" x14ac:dyDescent="0.25">
      <c r="A2284" s="96"/>
      <c r="B2284" s="96"/>
      <c r="C2284" s="96"/>
      <c r="D2284" s="95"/>
      <c r="E2284" s="96"/>
      <c r="F2284" s="96"/>
      <c r="G2284" s="96"/>
      <c r="H2284" s="96"/>
      <c r="I2284" s="96"/>
      <c r="J2284" s="104"/>
      <c r="K2284" s="104"/>
      <c r="L2284" s="104"/>
      <c r="M2284" s="104"/>
    </row>
    <row r="2285" spans="1:13" x14ac:dyDescent="0.25">
      <c r="A2285" s="96"/>
      <c r="B2285" s="96"/>
      <c r="C2285" s="96"/>
      <c r="D2285" s="95"/>
      <c r="E2285" s="96"/>
      <c r="F2285" s="96"/>
      <c r="G2285" s="96"/>
      <c r="H2285" s="96"/>
      <c r="I2285" s="96"/>
      <c r="J2285" s="104"/>
      <c r="K2285" s="104"/>
      <c r="L2285" s="104"/>
      <c r="M2285" s="104"/>
    </row>
    <row r="2286" spans="1:13" x14ac:dyDescent="0.25">
      <c r="A2286" s="96"/>
      <c r="B2286" s="96"/>
      <c r="C2286" s="96"/>
      <c r="D2286" s="95"/>
      <c r="E2286" s="96"/>
      <c r="F2286" s="96"/>
      <c r="G2286" s="96"/>
      <c r="H2286" s="96"/>
      <c r="I2286" s="96"/>
      <c r="J2286" s="104"/>
      <c r="K2286" s="104"/>
      <c r="L2286" s="104"/>
      <c r="M2286" s="104"/>
    </row>
    <row r="2287" spans="1:13" x14ac:dyDescent="0.25">
      <c r="A2287" s="96"/>
      <c r="B2287" s="96"/>
      <c r="C2287" s="96"/>
      <c r="D2287" s="95"/>
      <c r="E2287" s="96"/>
      <c r="F2287" s="96"/>
      <c r="G2287" s="96"/>
      <c r="H2287" s="96"/>
      <c r="I2287" s="96"/>
      <c r="J2287" s="104"/>
      <c r="K2287" s="104"/>
      <c r="L2287" s="104"/>
      <c r="M2287" s="104"/>
    </row>
    <row r="2288" spans="1:13" x14ac:dyDescent="0.25">
      <c r="A2288" s="96"/>
      <c r="B2288" s="96"/>
      <c r="C2288" s="96"/>
      <c r="D2288" s="95"/>
      <c r="E2288" s="96"/>
      <c r="F2288" s="96"/>
      <c r="G2288" s="96"/>
      <c r="H2288" s="96"/>
      <c r="I2288" s="96"/>
      <c r="J2288" s="104"/>
      <c r="K2288" s="104"/>
      <c r="L2288" s="104"/>
      <c r="M2288" s="104"/>
    </row>
    <row r="2289" spans="1:13" x14ac:dyDescent="0.25">
      <c r="A2289" s="96"/>
      <c r="B2289" s="96"/>
      <c r="C2289" s="96"/>
      <c r="D2289" s="95"/>
      <c r="E2289" s="96"/>
      <c r="F2289" s="96"/>
      <c r="G2289" s="96"/>
      <c r="H2289" s="96"/>
      <c r="I2289" s="96"/>
      <c r="J2289" s="104"/>
      <c r="K2289" s="104"/>
      <c r="L2289" s="104"/>
      <c r="M2289" s="104"/>
    </row>
    <row r="2290" spans="1:13" x14ac:dyDescent="0.25">
      <c r="A2290" s="96"/>
      <c r="B2290" s="96"/>
      <c r="C2290" s="96"/>
      <c r="D2290" s="95"/>
      <c r="E2290" s="96"/>
      <c r="F2290" s="96"/>
      <c r="G2290" s="96"/>
      <c r="H2290" s="96"/>
      <c r="I2290" s="96"/>
      <c r="J2290" s="104"/>
      <c r="K2290" s="104"/>
      <c r="L2290" s="104"/>
      <c r="M2290" s="104"/>
    </row>
    <row r="2291" spans="1:13" x14ac:dyDescent="0.25">
      <c r="A2291" s="96"/>
      <c r="B2291" s="96"/>
      <c r="C2291" s="96"/>
      <c r="D2291" s="95"/>
      <c r="E2291" s="96"/>
      <c r="F2291" s="96"/>
      <c r="G2291" s="96"/>
      <c r="H2291" s="96"/>
      <c r="I2291" s="96"/>
      <c r="J2291" s="104"/>
      <c r="K2291" s="104"/>
      <c r="L2291" s="104"/>
      <c r="M2291" s="104"/>
    </row>
    <row r="2292" spans="1:13" x14ac:dyDescent="0.25">
      <c r="A2292" s="96"/>
      <c r="B2292" s="96"/>
      <c r="C2292" s="96"/>
      <c r="D2292" s="95"/>
      <c r="E2292" s="96"/>
      <c r="F2292" s="96"/>
      <c r="G2292" s="96"/>
      <c r="H2292" s="96"/>
      <c r="I2292" s="96"/>
      <c r="J2292" s="104"/>
      <c r="K2292" s="104"/>
      <c r="L2292" s="104"/>
      <c r="M2292" s="104"/>
    </row>
    <row r="2293" spans="1:13" x14ac:dyDescent="0.25">
      <c r="A2293" s="96"/>
      <c r="B2293" s="96"/>
      <c r="C2293" s="96"/>
      <c r="D2293" s="95"/>
      <c r="E2293" s="96"/>
      <c r="F2293" s="96"/>
      <c r="G2293" s="96"/>
      <c r="H2293" s="96"/>
      <c r="I2293" s="96"/>
      <c r="J2293" s="104"/>
      <c r="K2293" s="104"/>
      <c r="L2293" s="104"/>
      <c r="M2293" s="104"/>
    </row>
    <row r="2294" spans="1:13" x14ac:dyDescent="0.25">
      <c r="A2294" s="96"/>
      <c r="B2294" s="96"/>
      <c r="C2294" s="96"/>
      <c r="D2294" s="95"/>
      <c r="E2294" s="96"/>
      <c r="F2294" s="96"/>
      <c r="G2294" s="96"/>
      <c r="H2294" s="96"/>
      <c r="I2294" s="96"/>
      <c r="J2294" s="104"/>
      <c r="K2294" s="104"/>
      <c r="L2294" s="104"/>
      <c r="M2294" s="104"/>
    </row>
    <row r="2295" spans="1:13" x14ac:dyDescent="0.25">
      <c r="A2295" s="96"/>
      <c r="B2295" s="96"/>
      <c r="C2295" s="96"/>
      <c r="D2295" s="95"/>
      <c r="E2295" s="96"/>
      <c r="F2295" s="96"/>
      <c r="G2295" s="96"/>
      <c r="H2295" s="96"/>
      <c r="I2295" s="96"/>
      <c r="J2295" s="104"/>
      <c r="K2295" s="104"/>
      <c r="L2295" s="104"/>
      <c r="M2295" s="104"/>
    </row>
    <row r="2296" spans="1:13" x14ac:dyDescent="0.25">
      <c r="A2296" s="96"/>
      <c r="B2296" s="96"/>
      <c r="C2296" s="96"/>
      <c r="D2296" s="95"/>
      <c r="E2296" s="96"/>
      <c r="F2296" s="96"/>
      <c r="G2296" s="96"/>
      <c r="H2296" s="96"/>
      <c r="I2296" s="96"/>
      <c r="J2296" s="104"/>
      <c r="K2296" s="104"/>
      <c r="L2296" s="104"/>
      <c r="M2296" s="104"/>
    </row>
    <row r="2297" spans="1:13" x14ac:dyDescent="0.25">
      <c r="A2297" s="96"/>
      <c r="B2297" s="96"/>
      <c r="C2297" s="96"/>
      <c r="D2297" s="95"/>
      <c r="E2297" s="96"/>
      <c r="F2297" s="96"/>
      <c r="G2297" s="96"/>
      <c r="H2297" s="96"/>
      <c r="I2297" s="96"/>
      <c r="J2297" s="104"/>
      <c r="K2297" s="104"/>
      <c r="L2297" s="104"/>
      <c r="M2297" s="104"/>
    </row>
    <row r="2298" spans="1:13" x14ac:dyDescent="0.25">
      <c r="A2298" s="96"/>
      <c r="B2298" s="96"/>
      <c r="C2298" s="96"/>
      <c r="D2298" s="95"/>
      <c r="E2298" s="96"/>
      <c r="F2298" s="96"/>
      <c r="G2298" s="96"/>
      <c r="H2298" s="96"/>
      <c r="I2298" s="96"/>
      <c r="J2298" s="104"/>
      <c r="K2298" s="104"/>
      <c r="L2298" s="104"/>
      <c r="M2298" s="104"/>
    </row>
    <row r="2299" spans="1:13" x14ac:dyDescent="0.25">
      <c r="A2299" s="96"/>
      <c r="B2299" s="96"/>
      <c r="C2299" s="96"/>
      <c r="D2299" s="95"/>
      <c r="E2299" s="96"/>
      <c r="F2299" s="96"/>
      <c r="G2299" s="96"/>
      <c r="H2299" s="96"/>
      <c r="I2299" s="96"/>
      <c r="J2299" s="104"/>
      <c r="K2299" s="104"/>
      <c r="L2299" s="104"/>
      <c r="M2299" s="104"/>
    </row>
    <row r="2300" spans="1:13" x14ac:dyDescent="0.25">
      <c r="A2300" s="96"/>
      <c r="B2300" s="96"/>
      <c r="C2300" s="96"/>
      <c r="D2300" s="95"/>
      <c r="E2300" s="96"/>
      <c r="F2300" s="96"/>
      <c r="G2300" s="96"/>
      <c r="H2300" s="96"/>
      <c r="I2300" s="96"/>
      <c r="J2300" s="104"/>
      <c r="K2300" s="104"/>
      <c r="L2300" s="104"/>
      <c r="M2300" s="104"/>
    </row>
    <row r="2301" spans="1:13" x14ac:dyDescent="0.25">
      <c r="A2301" s="96"/>
      <c r="B2301" s="96"/>
      <c r="C2301" s="96"/>
      <c r="D2301" s="95"/>
      <c r="E2301" s="96"/>
      <c r="F2301" s="96"/>
      <c r="G2301" s="96"/>
      <c r="H2301" s="96"/>
      <c r="I2301" s="96"/>
      <c r="J2301" s="104"/>
      <c r="K2301" s="104"/>
      <c r="L2301" s="104"/>
      <c r="M2301" s="104"/>
    </row>
    <row r="2302" spans="1:13" x14ac:dyDescent="0.25">
      <c r="A2302" s="96"/>
      <c r="B2302" s="96"/>
      <c r="C2302" s="96"/>
      <c r="D2302" s="95"/>
      <c r="E2302" s="96"/>
      <c r="F2302" s="96"/>
      <c r="G2302" s="96"/>
      <c r="H2302" s="96"/>
      <c r="I2302" s="96"/>
      <c r="J2302" s="104"/>
      <c r="K2302" s="104"/>
      <c r="L2302" s="104"/>
      <c r="M2302" s="104"/>
    </row>
    <row r="2303" spans="1:13" x14ac:dyDescent="0.25">
      <c r="A2303" s="96"/>
      <c r="B2303" s="96"/>
      <c r="C2303" s="96"/>
      <c r="D2303" s="95"/>
      <c r="E2303" s="96"/>
      <c r="F2303" s="96"/>
      <c r="G2303" s="96"/>
      <c r="H2303" s="96"/>
      <c r="I2303" s="96"/>
      <c r="J2303" s="104"/>
      <c r="K2303" s="104"/>
      <c r="L2303" s="104"/>
      <c r="M2303" s="104"/>
    </row>
    <row r="2304" spans="1:13" x14ac:dyDescent="0.25">
      <c r="A2304" s="96"/>
      <c r="B2304" s="96"/>
      <c r="C2304" s="96"/>
      <c r="D2304" s="95"/>
      <c r="E2304" s="96"/>
      <c r="F2304" s="96"/>
      <c r="G2304" s="96"/>
      <c r="H2304" s="96"/>
      <c r="I2304" s="96"/>
      <c r="J2304" s="104"/>
      <c r="K2304" s="104"/>
      <c r="L2304" s="104"/>
      <c r="M2304" s="104"/>
    </row>
    <row r="2305" spans="1:13" x14ac:dyDescent="0.25">
      <c r="A2305" s="96"/>
      <c r="B2305" s="96"/>
      <c r="C2305" s="96"/>
      <c r="D2305" s="95"/>
      <c r="E2305" s="96"/>
      <c r="F2305" s="96"/>
      <c r="G2305" s="96"/>
      <c r="H2305" s="96"/>
      <c r="I2305" s="96"/>
      <c r="J2305" s="104"/>
      <c r="K2305" s="104"/>
      <c r="L2305" s="104"/>
      <c r="M2305" s="104"/>
    </row>
    <row r="2306" spans="1:13" x14ac:dyDescent="0.25">
      <c r="A2306" s="96"/>
      <c r="B2306" s="96"/>
      <c r="C2306" s="96"/>
      <c r="D2306" s="95"/>
      <c r="E2306" s="96"/>
      <c r="F2306" s="96"/>
      <c r="G2306" s="96"/>
      <c r="H2306" s="96"/>
      <c r="I2306" s="96"/>
      <c r="J2306" s="104"/>
      <c r="K2306" s="104"/>
      <c r="L2306" s="104"/>
      <c r="M2306" s="104"/>
    </row>
    <row r="2307" spans="1:13" x14ac:dyDescent="0.25">
      <c r="A2307" s="96"/>
      <c r="B2307" s="96"/>
      <c r="C2307" s="96"/>
      <c r="D2307" s="95"/>
      <c r="E2307" s="96"/>
      <c r="F2307" s="96"/>
      <c r="G2307" s="96"/>
      <c r="H2307" s="96"/>
      <c r="I2307" s="96"/>
      <c r="J2307" s="104"/>
      <c r="K2307" s="104"/>
      <c r="L2307" s="104"/>
      <c r="M2307" s="104"/>
    </row>
    <row r="2308" spans="1:13" x14ac:dyDescent="0.25">
      <c r="A2308" s="96"/>
      <c r="B2308" s="96"/>
      <c r="C2308" s="96"/>
      <c r="D2308" s="95"/>
      <c r="E2308" s="96"/>
      <c r="F2308" s="96"/>
      <c r="G2308" s="96"/>
      <c r="H2308" s="96"/>
      <c r="I2308" s="96"/>
      <c r="J2308" s="104"/>
      <c r="K2308" s="104"/>
      <c r="L2308" s="104"/>
      <c r="M2308" s="104"/>
    </row>
    <row r="2309" spans="1:13" x14ac:dyDescent="0.25">
      <c r="A2309" s="96"/>
      <c r="B2309" s="96"/>
      <c r="C2309" s="96"/>
      <c r="D2309" s="95"/>
      <c r="E2309" s="96"/>
      <c r="F2309" s="96"/>
      <c r="G2309" s="96"/>
      <c r="H2309" s="96"/>
      <c r="I2309" s="96"/>
      <c r="J2309" s="104"/>
      <c r="K2309" s="104"/>
      <c r="L2309" s="104"/>
      <c r="M2309" s="104"/>
    </row>
    <row r="2310" spans="1:13" x14ac:dyDescent="0.25">
      <c r="A2310" s="96"/>
      <c r="B2310" s="96"/>
      <c r="C2310" s="96"/>
      <c r="D2310" s="95"/>
      <c r="E2310" s="96"/>
      <c r="F2310" s="96"/>
      <c r="G2310" s="96"/>
      <c r="H2310" s="96"/>
      <c r="I2310" s="96"/>
      <c r="J2310" s="104"/>
      <c r="K2310" s="104"/>
      <c r="L2310" s="104"/>
      <c r="M2310" s="104"/>
    </row>
    <row r="2311" spans="1:13" x14ac:dyDescent="0.25">
      <c r="A2311" s="96"/>
      <c r="B2311" s="96"/>
      <c r="C2311" s="96"/>
      <c r="D2311" s="95"/>
      <c r="E2311" s="96"/>
      <c r="F2311" s="96"/>
      <c r="G2311" s="96"/>
      <c r="H2311" s="96"/>
      <c r="I2311" s="96"/>
      <c r="J2311" s="104"/>
      <c r="K2311" s="104"/>
      <c r="L2311" s="104"/>
      <c r="M2311" s="104"/>
    </row>
    <row r="2312" spans="1:13" x14ac:dyDescent="0.25">
      <c r="A2312" s="96"/>
      <c r="B2312" s="96"/>
      <c r="C2312" s="96"/>
      <c r="D2312" s="95"/>
      <c r="E2312" s="96"/>
      <c r="F2312" s="96"/>
      <c r="G2312" s="96"/>
      <c r="H2312" s="96"/>
      <c r="I2312" s="96"/>
      <c r="J2312" s="104"/>
      <c r="K2312" s="104"/>
      <c r="L2312" s="104"/>
      <c r="M2312" s="104"/>
    </row>
    <row r="2313" spans="1:13" x14ac:dyDescent="0.25">
      <c r="A2313" s="96"/>
      <c r="B2313" s="96"/>
      <c r="C2313" s="96"/>
      <c r="D2313" s="95"/>
      <c r="E2313" s="96"/>
      <c r="F2313" s="96"/>
      <c r="G2313" s="96"/>
      <c r="H2313" s="96"/>
      <c r="I2313" s="96"/>
      <c r="J2313" s="104"/>
      <c r="K2313" s="104"/>
      <c r="L2313" s="104"/>
      <c r="M2313" s="104"/>
    </row>
    <row r="2314" spans="1:13" x14ac:dyDescent="0.25">
      <c r="A2314" s="96"/>
      <c r="B2314" s="96"/>
      <c r="C2314" s="96"/>
      <c r="D2314" s="95"/>
      <c r="E2314" s="96"/>
      <c r="F2314" s="96"/>
      <c r="G2314" s="96"/>
      <c r="H2314" s="96"/>
      <c r="I2314" s="96"/>
      <c r="J2314" s="104"/>
      <c r="K2314" s="104"/>
      <c r="L2314" s="104"/>
      <c r="M2314" s="104"/>
    </row>
    <row r="2315" spans="1:13" x14ac:dyDescent="0.25">
      <c r="A2315" s="96"/>
      <c r="B2315" s="96"/>
      <c r="C2315" s="96"/>
      <c r="D2315" s="95"/>
      <c r="E2315" s="96"/>
      <c r="F2315" s="96"/>
      <c r="G2315" s="96"/>
      <c r="H2315" s="96"/>
      <c r="I2315" s="96"/>
      <c r="J2315" s="104"/>
      <c r="K2315" s="104"/>
      <c r="L2315" s="104"/>
      <c r="M2315" s="104"/>
    </row>
    <row r="2316" spans="1:13" x14ac:dyDescent="0.25">
      <c r="A2316" s="96"/>
      <c r="B2316" s="96"/>
      <c r="C2316" s="96"/>
      <c r="D2316" s="95"/>
      <c r="E2316" s="96"/>
      <c r="F2316" s="96"/>
      <c r="G2316" s="96"/>
      <c r="H2316" s="96"/>
      <c r="I2316" s="96"/>
      <c r="J2316" s="104"/>
      <c r="K2316" s="104"/>
      <c r="L2316" s="104"/>
      <c r="M2316" s="104"/>
    </row>
    <row r="2317" spans="1:13" x14ac:dyDescent="0.25">
      <c r="A2317" s="96"/>
      <c r="B2317" s="96"/>
      <c r="C2317" s="96"/>
      <c r="D2317" s="95"/>
      <c r="E2317" s="96"/>
      <c r="F2317" s="96"/>
      <c r="G2317" s="96"/>
      <c r="H2317" s="96"/>
      <c r="I2317" s="96"/>
      <c r="J2317" s="104"/>
      <c r="K2317" s="104"/>
      <c r="L2317" s="104"/>
      <c r="M2317" s="104"/>
    </row>
    <row r="2318" spans="1:13" x14ac:dyDescent="0.25">
      <c r="A2318" s="96"/>
      <c r="B2318" s="96"/>
      <c r="C2318" s="96"/>
      <c r="D2318" s="95"/>
      <c r="E2318" s="96"/>
      <c r="F2318" s="96"/>
      <c r="G2318" s="96"/>
      <c r="H2318" s="96"/>
      <c r="I2318" s="96"/>
      <c r="J2318" s="104"/>
      <c r="K2318" s="104"/>
      <c r="L2318" s="104"/>
      <c r="M2318" s="104"/>
    </row>
    <row r="2319" spans="1:13" x14ac:dyDescent="0.25">
      <c r="A2319" s="96"/>
      <c r="B2319" s="96"/>
      <c r="C2319" s="96"/>
      <c r="D2319" s="95"/>
      <c r="E2319" s="96"/>
      <c r="F2319" s="96"/>
      <c r="G2319" s="96"/>
      <c r="H2319" s="96"/>
      <c r="I2319" s="96"/>
      <c r="J2319" s="104"/>
      <c r="K2319" s="104"/>
      <c r="L2319" s="104"/>
      <c r="M2319" s="104"/>
    </row>
    <row r="2320" spans="1:13" x14ac:dyDescent="0.25">
      <c r="A2320" s="96"/>
      <c r="B2320" s="96"/>
      <c r="C2320" s="96"/>
      <c r="D2320" s="95"/>
      <c r="E2320" s="96"/>
      <c r="F2320" s="96"/>
      <c r="G2320" s="96"/>
      <c r="H2320" s="96"/>
      <c r="I2320" s="96"/>
      <c r="J2320" s="104"/>
      <c r="K2320" s="104"/>
      <c r="L2320" s="104"/>
      <c r="M2320" s="104"/>
    </row>
    <row r="2321" spans="1:13" x14ac:dyDescent="0.25">
      <c r="A2321" s="96"/>
      <c r="B2321" s="96"/>
      <c r="C2321" s="96"/>
      <c r="D2321" s="95"/>
      <c r="E2321" s="96"/>
      <c r="F2321" s="96"/>
      <c r="G2321" s="96"/>
      <c r="H2321" s="96"/>
      <c r="I2321" s="96"/>
      <c r="J2321" s="104"/>
      <c r="K2321" s="104"/>
      <c r="L2321" s="104"/>
      <c r="M2321" s="104"/>
    </row>
    <row r="2322" spans="1:13" x14ac:dyDescent="0.25">
      <c r="A2322" s="96"/>
      <c r="B2322" s="96"/>
      <c r="C2322" s="96"/>
      <c r="D2322" s="95"/>
      <c r="E2322" s="96"/>
      <c r="F2322" s="96"/>
      <c r="G2322" s="96"/>
      <c r="H2322" s="96"/>
      <c r="I2322" s="96"/>
      <c r="J2322" s="104"/>
      <c r="K2322" s="104"/>
      <c r="L2322" s="104"/>
      <c r="M2322" s="104"/>
    </row>
    <row r="2323" spans="1:13" x14ac:dyDescent="0.25">
      <c r="A2323" s="96"/>
      <c r="B2323" s="96"/>
      <c r="C2323" s="96"/>
      <c r="D2323" s="95"/>
      <c r="E2323" s="96"/>
      <c r="F2323" s="96"/>
      <c r="G2323" s="96"/>
      <c r="H2323" s="96"/>
      <c r="I2323" s="96"/>
      <c r="J2323" s="104"/>
      <c r="K2323" s="104"/>
      <c r="L2323" s="104"/>
      <c r="M2323" s="104"/>
    </row>
    <row r="2324" spans="1:13" x14ac:dyDescent="0.25">
      <c r="A2324" s="96"/>
      <c r="B2324" s="96"/>
      <c r="C2324" s="96"/>
      <c r="D2324" s="95"/>
      <c r="E2324" s="96"/>
      <c r="F2324" s="96"/>
      <c r="G2324" s="96"/>
      <c r="H2324" s="96"/>
      <c r="I2324" s="96"/>
      <c r="J2324" s="104"/>
      <c r="K2324" s="104"/>
      <c r="L2324" s="104"/>
      <c r="M2324" s="104"/>
    </row>
    <row r="2325" spans="1:13" x14ac:dyDescent="0.25">
      <c r="A2325" s="96"/>
      <c r="B2325" s="96"/>
      <c r="C2325" s="96"/>
      <c r="D2325" s="95"/>
      <c r="E2325" s="96"/>
      <c r="F2325" s="96"/>
      <c r="G2325" s="96"/>
      <c r="H2325" s="96"/>
      <c r="I2325" s="96"/>
      <c r="J2325" s="104"/>
      <c r="K2325" s="104"/>
      <c r="L2325" s="104"/>
      <c r="M2325" s="104"/>
    </row>
    <row r="2326" spans="1:13" x14ac:dyDescent="0.25">
      <c r="A2326" s="96"/>
      <c r="B2326" s="96"/>
      <c r="C2326" s="96"/>
      <c r="D2326" s="95"/>
      <c r="E2326" s="96"/>
      <c r="F2326" s="96"/>
      <c r="G2326" s="96"/>
      <c r="H2326" s="96"/>
      <c r="I2326" s="96"/>
      <c r="J2326" s="104"/>
      <c r="K2326" s="104"/>
      <c r="L2326" s="104"/>
      <c r="M2326" s="104"/>
    </row>
    <row r="2327" spans="1:13" x14ac:dyDescent="0.25">
      <c r="A2327" s="96"/>
      <c r="B2327" s="96"/>
      <c r="C2327" s="96"/>
      <c r="D2327" s="95"/>
      <c r="E2327" s="96"/>
      <c r="F2327" s="96"/>
      <c r="G2327" s="96"/>
      <c r="H2327" s="96"/>
      <c r="I2327" s="96"/>
      <c r="J2327" s="104"/>
      <c r="K2327" s="104"/>
      <c r="L2327" s="104"/>
      <c r="M2327" s="104"/>
    </row>
    <row r="2328" spans="1:13" x14ac:dyDescent="0.25">
      <c r="A2328" s="96"/>
      <c r="B2328" s="96"/>
      <c r="C2328" s="96"/>
      <c r="D2328" s="95"/>
      <c r="E2328" s="96"/>
      <c r="F2328" s="96"/>
      <c r="G2328" s="96"/>
      <c r="H2328" s="96"/>
      <c r="I2328" s="96"/>
      <c r="J2328" s="104"/>
      <c r="K2328" s="104"/>
      <c r="L2328" s="104"/>
      <c r="M2328" s="104"/>
    </row>
    <row r="2329" spans="1:13" x14ac:dyDescent="0.25">
      <c r="A2329" s="96"/>
      <c r="B2329" s="96"/>
      <c r="C2329" s="96"/>
      <c r="D2329" s="95"/>
      <c r="E2329" s="96"/>
      <c r="F2329" s="96"/>
      <c r="G2329" s="96"/>
      <c r="H2329" s="96"/>
      <c r="I2329" s="96"/>
      <c r="J2329" s="104"/>
      <c r="K2329" s="104"/>
      <c r="L2329" s="104"/>
      <c r="M2329" s="104"/>
    </row>
    <row r="2330" spans="1:13" x14ac:dyDescent="0.25">
      <c r="A2330" s="96"/>
      <c r="B2330" s="96"/>
      <c r="C2330" s="96"/>
      <c r="D2330" s="95"/>
      <c r="E2330" s="96"/>
      <c r="F2330" s="96"/>
      <c r="G2330" s="96"/>
      <c r="H2330" s="96"/>
      <c r="I2330" s="96"/>
      <c r="J2330" s="104"/>
      <c r="K2330" s="104"/>
      <c r="L2330" s="104"/>
      <c r="M2330" s="104"/>
    </row>
    <row r="2331" spans="1:13" x14ac:dyDescent="0.25">
      <c r="A2331" s="96"/>
      <c r="B2331" s="96"/>
      <c r="C2331" s="96"/>
      <c r="D2331" s="95"/>
      <c r="E2331" s="96"/>
      <c r="F2331" s="96"/>
      <c r="G2331" s="96"/>
      <c r="H2331" s="96"/>
      <c r="I2331" s="96"/>
      <c r="J2331" s="104"/>
      <c r="K2331" s="104"/>
      <c r="L2331" s="104"/>
      <c r="M2331" s="104"/>
    </row>
    <row r="2332" spans="1:13" x14ac:dyDescent="0.25">
      <c r="A2332" s="96"/>
      <c r="B2332" s="96"/>
      <c r="C2332" s="96"/>
      <c r="D2332" s="95"/>
      <c r="E2332" s="96"/>
      <c r="F2332" s="96"/>
      <c r="G2332" s="96"/>
      <c r="H2332" s="96"/>
      <c r="I2332" s="96"/>
      <c r="J2332" s="104"/>
      <c r="K2332" s="104"/>
      <c r="L2332" s="104"/>
      <c r="M2332" s="104"/>
    </row>
    <row r="2333" spans="1:13" x14ac:dyDescent="0.25">
      <c r="A2333" s="96"/>
      <c r="B2333" s="96"/>
      <c r="C2333" s="96"/>
      <c r="D2333" s="95"/>
      <c r="E2333" s="96"/>
      <c r="F2333" s="96"/>
      <c r="G2333" s="96"/>
      <c r="H2333" s="96"/>
      <c r="I2333" s="96"/>
      <c r="J2333" s="104"/>
      <c r="K2333" s="104"/>
      <c r="L2333" s="104"/>
      <c r="M2333" s="104"/>
    </row>
    <row r="2334" spans="1:13" x14ac:dyDescent="0.25">
      <c r="A2334" s="96"/>
      <c r="B2334" s="96"/>
      <c r="C2334" s="96"/>
      <c r="D2334" s="95"/>
      <c r="E2334" s="96"/>
      <c r="F2334" s="96"/>
      <c r="G2334" s="96"/>
      <c r="H2334" s="96"/>
      <c r="I2334" s="96"/>
      <c r="J2334" s="104"/>
      <c r="K2334" s="104"/>
      <c r="L2334" s="104"/>
      <c r="M2334" s="104"/>
    </row>
    <row r="2335" spans="1:13" x14ac:dyDescent="0.25">
      <c r="A2335" s="96"/>
      <c r="B2335" s="96"/>
      <c r="C2335" s="96"/>
      <c r="D2335" s="95"/>
      <c r="E2335" s="96"/>
      <c r="F2335" s="96"/>
      <c r="G2335" s="96"/>
      <c r="H2335" s="96"/>
      <c r="I2335" s="96"/>
      <c r="J2335" s="104"/>
      <c r="K2335" s="104"/>
      <c r="L2335" s="104"/>
      <c r="M2335" s="104"/>
    </row>
    <row r="2336" spans="1:13" x14ac:dyDescent="0.25">
      <c r="A2336" s="96"/>
      <c r="B2336" s="96"/>
      <c r="C2336" s="96"/>
      <c r="D2336" s="95"/>
      <c r="E2336" s="96"/>
      <c r="F2336" s="96"/>
      <c r="G2336" s="96"/>
      <c r="H2336" s="96"/>
      <c r="I2336" s="96"/>
      <c r="J2336" s="104"/>
      <c r="K2336" s="104"/>
      <c r="L2336" s="104"/>
      <c r="M2336" s="104"/>
    </row>
    <row r="2337" spans="1:13" x14ac:dyDescent="0.25">
      <c r="A2337" s="96"/>
      <c r="B2337" s="96"/>
      <c r="C2337" s="96"/>
      <c r="D2337" s="95"/>
      <c r="E2337" s="96"/>
      <c r="F2337" s="96"/>
      <c r="G2337" s="96"/>
      <c r="H2337" s="96"/>
      <c r="I2337" s="96"/>
      <c r="J2337" s="104"/>
      <c r="K2337" s="104"/>
      <c r="L2337" s="104"/>
      <c r="M2337" s="104"/>
    </row>
    <row r="2338" spans="1:13" x14ac:dyDescent="0.25">
      <c r="A2338" s="96"/>
      <c r="B2338" s="96"/>
      <c r="C2338" s="96"/>
      <c r="D2338" s="95"/>
      <c r="E2338" s="96"/>
      <c r="F2338" s="96"/>
      <c r="G2338" s="96"/>
      <c r="H2338" s="96"/>
      <c r="I2338" s="96"/>
      <c r="J2338" s="104"/>
      <c r="K2338" s="104"/>
      <c r="L2338" s="104"/>
      <c r="M2338" s="104"/>
    </row>
    <row r="2339" spans="1:13" x14ac:dyDescent="0.25">
      <c r="A2339" s="96"/>
      <c r="B2339" s="96"/>
      <c r="C2339" s="96"/>
      <c r="D2339" s="95"/>
      <c r="E2339" s="96"/>
      <c r="F2339" s="96"/>
      <c r="G2339" s="96"/>
      <c r="H2339" s="96"/>
      <c r="I2339" s="96"/>
      <c r="J2339" s="104"/>
      <c r="K2339" s="104"/>
      <c r="L2339" s="104"/>
      <c r="M2339" s="104"/>
    </row>
    <row r="2340" spans="1:13" x14ac:dyDescent="0.25">
      <c r="A2340" s="96"/>
      <c r="B2340" s="96"/>
      <c r="C2340" s="96"/>
      <c r="D2340" s="95"/>
      <c r="E2340" s="96"/>
      <c r="F2340" s="96"/>
      <c r="G2340" s="96"/>
      <c r="H2340" s="96"/>
      <c r="I2340" s="96"/>
      <c r="J2340" s="104"/>
      <c r="K2340" s="104"/>
      <c r="L2340" s="104"/>
      <c r="M2340" s="104"/>
    </row>
    <row r="2341" spans="1:13" x14ac:dyDescent="0.25">
      <c r="A2341" s="96"/>
      <c r="B2341" s="96"/>
      <c r="C2341" s="96"/>
      <c r="D2341" s="95"/>
      <c r="E2341" s="96"/>
      <c r="F2341" s="96"/>
      <c r="G2341" s="96"/>
      <c r="H2341" s="96"/>
      <c r="I2341" s="96"/>
      <c r="J2341" s="104"/>
      <c r="K2341" s="104"/>
      <c r="L2341" s="104"/>
      <c r="M2341" s="104"/>
    </row>
    <row r="2342" spans="1:13" x14ac:dyDescent="0.25">
      <c r="A2342" s="96"/>
      <c r="B2342" s="96"/>
      <c r="C2342" s="96"/>
      <c r="D2342" s="95"/>
      <c r="E2342" s="96"/>
      <c r="F2342" s="96"/>
      <c r="G2342" s="96"/>
      <c r="H2342" s="96"/>
      <c r="I2342" s="96"/>
      <c r="J2342" s="104"/>
      <c r="K2342" s="104"/>
      <c r="L2342" s="104"/>
      <c r="M2342" s="104"/>
    </row>
    <row r="2343" spans="1:13" x14ac:dyDescent="0.25">
      <c r="A2343" s="96"/>
      <c r="B2343" s="96"/>
      <c r="C2343" s="96"/>
      <c r="D2343" s="95"/>
      <c r="E2343" s="96"/>
      <c r="F2343" s="96"/>
      <c r="G2343" s="96"/>
      <c r="H2343" s="96"/>
      <c r="I2343" s="96"/>
      <c r="J2343" s="104"/>
      <c r="K2343" s="104"/>
      <c r="L2343" s="104"/>
      <c r="M2343" s="104"/>
    </row>
    <row r="2344" spans="1:13" x14ac:dyDescent="0.25">
      <c r="A2344" s="96"/>
      <c r="B2344" s="96"/>
      <c r="C2344" s="96"/>
      <c r="D2344" s="95"/>
      <c r="E2344" s="96"/>
      <c r="F2344" s="96"/>
      <c r="G2344" s="96"/>
      <c r="H2344" s="96"/>
      <c r="I2344" s="96"/>
      <c r="J2344" s="104"/>
      <c r="K2344" s="104"/>
      <c r="L2344" s="104"/>
      <c r="M2344" s="104"/>
    </row>
    <row r="2345" spans="1:13" x14ac:dyDescent="0.25">
      <c r="A2345" s="96"/>
      <c r="B2345" s="96"/>
      <c r="C2345" s="96"/>
      <c r="D2345" s="95"/>
      <c r="E2345" s="96"/>
      <c r="F2345" s="96"/>
      <c r="G2345" s="96"/>
      <c r="H2345" s="96"/>
      <c r="I2345" s="96"/>
      <c r="J2345" s="104"/>
      <c r="K2345" s="104"/>
      <c r="L2345" s="104"/>
      <c r="M2345" s="104"/>
    </row>
    <row r="2346" spans="1:13" x14ac:dyDescent="0.25">
      <c r="A2346" s="96"/>
      <c r="B2346" s="96"/>
      <c r="C2346" s="96"/>
      <c r="D2346" s="95"/>
      <c r="E2346" s="96"/>
      <c r="F2346" s="96"/>
      <c r="G2346" s="96"/>
      <c r="H2346" s="96"/>
      <c r="I2346" s="96"/>
      <c r="J2346" s="104"/>
      <c r="K2346" s="104"/>
      <c r="L2346" s="104"/>
      <c r="M2346" s="104"/>
    </row>
    <row r="2347" spans="1:13" x14ac:dyDescent="0.25">
      <c r="A2347" s="96"/>
      <c r="B2347" s="96"/>
      <c r="C2347" s="96"/>
      <c r="D2347" s="95"/>
      <c r="E2347" s="96"/>
      <c r="F2347" s="96"/>
      <c r="G2347" s="96"/>
      <c r="H2347" s="96"/>
      <c r="I2347" s="96"/>
      <c r="J2347" s="104"/>
      <c r="K2347" s="104"/>
      <c r="L2347" s="104"/>
      <c r="M2347" s="104"/>
    </row>
    <row r="2348" spans="1:13" x14ac:dyDescent="0.25">
      <c r="A2348" s="96"/>
      <c r="B2348" s="96"/>
      <c r="C2348" s="96"/>
      <c r="D2348" s="95"/>
      <c r="E2348" s="96"/>
      <c r="F2348" s="96"/>
      <c r="G2348" s="96"/>
      <c r="H2348" s="96"/>
      <c r="I2348" s="96"/>
      <c r="J2348" s="104"/>
      <c r="K2348" s="104"/>
      <c r="L2348" s="104"/>
      <c r="M2348" s="104"/>
    </row>
    <row r="2349" spans="1:13" x14ac:dyDescent="0.25">
      <c r="A2349" s="96"/>
      <c r="B2349" s="96"/>
      <c r="C2349" s="96"/>
      <c r="D2349" s="95"/>
      <c r="E2349" s="96"/>
      <c r="F2349" s="96"/>
      <c r="G2349" s="96"/>
      <c r="H2349" s="96"/>
      <c r="I2349" s="96"/>
      <c r="J2349" s="104"/>
      <c r="K2349" s="104"/>
      <c r="L2349" s="104"/>
      <c r="M2349" s="104"/>
    </row>
    <row r="2350" spans="1:13" x14ac:dyDescent="0.25">
      <c r="A2350" s="96"/>
      <c r="B2350" s="96"/>
      <c r="C2350" s="96"/>
      <c r="D2350" s="95"/>
      <c r="E2350" s="96"/>
      <c r="F2350" s="96"/>
      <c r="G2350" s="96"/>
      <c r="H2350" s="96"/>
      <c r="I2350" s="96"/>
      <c r="J2350" s="104"/>
      <c r="K2350" s="104"/>
      <c r="L2350" s="104"/>
      <c r="M2350" s="104"/>
    </row>
    <row r="2351" spans="1:13" x14ac:dyDescent="0.25">
      <c r="A2351" s="96"/>
      <c r="B2351" s="96"/>
      <c r="C2351" s="96"/>
      <c r="D2351" s="95"/>
      <c r="E2351" s="96"/>
      <c r="F2351" s="96"/>
      <c r="G2351" s="96"/>
      <c r="H2351" s="96"/>
      <c r="I2351" s="96"/>
      <c r="J2351" s="104"/>
      <c r="K2351" s="104"/>
      <c r="L2351" s="104"/>
      <c r="M2351" s="104"/>
    </row>
    <row r="2352" spans="1:13" x14ac:dyDescent="0.25">
      <c r="A2352" s="96"/>
      <c r="B2352" s="96"/>
      <c r="C2352" s="96"/>
      <c r="D2352" s="95"/>
      <c r="E2352" s="96"/>
      <c r="F2352" s="96"/>
      <c r="G2352" s="96"/>
      <c r="H2352" s="96"/>
      <c r="I2352" s="96"/>
      <c r="J2352" s="104"/>
      <c r="K2352" s="104"/>
      <c r="L2352" s="104"/>
      <c r="M2352" s="104"/>
    </row>
    <row r="2353" spans="1:13" x14ac:dyDescent="0.25">
      <c r="A2353" s="96"/>
      <c r="B2353" s="96"/>
      <c r="C2353" s="96"/>
      <c r="D2353" s="95"/>
      <c r="E2353" s="96"/>
      <c r="F2353" s="96"/>
      <c r="G2353" s="96"/>
      <c r="H2353" s="96"/>
      <c r="I2353" s="96"/>
      <c r="J2353" s="104"/>
      <c r="K2353" s="104"/>
      <c r="L2353" s="104"/>
      <c r="M2353" s="104"/>
    </row>
    <row r="2354" spans="1:13" x14ac:dyDescent="0.25">
      <c r="A2354" s="96"/>
      <c r="B2354" s="96"/>
      <c r="C2354" s="96"/>
      <c r="D2354" s="95"/>
      <c r="E2354" s="96"/>
      <c r="F2354" s="96"/>
      <c r="G2354" s="96"/>
      <c r="H2354" s="96"/>
      <c r="I2354" s="96"/>
      <c r="J2354" s="104"/>
      <c r="K2354" s="104"/>
      <c r="L2354" s="104"/>
      <c r="M2354" s="104"/>
    </row>
    <row r="2355" spans="1:13" x14ac:dyDescent="0.25">
      <c r="A2355" s="96"/>
      <c r="B2355" s="96"/>
      <c r="C2355" s="96"/>
      <c r="D2355" s="95"/>
      <c r="E2355" s="96"/>
      <c r="F2355" s="96"/>
      <c r="G2355" s="96"/>
      <c r="H2355" s="96"/>
      <c r="I2355" s="96"/>
      <c r="J2355" s="104"/>
      <c r="K2355" s="104"/>
      <c r="L2355" s="104"/>
      <c r="M2355" s="104"/>
    </row>
    <row r="2356" spans="1:13" x14ac:dyDescent="0.25">
      <c r="A2356" s="96"/>
      <c r="B2356" s="96"/>
      <c r="C2356" s="96"/>
      <c r="D2356" s="95"/>
      <c r="E2356" s="96"/>
      <c r="F2356" s="96"/>
      <c r="G2356" s="96"/>
      <c r="H2356" s="96"/>
      <c r="I2356" s="96"/>
      <c r="J2356" s="104"/>
      <c r="K2356" s="104"/>
      <c r="L2356" s="104"/>
      <c r="M2356" s="104"/>
    </row>
    <row r="2357" spans="1:13" x14ac:dyDescent="0.25">
      <c r="A2357" s="96"/>
      <c r="B2357" s="96"/>
      <c r="C2357" s="96"/>
      <c r="D2357" s="95"/>
      <c r="E2357" s="96"/>
      <c r="F2357" s="96"/>
      <c r="G2357" s="96"/>
      <c r="H2357" s="96"/>
      <c r="I2357" s="96"/>
      <c r="J2357" s="104"/>
      <c r="K2357" s="104"/>
      <c r="L2357" s="104"/>
      <c r="M2357" s="104"/>
    </row>
    <row r="2358" spans="1:13" x14ac:dyDescent="0.25">
      <c r="A2358" s="96"/>
      <c r="B2358" s="96"/>
      <c r="C2358" s="96"/>
      <c r="D2358" s="95"/>
      <c r="E2358" s="96"/>
      <c r="F2358" s="96"/>
      <c r="G2358" s="96"/>
      <c r="H2358" s="96"/>
      <c r="I2358" s="96"/>
      <c r="J2358" s="104"/>
      <c r="K2358" s="104"/>
      <c r="L2358" s="104"/>
      <c r="M2358" s="104"/>
    </row>
    <row r="2359" spans="1:13" x14ac:dyDescent="0.25">
      <c r="A2359" s="96"/>
      <c r="B2359" s="96"/>
      <c r="C2359" s="96"/>
      <c r="D2359" s="95"/>
      <c r="E2359" s="96"/>
      <c r="F2359" s="96"/>
      <c r="G2359" s="96"/>
      <c r="H2359" s="96"/>
      <c r="I2359" s="96"/>
      <c r="J2359" s="104"/>
      <c r="K2359" s="104"/>
      <c r="L2359" s="104"/>
      <c r="M2359" s="104"/>
    </row>
    <row r="2360" spans="1:13" x14ac:dyDescent="0.25">
      <c r="A2360" s="96"/>
      <c r="B2360" s="96"/>
      <c r="C2360" s="96"/>
      <c r="D2360" s="95"/>
      <c r="E2360" s="96"/>
      <c r="F2360" s="96"/>
      <c r="G2360" s="96"/>
      <c r="H2360" s="96"/>
      <c r="I2360" s="96"/>
      <c r="J2360" s="104"/>
      <c r="K2360" s="104"/>
      <c r="L2360" s="104"/>
      <c r="M2360" s="104"/>
    </row>
    <row r="2361" spans="1:13" x14ac:dyDescent="0.25">
      <c r="A2361" s="96"/>
      <c r="B2361" s="96"/>
      <c r="C2361" s="96"/>
      <c r="D2361" s="95"/>
      <c r="E2361" s="96"/>
      <c r="F2361" s="96"/>
      <c r="G2361" s="96"/>
      <c r="H2361" s="96"/>
      <c r="I2361" s="96"/>
      <c r="J2361" s="104"/>
      <c r="K2361" s="104"/>
      <c r="L2361" s="104"/>
      <c r="M2361" s="104"/>
    </row>
    <row r="2362" spans="1:13" x14ac:dyDescent="0.25">
      <c r="A2362" s="96"/>
      <c r="B2362" s="96"/>
      <c r="C2362" s="96"/>
      <c r="D2362" s="95"/>
      <c r="E2362" s="96"/>
      <c r="F2362" s="96"/>
      <c r="G2362" s="96"/>
      <c r="H2362" s="96"/>
      <c r="I2362" s="96"/>
      <c r="J2362" s="104"/>
      <c r="K2362" s="104"/>
      <c r="L2362" s="104"/>
      <c r="M2362" s="104"/>
    </row>
    <row r="2363" spans="1:13" x14ac:dyDescent="0.25">
      <c r="A2363" s="96"/>
      <c r="B2363" s="96"/>
      <c r="C2363" s="96"/>
      <c r="D2363" s="95"/>
      <c r="E2363" s="96"/>
      <c r="F2363" s="96"/>
      <c r="G2363" s="96"/>
      <c r="H2363" s="96"/>
      <c r="I2363" s="96"/>
      <c r="J2363" s="104"/>
      <c r="K2363" s="104"/>
      <c r="L2363" s="104"/>
      <c r="M2363" s="104"/>
    </row>
    <row r="2364" spans="1:13" x14ac:dyDescent="0.25">
      <c r="A2364" s="96"/>
      <c r="B2364" s="96"/>
      <c r="C2364" s="96"/>
      <c r="D2364" s="95"/>
      <c r="E2364" s="96"/>
      <c r="F2364" s="96"/>
      <c r="G2364" s="96"/>
      <c r="H2364" s="96"/>
      <c r="I2364" s="96"/>
      <c r="J2364" s="104"/>
      <c r="K2364" s="104"/>
      <c r="L2364" s="104"/>
      <c r="M2364" s="104"/>
    </row>
    <row r="2365" spans="1:13" x14ac:dyDescent="0.25">
      <c r="A2365" s="96"/>
      <c r="B2365" s="96"/>
      <c r="C2365" s="96"/>
      <c r="D2365" s="95"/>
      <c r="E2365" s="96"/>
      <c r="F2365" s="96"/>
      <c r="G2365" s="96"/>
      <c r="H2365" s="96"/>
      <c r="I2365" s="96"/>
      <c r="J2365" s="104"/>
      <c r="K2365" s="104"/>
      <c r="L2365" s="104"/>
      <c r="M2365" s="104"/>
    </row>
    <row r="2366" spans="1:13" x14ac:dyDescent="0.25">
      <c r="A2366" s="96"/>
      <c r="B2366" s="96"/>
      <c r="C2366" s="96"/>
      <c r="D2366" s="95"/>
      <c r="E2366" s="96"/>
      <c r="F2366" s="96"/>
      <c r="G2366" s="96"/>
      <c r="H2366" s="96"/>
      <c r="I2366" s="96"/>
      <c r="J2366" s="104"/>
      <c r="K2366" s="104"/>
      <c r="L2366" s="104"/>
      <c r="M2366" s="104"/>
    </row>
    <row r="2367" spans="1:13" x14ac:dyDescent="0.25">
      <c r="A2367" s="96"/>
      <c r="B2367" s="96"/>
      <c r="C2367" s="96"/>
      <c r="D2367" s="95"/>
      <c r="E2367" s="96"/>
      <c r="F2367" s="96"/>
      <c r="G2367" s="96"/>
      <c r="H2367" s="96"/>
      <c r="I2367" s="96"/>
      <c r="J2367" s="104"/>
      <c r="K2367" s="104"/>
      <c r="L2367" s="104"/>
      <c r="M2367" s="104"/>
    </row>
    <row r="2368" spans="1:13" x14ac:dyDescent="0.25">
      <c r="A2368" s="96"/>
      <c r="B2368" s="96"/>
      <c r="C2368" s="96"/>
      <c r="D2368" s="95"/>
      <c r="E2368" s="96"/>
      <c r="F2368" s="96"/>
      <c r="G2368" s="96"/>
      <c r="H2368" s="96"/>
      <c r="I2368" s="96"/>
      <c r="J2368" s="104"/>
      <c r="K2368" s="104"/>
      <c r="L2368" s="104"/>
      <c r="M2368" s="104"/>
    </row>
    <row r="2369" spans="1:13" x14ac:dyDescent="0.25">
      <c r="A2369" s="96"/>
      <c r="B2369" s="96"/>
      <c r="C2369" s="96"/>
      <c r="D2369" s="95"/>
      <c r="E2369" s="96"/>
      <c r="F2369" s="96"/>
      <c r="G2369" s="96"/>
      <c r="H2369" s="96"/>
      <c r="I2369" s="96"/>
      <c r="J2369" s="104"/>
      <c r="K2369" s="104"/>
      <c r="L2369" s="104"/>
      <c r="M2369" s="104"/>
    </row>
    <row r="2370" spans="1:13" x14ac:dyDescent="0.25">
      <c r="A2370" s="96"/>
      <c r="B2370" s="96"/>
      <c r="C2370" s="96"/>
      <c r="D2370" s="95"/>
      <c r="E2370" s="96"/>
      <c r="F2370" s="96"/>
      <c r="G2370" s="96"/>
      <c r="H2370" s="96"/>
      <c r="I2370" s="96"/>
      <c r="J2370" s="104"/>
      <c r="K2370" s="104"/>
      <c r="L2370" s="104"/>
      <c r="M2370" s="104"/>
    </row>
    <row r="2371" spans="1:13" x14ac:dyDescent="0.25">
      <c r="A2371" s="96"/>
      <c r="B2371" s="96"/>
      <c r="C2371" s="96"/>
      <c r="D2371" s="95"/>
      <c r="E2371" s="96"/>
      <c r="F2371" s="96"/>
      <c r="G2371" s="96"/>
      <c r="H2371" s="96"/>
      <c r="I2371" s="96"/>
      <c r="J2371" s="104"/>
      <c r="K2371" s="104"/>
      <c r="L2371" s="104"/>
      <c r="M2371" s="104"/>
    </row>
    <row r="2372" spans="1:13" x14ac:dyDescent="0.25">
      <c r="A2372" s="96"/>
      <c r="B2372" s="96"/>
      <c r="C2372" s="96"/>
      <c r="D2372" s="95"/>
      <c r="E2372" s="96"/>
      <c r="F2372" s="96"/>
      <c r="G2372" s="96"/>
      <c r="H2372" s="96"/>
      <c r="I2372" s="96"/>
      <c r="J2372" s="104"/>
      <c r="K2372" s="104"/>
      <c r="L2372" s="104"/>
      <c r="M2372" s="104"/>
    </row>
    <row r="2373" spans="1:13" x14ac:dyDescent="0.25">
      <c r="A2373" s="96"/>
      <c r="B2373" s="96"/>
      <c r="C2373" s="96"/>
      <c r="D2373" s="95"/>
      <c r="E2373" s="96"/>
      <c r="F2373" s="96"/>
      <c r="G2373" s="96"/>
      <c r="H2373" s="96"/>
      <c r="I2373" s="96"/>
      <c r="J2373" s="104"/>
      <c r="K2373" s="104"/>
      <c r="L2373" s="104"/>
      <c r="M2373" s="104"/>
    </row>
    <row r="2374" spans="1:13" x14ac:dyDescent="0.25">
      <c r="A2374" s="96"/>
      <c r="B2374" s="96"/>
      <c r="C2374" s="96"/>
      <c r="D2374" s="95"/>
      <c r="E2374" s="96"/>
      <c r="F2374" s="96"/>
      <c r="G2374" s="96"/>
      <c r="H2374" s="96"/>
      <c r="I2374" s="96"/>
      <c r="J2374" s="104"/>
      <c r="K2374" s="104"/>
      <c r="L2374" s="104"/>
      <c r="M2374" s="104"/>
    </row>
    <row r="2375" spans="1:13" x14ac:dyDescent="0.25">
      <c r="A2375" s="96"/>
      <c r="B2375" s="96"/>
      <c r="C2375" s="96"/>
      <c r="D2375" s="95"/>
      <c r="E2375" s="96"/>
      <c r="F2375" s="96"/>
      <c r="G2375" s="96"/>
      <c r="H2375" s="96"/>
      <c r="I2375" s="96"/>
      <c r="J2375" s="104"/>
      <c r="K2375" s="104"/>
      <c r="L2375" s="104"/>
      <c r="M2375" s="104"/>
    </row>
    <row r="2376" spans="1:13" x14ac:dyDescent="0.25">
      <c r="A2376" s="96"/>
      <c r="B2376" s="96"/>
      <c r="C2376" s="96"/>
      <c r="D2376" s="95"/>
      <c r="E2376" s="96"/>
      <c r="F2376" s="96"/>
      <c r="G2376" s="96"/>
      <c r="H2376" s="96"/>
      <c r="I2376" s="96"/>
      <c r="J2376" s="104"/>
      <c r="K2376" s="104"/>
      <c r="L2376" s="104"/>
      <c r="M2376" s="104"/>
    </row>
    <row r="2377" spans="1:13" x14ac:dyDescent="0.25">
      <c r="A2377" s="96"/>
      <c r="B2377" s="96"/>
      <c r="C2377" s="96"/>
      <c r="D2377" s="95"/>
      <c r="E2377" s="96"/>
      <c r="F2377" s="96"/>
      <c r="G2377" s="96"/>
      <c r="H2377" s="96"/>
      <c r="I2377" s="96"/>
      <c r="J2377" s="104"/>
      <c r="K2377" s="104"/>
      <c r="L2377" s="104"/>
      <c r="M2377" s="104"/>
    </row>
    <row r="2378" spans="1:13" x14ac:dyDescent="0.25">
      <c r="A2378" s="96"/>
      <c r="B2378" s="96"/>
      <c r="C2378" s="96"/>
      <c r="D2378" s="95"/>
      <c r="E2378" s="96"/>
      <c r="F2378" s="96"/>
      <c r="G2378" s="96"/>
      <c r="H2378" s="96"/>
      <c r="I2378" s="96"/>
      <c r="J2378" s="104"/>
      <c r="K2378" s="104"/>
      <c r="L2378" s="104"/>
      <c r="M2378" s="104"/>
    </row>
    <row r="2379" spans="1:13" x14ac:dyDescent="0.25">
      <c r="A2379" s="96"/>
      <c r="B2379" s="96"/>
      <c r="C2379" s="96"/>
      <c r="D2379" s="95"/>
      <c r="E2379" s="96"/>
      <c r="F2379" s="96"/>
      <c r="G2379" s="96"/>
      <c r="H2379" s="96"/>
      <c r="I2379" s="96"/>
      <c r="J2379" s="104"/>
      <c r="K2379" s="104"/>
      <c r="L2379" s="104"/>
      <c r="M2379" s="104"/>
    </row>
    <row r="2380" spans="1:13" x14ac:dyDescent="0.25">
      <c r="A2380" s="96"/>
      <c r="B2380" s="96"/>
      <c r="C2380" s="96"/>
      <c r="D2380" s="95"/>
      <c r="E2380" s="96"/>
      <c r="F2380" s="96"/>
      <c r="G2380" s="96"/>
      <c r="H2380" s="96"/>
      <c r="I2380" s="96"/>
      <c r="J2380" s="104"/>
      <c r="K2380" s="104"/>
      <c r="L2380" s="104"/>
      <c r="M2380" s="104"/>
    </row>
    <row r="2381" spans="1:13" x14ac:dyDescent="0.25">
      <c r="A2381" s="96"/>
      <c r="B2381" s="96"/>
      <c r="C2381" s="96"/>
      <c r="D2381" s="95"/>
      <c r="E2381" s="96"/>
      <c r="F2381" s="96"/>
      <c r="G2381" s="96"/>
      <c r="H2381" s="96"/>
      <c r="I2381" s="96"/>
      <c r="J2381" s="104"/>
      <c r="K2381" s="104"/>
      <c r="L2381" s="104"/>
      <c r="M2381" s="104"/>
    </row>
    <row r="2382" spans="1:13" x14ac:dyDescent="0.25">
      <c r="A2382" s="96"/>
      <c r="B2382" s="96"/>
      <c r="C2382" s="96"/>
      <c r="D2382" s="95"/>
      <c r="E2382" s="96"/>
      <c r="F2382" s="96"/>
      <c r="G2382" s="96"/>
      <c r="H2382" s="96"/>
      <c r="I2382" s="96"/>
      <c r="J2382" s="104"/>
      <c r="K2382" s="104"/>
      <c r="L2382" s="104"/>
      <c r="M2382" s="104"/>
    </row>
    <row r="2383" spans="1:13" x14ac:dyDescent="0.25">
      <c r="A2383" s="96"/>
      <c r="B2383" s="96"/>
      <c r="C2383" s="96"/>
      <c r="D2383" s="95"/>
      <c r="E2383" s="96"/>
      <c r="F2383" s="96"/>
      <c r="G2383" s="96"/>
      <c r="H2383" s="96"/>
      <c r="I2383" s="96"/>
      <c r="J2383" s="104"/>
      <c r="K2383" s="104"/>
      <c r="L2383" s="104"/>
      <c r="M2383" s="104"/>
    </row>
    <row r="2384" spans="1:13" x14ac:dyDescent="0.25">
      <c r="A2384" s="96"/>
      <c r="B2384" s="96"/>
      <c r="C2384" s="96"/>
      <c r="D2384" s="95"/>
      <c r="E2384" s="96"/>
      <c r="F2384" s="96"/>
      <c r="G2384" s="96"/>
      <c r="H2384" s="96"/>
      <c r="I2384" s="96"/>
      <c r="J2384" s="104"/>
      <c r="K2384" s="104"/>
      <c r="L2384" s="104"/>
      <c r="M2384" s="104"/>
    </row>
    <row r="2385" spans="1:13" x14ac:dyDescent="0.25">
      <c r="A2385" s="96"/>
      <c r="B2385" s="96"/>
      <c r="C2385" s="96"/>
      <c r="D2385" s="95"/>
      <c r="E2385" s="96"/>
      <c r="F2385" s="96"/>
      <c r="G2385" s="96"/>
      <c r="H2385" s="96"/>
      <c r="I2385" s="96"/>
      <c r="J2385" s="104"/>
      <c r="K2385" s="104"/>
      <c r="L2385" s="104"/>
      <c r="M2385" s="104"/>
    </row>
    <row r="2386" spans="1:13" x14ac:dyDescent="0.25">
      <c r="A2386" s="96"/>
      <c r="B2386" s="96"/>
      <c r="C2386" s="96"/>
      <c r="D2386" s="95"/>
      <c r="E2386" s="96"/>
      <c r="F2386" s="96"/>
      <c r="G2386" s="96"/>
      <c r="H2386" s="96"/>
      <c r="I2386" s="96"/>
      <c r="J2386" s="104"/>
      <c r="K2386" s="104"/>
      <c r="L2386" s="104"/>
      <c r="M2386" s="104"/>
    </row>
    <row r="2387" spans="1:13" x14ac:dyDescent="0.25">
      <c r="A2387" s="96"/>
      <c r="B2387" s="96"/>
      <c r="C2387" s="96"/>
      <c r="D2387" s="95"/>
      <c r="E2387" s="96"/>
      <c r="F2387" s="96"/>
      <c r="G2387" s="96"/>
      <c r="H2387" s="96"/>
      <c r="I2387" s="96"/>
      <c r="J2387" s="104"/>
      <c r="K2387" s="104"/>
      <c r="L2387" s="104"/>
      <c r="M2387" s="104"/>
    </row>
    <row r="2388" spans="1:13" x14ac:dyDescent="0.25">
      <c r="A2388" s="96"/>
      <c r="B2388" s="96"/>
      <c r="C2388" s="96"/>
      <c r="D2388" s="95"/>
      <c r="E2388" s="96"/>
      <c r="F2388" s="96"/>
      <c r="G2388" s="96"/>
      <c r="H2388" s="96"/>
      <c r="I2388" s="96"/>
      <c r="J2388" s="104"/>
      <c r="K2388" s="104"/>
      <c r="L2388" s="104"/>
      <c r="M2388" s="104"/>
    </row>
    <row r="2389" spans="1:13" x14ac:dyDescent="0.25">
      <c r="A2389" s="96"/>
      <c r="B2389" s="96"/>
      <c r="C2389" s="96"/>
      <c r="D2389" s="95"/>
      <c r="E2389" s="96"/>
      <c r="F2389" s="96"/>
      <c r="G2389" s="96"/>
      <c r="H2389" s="96"/>
      <c r="I2389" s="96"/>
      <c r="J2389" s="104"/>
      <c r="K2389" s="104"/>
      <c r="L2389" s="104"/>
      <c r="M2389" s="104"/>
    </row>
    <row r="2390" spans="1:13" x14ac:dyDescent="0.25">
      <c r="A2390" s="96"/>
      <c r="B2390" s="96"/>
      <c r="C2390" s="96"/>
      <c r="D2390" s="95"/>
      <c r="E2390" s="96"/>
      <c r="F2390" s="96"/>
      <c r="G2390" s="96"/>
      <c r="H2390" s="96"/>
      <c r="I2390" s="96"/>
      <c r="J2390" s="104"/>
      <c r="K2390" s="104"/>
      <c r="L2390" s="104"/>
      <c r="M2390" s="104"/>
    </row>
    <row r="2391" spans="1:13" x14ac:dyDescent="0.25">
      <c r="A2391" s="96"/>
      <c r="B2391" s="96"/>
      <c r="C2391" s="96"/>
      <c r="D2391" s="95"/>
      <c r="E2391" s="96"/>
      <c r="F2391" s="96"/>
      <c r="G2391" s="96"/>
      <c r="H2391" s="96"/>
      <c r="I2391" s="96"/>
      <c r="J2391" s="104"/>
      <c r="K2391" s="104"/>
      <c r="L2391" s="104"/>
      <c r="M2391" s="104"/>
    </row>
    <row r="2392" spans="1:13" x14ac:dyDescent="0.25">
      <c r="A2392" s="96"/>
      <c r="B2392" s="96"/>
      <c r="C2392" s="96"/>
      <c r="D2392" s="95"/>
      <c r="E2392" s="96"/>
      <c r="F2392" s="96"/>
      <c r="G2392" s="96"/>
      <c r="H2392" s="96"/>
      <c r="I2392" s="96"/>
      <c r="J2392" s="104"/>
      <c r="K2392" s="104"/>
      <c r="L2392" s="104"/>
      <c r="M2392" s="104"/>
    </row>
    <row r="2393" spans="1:13" x14ac:dyDescent="0.25">
      <c r="A2393" s="96"/>
      <c r="B2393" s="96"/>
      <c r="C2393" s="96"/>
      <c r="D2393" s="95"/>
      <c r="E2393" s="96"/>
      <c r="F2393" s="96"/>
      <c r="G2393" s="96"/>
      <c r="H2393" s="96"/>
      <c r="I2393" s="96"/>
      <c r="J2393" s="104"/>
      <c r="K2393" s="104"/>
      <c r="L2393" s="104"/>
      <c r="M2393" s="104"/>
    </row>
    <row r="2394" spans="1:13" x14ac:dyDescent="0.25">
      <c r="A2394" s="96"/>
      <c r="B2394" s="96"/>
      <c r="C2394" s="96"/>
      <c r="D2394" s="95"/>
      <c r="E2394" s="96"/>
      <c r="F2394" s="96"/>
      <c r="G2394" s="96"/>
      <c r="H2394" s="96"/>
      <c r="I2394" s="96"/>
      <c r="J2394" s="104"/>
      <c r="K2394" s="104"/>
      <c r="L2394" s="104"/>
      <c r="M2394" s="104"/>
    </row>
    <row r="2395" spans="1:13" x14ac:dyDescent="0.25">
      <c r="A2395" s="96"/>
      <c r="B2395" s="96"/>
      <c r="C2395" s="96"/>
      <c r="D2395" s="95"/>
      <c r="E2395" s="96"/>
      <c r="F2395" s="96"/>
      <c r="G2395" s="96"/>
      <c r="H2395" s="96"/>
      <c r="I2395" s="96"/>
      <c r="J2395" s="104"/>
      <c r="K2395" s="104"/>
      <c r="L2395" s="104"/>
      <c r="M2395" s="104"/>
    </row>
    <row r="2396" spans="1:13" x14ac:dyDescent="0.25">
      <c r="A2396" s="96"/>
      <c r="B2396" s="96"/>
      <c r="C2396" s="96"/>
      <c r="D2396" s="95"/>
      <c r="E2396" s="96"/>
      <c r="F2396" s="96"/>
      <c r="G2396" s="96"/>
      <c r="H2396" s="96"/>
      <c r="I2396" s="96"/>
      <c r="J2396" s="104"/>
      <c r="K2396" s="104"/>
      <c r="L2396" s="104"/>
      <c r="M2396" s="104"/>
    </row>
    <row r="2397" spans="1:13" x14ac:dyDescent="0.25">
      <c r="A2397" s="96"/>
      <c r="B2397" s="96"/>
      <c r="C2397" s="96"/>
      <c r="D2397" s="95"/>
      <c r="E2397" s="96"/>
      <c r="F2397" s="96"/>
      <c r="G2397" s="96"/>
      <c r="H2397" s="96"/>
      <c r="I2397" s="96"/>
      <c r="J2397" s="104"/>
      <c r="K2397" s="104"/>
      <c r="L2397" s="104"/>
      <c r="M2397" s="104"/>
    </row>
    <row r="2398" spans="1:13" x14ac:dyDescent="0.25">
      <c r="A2398" s="96"/>
      <c r="B2398" s="96"/>
      <c r="C2398" s="96"/>
      <c r="D2398" s="95"/>
      <c r="E2398" s="96"/>
      <c r="F2398" s="96"/>
      <c r="G2398" s="96"/>
      <c r="H2398" s="96"/>
      <c r="I2398" s="96"/>
      <c r="J2398" s="104"/>
      <c r="K2398" s="104"/>
      <c r="L2398" s="104"/>
      <c r="M2398" s="104"/>
    </row>
    <row r="2399" spans="1:13" x14ac:dyDescent="0.25">
      <c r="A2399" s="96"/>
      <c r="B2399" s="96"/>
      <c r="C2399" s="96"/>
      <c r="D2399" s="95"/>
      <c r="E2399" s="96"/>
      <c r="F2399" s="96"/>
      <c r="G2399" s="96"/>
      <c r="H2399" s="96"/>
      <c r="I2399" s="96"/>
      <c r="J2399" s="104"/>
      <c r="K2399" s="104"/>
      <c r="L2399" s="104"/>
      <c r="M2399" s="104"/>
    </row>
    <row r="2400" spans="1:13" x14ac:dyDescent="0.25">
      <c r="A2400" s="96"/>
      <c r="B2400" s="96"/>
      <c r="C2400" s="96"/>
      <c r="D2400" s="95"/>
      <c r="E2400" s="96"/>
      <c r="F2400" s="96"/>
      <c r="G2400" s="96"/>
      <c r="H2400" s="96"/>
      <c r="I2400" s="96"/>
      <c r="J2400" s="104"/>
      <c r="K2400" s="104"/>
      <c r="L2400" s="104"/>
      <c r="M2400" s="104"/>
    </row>
    <row r="2401" spans="1:13" x14ac:dyDescent="0.25">
      <c r="A2401" s="96"/>
      <c r="B2401" s="96"/>
      <c r="C2401" s="96"/>
      <c r="D2401" s="95"/>
      <c r="E2401" s="96"/>
      <c r="F2401" s="96"/>
      <c r="G2401" s="96"/>
      <c r="H2401" s="96"/>
      <c r="I2401" s="96"/>
      <c r="J2401" s="104"/>
      <c r="K2401" s="104"/>
      <c r="L2401" s="104"/>
      <c r="M2401" s="104"/>
    </row>
    <row r="2402" spans="1:13" x14ac:dyDescent="0.25">
      <c r="A2402" s="96"/>
      <c r="B2402" s="96"/>
      <c r="C2402" s="96"/>
      <c r="D2402" s="95"/>
      <c r="E2402" s="96"/>
      <c r="F2402" s="96"/>
      <c r="G2402" s="96"/>
      <c r="H2402" s="96"/>
      <c r="I2402" s="96"/>
      <c r="J2402" s="104"/>
      <c r="K2402" s="104"/>
      <c r="L2402" s="104"/>
      <c r="M2402" s="104"/>
    </row>
    <row r="2403" spans="1:13" x14ac:dyDescent="0.25">
      <c r="A2403" s="96"/>
      <c r="B2403" s="96"/>
      <c r="C2403" s="96"/>
      <c r="D2403" s="95"/>
      <c r="E2403" s="96"/>
      <c r="F2403" s="96"/>
      <c r="G2403" s="96"/>
      <c r="H2403" s="96"/>
      <c r="I2403" s="96"/>
      <c r="J2403" s="104"/>
      <c r="K2403" s="104"/>
      <c r="L2403" s="104"/>
      <c r="M2403" s="104"/>
    </row>
    <row r="2404" spans="1:13" x14ac:dyDescent="0.25">
      <c r="A2404" s="96"/>
      <c r="B2404" s="96"/>
      <c r="C2404" s="96"/>
      <c r="D2404" s="95"/>
      <c r="E2404" s="96"/>
      <c r="F2404" s="96"/>
      <c r="G2404" s="96"/>
      <c r="H2404" s="96"/>
      <c r="I2404" s="96"/>
      <c r="J2404" s="104"/>
      <c r="K2404" s="104"/>
      <c r="L2404" s="104"/>
      <c r="M2404" s="104"/>
    </row>
    <row r="2405" spans="1:13" x14ac:dyDescent="0.25">
      <c r="A2405" s="96"/>
      <c r="B2405" s="96"/>
      <c r="C2405" s="96"/>
      <c r="D2405" s="95"/>
      <c r="E2405" s="96"/>
      <c r="F2405" s="96"/>
      <c r="G2405" s="96"/>
      <c r="H2405" s="96"/>
      <c r="I2405" s="96"/>
      <c r="J2405" s="104"/>
      <c r="K2405" s="104"/>
      <c r="L2405" s="104"/>
      <c r="M2405" s="104"/>
    </row>
    <row r="2406" spans="1:13" x14ac:dyDescent="0.25">
      <c r="A2406" s="96"/>
      <c r="B2406" s="96"/>
      <c r="C2406" s="96"/>
      <c r="D2406" s="95"/>
      <c r="E2406" s="96"/>
      <c r="F2406" s="96"/>
      <c r="G2406" s="96"/>
      <c r="H2406" s="96"/>
      <c r="I2406" s="96"/>
      <c r="J2406" s="104"/>
      <c r="K2406" s="104"/>
      <c r="L2406" s="104"/>
      <c r="M2406" s="104"/>
    </row>
    <row r="2407" spans="1:13" x14ac:dyDescent="0.25">
      <c r="A2407" s="96"/>
      <c r="B2407" s="96"/>
      <c r="C2407" s="96"/>
      <c r="D2407" s="95"/>
      <c r="E2407" s="96"/>
      <c r="F2407" s="96"/>
      <c r="G2407" s="96"/>
      <c r="H2407" s="96"/>
      <c r="I2407" s="96"/>
      <c r="J2407" s="104"/>
      <c r="K2407" s="104"/>
      <c r="L2407" s="104"/>
      <c r="M2407" s="104"/>
    </row>
    <row r="2408" spans="1:13" x14ac:dyDescent="0.25">
      <c r="A2408" s="96"/>
      <c r="B2408" s="96"/>
      <c r="C2408" s="96"/>
      <c r="D2408" s="95"/>
      <c r="E2408" s="96"/>
      <c r="F2408" s="96"/>
      <c r="G2408" s="96"/>
      <c r="H2408" s="96"/>
      <c r="I2408" s="96"/>
      <c r="J2408" s="104"/>
      <c r="K2408" s="104"/>
      <c r="L2408" s="104"/>
      <c r="M2408" s="104"/>
    </row>
    <row r="2409" spans="1:13" x14ac:dyDescent="0.25">
      <c r="A2409" s="96"/>
      <c r="B2409" s="96"/>
      <c r="C2409" s="96"/>
      <c r="D2409" s="95"/>
      <c r="E2409" s="96"/>
      <c r="F2409" s="96"/>
      <c r="G2409" s="96"/>
      <c r="H2409" s="96"/>
      <c r="I2409" s="96"/>
      <c r="J2409" s="104"/>
      <c r="K2409" s="104"/>
      <c r="L2409" s="104"/>
      <c r="M2409" s="104"/>
    </row>
    <row r="2410" spans="1:13" x14ac:dyDescent="0.25">
      <c r="A2410" s="96"/>
      <c r="B2410" s="96"/>
      <c r="C2410" s="96"/>
      <c r="D2410" s="95"/>
      <c r="E2410" s="96"/>
      <c r="F2410" s="96"/>
      <c r="G2410" s="96"/>
      <c r="H2410" s="96"/>
      <c r="I2410" s="96"/>
      <c r="J2410" s="104"/>
      <c r="K2410" s="104"/>
      <c r="L2410" s="104"/>
      <c r="M2410" s="104"/>
    </row>
    <row r="2411" spans="1:13" x14ac:dyDescent="0.25">
      <c r="A2411" s="96"/>
      <c r="B2411" s="96"/>
      <c r="C2411" s="96"/>
      <c r="D2411" s="95"/>
      <c r="E2411" s="96"/>
      <c r="F2411" s="96"/>
      <c r="G2411" s="96"/>
      <c r="H2411" s="96"/>
      <c r="I2411" s="96"/>
      <c r="J2411" s="104"/>
      <c r="K2411" s="104"/>
      <c r="L2411" s="104"/>
      <c r="M2411" s="104"/>
    </row>
    <row r="2412" spans="1:13" x14ac:dyDescent="0.25">
      <c r="A2412" s="96"/>
      <c r="B2412" s="96"/>
      <c r="C2412" s="96"/>
      <c r="D2412" s="95"/>
      <c r="E2412" s="96"/>
      <c r="F2412" s="96"/>
      <c r="G2412" s="96"/>
      <c r="H2412" s="96"/>
      <c r="I2412" s="96"/>
      <c r="J2412" s="104"/>
      <c r="K2412" s="104"/>
      <c r="L2412" s="104"/>
      <c r="M2412" s="104"/>
    </row>
    <row r="2413" spans="1:13" x14ac:dyDescent="0.25">
      <c r="A2413" s="96"/>
      <c r="B2413" s="96"/>
      <c r="C2413" s="96"/>
      <c r="D2413" s="95"/>
      <c r="E2413" s="96"/>
      <c r="F2413" s="96"/>
      <c r="G2413" s="96"/>
      <c r="H2413" s="96"/>
      <c r="I2413" s="96"/>
      <c r="J2413" s="104"/>
      <c r="K2413" s="104"/>
      <c r="L2413" s="104"/>
      <c r="M2413" s="104"/>
    </row>
    <row r="2414" spans="1:13" x14ac:dyDescent="0.25">
      <c r="A2414" s="96"/>
      <c r="B2414" s="96"/>
      <c r="C2414" s="96"/>
      <c r="D2414" s="95"/>
      <c r="E2414" s="96"/>
      <c r="F2414" s="96"/>
      <c r="G2414" s="96"/>
      <c r="H2414" s="96"/>
      <c r="I2414" s="96"/>
      <c r="J2414" s="104"/>
      <c r="K2414" s="104"/>
      <c r="L2414" s="104"/>
      <c r="M2414" s="104"/>
    </row>
    <row r="2415" spans="1:13" x14ac:dyDescent="0.25">
      <c r="A2415" s="96"/>
      <c r="B2415" s="96"/>
      <c r="C2415" s="96"/>
      <c r="D2415" s="95"/>
      <c r="E2415" s="96"/>
      <c r="F2415" s="96"/>
      <c r="G2415" s="96"/>
      <c r="H2415" s="96"/>
      <c r="I2415" s="96"/>
      <c r="J2415" s="104"/>
      <c r="K2415" s="104"/>
      <c r="L2415" s="104"/>
      <c r="M2415" s="104"/>
    </row>
    <row r="2416" spans="1:13" x14ac:dyDescent="0.25">
      <c r="A2416" s="96"/>
      <c r="B2416" s="96"/>
      <c r="C2416" s="96"/>
      <c r="D2416" s="95"/>
      <c r="E2416" s="96"/>
      <c r="F2416" s="96"/>
      <c r="G2416" s="96"/>
      <c r="H2416" s="96"/>
      <c r="I2416" s="96"/>
      <c r="J2416" s="104"/>
      <c r="K2416" s="104"/>
      <c r="L2416" s="104"/>
      <c r="M2416" s="104"/>
    </row>
    <row r="2417" spans="1:13" x14ac:dyDescent="0.25">
      <c r="A2417" s="96"/>
      <c r="B2417" s="96"/>
      <c r="C2417" s="96"/>
      <c r="D2417" s="95"/>
      <c r="E2417" s="96"/>
      <c r="F2417" s="96"/>
      <c r="G2417" s="96"/>
      <c r="H2417" s="96"/>
      <c r="I2417" s="96"/>
      <c r="J2417" s="104"/>
      <c r="K2417" s="104"/>
      <c r="L2417" s="104"/>
      <c r="M2417" s="104"/>
    </row>
    <row r="2418" spans="1:13" x14ac:dyDescent="0.25">
      <c r="A2418" s="96"/>
      <c r="B2418" s="96"/>
      <c r="C2418" s="96"/>
      <c r="D2418" s="95"/>
      <c r="E2418" s="96"/>
      <c r="F2418" s="96"/>
      <c r="G2418" s="96"/>
      <c r="H2418" s="96"/>
      <c r="I2418" s="96"/>
      <c r="J2418" s="104"/>
      <c r="K2418" s="104"/>
      <c r="L2418" s="104"/>
      <c r="M2418" s="104"/>
    </row>
    <row r="2419" spans="1:13" x14ac:dyDescent="0.25">
      <c r="A2419" s="96"/>
      <c r="B2419" s="96"/>
      <c r="C2419" s="96"/>
      <c r="D2419" s="95"/>
      <c r="E2419" s="96"/>
      <c r="F2419" s="96"/>
      <c r="G2419" s="96"/>
      <c r="H2419" s="96"/>
      <c r="I2419" s="96"/>
      <c r="J2419" s="104"/>
      <c r="K2419" s="104"/>
      <c r="L2419" s="104"/>
      <c r="M2419" s="104"/>
    </row>
    <row r="2420" spans="1:13" x14ac:dyDescent="0.25">
      <c r="A2420" s="96"/>
      <c r="B2420" s="96"/>
      <c r="C2420" s="96"/>
      <c r="D2420" s="95"/>
      <c r="E2420" s="96"/>
      <c r="F2420" s="96"/>
      <c r="G2420" s="96"/>
      <c r="H2420" s="96"/>
      <c r="I2420" s="96"/>
      <c r="J2420" s="104"/>
      <c r="K2420" s="104"/>
      <c r="L2420" s="104"/>
      <c r="M2420" s="104"/>
    </row>
    <row r="2421" spans="1:13" x14ac:dyDescent="0.25">
      <c r="A2421" s="96"/>
      <c r="B2421" s="96"/>
      <c r="C2421" s="96"/>
      <c r="D2421" s="95"/>
      <c r="E2421" s="96"/>
      <c r="F2421" s="96"/>
      <c r="G2421" s="96"/>
      <c r="H2421" s="96"/>
      <c r="I2421" s="96"/>
      <c r="J2421" s="104"/>
      <c r="K2421" s="104"/>
      <c r="L2421" s="104"/>
      <c r="M2421" s="104"/>
    </row>
    <row r="2422" spans="1:13" x14ac:dyDescent="0.25">
      <c r="A2422" s="96"/>
      <c r="B2422" s="96"/>
      <c r="C2422" s="96"/>
      <c r="D2422" s="95"/>
      <c r="E2422" s="96"/>
      <c r="F2422" s="96"/>
      <c r="G2422" s="96"/>
      <c r="H2422" s="96"/>
      <c r="I2422" s="96"/>
      <c r="J2422" s="104"/>
      <c r="K2422" s="104"/>
      <c r="L2422" s="104"/>
      <c r="M2422" s="104"/>
    </row>
    <row r="2423" spans="1:13" x14ac:dyDescent="0.25">
      <c r="A2423" s="96"/>
      <c r="B2423" s="96"/>
      <c r="C2423" s="96"/>
      <c r="D2423" s="95"/>
      <c r="E2423" s="96"/>
      <c r="F2423" s="96"/>
      <c r="G2423" s="96"/>
      <c r="H2423" s="96"/>
      <c r="I2423" s="96"/>
      <c r="J2423" s="104"/>
      <c r="K2423" s="104"/>
      <c r="L2423" s="104"/>
      <c r="M2423" s="104"/>
    </row>
    <row r="2424" spans="1:13" x14ac:dyDescent="0.25">
      <c r="A2424" s="96"/>
      <c r="B2424" s="96"/>
      <c r="C2424" s="96"/>
      <c r="D2424" s="95"/>
      <c r="E2424" s="96"/>
      <c r="F2424" s="96"/>
      <c r="G2424" s="96"/>
      <c r="H2424" s="96"/>
      <c r="I2424" s="96"/>
      <c r="J2424" s="104"/>
      <c r="K2424" s="104"/>
      <c r="L2424" s="104"/>
      <c r="M2424" s="104"/>
    </row>
    <row r="2425" spans="1:13" x14ac:dyDescent="0.25">
      <c r="A2425" s="96"/>
      <c r="B2425" s="96"/>
      <c r="C2425" s="96"/>
      <c r="D2425" s="95"/>
      <c r="E2425" s="96"/>
      <c r="F2425" s="96"/>
      <c r="G2425" s="96"/>
      <c r="H2425" s="96"/>
      <c r="I2425" s="96"/>
      <c r="J2425" s="104"/>
      <c r="K2425" s="104"/>
      <c r="L2425" s="104"/>
      <c r="M2425" s="104"/>
    </row>
    <row r="2426" spans="1:13" x14ac:dyDescent="0.25">
      <c r="A2426" s="96"/>
      <c r="B2426" s="96"/>
      <c r="C2426" s="96"/>
      <c r="D2426" s="95"/>
      <c r="E2426" s="96"/>
      <c r="F2426" s="96"/>
      <c r="G2426" s="96"/>
      <c r="H2426" s="96"/>
      <c r="I2426" s="96"/>
      <c r="J2426" s="104"/>
      <c r="K2426" s="104"/>
      <c r="L2426" s="104"/>
      <c r="M2426" s="104"/>
    </row>
    <row r="2427" spans="1:13" x14ac:dyDescent="0.25">
      <c r="A2427" s="96"/>
      <c r="B2427" s="96"/>
      <c r="C2427" s="96"/>
      <c r="D2427" s="95"/>
      <c r="E2427" s="96"/>
      <c r="F2427" s="96"/>
      <c r="G2427" s="96"/>
      <c r="H2427" s="96"/>
      <c r="I2427" s="96"/>
      <c r="J2427" s="104"/>
      <c r="K2427" s="104"/>
      <c r="L2427" s="104"/>
      <c r="M2427" s="104"/>
    </row>
    <row r="2428" spans="1:13" x14ac:dyDescent="0.25">
      <c r="A2428" s="96"/>
      <c r="B2428" s="96"/>
      <c r="C2428" s="96"/>
      <c r="D2428" s="95"/>
      <c r="E2428" s="96"/>
      <c r="F2428" s="96"/>
      <c r="G2428" s="96"/>
      <c r="H2428" s="96"/>
      <c r="I2428" s="96"/>
      <c r="J2428" s="104"/>
      <c r="K2428" s="104"/>
      <c r="L2428" s="104"/>
      <c r="M2428" s="104"/>
    </row>
    <row r="2429" spans="1:13" x14ac:dyDescent="0.25">
      <c r="A2429" s="96"/>
      <c r="B2429" s="96"/>
      <c r="C2429" s="96"/>
      <c r="D2429" s="95"/>
      <c r="E2429" s="96"/>
      <c r="F2429" s="96"/>
      <c r="G2429" s="96"/>
      <c r="H2429" s="96"/>
      <c r="I2429" s="96"/>
      <c r="J2429" s="104"/>
      <c r="K2429" s="104"/>
      <c r="L2429" s="104"/>
      <c r="M2429" s="104"/>
    </row>
    <row r="2430" spans="1:13" x14ac:dyDescent="0.25">
      <c r="A2430" s="96"/>
      <c r="B2430" s="96"/>
      <c r="C2430" s="96"/>
      <c r="D2430" s="95"/>
      <c r="E2430" s="96"/>
      <c r="F2430" s="96"/>
      <c r="G2430" s="96"/>
      <c r="H2430" s="96"/>
      <c r="I2430" s="96"/>
      <c r="J2430" s="104"/>
      <c r="K2430" s="104"/>
      <c r="L2430" s="104"/>
      <c r="M2430" s="104"/>
    </row>
    <row r="2431" spans="1:13" x14ac:dyDescent="0.25">
      <c r="A2431" s="96"/>
      <c r="B2431" s="96"/>
      <c r="C2431" s="96"/>
      <c r="D2431" s="95"/>
      <c r="E2431" s="96"/>
      <c r="F2431" s="96"/>
      <c r="G2431" s="96"/>
      <c r="H2431" s="96"/>
      <c r="I2431" s="96"/>
      <c r="J2431" s="104"/>
      <c r="K2431" s="104"/>
      <c r="L2431" s="104"/>
      <c r="M2431" s="104"/>
    </row>
    <row r="2432" spans="1:13" x14ac:dyDescent="0.25">
      <c r="A2432" s="96"/>
      <c r="B2432" s="96"/>
      <c r="C2432" s="96"/>
      <c r="D2432" s="95"/>
      <c r="E2432" s="96"/>
      <c r="F2432" s="96"/>
      <c r="G2432" s="96"/>
      <c r="H2432" s="96"/>
      <c r="I2432" s="96"/>
      <c r="J2432" s="104"/>
      <c r="K2432" s="104"/>
      <c r="L2432" s="104"/>
      <c r="M2432" s="104"/>
    </row>
    <row r="2433" spans="1:13" x14ac:dyDescent="0.25">
      <c r="A2433" s="96"/>
      <c r="B2433" s="96"/>
      <c r="C2433" s="96"/>
      <c r="D2433" s="95"/>
      <c r="E2433" s="96"/>
      <c r="F2433" s="96"/>
      <c r="G2433" s="96"/>
      <c r="H2433" s="96"/>
      <c r="I2433" s="96"/>
      <c r="J2433" s="104"/>
      <c r="K2433" s="104"/>
      <c r="L2433" s="104"/>
      <c r="M2433" s="104"/>
    </row>
    <row r="2434" spans="1:13" x14ac:dyDescent="0.25">
      <c r="A2434" s="96"/>
      <c r="B2434" s="96"/>
      <c r="C2434" s="96"/>
      <c r="D2434" s="95"/>
      <c r="E2434" s="96"/>
      <c r="F2434" s="96"/>
      <c r="G2434" s="96"/>
      <c r="H2434" s="96"/>
      <c r="I2434" s="96"/>
      <c r="J2434" s="104"/>
      <c r="K2434" s="104"/>
      <c r="L2434" s="104"/>
      <c r="M2434" s="104"/>
    </row>
    <row r="2435" spans="1:13" x14ac:dyDescent="0.25">
      <c r="A2435" s="96"/>
      <c r="B2435" s="96"/>
      <c r="C2435" s="96"/>
      <c r="D2435" s="95"/>
      <c r="E2435" s="96"/>
      <c r="F2435" s="96"/>
      <c r="G2435" s="96"/>
      <c r="H2435" s="96"/>
      <c r="I2435" s="96"/>
      <c r="J2435" s="104"/>
      <c r="K2435" s="104"/>
      <c r="L2435" s="104"/>
      <c r="M2435" s="104"/>
    </row>
    <row r="2436" spans="1:13" x14ac:dyDescent="0.25">
      <c r="A2436" s="96"/>
      <c r="B2436" s="96"/>
      <c r="C2436" s="96"/>
      <c r="D2436" s="95"/>
      <c r="E2436" s="96"/>
      <c r="F2436" s="96"/>
      <c r="G2436" s="96"/>
      <c r="H2436" s="96"/>
      <c r="I2436" s="96"/>
      <c r="J2436" s="104"/>
      <c r="K2436" s="104"/>
      <c r="L2436" s="104"/>
      <c r="M2436" s="104"/>
    </row>
    <row r="2437" spans="1:13" x14ac:dyDescent="0.25">
      <c r="A2437" s="96"/>
      <c r="B2437" s="96"/>
      <c r="C2437" s="96"/>
      <c r="D2437" s="95"/>
      <c r="E2437" s="96"/>
      <c r="F2437" s="96"/>
      <c r="G2437" s="96"/>
      <c r="H2437" s="96"/>
      <c r="I2437" s="96"/>
      <c r="J2437" s="104"/>
      <c r="K2437" s="104"/>
      <c r="L2437" s="104"/>
      <c r="M2437" s="104"/>
    </row>
    <row r="2438" spans="1:13" x14ac:dyDescent="0.25">
      <c r="A2438" s="96"/>
      <c r="B2438" s="96"/>
      <c r="C2438" s="96"/>
      <c r="D2438" s="95"/>
      <c r="E2438" s="96"/>
      <c r="F2438" s="96"/>
      <c r="G2438" s="96"/>
      <c r="H2438" s="96"/>
      <c r="I2438" s="96"/>
      <c r="J2438" s="104"/>
      <c r="K2438" s="104"/>
      <c r="L2438" s="104"/>
      <c r="M2438" s="104"/>
    </row>
    <row r="2439" spans="1:13" x14ac:dyDescent="0.25">
      <c r="A2439" s="96"/>
      <c r="B2439" s="96"/>
      <c r="C2439" s="96"/>
      <c r="D2439" s="95"/>
      <c r="E2439" s="96"/>
      <c r="F2439" s="96"/>
      <c r="G2439" s="96"/>
      <c r="H2439" s="96"/>
      <c r="I2439" s="96"/>
      <c r="J2439" s="104"/>
      <c r="K2439" s="104"/>
      <c r="L2439" s="104"/>
      <c r="M2439" s="104"/>
    </row>
    <row r="2440" spans="1:13" x14ac:dyDescent="0.25">
      <c r="A2440" s="96"/>
      <c r="B2440" s="96"/>
      <c r="C2440" s="96"/>
      <c r="D2440" s="95"/>
      <c r="E2440" s="96"/>
      <c r="F2440" s="96"/>
      <c r="G2440" s="96"/>
      <c r="H2440" s="96"/>
      <c r="I2440" s="96"/>
      <c r="J2440" s="104"/>
      <c r="K2440" s="104"/>
      <c r="L2440" s="104"/>
      <c r="M2440" s="104"/>
    </row>
    <row r="2441" spans="1:13" x14ac:dyDescent="0.25">
      <c r="A2441" s="96"/>
      <c r="B2441" s="96"/>
      <c r="C2441" s="96"/>
      <c r="D2441" s="95"/>
      <c r="E2441" s="96"/>
      <c r="F2441" s="96"/>
      <c r="G2441" s="96"/>
      <c r="H2441" s="96"/>
      <c r="I2441" s="96"/>
      <c r="J2441" s="104"/>
      <c r="K2441" s="104"/>
      <c r="L2441" s="104"/>
      <c r="M2441" s="104"/>
    </row>
    <row r="2442" spans="1:13" x14ac:dyDescent="0.25">
      <c r="A2442" s="96"/>
      <c r="B2442" s="96"/>
      <c r="C2442" s="96"/>
      <c r="D2442" s="95"/>
      <c r="E2442" s="96"/>
      <c r="F2442" s="96"/>
      <c r="G2442" s="96"/>
      <c r="H2442" s="96"/>
      <c r="I2442" s="96"/>
      <c r="J2442" s="104"/>
      <c r="K2442" s="104"/>
      <c r="L2442" s="104"/>
      <c r="M2442" s="104"/>
    </row>
    <row r="2443" spans="1:13" x14ac:dyDescent="0.25">
      <c r="A2443" s="96"/>
      <c r="B2443" s="96"/>
      <c r="C2443" s="96"/>
      <c r="D2443" s="95"/>
      <c r="E2443" s="96"/>
      <c r="F2443" s="96"/>
      <c r="G2443" s="96"/>
      <c r="H2443" s="96"/>
      <c r="I2443" s="96"/>
      <c r="J2443" s="104"/>
      <c r="K2443" s="104"/>
      <c r="L2443" s="104"/>
      <c r="M2443" s="104"/>
    </row>
    <row r="2444" spans="1:13" x14ac:dyDescent="0.25">
      <c r="A2444" s="96"/>
      <c r="B2444" s="96"/>
      <c r="C2444" s="96"/>
      <c r="D2444" s="95"/>
      <c r="E2444" s="96"/>
      <c r="F2444" s="96"/>
      <c r="G2444" s="96"/>
      <c r="H2444" s="96"/>
      <c r="I2444" s="96"/>
      <c r="J2444" s="104"/>
      <c r="K2444" s="104"/>
      <c r="L2444" s="104"/>
      <c r="M2444" s="104"/>
    </row>
    <row r="2445" spans="1:13" x14ac:dyDescent="0.25">
      <c r="A2445" s="96"/>
      <c r="B2445" s="96"/>
      <c r="C2445" s="96"/>
      <c r="D2445" s="95"/>
      <c r="E2445" s="96"/>
      <c r="F2445" s="96"/>
      <c r="G2445" s="96"/>
      <c r="H2445" s="96"/>
      <c r="I2445" s="96"/>
      <c r="J2445" s="104"/>
      <c r="K2445" s="104"/>
      <c r="L2445" s="104"/>
      <c r="M2445" s="104"/>
    </row>
    <row r="2446" spans="1:13" x14ac:dyDescent="0.25">
      <c r="A2446" s="96"/>
      <c r="B2446" s="96"/>
      <c r="C2446" s="96"/>
      <c r="D2446" s="95"/>
      <c r="E2446" s="96"/>
      <c r="F2446" s="96"/>
      <c r="G2446" s="96"/>
      <c r="H2446" s="96"/>
      <c r="I2446" s="96"/>
      <c r="J2446" s="104"/>
      <c r="K2446" s="104"/>
      <c r="L2446" s="104"/>
      <c r="M2446" s="104"/>
    </row>
    <row r="2447" spans="1:13" x14ac:dyDescent="0.25">
      <c r="A2447" s="96"/>
      <c r="B2447" s="96"/>
      <c r="C2447" s="96"/>
      <c r="D2447" s="95"/>
      <c r="E2447" s="96"/>
      <c r="F2447" s="96"/>
      <c r="G2447" s="96"/>
      <c r="H2447" s="96"/>
      <c r="I2447" s="96"/>
      <c r="J2447" s="104"/>
      <c r="K2447" s="104"/>
      <c r="L2447" s="104"/>
      <c r="M2447" s="104"/>
    </row>
    <row r="2448" spans="1:13" x14ac:dyDescent="0.25">
      <c r="A2448" s="96"/>
      <c r="B2448" s="96"/>
      <c r="C2448" s="96"/>
      <c r="D2448" s="95"/>
      <c r="E2448" s="96"/>
      <c r="F2448" s="96"/>
      <c r="G2448" s="96"/>
      <c r="H2448" s="96"/>
      <c r="I2448" s="96"/>
      <c r="J2448" s="104"/>
      <c r="K2448" s="104"/>
      <c r="L2448" s="104"/>
      <c r="M2448" s="104"/>
    </row>
    <row r="2449" spans="1:13" x14ac:dyDescent="0.25">
      <c r="A2449" s="96"/>
      <c r="B2449" s="96"/>
      <c r="C2449" s="96"/>
      <c r="D2449" s="95"/>
      <c r="E2449" s="96"/>
      <c r="F2449" s="96"/>
      <c r="G2449" s="96"/>
      <c r="H2449" s="96"/>
      <c r="I2449" s="96"/>
      <c r="J2449" s="104"/>
      <c r="K2449" s="104"/>
      <c r="L2449" s="104"/>
      <c r="M2449" s="104"/>
    </row>
    <row r="2450" spans="1:13" x14ac:dyDescent="0.25">
      <c r="A2450" s="96"/>
      <c r="B2450" s="96"/>
      <c r="C2450" s="96"/>
      <c r="D2450" s="95"/>
      <c r="E2450" s="96"/>
      <c r="F2450" s="96"/>
      <c r="G2450" s="96"/>
      <c r="H2450" s="96"/>
      <c r="I2450" s="96"/>
      <c r="J2450" s="104"/>
      <c r="K2450" s="104"/>
      <c r="L2450" s="104"/>
      <c r="M2450" s="104"/>
    </row>
    <row r="2451" spans="1:13" x14ac:dyDescent="0.25">
      <c r="A2451" s="96"/>
      <c r="B2451" s="96"/>
      <c r="C2451" s="96"/>
      <c r="D2451" s="95"/>
      <c r="E2451" s="96"/>
      <c r="F2451" s="96"/>
      <c r="G2451" s="96"/>
      <c r="H2451" s="96"/>
      <c r="I2451" s="96"/>
      <c r="J2451" s="104"/>
      <c r="K2451" s="104"/>
      <c r="L2451" s="104"/>
      <c r="M2451" s="104"/>
    </row>
    <row r="2452" spans="1:13" x14ac:dyDescent="0.25">
      <c r="A2452" s="96"/>
      <c r="B2452" s="96"/>
      <c r="C2452" s="96"/>
      <c r="D2452" s="95"/>
      <c r="E2452" s="96"/>
      <c r="F2452" s="96"/>
      <c r="G2452" s="96"/>
      <c r="H2452" s="96"/>
      <c r="I2452" s="96"/>
      <c r="J2452" s="104"/>
      <c r="K2452" s="104"/>
      <c r="L2452" s="104"/>
      <c r="M2452" s="104"/>
    </row>
    <row r="2453" spans="1:13" x14ac:dyDescent="0.25">
      <c r="A2453" s="96"/>
      <c r="B2453" s="96"/>
      <c r="C2453" s="96"/>
      <c r="D2453" s="95"/>
      <c r="E2453" s="96"/>
      <c r="F2453" s="96"/>
      <c r="G2453" s="96"/>
      <c r="H2453" s="96"/>
      <c r="I2453" s="96"/>
      <c r="J2453" s="104"/>
      <c r="K2453" s="104"/>
      <c r="L2453" s="104"/>
      <c r="M2453" s="104"/>
    </row>
    <row r="2454" spans="1:13" x14ac:dyDescent="0.25">
      <c r="A2454" s="96"/>
      <c r="B2454" s="96"/>
      <c r="C2454" s="96"/>
      <c r="D2454" s="95"/>
      <c r="E2454" s="96"/>
      <c r="F2454" s="96"/>
      <c r="G2454" s="96"/>
      <c r="H2454" s="96"/>
      <c r="I2454" s="96"/>
      <c r="J2454" s="104"/>
      <c r="K2454" s="104"/>
      <c r="L2454" s="104"/>
      <c r="M2454" s="104"/>
    </row>
    <row r="2455" spans="1:13" x14ac:dyDescent="0.25">
      <c r="A2455" s="96"/>
      <c r="B2455" s="96"/>
      <c r="C2455" s="96"/>
      <c r="D2455" s="95"/>
      <c r="E2455" s="96"/>
      <c r="F2455" s="96"/>
      <c r="G2455" s="96"/>
      <c r="H2455" s="96"/>
      <c r="I2455" s="96"/>
      <c r="J2455" s="104"/>
      <c r="K2455" s="104"/>
      <c r="L2455" s="104"/>
      <c r="M2455" s="104"/>
    </row>
    <row r="2456" spans="1:13" x14ac:dyDescent="0.25">
      <c r="A2456" s="96"/>
      <c r="B2456" s="96"/>
      <c r="C2456" s="96"/>
      <c r="D2456" s="95"/>
      <c r="E2456" s="96"/>
      <c r="F2456" s="96"/>
      <c r="G2456" s="96"/>
      <c r="H2456" s="96"/>
      <c r="I2456" s="96"/>
      <c r="J2456" s="104"/>
      <c r="K2456" s="104"/>
      <c r="L2456" s="104"/>
      <c r="M2456" s="104"/>
    </row>
    <row r="2457" spans="1:13" x14ac:dyDescent="0.25">
      <c r="A2457" s="96"/>
      <c r="B2457" s="96"/>
      <c r="C2457" s="96"/>
      <c r="D2457" s="95"/>
      <c r="E2457" s="96"/>
      <c r="F2457" s="96"/>
      <c r="G2457" s="96"/>
      <c r="H2457" s="96"/>
      <c r="I2457" s="96"/>
      <c r="J2457" s="104"/>
      <c r="K2457" s="104"/>
      <c r="L2457" s="104"/>
      <c r="M2457" s="104"/>
    </row>
    <row r="2458" spans="1:13" x14ac:dyDescent="0.25">
      <c r="A2458" s="96"/>
      <c r="B2458" s="96"/>
      <c r="C2458" s="96"/>
      <c r="D2458" s="95"/>
      <c r="E2458" s="96"/>
      <c r="F2458" s="96"/>
      <c r="G2458" s="96"/>
      <c r="H2458" s="96"/>
      <c r="I2458" s="96"/>
      <c r="J2458" s="104"/>
      <c r="K2458" s="104"/>
      <c r="L2458" s="104"/>
      <c r="M2458" s="104"/>
    </row>
    <row r="2459" spans="1:13" x14ac:dyDescent="0.25">
      <c r="A2459" s="96"/>
      <c r="B2459" s="96"/>
      <c r="C2459" s="96"/>
      <c r="D2459" s="95"/>
      <c r="E2459" s="96"/>
      <c r="F2459" s="96"/>
      <c r="G2459" s="96"/>
      <c r="H2459" s="96"/>
      <c r="I2459" s="96"/>
      <c r="J2459" s="104"/>
      <c r="K2459" s="104"/>
      <c r="L2459" s="104"/>
      <c r="M2459" s="104"/>
    </row>
    <row r="2460" spans="1:13" x14ac:dyDescent="0.25">
      <c r="A2460" s="96"/>
      <c r="B2460" s="96"/>
      <c r="C2460" s="96"/>
      <c r="D2460" s="95"/>
      <c r="E2460" s="96"/>
      <c r="F2460" s="96"/>
      <c r="G2460" s="96"/>
      <c r="H2460" s="96"/>
      <c r="I2460" s="96"/>
      <c r="J2460" s="104"/>
      <c r="K2460" s="104"/>
      <c r="L2460" s="104"/>
      <c r="M2460" s="104"/>
    </row>
    <row r="2461" spans="1:13" x14ac:dyDescent="0.25">
      <c r="A2461" s="96"/>
      <c r="B2461" s="96"/>
      <c r="C2461" s="96"/>
      <c r="D2461" s="95"/>
      <c r="E2461" s="96"/>
      <c r="F2461" s="96"/>
      <c r="G2461" s="96"/>
      <c r="H2461" s="96"/>
      <c r="I2461" s="96"/>
      <c r="J2461" s="104"/>
      <c r="K2461" s="104"/>
      <c r="L2461" s="104"/>
      <c r="M2461" s="104"/>
    </row>
    <row r="2462" spans="1:13" x14ac:dyDescent="0.25">
      <c r="A2462" s="96"/>
      <c r="B2462" s="96"/>
      <c r="C2462" s="96"/>
      <c r="D2462" s="95"/>
      <c r="E2462" s="96"/>
      <c r="F2462" s="96"/>
      <c r="G2462" s="96"/>
      <c r="H2462" s="96"/>
      <c r="I2462" s="96"/>
      <c r="J2462" s="104"/>
      <c r="K2462" s="104"/>
      <c r="L2462" s="104"/>
      <c r="M2462" s="104"/>
    </row>
    <row r="2463" spans="1:13" x14ac:dyDescent="0.25">
      <c r="A2463" s="96"/>
      <c r="B2463" s="96"/>
      <c r="C2463" s="96"/>
      <c r="D2463" s="95"/>
      <c r="E2463" s="96"/>
      <c r="F2463" s="96"/>
      <c r="G2463" s="96"/>
      <c r="H2463" s="96"/>
      <c r="I2463" s="96"/>
      <c r="J2463" s="104"/>
      <c r="K2463" s="104"/>
      <c r="L2463" s="104"/>
      <c r="M2463" s="104"/>
    </row>
    <row r="2464" spans="1:13" x14ac:dyDescent="0.25">
      <c r="A2464" s="96"/>
      <c r="B2464" s="96"/>
      <c r="C2464" s="96"/>
      <c r="D2464" s="95"/>
      <c r="E2464" s="96"/>
      <c r="F2464" s="96"/>
      <c r="G2464" s="96"/>
      <c r="H2464" s="96"/>
      <c r="I2464" s="96"/>
      <c r="J2464" s="104"/>
      <c r="K2464" s="104"/>
      <c r="L2464" s="104"/>
      <c r="M2464" s="104"/>
    </row>
    <row r="2465" spans="1:13" x14ac:dyDescent="0.25">
      <c r="A2465" s="96"/>
      <c r="B2465" s="96"/>
      <c r="C2465" s="96"/>
      <c r="D2465" s="95"/>
      <c r="E2465" s="96"/>
      <c r="F2465" s="96"/>
      <c r="G2465" s="96"/>
      <c r="H2465" s="96"/>
      <c r="I2465" s="96"/>
      <c r="J2465" s="104"/>
      <c r="K2465" s="104"/>
      <c r="L2465" s="104"/>
      <c r="M2465" s="104"/>
    </row>
    <row r="2466" spans="1:13" x14ac:dyDescent="0.25">
      <c r="A2466" s="96"/>
      <c r="B2466" s="96"/>
      <c r="C2466" s="96"/>
      <c r="D2466" s="95"/>
      <c r="E2466" s="96"/>
      <c r="F2466" s="96"/>
      <c r="G2466" s="96"/>
      <c r="H2466" s="96"/>
      <c r="I2466" s="96"/>
      <c r="J2466" s="104"/>
      <c r="K2466" s="104"/>
      <c r="L2466" s="104"/>
      <c r="M2466" s="104"/>
    </row>
    <row r="2467" spans="1:13" x14ac:dyDescent="0.25">
      <c r="A2467" s="96"/>
      <c r="B2467" s="96"/>
      <c r="C2467" s="96"/>
      <c r="D2467" s="95"/>
      <c r="E2467" s="96"/>
      <c r="F2467" s="96"/>
      <c r="G2467" s="96"/>
      <c r="H2467" s="96"/>
      <c r="I2467" s="96"/>
      <c r="J2467" s="104"/>
      <c r="K2467" s="104"/>
      <c r="L2467" s="104"/>
      <c r="M2467" s="104"/>
    </row>
    <row r="2468" spans="1:13" x14ac:dyDescent="0.25">
      <c r="A2468" s="96"/>
      <c r="B2468" s="96"/>
      <c r="C2468" s="96"/>
      <c r="D2468" s="95"/>
      <c r="E2468" s="96"/>
      <c r="F2468" s="96"/>
      <c r="G2468" s="96"/>
      <c r="H2468" s="96"/>
      <c r="I2468" s="96"/>
      <c r="J2468" s="104"/>
      <c r="K2468" s="104"/>
      <c r="L2468" s="104"/>
      <c r="M2468" s="104"/>
    </row>
    <row r="2469" spans="1:13" x14ac:dyDescent="0.25">
      <c r="A2469" s="96"/>
      <c r="B2469" s="96"/>
      <c r="C2469" s="96"/>
      <c r="D2469" s="95"/>
      <c r="E2469" s="96"/>
      <c r="F2469" s="96"/>
      <c r="G2469" s="96"/>
      <c r="H2469" s="96"/>
      <c r="I2469" s="96"/>
      <c r="J2469" s="104"/>
      <c r="K2469" s="104"/>
      <c r="L2469" s="104"/>
      <c r="M2469" s="104"/>
    </row>
    <row r="2470" spans="1:13" x14ac:dyDescent="0.25">
      <c r="A2470" s="96"/>
      <c r="B2470" s="96"/>
      <c r="C2470" s="96"/>
      <c r="D2470" s="95"/>
      <c r="E2470" s="96"/>
      <c r="F2470" s="96"/>
      <c r="G2470" s="96"/>
      <c r="H2470" s="96"/>
      <c r="I2470" s="96"/>
      <c r="J2470" s="104"/>
      <c r="K2470" s="104"/>
      <c r="L2470" s="104"/>
      <c r="M2470" s="104"/>
    </row>
    <row r="2471" spans="1:13" x14ac:dyDescent="0.25">
      <c r="A2471" s="96"/>
      <c r="B2471" s="96"/>
      <c r="C2471" s="96"/>
      <c r="D2471" s="95"/>
      <c r="E2471" s="96"/>
      <c r="F2471" s="96"/>
      <c r="G2471" s="96"/>
      <c r="H2471" s="96"/>
      <c r="I2471" s="96"/>
      <c r="J2471" s="104"/>
      <c r="K2471" s="104"/>
      <c r="L2471" s="104"/>
      <c r="M2471" s="104"/>
    </row>
    <row r="2472" spans="1:13" x14ac:dyDescent="0.25">
      <c r="A2472" s="96"/>
      <c r="B2472" s="96"/>
      <c r="C2472" s="96"/>
      <c r="D2472" s="95"/>
      <c r="E2472" s="96"/>
      <c r="F2472" s="96"/>
      <c r="G2472" s="96"/>
      <c r="H2472" s="96"/>
      <c r="I2472" s="96"/>
      <c r="J2472" s="104"/>
      <c r="K2472" s="104"/>
      <c r="L2472" s="104"/>
      <c r="M2472" s="104"/>
    </row>
    <row r="2473" spans="1:13" x14ac:dyDescent="0.25">
      <c r="A2473" s="96"/>
      <c r="B2473" s="96"/>
      <c r="C2473" s="96"/>
      <c r="D2473" s="95"/>
      <c r="E2473" s="96"/>
      <c r="F2473" s="96"/>
      <c r="G2473" s="96"/>
      <c r="H2473" s="96"/>
      <c r="I2473" s="96"/>
      <c r="J2473" s="104"/>
      <c r="K2473" s="104"/>
      <c r="L2473" s="104"/>
      <c r="M2473" s="104"/>
    </row>
    <row r="2474" spans="1:13" x14ac:dyDescent="0.25">
      <c r="A2474" s="96"/>
      <c r="B2474" s="96"/>
      <c r="C2474" s="96"/>
      <c r="D2474" s="95"/>
      <c r="E2474" s="96"/>
      <c r="F2474" s="96"/>
      <c r="G2474" s="96"/>
      <c r="H2474" s="96"/>
      <c r="I2474" s="96"/>
      <c r="J2474" s="104"/>
      <c r="K2474" s="104"/>
      <c r="L2474" s="104"/>
      <c r="M2474" s="104"/>
    </row>
    <row r="2475" spans="1:13" x14ac:dyDescent="0.25">
      <c r="A2475" s="96"/>
      <c r="B2475" s="96"/>
      <c r="C2475" s="96"/>
      <c r="D2475" s="95"/>
      <c r="E2475" s="96"/>
      <c r="F2475" s="96"/>
      <c r="G2475" s="96"/>
      <c r="H2475" s="96"/>
      <c r="I2475" s="96"/>
      <c r="J2475" s="104"/>
      <c r="K2475" s="104"/>
      <c r="L2475" s="104"/>
      <c r="M2475" s="104"/>
    </row>
    <row r="2476" spans="1:13" x14ac:dyDescent="0.25">
      <c r="A2476" s="96"/>
      <c r="B2476" s="96"/>
      <c r="C2476" s="96"/>
      <c r="D2476" s="95"/>
      <c r="E2476" s="96"/>
      <c r="F2476" s="96"/>
      <c r="G2476" s="96"/>
      <c r="H2476" s="96"/>
      <c r="I2476" s="96"/>
      <c r="J2476" s="104"/>
      <c r="K2476" s="104"/>
      <c r="L2476" s="104"/>
      <c r="M2476" s="104"/>
    </row>
    <row r="2477" spans="1:13" x14ac:dyDescent="0.25">
      <c r="A2477" s="96"/>
      <c r="B2477" s="96"/>
      <c r="C2477" s="96"/>
      <c r="D2477" s="95"/>
      <c r="E2477" s="96"/>
      <c r="F2477" s="96"/>
      <c r="G2477" s="96"/>
      <c r="H2477" s="96"/>
      <c r="I2477" s="96"/>
      <c r="J2477" s="104"/>
      <c r="K2477" s="104"/>
      <c r="L2477" s="104"/>
      <c r="M2477" s="104"/>
    </row>
    <row r="2478" spans="1:13" x14ac:dyDescent="0.25">
      <c r="A2478" s="96"/>
      <c r="B2478" s="96"/>
      <c r="C2478" s="96"/>
      <c r="D2478" s="95"/>
      <c r="E2478" s="96"/>
      <c r="F2478" s="96"/>
      <c r="G2478" s="96"/>
      <c r="H2478" s="96"/>
      <c r="I2478" s="96"/>
      <c r="J2478" s="104"/>
      <c r="K2478" s="104"/>
      <c r="L2478" s="104"/>
      <c r="M2478" s="104"/>
    </row>
    <row r="2479" spans="1:13" x14ac:dyDescent="0.25">
      <c r="A2479" s="96"/>
      <c r="B2479" s="96"/>
      <c r="C2479" s="96"/>
      <c r="D2479" s="95"/>
      <c r="E2479" s="96"/>
      <c r="F2479" s="96"/>
      <c r="G2479" s="96"/>
      <c r="H2479" s="96"/>
      <c r="I2479" s="96"/>
      <c r="J2479" s="104"/>
      <c r="K2479" s="104"/>
      <c r="L2479" s="104"/>
      <c r="M2479" s="104"/>
    </row>
    <row r="2480" spans="1:13" x14ac:dyDescent="0.25">
      <c r="A2480" s="96"/>
      <c r="B2480" s="96"/>
      <c r="C2480" s="96"/>
      <c r="D2480" s="95"/>
      <c r="E2480" s="96"/>
      <c r="F2480" s="96"/>
      <c r="G2480" s="96"/>
      <c r="H2480" s="96"/>
      <c r="I2480" s="96"/>
      <c r="J2480" s="104"/>
      <c r="K2480" s="104"/>
      <c r="L2480" s="104"/>
      <c r="M2480" s="104"/>
    </row>
    <row r="2481" spans="1:13" x14ac:dyDescent="0.25">
      <c r="A2481" s="96"/>
      <c r="B2481" s="96"/>
      <c r="C2481" s="96"/>
      <c r="D2481" s="95"/>
      <c r="E2481" s="96"/>
      <c r="F2481" s="96"/>
      <c r="G2481" s="96"/>
      <c r="H2481" s="96"/>
      <c r="I2481" s="96"/>
      <c r="J2481" s="104"/>
      <c r="K2481" s="104"/>
      <c r="L2481" s="104"/>
      <c r="M2481" s="104"/>
    </row>
    <row r="2482" spans="1:13" x14ac:dyDescent="0.25">
      <c r="A2482" s="96"/>
      <c r="B2482" s="96"/>
      <c r="C2482" s="96"/>
      <c r="D2482" s="95"/>
      <c r="E2482" s="96"/>
      <c r="F2482" s="96"/>
      <c r="G2482" s="96"/>
      <c r="H2482" s="96"/>
      <c r="I2482" s="96"/>
      <c r="J2482" s="104"/>
      <c r="K2482" s="104"/>
      <c r="L2482" s="104"/>
      <c r="M2482" s="104"/>
    </row>
    <row r="2483" spans="1:13" x14ac:dyDescent="0.25">
      <c r="A2483" s="96"/>
      <c r="B2483" s="96"/>
      <c r="C2483" s="96"/>
      <c r="D2483" s="95"/>
      <c r="E2483" s="96"/>
      <c r="F2483" s="96"/>
      <c r="G2483" s="96"/>
      <c r="H2483" s="96"/>
      <c r="I2483" s="96"/>
      <c r="J2483" s="104"/>
      <c r="K2483" s="104"/>
      <c r="L2483" s="104"/>
      <c r="M2483" s="104"/>
    </row>
    <row r="2484" spans="1:13" x14ac:dyDescent="0.25">
      <c r="A2484" s="96"/>
      <c r="B2484" s="96"/>
      <c r="C2484" s="96"/>
      <c r="D2484" s="95"/>
      <c r="E2484" s="96"/>
      <c r="F2484" s="96"/>
      <c r="G2484" s="96"/>
      <c r="H2484" s="96"/>
      <c r="I2484" s="96"/>
      <c r="J2484" s="104"/>
      <c r="K2484" s="104"/>
      <c r="L2484" s="104"/>
      <c r="M2484" s="104"/>
    </row>
    <row r="2485" spans="1:13" x14ac:dyDescent="0.25">
      <c r="A2485" s="96"/>
      <c r="B2485" s="96"/>
      <c r="C2485" s="96"/>
      <c r="D2485" s="95"/>
      <c r="E2485" s="96"/>
      <c r="F2485" s="96"/>
      <c r="G2485" s="96"/>
      <c r="H2485" s="96"/>
      <c r="I2485" s="96"/>
      <c r="J2485" s="104"/>
      <c r="K2485" s="104"/>
      <c r="L2485" s="104"/>
      <c r="M2485" s="104"/>
    </row>
    <row r="2486" spans="1:13" x14ac:dyDescent="0.25">
      <c r="A2486" s="96"/>
      <c r="B2486" s="96"/>
      <c r="C2486" s="96"/>
      <c r="D2486" s="95"/>
      <c r="E2486" s="96"/>
      <c r="F2486" s="96"/>
      <c r="G2486" s="96"/>
      <c r="H2486" s="96"/>
      <c r="I2486" s="96"/>
      <c r="J2486" s="104"/>
      <c r="K2486" s="104"/>
      <c r="L2486" s="104"/>
      <c r="M2486" s="104"/>
    </row>
    <row r="2487" spans="1:13" x14ac:dyDescent="0.25">
      <c r="A2487" s="96"/>
      <c r="B2487" s="96"/>
      <c r="C2487" s="96"/>
      <c r="D2487" s="95"/>
      <c r="E2487" s="96"/>
      <c r="F2487" s="96"/>
      <c r="G2487" s="96"/>
      <c r="H2487" s="96"/>
      <c r="I2487" s="96"/>
      <c r="J2487" s="104"/>
      <c r="K2487" s="104"/>
      <c r="L2487" s="104"/>
      <c r="M2487" s="104"/>
    </row>
    <row r="2488" spans="1:13" x14ac:dyDescent="0.25">
      <c r="A2488" s="96"/>
      <c r="B2488" s="96"/>
      <c r="C2488" s="96"/>
      <c r="D2488" s="95"/>
      <c r="E2488" s="96"/>
      <c r="F2488" s="96"/>
      <c r="G2488" s="96"/>
      <c r="H2488" s="96"/>
      <c r="I2488" s="96"/>
      <c r="J2488" s="104"/>
      <c r="K2488" s="104"/>
      <c r="L2488" s="104"/>
      <c r="M2488" s="104"/>
    </row>
    <row r="2489" spans="1:13" x14ac:dyDescent="0.25">
      <c r="A2489" s="96"/>
      <c r="B2489" s="96"/>
      <c r="C2489" s="96"/>
      <c r="D2489" s="95"/>
      <c r="E2489" s="96"/>
      <c r="F2489" s="96"/>
      <c r="G2489" s="96"/>
      <c r="H2489" s="96"/>
      <c r="I2489" s="96"/>
      <c r="J2489" s="104"/>
      <c r="K2489" s="104"/>
      <c r="L2489" s="104"/>
      <c r="M2489" s="104"/>
    </row>
    <row r="2490" spans="1:13" x14ac:dyDescent="0.25">
      <c r="A2490" s="96"/>
      <c r="B2490" s="96"/>
      <c r="C2490" s="96"/>
      <c r="D2490" s="95"/>
      <c r="E2490" s="96"/>
      <c r="F2490" s="96"/>
      <c r="G2490" s="96"/>
      <c r="H2490" s="96"/>
      <c r="I2490" s="96"/>
      <c r="J2490" s="104"/>
      <c r="K2490" s="104"/>
      <c r="L2490" s="104"/>
      <c r="M2490" s="104"/>
    </row>
    <row r="2491" spans="1:13" x14ac:dyDescent="0.25">
      <c r="A2491" s="96"/>
      <c r="B2491" s="96"/>
      <c r="C2491" s="96"/>
      <c r="D2491" s="95"/>
      <c r="E2491" s="96"/>
      <c r="F2491" s="96"/>
      <c r="G2491" s="96"/>
      <c r="H2491" s="96"/>
      <c r="I2491" s="96"/>
      <c r="J2491" s="104"/>
      <c r="K2491" s="104"/>
      <c r="L2491" s="104"/>
      <c r="M2491" s="104"/>
    </row>
    <row r="2492" spans="1:13" x14ac:dyDescent="0.25">
      <c r="A2492" s="96"/>
      <c r="B2492" s="96"/>
      <c r="C2492" s="96"/>
      <c r="D2492" s="95"/>
      <c r="E2492" s="96"/>
      <c r="F2492" s="96"/>
      <c r="G2492" s="96"/>
      <c r="H2492" s="96"/>
      <c r="I2492" s="96"/>
      <c r="J2492" s="104"/>
      <c r="K2492" s="104"/>
      <c r="L2492" s="104"/>
      <c r="M2492" s="104"/>
    </row>
    <row r="2493" spans="1:13" x14ac:dyDescent="0.25">
      <c r="A2493" s="96"/>
      <c r="B2493" s="96"/>
      <c r="C2493" s="96"/>
      <c r="D2493" s="95"/>
      <c r="E2493" s="96"/>
      <c r="F2493" s="96"/>
      <c r="G2493" s="96"/>
      <c r="H2493" s="96"/>
      <c r="I2493" s="96"/>
      <c r="J2493" s="104"/>
      <c r="K2493" s="104"/>
      <c r="L2493" s="104"/>
      <c r="M2493" s="104"/>
    </row>
    <row r="2494" spans="1:13" x14ac:dyDescent="0.25">
      <c r="A2494" s="96"/>
      <c r="B2494" s="96"/>
      <c r="C2494" s="96"/>
      <c r="D2494" s="95"/>
      <c r="E2494" s="96"/>
      <c r="F2494" s="96"/>
      <c r="G2494" s="96"/>
      <c r="H2494" s="96"/>
      <c r="I2494" s="96"/>
      <c r="J2494" s="104"/>
      <c r="K2494" s="104"/>
      <c r="L2494" s="104"/>
      <c r="M2494" s="104"/>
    </row>
    <row r="2495" spans="1:13" x14ac:dyDescent="0.25">
      <c r="A2495" s="96"/>
      <c r="B2495" s="96"/>
      <c r="C2495" s="96"/>
      <c r="D2495" s="95"/>
      <c r="E2495" s="96"/>
      <c r="F2495" s="96"/>
      <c r="G2495" s="96"/>
      <c r="H2495" s="96"/>
      <c r="I2495" s="96"/>
      <c r="J2495" s="104"/>
      <c r="K2495" s="104"/>
      <c r="L2495" s="104"/>
      <c r="M2495" s="104"/>
    </row>
    <row r="2496" spans="1:13" x14ac:dyDescent="0.25">
      <c r="A2496" s="96"/>
      <c r="B2496" s="96"/>
      <c r="C2496" s="96"/>
      <c r="D2496" s="95"/>
      <c r="E2496" s="96"/>
      <c r="F2496" s="96"/>
      <c r="G2496" s="96"/>
      <c r="H2496" s="96"/>
      <c r="I2496" s="96"/>
      <c r="J2496" s="104"/>
      <c r="K2496" s="104"/>
      <c r="L2496" s="104"/>
      <c r="M2496" s="104"/>
    </row>
    <row r="2497" spans="1:13" x14ac:dyDescent="0.25">
      <c r="A2497" s="96"/>
      <c r="B2497" s="96"/>
      <c r="C2497" s="96"/>
      <c r="D2497" s="95"/>
      <c r="E2497" s="96"/>
      <c r="F2497" s="96"/>
      <c r="G2497" s="96"/>
      <c r="H2497" s="96"/>
      <c r="I2497" s="96"/>
      <c r="J2497" s="104"/>
      <c r="K2497" s="104"/>
      <c r="L2497" s="104"/>
      <c r="M2497" s="104"/>
    </row>
    <row r="2498" spans="1:13" x14ac:dyDescent="0.25">
      <c r="A2498" s="96"/>
      <c r="B2498" s="96"/>
      <c r="C2498" s="96"/>
      <c r="D2498" s="95"/>
      <c r="E2498" s="96"/>
      <c r="F2498" s="96"/>
      <c r="G2498" s="96"/>
      <c r="H2498" s="96"/>
      <c r="I2498" s="96"/>
      <c r="J2498" s="104"/>
      <c r="K2498" s="104"/>
      <c r="L2498" s="104"/>
      <c r="M2498" s="104"/>
    </row>
    <row r="2499" spans="1:13" x14ac:dyDescent="0.25">
      <c r="A2499" s="96"/>
      <c r="B2499" s="96"/>
      <c r="C2499" s="96"/>
      <c r="D2499" s="95"/>
      <c r="E2499" s="96"/>
      <c r="F2499" s="96"/>
      <c r="G2499" s="96"/>
      <c r="H2499" s="96"/>
      <c r="I2499" s="96"/>
      <c r="J2499" s="104"/>
      <c r="K2499" s="104"/>
      <c r="L2499" s="104"/>
      <c r="M2499" s="104"/>
    </row>
    <row r="2500" spans="1:13" x14ac:dyDescent="0.25">
      <c r="A2500" s="96"/>
      <c r="B2500" s="96"/>
      <c r="C2500" s="96"/>
      <c r="D2500" s="95"/>
      <c r="E2500" s="96"/>
      <c r="F2500" s="96"/>
      <c r="G2500" s="96"/>
      <c r="H2500" s="96"/>
      <c r="I2500" s="96"/>
      <c r="J2500" s="104"/>
      <c r="K2500" s="104"/>
      <c r="L2500" s="104"/>
      <c r="M2500" s="104"/>
    </row>
    <row r="2501" spans="1:13" x14ac:dyDescent="0.25">
      <c r="A2501" s="96"/>
      <c r="B2501" s="96"/>
      <c r="C2501" s="96"/>
      <c r="D2501" s="95"/>
      <c r="E2501" s="96"/>
      <c r="F2501" s="96"/>
      <c r="G2501" s="96"/>
      <c r="H2501" s="96"/>
      <c r="I2501" s="96"/>
      <c r="J2501" s="104"/>
      <c r="K2501" s="104"/>
      <c r="L2501" s="104"/>
      <c r="M2501" s="104"/>
    </row>
    <row r="2502" spans="1:13" x14ac:dyDescent="0.25">
      <c r="A2502" s="96"/>
      <c r="B2502" s="96"/>
      <c r="C2502" s="96"/>
      <c r="D2502" s="95"/>
      <c r="E2502" s="96"/>
      <c r="F2502" s="96"/>
      <c r="G2502" s="96"/>
      <c r="H2502" s="96"/>
      <c r="I2502" s="96"/>
      <c r="J2502" s="104"/>
      <c r="K2502" s="104"/>
      <c r="L2502" s="104"/>
      <c r="M2502" s="104"/>
    </row>
    <row r="2503" spans="1:13" x14ac:dyDescent="0.25">
      <c r="A2503" s="96"/>
      <c r="B2503" s="96"/>
      <c r="C2503" s="96"/>
      <c r="D2503" s="95"/>
      <c r="E2503" s="96"/>
      <c r="F2503" s="96"/>
      <c r="G2503" s="96"/>
      <c r="H2503" s="96"/>
      <c r="I2503" s="96"/>
      <c r="J2503" s="104"/>
      <c r="K2503" s="104"/>
      <c r="L2503" s="104"/>
      <c r="M2503" s="104"/>
    </row>
    <row r="2504" spans="1:13" x14ac:dyDescent="0.25">
      <c r="A2504" s="96"/>
      <c r="B2504" s="96"/>
      <c r="C2504" s="96"/>
      <c r="D2504" s="95"/>
      <c r="E2504" s="96"/>
      <c r="F2504" s="96"/>
      <c r="G2504" s="96"/>
      <c r="H2504" s="96"/>
      <c r="I2504" s="96"/>
      <c r="J2504" s="104"/>
      <c r="K2504" s="104"/>
      <c r="L2504" s="104"/>
      <c r="M2504" s="104"/>
    </row>
    <row r="2505" spans="1:13" x14ac:dyDescent="0.25">
      <c r="A2505" s="96"/>
      <c r="B2505" s="96"/>
      <c r="C2505" s="96"/>
      <c r="D2505" s="95"/>
      <c r="E2505" s="96"/>
      <c r="F2505" s="96"/>
      <c r="G2505" s="96"/>
      <c r="H2505" s="96"/>
      <c r="I2505" s="96"/>
      <c r="J2505" s="104"/>
      <c r="K2505" s="104"/>
      <c r="L2505" s="104"/>
      <c r="M2505" s="104"/>
    </row>
    <row r="2506" spans="1:13" x14ac:dyDescent="0.25">
      <c r="A2506" s="96"/>
      <c r="B2506" s="96"/>
      <c r="C2506" s="96"/>
      <c r="D2506" s="95"/>
      <c r="E2506" s="96"/>
      <c r="F2506" s="96"/>
      <c r="G2506" s="96"/>
      <c r="H2506" s="96"/>
      <c r="I2506" s="96"/>
      <c r="J2506" s="104"/>
      <c r="K2506" s="104"/>
      <c r="L2506" s="104"/>
      <c r="M2506" s="104"/>
    </row>
    <row r="2507" spans="1:13" x14ac:dyDescent="0.25">
      <c r="A2507" s="96"/>
      <c r="B2507" s="96"/>
      <c r="C2507" s="96"/>
      <c r="D2507" s="95"/>
      <c r="E2507" s="96"/>
      <c r="F2507" s="96"/>
      <c r="G2507" s="96"/>
      <c r="H2507" s="96"/>
      <c r="I2507" s="96"/>
      <c r="J2507" s="104"/>
      <c r="K2507" s="104"/>
      <c r="L2507" s="104"/>
      <c r="M2507" s="104"/>
    </row>
    <row r="2508" spans="1:13" x14ac:dyDescent="0.25">
      <c r="A2508" s="96"/>
      <c r="B2508" s="96"/>
      <c r="C2508" s="96"/>
      <c r="D2508" s="95"/>
      <c r="E2508" s="96"/>
      <c r="F2508" s="96"/>
      <c r="G2508" s="96"/>
      <c r="H2508" s="96"/>
      <c r="I2508" s="96"/>
      <c r="J2508" s="104"/>
      <c r="K2508" s="104"/>
      <c r="L2508" s="104"/>
      <c r="M2508" s="104"/>
    </row>
    <row r="2509" spans="1:13" x14ac:dyDescent="0.25">
      <c r="A2509" s="96"/>
      <c r="B2509" s="96"/>
      <c r="C2509" s="96"/>
      <c r="D2509" s="95"/>
      <c r="E2509" s="96"/>
      <c r="F2509" s="96"/>
      <c r="G2509" s="96"/>
      <c r="H2509" s="96"/>
      <c r="I2509" s="96"/>
      <c r="J2509" s="104"/>
      <c r="K2509" s="104"/>
      <c r="L2509" s="104"/>
      <c r="M2509" s="104"/>
    </row>
    <row r="2510" spans="1:13" x14ac:dyDescent="0.25">
      <c r="A2510" s="96"/>
      <c r="B2510" s="96"/>
      <c r="C2510" s="96"/>
      <c r="D2510" s="95"/>
      <c r="E2510" s="96"/>
      <c r="F2510" s="96"/>
      <c r="G2510" s="96"/>
      <c r="H2510" s="96"/>
      <c r="I2510" s="96"/>
      <c r="J2510" s="104"/>
      <c r="K2510" s="104"/>
      <c r="L2510" s="104"/>
      <c r="M2510" s="104"/>
    </row>
    <row r="2511" spans="1:13" x14ac:dyDescent="0.25">
      <c r="A2511" s="96"/>
      <c r="B2511" s="96"/>
      <c r="C2511" s="96"/>
      <c r="D2511" s="95"/>
      <c r="E2511" s="96"/>
      <c r="F2511" s="96"/>
      <c r="G2511" s="96"/>
      <c r="H2511" s="96"/>
      <c r="I2511" s="96"/>
      <c r="J2511" s="104"/>
      <c r="K2511" s="104"/>
      <c r="L2511" s="104"/>
      <c r="M2511" s="104"/>
    </row>
    <row r="2512" spans="1:13" x14ac:dyDescent="0.25">
      <c r="A2512" s="96"/>
      <c r="B2512" s="96"/>
      <c r="C2512" s="96"/>
      <c r="D2512" s="95"/>
      <c r="E2512" s="96"/>
      <c r="F2512" s="96"/>
      <c r="G2512" s="96"/>
      <c r="H2512" s="96"/>
      <c r="I2512" s="96"/>
      <c r="J2512" s="104"/>
      <c r="K2512" s="104"/>
      <c r="L2512" s="104"/>
      <c r="M2512" s="104"/>
    </row>
    <row r="2513" spans="1:13" x14ac:dyDescent="0.25">
      <c r="A2513" s="96"/>
      <c r="B2513" s="96"/>
      <c r="C2513" s="96"/>
      <c r="D2513" s="95"/>
      <c r="E2513" s="96"/>
      <c r="F2513" s="96"/>
      <c r="G2513" s="96"/>
      <c r="H2513" s="96"/>
      <c r="I2513" s="96"/>
      <c r="J2513" s="104"/>
      <c r="K2513" s="104"/>
      <c r="L2513" s="104"/>
      <c r="M2513" s="104"/>
    </row>
    <row r="2514" spans="1:13" x14ac:dyDescent="0.25">
      <c r="A2514" s="96"/>
      <c r="B2514" s="96"/>
      <c r="C2514" s="96"/>
      <c r="D2514" s="95"/>
      <c r="E2514" s="96"/>
      <c r="F2514" s="96"/>
      <c r="G2514" s="96"/>
      <c r="H2514" s="96"/>
      <c r="I2514" s="96"/>
      <c r="J2514" s="104"/>
      <c r="K2514" s="104"/>
      <c r="L2514" s="104"/>
      <c r="M2514" s="104"/>
    </row>
    <row r="2515" spans="1:13" x14ac:dyDescent="0.25">
      <c r="A2515" s="96"/>
      <c r="B2515" s="96"/>
      <c r="C2515" s="96"/>
      <c r="D2515" s="95"/>
      <c r="E2515" s="96"/>
      <c r="F2515" s="96"/>
      <c r="G2515" s="96"/>
      <c r="H2515" s="96"/>
      <c r="I2515" s="96"/>
      <c r="J2515" s="104"/>
      <c r="K2515" s="104"/>
      <c r="L2515" s="104"/>
      <c r="M2515" s="104"/>
    </row>
    <row r="2516" spans="1:13" x14ac:dyDescent="0.25">
      <c r="A2516" s="96"/>
      <c r="B2516" s="96"/>
      <c r="C2516" s="96"/>
      <c r="D2516" s="95"/>
      <c r="E2516" s="96"/>
      <c r="F2516" s="96"/>
      <c r="G2516" s="96"/>
      <c r="H2516" s="96"/>
      <c r="I2516" s="96"/>
      <c r="J2516" s="104"/>
      <c r="K2516" s="104"/>
      <c r="L2516" s="104"/>
      <c r="M2516" s="104"/>
    </row>
    <row r="2517" spans="1:13" x14ac:dyDescent="0.25">
      <c r="A2517" s="96"/>
      <c r="B2517" s="96"/>
      <c r="C2517" s="96"/>
      <c r="D2517" s="95"/>
      <c r="E2517" s="96"/>
      <c r="F2517" s="96"/>
      <c r="G2517" s="96"/>
      <c r="H2517" s="96"/>
      <c r="I2517" s="96"/>
      <c r="J2517" s="104"/>
      <c r="K2517" s="104"/>
      <c r="L2517" s="104"/>
      <c r="M2517" s="104"/>
    </row>
    <row r="2518" spans="1:13" x14ac:dyDescent="0.25">
      <c r="A2518" s="96"/>
      <c r="B2518" s="96"/>
      <c r="C2518" s="96"/>
      <c r="D2518" s="95"/>
      <c r="E2518" s="96"/>
      <c r="F2518" s="96"/>
      <c r="G2518" s="96"/>
      <c r="H2518" s="96"/>
      <c r="I2518" s="96"/>
      <c r="J2518" s="104"/>
      <c r="K2518" s="104"/>
      <c r="L2518" s="104"/>
      <c r="M2518" s="104"/>
    </row>
    <row r="2519" spans="1:13" x14ac:dyDescent="0.25">
      <c r="A2519" s="96"/>
      <c r="B2519" s="96"/>
      <c r="C2519" s="96"/>
      <c r="D2519" s="95"/>
      <c r="E2519" s="96"/>
      <c r="F2519" s="96"/>
      <c r="G2519" s="96"/>
      <c r="H2519" s="96"/>
      <c r="I2519" s="96"/>
      <c r="J2519" s="104"/>
      <c r="K2519" s="104"/>
      <c r="L2519" s="104"/>
      <c r="M2519" s="104"/>
    </row>
    <row r="2520" spans="1:13" x14ac:dyDescent="0.25">
      <c r="A2520" s="96"/>
      <c r="B2520" s="96"/>
      <c r="C2520" s="96"/>
      <c r="D2520" s="95"/>
      <c r="E2520" s="96"/>
      <c r="F2520" s="96"/>
      <c r="G2520" s="96"/>
      <c r="H2520" s="96"/>
      <c r="I2520" s="96"/>
      <c r="J2520" s="104"/>
      <c r="K2520" s="104"/>
      <c r="L2520" s="104"/>
      <c r="M2520" s="104"/>
    </row>
    <row r="2521" spans="1:13" x14ac:dyDescent="0.25">
      <c r="A2521" s="96"/>
      <c r="B2521" s="96"/>
      <c r="C2521" s="96"/>
      <c r="D2521" s="95"/>
      <c r="E2521" s="96"/>
      <c r="F2521" s="96"/>
      <c r="G2521" s="96"/>
      <c r="H2521" s="96"/>
      <c r="I2521" s="96"/>
      <c r="J2521" s="104"/>
      <c r="K2521" s="104"/>
      <c r="L2521" s="104"/>
      <c r="M2521" s="104"/>
    </row>
    <row r="2522" spans="1:13" x14ac:dyDescent="0.25">
      <c r="A2522" s="96"/>
      <c r="B2522" s="96"/>
      <c r="C2522" s="96"/>
      <c r="D2522" s="95"/>
      <c r="E2522" s="96"/>
      <c r="F2522" s="96"/>
      <c r="G2522" s="96"/>
      <c r="H2522" s="96"/>
      <c r="I2522" s="96"/>
      <c r="J2522" s="104"/>
      <c r="K2522" s="104"/>
      <c r="L2522" s="104"/>
      <c r="M2522" s="104"/>
    </row>
    <row r="2523" spans="1:13" x14ac:dyDescent="0.25">
      <c r="A2523" s="96"/>
      <c r="B2523" s="96"/>
      <c r="C2523" s="96"/>
      <c r="D2523" s="95"/>
      <c r="E2523" s="96"/>
      <c r="F2523" s="96"/>
      <c r="G2523" s="96"/>
      <c r="H2523" s="96"/>
      <c r="I2523" s="96"/>
      <c r="J2523" s="104"/>
      <c r="K2523" s="104"/>
      <c r="L2523" s="104"/>
      <c r="M2523" s="104"/>
    </row>
    <row r="2524" spans="1:13" x14ac:dyDescent="0.25">
      <c r="A2524" s="96"/>
      <c r="B2524" s="96"/>
      <c r="C2524" s="96"/>
      <c r="D2524" s="95"/>
      <c r="E2524" s="96"/>
      <c r="F2524" s="96"/>
      <c r="G2524" s="96"/>
      <c r="H2524" s="96"/>
      <c r="I2524" s="96"/>
      <c r="J2524" s="104"/>
      <c r="K2524" s="104"/>
      <c r="L2524" s="104"/>
      <c r="M2524" s="104"/>
    </row>
    <row r="2525" spans="1:13" x14ac:dyDescent="0.25">
      <c r="A2525" s="96"/>
      <c r="B2525" s="96"/>
      <c r="C2525" s="96"/>
      <c r="D2525" s="95"/>
      <c r="E2525" s="96"/>
      <c r="F2525" s="96"/>
      <c r="G2525" s="96"/>
      <c r="H2525" s="96"/>
      <c r="I2525" s="96"/>
      <c r="J2525" s="104"/>
      <c r="K2525" s="104"/>
      <c r="L2525" s="104"/>
      <c r="M2525" s="104"/>
    </row>
    <row r="2526" spans="1:13" x14ac:dyDescent="0.25">
      <c r="A2526" s="96"/>
      <c r="B2526" s="96"/>
      <c r="C2526" s="96"/>
      <c r="D2526" s="95"/>
      <c r="E2526" s="96"/>
      <c r="F2526" s="96"/>
      <c r="G2526" s="96"/>
      <c r="H2526" s="96"/>
      <c r="I2526" s="96"/>
      <c r="J2526" s="104"/>
      <c r="K2526" s="104"/>
      <c r="L2526" s="104"/>
      <c r="M2526" s="104"/>
    </row>
    <row r="2527" spans="1:13" x14ac:dyDescent="0.25">
      <c r="A2527" s="96"/>
      <c r="B2527" s="96"/>
      <c r="C2527" s="96"/>
      <c r="D2527" s="95"/>
      <c r="E2527" s="96"/>
      <c r="F2527" s="96"/>
      <c r="G2527" s="96"/>
      <c r="H2527" s="96"/>
      <c r="I2527" s="96"/>
      <c r="J2527" s="104"/>
      <c r="K2527" s="104"/>
      <c r="L2527" s="104"/>
      <c r="M2527" s="104"/>
    </row>
    <row r="2528" spans="1:13" x14ac:dyDescent="0.25">
      <c r="A2528" s="96"/>
      <c r="B2528" s="96"/>
      <c r="C2528" s="96"/>
      <c r="D2528" s="95"/>
      <c r="E2528" s="96"/>
      <c r="F2528" s="96"/>
      <c r="G2528" s="96"/>
      <c r="H2528" s="96"/>
      <c r="I2528" s="96"/>
      <c r="J2528" s="104"/>
      <c r="K2528" s="104"/>
      <c r="L2528" s="104"/>
      <c r="M2528" s="104"/>
    </row>
    <row r="2529" spans="1:13" x14ac:dyDescent="0.25">
      <c r="A2529" s="96"/>
      <c r="B2529" s="96"/>
      <c r="C2529" s="96"/>
      <c r="D2529" s="95"/>
      <c r="E2529" s="96"/>
      <c r="F2529" s="96"/>
      <c r="G2529" s="96"/>
      <c r="H2529" s="96"/>
      <c r="I2529" s="96"/>
      <c r="J2529" s="104"/>
      <c r="K2529" s="104"/>
      <c r="L2529" s="104"/>
      <c r="M2529" s="104"/>
    </row>
    <row r="2530" spans="1:13" x14ac:dyDescent="0.25">
      <c r="A2530" s="96"/>
      <c r="B2530" s="96"/>
      <c r="C2530" s="96"/>
      <c r="D2530" s="95"/>
      <c r="E2530" s="96"/>
      <c r="F2530" s="96"/>
      <c r="G2530" s="96"/>
      <c r="H2530" s="96"/>
      <c r="I2530" s="96"/>
      <c r="J2530" s="104"/>
      <c r="K2530" s="104"/>
      <c r="L2530" s="104"/>
      <c r="M2530" s="104"/>
    </row>
    <row r="2531" spans="1:13" x14ac:dyDescent="0.25">
      <c r="A2531" s="96"/>
      <c r="B2531" s="96"/>
      <c r="C2531" s="96"/>
      <c r="D2531" s="95"/>
      <c r="E2531" s="96"/>
      <c r="F2531" s="96"/>
      <c r="G2531" s="96"/>
      <c r="H2531" s="96"/>
      <c r="I2531" s="96"/>
      <c r="J2531" s="104"/>
      <c r="K2531" s="104"/>
      <c r="L2531" s="104"/>
      <c r="M2531" s="104"/>
    </row>
    <row r="2532" spans="1:13" x14ac:dyDescent="0.25">
      <c r="A2532" s="96"/>
      <c r="B2532" s="96"/>
      <c r="C2532" s="96"/>
      <c r="D2532" s="95"/>
      <c r="E2532" s="96"/>
      <c r="F2532" s="96"/>
      <c r="G2532" s="96"/>
      <c r="H2532" s="96"/>
      <c r="I2532" s="96"/>
      <c r="J2532" s="104"/>
      <c r="K2532" s="104"/>
      <c r="L2532" s="104"/>
      <c r="M2532" s="104"/>
    </row>
    <row r="2533" spans="1:13" x14ac:dyDescent="0.25">
      <c r="A2533" s="96"/>
      <c r="B2533" s="96"/>
      <c r="C2533" s="96"/>
      <c r="D2533" s="95"/>
      <c r="E2533" s="96"/>
      <c r="F2533" s="96"/>
      <c r="G2533" s="96"/>
      <c r="H2533" s="96"/>
      <c r="I2533" s="96"/>
      <c r="J2533" s="104"/>
      <c r="K2533" s="104"/>
      <c r="L2533" s="104"/>
      <c r="M2533" s="104"/>
    </row>
    <row r="2534" spans="1:13" x14ac:dyDescent="0.25">
      <c r="A2534" s="96"/>
      <c r="B2534" s="96"/>
      <c r="C2534" s="96"/>
      <c r="D2534" s="95"/>
      <c r="E2534" s="96"/>
      <c r="F2534" s="96"/>
      <c r="G2534" s="96"/>
      <c r="H2534" s="96"/>
      <c r="I2534" s="96"/>
      <c r="J2534" s="104"/>
      <c r="K2534" s="104"/>
      <c r="L2534" s="104"/>
      <c r="M2534" s="104"/>
    </row>
    <row r="2535" spans="1:13" x14ac:dyDescent="0.25">
      <c r="A2535" s="96"/>
      <c r="B2535" s="96"/>
      <c r="C2535" s="96"/>
      <c r="D2535" s="95"/>
      <c r="E2535" s="96"/>
      <c r="F2535" s="96"/>
      <c r="G2535" s="96"/>
      <c r="H2535" s="96"/>
      <c r="I2535" s="96"/>
      <c r="J2535" s="104"/>
      <c r="K2535" s="104"/>
      <c r="L2535" s="104"/>
      <c r="M2535" s="104"/>
    </row>
    <row r="2536" spans="1:13" x14ac:dyDescent="0.25">
      <c r="A2536" s="96"/>
      <c r="B2536" s="96"/>
      <c r="C2536" s="96"/>
      <c r="D2536" s="95"/>
      <c r="E2536" s="96"/>
      <c r="F2536" s="96"/>
      <c r="G2536" s="96"/>
      <c r="H2536" s="96"/>
      <c r="I2536" s="96"/>
      <c r="J2536" s="104"/>
      <c r="K2536" s="104"/>
      <c r="L2536" s="104"/>
      <c r="M2536" s="104"/>
    </row>
    <row r="2537" spans="1:13" x14ac:dyDescent="0.25">
      <c r="A2537" s="96"/>
      <c r="B2537" s="96"/>
      <c r="C2537" s="96"/>
      <c r="D2537" s="95"/>
      <c r="E2537" s="96"/>
      <c r="F2537" s="96"/>
      <c r="G2537" s="96"/>
      <c r="H2537" s="96"/>
      <c r="I2537" s="96"/>
      <c r="J2537" s="104"/>
      <c r="K2537" s="104"/>
      <c r="L2537" s="104"/>
      <c r="M2537" s="104"/>
    </row>
    <row r="2538" spans="1:13" x14ac:dyDescent="0.25">
      <c r="A2538" s="96"/>
      <c r="B2538" s="96"/>
      <c r="C2538" s="96"/>
      <c r="D2538" s="95"/>
      <c r="E2538" s="96"/>
      <c r="F2538" s="96"/>
      <c r="G2538" s="96"/>
      <c r="H2538" s="96"/>
      <c r="I2538" s="96"/>
      <c r="J2538" s="104"/>
      <c r="K2538" s="104"/>
      <c r="L2538" s="104"/>
      <c r="M2538" s="104"/>
    </row>
    <row r="2539" spans="1:13" x14ac:dyDescent="0.25">
      <c r="A2539" s="96"/>
      <c r="B2539" s="96"/>
      <c r="C2539" s="96"/>
      <c r="D2539" s="95"/>
      <c r="E2539" s="96"/>
      <c r="F2539" s="96"/>
      <c r="G2539" s="96"/>
      <c r="H2539" s="96"/>
      <c r="I2539" s="96"/>
      <c r="J2539" s="104"/>
      <c r="K2539" s="104"/>
      <c r="L2539" s="104"/>
      <c r="M2539" s="104"/>
    </row>
    <row r="2540" spans="1:13" x14ac:dyDescent="0.25">
      <c r="A2540" s="96"/>
      <c r="B2540" s="96"/>
      <c r="C2540" s="96"/>
      <c r="D2540" s="95"/>
      <c r="E2540" s="96"/>
      <c r="F2540" s="96"/>
      <c r="G2540" s="96"/>
      <c r="H2540" s="96"/>
      <c r="I2540" s="96"/>
      <c r="J2540" s="104"/>
      <c r="K2540" s="104"/>
      <c r="L2540" s="104"/>
      <c r="M2540" s="104"/>
    </row>
    <row r="2541" spans="1:13" x14ac:dyDescent="0.25">
      <c r="A2541" s="96"/>
      <c r="B2541" s="96"/>
      <c r="C2541" s="96"/>
      <c r="D2541" s="95"/>
      <c r="E2541" s="96"/>
      <c r="F2541" s="96"/>
      <c r="G2541" s="96"/>
      <c r="H2541" s="96"/>
      <c r="I2541" s="96"/>
      <c r="J2541" s="104"/>
      <c r="K2541" s="104"/>
      <c r="L2541" s="104"/>
      <c r="M2541" s="104"/>
    </row>
    <row r="2542" spans="1:13" x14ac:dyDescent="0.25">
      <c r="A2542" s="96"/>
      <c r="B2542" s="96"/>
      <c r="C2542" s="96"/>
      <c r="D2542" s="95"/>
      <c r="E2542" s="96"/>
      <c r="F2542" s="96"/>
      <c r="G2542" s="96"/>
      <c r="H2542" s="96"/>
      <c r="I2542" s="96"/>
      <c r="J2542" s="104"/>
      <c r="K2542" s="104"/>
      <c r="L2542" s="104"/>
      <c r="M2542" s="104"/>
    </row>
    <row r="2543" spans="1:13" x14ac:dyDescent="0.25">
      <c r="A2543" s="96"/>
      <c r="B2543" s="96"/>
      <c r="C2543" s="96"/>
      <c r="D2543" s="95"/>
      <c r="E2543" s="96"/>
      <c r="F2543" s="96"/>
      <c r="G2543" s="96"/>
      <c r="H2543" s="96"/>
      <c r="I2543" s="96"/>
      <c r="J2543" s="104"/>
      <c r="K2543" s="104"/>
      <c r="L2543" s="104"/>
      <c r="M2543" s="104"/>
    </row>
    <row r="2544" spans="1:13" x14ac:dyDescent="0.25">
      <c r="A2544" s="96"/>
      <c r="B2544" s="96"/>
      <c r="C2544" s="96"/>
      <c r="D2544" s="95"/>
      <c r="E2544" s="96"/>
      <c r="F2544" s="96"/>
      <c r="G2544" s="96"/>
      <c r="H2544" s="96"/>
      <c r="I2544" s="96"/>
      <c r="J2544" s="104"/>
      <c r="K2544" s="104"/>
      <c r="L2544" s="104"/>
      <c r="M2544" s="104"/>
    </row>
    <row r="2545" spans="1:13" x14ac:dyDescent="0.25">
      <c r="A2545" s="96"/>
      <c r="B2545" s="96"/>
      <c r="C2545" s="96"/>
      <c r="D2545" s="95"/>
      <c r="E2545" s="96"/>
      <c r="F2545" s="96"/>
      <c r="G2545" s="96"/>
      <c r="H2545" s="96"/>
      <c r="I2545" s="96"/>
      <c r="J2545" s="104"/>
      <c r="K2545" s="104"/>
      <c r="L2545" s="104"/>
      <c r="M2545" s="104"/>
    </row>
    <row r="2546" spans="1:13" x14ac:dyDescent="0.25">
      <c r="A2546" s="96"/>
      <c r="B2546" s="96"/>
      <c r="C2546" s="96"/>
      <c r="D2546" s="95"/>
      <c r="E2546" s="96"/>
      <c r="F2546" s="96"/>
      <c r="G2546" s="96"/>
      <c r="H2546" s="96"/>
      <c r="I2546" s="96"/>
      <c r="J2546" s="104"/>
      <c r="K2546" s="104"/>
      <c r="L2546" s="104"/>
      <c r="M2546" s="104"/>
    </row>
    <row r="2547" spans="1:13" x14ac:dyDescent="0.25">
      <c r="A2547" s="96"/>
      <c r="B2547" s="96"/>
      <c r="C2547" s="96"/>
      <c r="D2547" s="95"/>
      <c r="E2547" s="96"/>
      <c r="F2547" s="96"/>
      <c r="G2547" s="96"/>
      <c r="H2547" s="96"/>
      <c r="I2547" s="96"/>
      <c r="J2547" s="104"/>
      <c r="K2547" s="104"/>
      <c r="L2547" s="104"/>
      <c r="M2547" s="104"/>
    </row>
    <row r="2548" spans="1:13" x14ac:dyDescent="0.25">
      <c r="A2548" s="96"/>
      <c r="B2548" s="96"/>
      <c r="C2548" s="96"/>
      <c r="D2548" s="95"/>
      <c r="E2548" s="96"/>
      <c r="F2548" s="96"/>
      <c r="G2548" s="96"/>
      <c r="H2548" s="96"/>
      <c r="I2548" s="96"/>
      <c r="J2548" s="104"/>
      <c r="K2548" s="104"/>
      <c r="L2548" s="104"/>
      <c r="M2548" s="104"/>
    </row>
    <row r="2549" spans="1:13" x14ac:dyDescent="0.25">
      <c r="A2549" s="96"/>
      <c r="B2549" s="96"/>
      <c r="C2549" s="96"/>
      <c r="D2549" s="95"/>
      <c r="E2549" s="96"/>
      <c r="F2549" s="96"/>
      <c r="G2549" s="96"/>
      <c r="H2549" s="96"/>
      <c r="I2549" s="96"/>
      <c r="J2549" s="104"/>
      <c r="K2549" s="104"/>
      <c r="L2549" s="104"/>
      <c r="M2549" s="104"/>
    </row>
    <row r="2550" spans="1:13" x14ac:dyDescent="0.25">
      <c r="A2550" s="96"/>
      <c r="B2550" s="96"/>
      <c r="C2550" s="96"/>
      <c r="D2550" s="95"/>
      <c r="E2550" s="96"/>
      <c r="F2550" s="96"/>
      <c r="G2550" s="96"/>
      <c r="H2550" s="96"/>
      <c r="I2550" s="96"/>
      <c r="J2550" s="104"/>
      <c r="K2550" s="104"/>
      <c r="L2550" s="104"/>
      <c r="M2550" s="104"/>
    </row>
    <row r="2551" spans="1:13" x14ac:dyDescent="0.25">
      <c r="A2551" s="96"/>
      <c r="B2551" s="96"/>
      <c r="C2551" s="96"/>
      <c r="D2551" s="95"/>
      <c r="E2551" s="96"/>
      <c r="F2551" s="96"/>
      <c r="G2551" s="96"/>
      <c r="H2551" s="96"/>
      <c r="I2551" s="96"/>
      <c r="J2551" s="104"/>
      <c r="K2551" s="104"/>
      <c r="L2551" s="104"/>
      <c r="M2551" s="104"/>
    </row>
    <row r="2552" spans="1:13" x14ac:dyDescent="0.25">
      <c r="A2552" s="96"/>
      <c r="B2552" s="96"/>
      <c r="C2552" s="96"/>
      <c r="D2552" s="95"/>
      <c r="E2552" s="96"/>
      <c r="F2552" s="96"/>
      <c r="G2552" s="96"/>
      <c r="H2552" s="96"/>
      <c r="I2552" s="96"/>
      <c r="J2552" s="104"/>
      <c r="K2552" s="104"/>
      <c r="L2552" s="104"/>
      <c r="M2552" s="104"/>
    </row>
    <row r="2553" spans="1:13" x14ac:dyDescent="0.25">
      <c r="A2553" s="96"/>
      <c r="B2553" s="96"/>
      <c r="C2553" s="96"/>
      <c r="D2553" s="95"/>
      <c r="E2553" s="96"/>
      <c r="F2553" s="96"/>
      <c r="G2553" s="96"/>
      <c r="H2553" s="96"/>
      <c r="I2553" s="96"/>
      <c r="J2553" s="104"/>
      <c r="K2553" s="104"/>
      <c r="L2553" s="104"/>
      <c r="M2553" s="104"/>
    </row>
    <row r="2554" spans="1:13" x14ac:dyDescent="0.25">
      <c r="A2554" s="96"/>
      <c r="B2554" s="96"/>
      <c r="C2554" s="96"/>
      <c r="D2554" s="95"/>
      <c r="E2554" s="96"/>
      <c r="F2554" s="96"/>
      <c r="G2554" s="96"/>
      <c r="H2554" s="96"/>
      <c r="I2554" s="96"/>
      <c r="J2554" s="104"/>
      <c r="K2554" s="104"/>
      <c r="L2554" s="104"/>
      <c r="M2554" s="104"/>
    </row>
    <row r="2555" spans="1:13" x14ac:dyDescent="0.25">
      <c r="A2555" s="96"/>
      <c r="B2555" s="96"/>
      <c r="C2555" s="96"/>
      <c r="D2555" s="95"/>
      <c r="E2555" s="96"/>
      <c r="F2555" s="96"/>
      <c r="G2555" s="96"/>
      <c r="H2555" s="96"/>
      <c r="I2555" s="96"/>
      <c r="J2555" s="104"/>
      <c r="K2555" s="104"/>
      <c r="L2555" s="104"/>
      <c r="M2555" s="104"/>
    </row>
    <row r="2556" spans="1:13" x14ac:dyDescent="0.25">
      <c r="A2556" s="96"/>
      <c r="B2556" s="96"/>
      <c r="C2556" s="96"/>
      <c r="D2556" s="95"/>
      <c r="E2556" s="96"/>
      <c r="F2556" s="96"/>
      <c r="G2556" s="96"/>
      <c r="H2556" s="96"/>
      <c r="I2556" s="96"/>
      <c r="J2556" s="104"/>
      <c r="K2556" s="104"/>
      <c r="L2556" s="104"/>
      <c r="M2556" s="104"/>
    </row>
    <row r="2557" spans="1:13" x14ac:dyDescent="0.25">
      <c r="A2557" s="96"/>
      <c r="B2557" s="96"/>
      <c r="C2557" s="96"/>
      <c r="D2557" s="95"/>
      <c r="E2557" s="96"/>
      <c r="F2557" s="96"/>
      <c r="G2557" s="96"/>
      <c r="H2557" s="96"/>
      <c r="I2557" s="96"/>
      <c r="J2557" s="104"/>
      <c r="K2557" s="104"/>
      <c r="L2557" s="104"/>
      <c r="M2557" s="104"/>
    </row>
    <row r="2558" spans="1:13" x14ac:dyDescent="0.25">
      <c r="A2558" s="96"/>
      <c r="B2558" s="96"/>
      <c r="C2558" s="96"/>
      <c r="D2558" s="95"/>
      <c r="E2558" s="96"/>
      <c r="F2558" s="96"/>
      <c r="G2558" s="96"/>
      <c r="H2558" s="96"/>
      <c r="I2558" s="96"/>
      <c r="J2558" s="104"/>
      <c r="K2558" s="104"/>
      <c r="L2558" s="104"/>
      <c r="M2558" s="104"/>
    </row>
    <row r="2559" spans="1:13" x14ac:dyDescent="0.25">
      <c r="A2559" s="96"/>
      <c r="B2559" s="96"/>
      <c r="C2559" s="96"/>
      <c r="D2559" s="95"/>
      <c r="E2559" s="96"/>
      <c r="F2559" s="96"/>
      <c r="G2559" s="96"/>
      <c r="H2559" s="96"/>
      <c r="I2559" s="96"/>
      <c r="J2559" s="104"/>
      <c r="K2559" s="104"/>
      <c r="L2559" s="104"/>
      <c r="M2559" s="104"/>
    </row>
    <row r="2560" spans="1:13" x14ac:dyDescent="0.25">
      <c r="A2560" s="96"/>
      <c r="B2560" s="96"/>
      <c r="C2560" s="96"/>
      <c r="D2560" s="95"/>
      <c r="E2560" s="96"/>
      <c r="F2560" s="96"/>
      <c r="G2560" s="96"/>
      <c r="H2560" s="96"/>
      <c r="I2560" s="96"/>
      <c r="J2560" s="104"/>
      <c r="K2560" s="104"/>
      <c r="L2560" s="104"/>
      <c r="M2560" s="104"/>
    </row>
    <row r="2561" spans="1:13" x14ac:dyDescent="0.25">
      <c r="A2561" s="96"/>
      <c r="B2561" s="96"/>
      <c r="C2561" s="96"/>
      <c r="D2561" s="95"/>
      <c r="E2561" s="96"/>
      <c r="F2561" s="96"/>
      <c r="G2561" s="96"/>
      <c r="H2561" s="96"/>
      <c r="I2561" s="96"/>
      <c r="J2561" s="104"/>
      <c r="K2561" s="104"/>
      <c r="L2561" s="104"/>
      <c r="M2561" s="104"/>
    </row>
    <row r="2562" spans="1:13" x14ac:dyDescent="0.25">
      <c r="A2562" s="96"/>
      <c r="B2562" s="96"/>
      <c r="C2562" s="96"/>
      <c r="D2562" s="95"/>
      <c r="E2562" s="96"/>
      <c r="F2562" s="96"/>
      <c r="G2562" s="96"/>
      <c r="H2562" s="96"/>
      <c r="I2562" s="96"/>
      <c r="J2562" s="104"/>
      <c r="K2562" s="104"/>
      <c r="L2562" s="104"/>
      <c r="M2562" s="104"/>
    </row>
    <row r="2563" spans="1:13" x14ac:dyDescent="0.25">
      <c r="A2563" s="96"/>
      <c r="B2563" s="96"/>
      <c r="C2563" s="96"/>
      <c r="D2563" s="95"/>
      <c r="E2563" s="96"/>
      <c r="F2563" s="96"/>
      <c r="G2563" s="96"/>
      <c r="H2563" s="96"/>
      <c r="I2563" s="96"/>
      <c r="J2563" s="104"/>
      <c r="K2563" s="104"/>
      <c r="L2563" s="104"/>
      <c r="M2563" s="104"/>
    </row>
    <row r="2564" spans="1:13" x14ac:dyDescent="0.25">
      <c r="A2564" s="96"/>
      <c r="B2564" s="96"/>
      <c r="C2564" s="96"/>
      <c r="D2564" s="95"/>
      <c r="E2564" s="96"/>
      <c r="F2564" s="96"/>
      <c r="G2564" s="96"/>
      <c r="H2564" s="96"/>
      <c r="I2564" s="96"/>
      <c r="J2564" s="104"/>
      <c r="K2564" s="104"/>
      <c r="L2564" s="104"/>
      <c r="M2564" s="104"/>
    </row>
    <row r="2565" spans="1:13" x14ac:dyDescent="0.25">
      <c r="A2565" s="96"/>
      <c r="B2565" s="96"/>
      <c r="C2565" s="96"/>
      <c r="D2565" s="95"/>
      <c r="E2565" s="96"/>
      <c r="F2565" s="96"/>
      <c r="G2565" s="96"/>
      <c r="H2565" s="96"/>
      <c r="I2565" s="96"/>
      <c r="J2565" s="104"/>
      <c r="K2565" s="104"/>
      <c r="L2565" s="104"/>
      <c r="M2565" s="104"/>
    </row>
    <row r="2566" spans="1:13" x14ac:dyDescent="0.25">
      <c r="A2566" s="96"/>
      <c r="B2566" s="96"/>
      <c r="C2566" s="96"/>
      <c r="D2566" s="95"/>
      <c r="E2566" s="96"/>
      <c r="F2566" s="96"/>
      <c r="G2566" s="96"/>
      <c r="H2566" s="96"/>
      <c r="I2566" s="96"/>
      <c r="J2566" s="104"/>
      <c r="K2566" s="104"/>
      <c r="L2566" s="104"/>
      <c r="M2566" s="104"/>
    </row>
    <row r="2567" spans="1:13" x14ac:dyDescent="0.25">
      <c r="A2567" s="96"/>
      <c r="B2567" s="96"/>
      <c r="C2567" s="96"/>
      <c r="D2567" s="95"/>
      <c r="E2567" s="96"/>
      <c r="F2567" s="96"/>
      <c r="G2567" s="96"/>
      <c r="H2567" s="96"/>
      <c r="I2567" s="96"/>
      <c r="J2567" s="104"/>
      <c r="K2567" s="104"/>
      <c r="L2567" s="104"/>
      <c r="M2567" s="104"/>
    </row>
    <row r="2568" spans="1:13" x14ac:dyDescent="0.25">
      <c r="A2568" s="96"/>
      <c r="B2568" s="96"/>
      <c r="C2568" s="96"/>
      <c r="D2568" s="95"/>
      <c r="E2568" s="96"/>
      <c r="F2568" s="96"/>
      <c r="G2568" s="96"/>
      <c r="H2568" s="96"/>
      <c r="I2568" s="96"/>
      <c r="J2568" s="104"/>
      <c r="K2568" s="104"/>
      <c r="L2568" s="104"/>
      <c r="M2568" s="104"/>
    </row>
    <row r="2569" spans="1:13" x14ac:dyDescent="0.25">
      <c r="A2569" s="96"/>
      <c r="B2569" s="96"/>
      <c r="C2569" s="96"/>
      <c r="D2569" s="95"/>
      <c r="E2569" s="96"/>
      <c r="F2569" s="96"/>
      <c r="G2569" s="96"/>
      <c r="H2569" s="96"/>
      <c r="I2569" s="96"/>
      <c r="J2569" s="104"/>
      <c r="K2569" s="104"/>
      <c r="L2569" s="104"/>
      <c r="M2569" s="104"/>
    </row>
    <row r="2570" spans="1:13" x14ac:dyDescent="0.25">
      <c r="A2570" s="96"/>
      <c r="B2570" s="96"/>
      <c r="C2570" s="96"/>
      <c r="D2570" s="95"/>
      <c r="E2570" s="96"/>
      <c r="F2570" s="96"/>
      <c r="G2570" s="96"/>
      <c r="H2570" s="96"/>
      <c r="I2570" s="96"/>
      <c r="J2570" s="104"/>
      <c r="K2570" s="104"/>
      <c r="L2570" s="104"/>
      <c r="M2570" s="104"/>
    </row>
    <row r="2571" spans="1:13" x14ac:dyDescent="0.25">
      <c r="A2571" s="96"/>
      <c r="B2571" s="96"/>
      <c r="C2571" s="96"/>
      <c r="D2571" s="95"/>
      <c r="E2571" s="96"/>
      <c r="F2571" s="96"/>
      <c r="G2571" s="96"/>
      <c r="H2571" s="96"/>
      <c r="I2571" s="96"/>
      <c r="J2571" s="104"/>
      <c r="K2571" s="104"/>
      <c r="L2571" s="104"/>
      <c r="M2571" s="104"/>
    </row>
    <row r="2572" spans="1:13" x14ac:dyDescent="0.25">
      <c r="A2572" s="96"/>
      <c r="B2572" s="96"/>
      <c r="C2572" s="96"/>
      <c r="D2572" s="95"/>
      <c r="E2572" s="96"/>
      <c r="F2572" s="96"/>
      <c r="G2572" s="96"/>
      <c r="H2572" s="96"/>
      <c r="I2572" s="96"/>
      <c r="J2572" s="104"/>
      <c r="K2572" s="104"/>
      <c r="L2572" s="104"/>
      <c r="M2572" s="104"/>
    </row>
    <row r="2573" spans="1:13" x14ac:dyDescent="0.25">
      <c r="A2573" s="96"/>
      <c r="B2573" s="96"/>
      <c r="C2573" s="96"/>
      <c r="D2573" s="95"/>
      <c r="E2573" s="96"/>
      <c r="F2573" s="96"/>
      <c r="G2573" s="96"/>
      <c r="H2573" s="96"/>
      <c r="I2573" s="96"/>
      <c r="J2573" s="104"/>
      <c r="K2573" s="104"/>
      <c r="L2573" s="104"/>
      <c r="M2573" s="104"/>
    </row>
    <row r="2574" spans="1:13" x14ac:dyDescent="0.25">
      <c r="A2574" s="96"/>
      <c r="B2574" s="96"/>
      <c r="C2574" s="96"/>
      <c r="D2574" s="95"/>
      <c r="E2574" s="96"/>
      <c r="F2574" s="96"/>
      <c r="G2574" s="96"/>
      <c r="H2574" s="96"/>
      <c r="I2574" s="96"/>
      <c r="J2574" s="104"/>
      <c r="K2574" s="104"/>
      <c r="L2574" s="104"/>
      <c r="M2574" s="104"/>
    </row>
    <row r="2575" spans="1:13" x14ac:dyDescent="0.25">
      <c r="A2575" s="96"/>
      <c r="B2575" s="96"/>
      <c r="C2575" s="96"/>
      <c r="D2575" s="95"/>
      <c r="E2575" s="96"/>
      <c r="F2575" s="96"/>
      <c r="G2575" s="96"/>
      <c r="H2575" s="96"/>
      <c r="I2575" s="96"/>
      <c r="J2575" s="104"/>
      <c r="K2575" s="104"/>
      <c r="L2575" s="104"/>
      <c r="M2575" s="104"/>
    </row>
    <row r="2576" spans="1:13" x14ac:dyDescent="0.25">
      <c r="A2576" s="96"/>
      <c r="B2576" s="96"/>
      <c r="C2576" s="96"/>
      <c r="D2576" s="95"/>
      <c r="E2576" s="96"/>
      <c r="F2576" s="96"/>
      <c r="G2576" s="96"/>
      <c r="H2576" s="96"/>
      <c r="I2576" s="96"/>
      <c r="J2576" s="104"/>
      <c r="K2576" s="104"/>
      <c r="L2576" s="104"/>
      <c r="M2576" s="104"/>
    </row>
    <row r="2577" spans="1:13" x14ac:dyDescent="0.25">
      <c r="A2577" s="96"/>
      <c r="B2577" s="96"/>
      <c r="C2577" s="96"/>
      <c r="D2577" s="95"/>
      <c r="E2577" s="96"/>
      <c r="F2577" s="96"/>
      <c r="G2577" s="96"/>
      <c r="H2577" s="96"/>
      <c r="I2577" s="96"/>
      <c r="J2577" s="104"/>
      <c r="K2577" s="104"/>
      <c r="L2577" s="104"/>
      <c r="M2577" s="104"/>
    </row>
    <row r="2578" spans="1:13" x14ac:dyDescent="0.25">
      <c r="A2578" s="96"/>
      <c r="B2578" s="96"/>
      <c r="C2578" s="96"/>
      <c r="D2578" s="95"/>
      <c r="E2578" s="96"/>
      <c r="F2578" s="96"/>
      <c r="G2578" s="96"/>
      <c r="H2578" s="96"/>
      <c r="I2578" s="96"/>
      <c r="J2578" s="104"/>
      <c r="K2578" s="104"/>
      <c r="L2578" s="104"/>
      <c r="M2578" s="104"/>
    </row>
    <row r="2579" spans="1:13" x14ac:dyDescent="0.25">
      <c r="A2579" s="96"/>
      <c r="B2579" s="96"/>
      <c r="C2579" s="96"/>
      <c r="D2579" s="95"/>
      <c r="E2579" s="96"/>
      <c r="F2579" s="96"/>
      <c r="G2579" s="96"/>
      <c r="H2579" s="96"/>
      <c r="I2579" s="96"/>
      <c r="J2579" s="104"/>
      <c r="K2579" s="104"/>
      <c r="L2579" s="104"/>
      <c r="M2579" s="104"/>
    </row>
    <row r="2580" spans="1:13" x14ac:dyDescent="0.25">
      <c r="A2580" s="96"/>
      <c r="B2580" s="96"/>
      <c r="C2580" s="96"/>
      <c r="D2580" s="95"/>
      <c r="E2580" s="96"/>
      <c r="F2580" s="96"/>
      <c r="G2580" s="96"/>
      <c r="H2580" s="96"/>
      <c r="I2580" s="96"/>
      <c r="J2580" s="104"/>
      <c r="K2580" s="104"/>
      <c r="L2580" s="104"/>
      <c r="M2580" s="104"/>
    </row>
    <row r="2581" spans="1:13" x14ac:dyDescent="0.25">
      <c r="A2581" s="96"/>
      <c r="B2581" s="96"/>
      <c r="C2581" s="96"/>
      <c r="D2581" s="95"/>
      <c r="E2581" s="96"/>
      <c r="F2581" s="96"/>
      <c r="G2581" s="96"/>
      <c r="H2581" s="96"/>
      <c r="I2581" s="96"/>
      <c r="J2581" s="104"/>
      <c r="K2581" s="104"/>
      <c r="L2581" s="104"/>
      <c r="M2581" s="104"/>
    </row>
    <row r="2582" spans="1:13" x14ac:dyDescent="0.25">
      <c r="A2582" s="96"/>
      <c r="B2582" s="96"/>
      <c r="C2582" s="96"/>
      <c r="D2582" s="95"/>
      <c r="E2582" s="96"/>
      <c r="F2582" s="96"/>
      <c r="G2582" s="96"/>
      <c r="H2582" s="96"/>
      <c r="I2582" s="96"/>
      <c r="J2582" s="104"/>
      <c r="K2582" s="104"/>
      <c r="L2582" s="104"/>
      <c r="M2582" s="104"/>
    </row>
    <row r="2583" spans="1:13" x14ac:dyDescent="0.25">
      <c r="A2583" s="96"/>
      <c r="B2583" s="96"/>
      <c r="C2583" s="96"/>
      <c r="D2583" s="95"/>
      <c r="E2583" s="96"/>
      <c r="F2583" s="96"/>
      <c r="G2583" s="96"/>
      <c r="H2583" s="96"/>
      <c r="I2583" s="96"/>
      <c r="J2583" s="104"/>
      <c r="K2583" s="104"/>
      <c r="L2583" s="104"/>
      <c r="M2583" s="104"/>
    </row>
    <row r="2584" spans="1:13" x14ac:dyDescent="0.25">
      <c r="A2584" s="96"/>
      <c r="B2584" s="96"/>
      <c r="C2584" s="96"/>
      <c r="D2584" s="95"/>
      <c r="E2584" s="96"/>
      <c r="F2584" s="96"/>
      <c r="G2584" s="96"/>
      <c r="H2584" s="96"/>
      <c r="I2584" s="96"/>
      <c r="J2584" s="104"/>
      <c r="K2584" s="104"/>
      <c r="L2584" s="104"/>
      <c r="M2584" s="104"/>
    </row>
    <row r="2585" spans="1:13" x14ac:dyDescent="0.25">
      <c r="A2585" s="96"/>
      <c r="B2585" s="96"/>
      <c r="C2585" s="96"/>
      <c r="D2585" s="95"/>
      <c r="E2585" s="96"/>
      <c r="F2585" s="96"/>
      <c r="G2585" s="96"/>
      <c r="H2585" s="96"/>
      <c r="I2585" s="96"/>
      <c r="J2585" s="104"/>
      <c r="K2585" s="104"/>
      <c r="L2585" s="104"/>
      <c r="M2585" s="104"/>
    </row>
    <row r="2586" spans="1:13" x14ac:dyDescent="0.25">
      <c r="A2586" s="96"/>
      <c r="B2586" s="96"/>
      <c r="C2586" s="96"/>
      <c r="D2586" s="95"/>
      <c r="E2586" s="96"/>
      <c r="F2586" s="96"/>
      <c r="G2586" s="96"/>
      <c r="H2586" s="96"/>
      <c r="I2586" s="96"/>
      <c r="J2586" s="104"/>
      <c r="K2586" s="104"/>
      <c r="L2586" s="104"/>
      <c r="M2586" s="104"/>
    </row>
    <row r="2587" spans="1:13" x14ac:dyDescent="0.25">
      <c r="A2587" s="96"/>
      <c r="B2587" s="96"/>
      <c r="C2587" s="96"/>
      <c r="D2587" s="95"/>
      <c r="E2587" s="96"/>
      <c r="F2587" s="96"/>
      <c r="G2587" s="96"/>
      <c r="H2587" s="96"/>
      <c r="I2587" s="96"/>
      <c r="J2587" s="104"/>
      <c r="K2587" s="104"/>
      <c r="L2587" s="104"/>
      <c r="M2587" s="104"/>
    </row>
    <row r="2588" spans="1:13" x14ac:dyDescent="0.25">
      <c r="A2588" s="96"/>
      <c r="B2588" s="96"/>
      <c r="C2588" s="96"/>
      <c r="D2588" s="95"/>
      <c r="E2588" s="96"/>
      <c r="F2588" s="96"/>
      <c r="G2588" s="96"/>
      <c r="H2588" s="96"/>
      <c r="I2588" s="96"/>
      <c r="J2588" s="104"/>
      <c r="K2588" s="104"/>
      <c r="L2588" s="104"/>
      <c r="M2588" s="104"/>
    </row>
    <row r="2589" spans="1:13" x14ac:dyDescent="0.25">
      <c r="A2589" s="96"/>
      <c r="B2589" s="96"/>
      <c r="C2589" s="96"/>
      <c r="D2589" s="95"/>
      <c r="E2589" s="96"/>
      <c r="F2589" s="96"/>
      <c r="G2589" s="96"/>
      <c r="H2589" s="96"/>
      <c r="I2589" s="96"/>
      <c r="J2589" s="104"/>
      <c r="K2589" s="104"/>
      <c r="L2589" s="104"/>
      <c r="M2589" s="104"/>
    </row>
    <row r="2590" spans="1:13" x14ac:dyDescent="0.25">
      <c r="A2590" s="96"/>
      <c r="B2590" s="96"/>
      <c r="C2590" s="96"/>
      <c r="D2590" s="95"/>
      <c r="E2590" s="96"/>
      <c r="F2590" s="96"/>
      <c r="G2590" s="96"/>
      <c r="H2590" s="96"/>
      <c r="I2590" s="96"/>
      <c r="J2590" s="104"/>
      <c r="K2590" s="104"/>
      <c r="L2590" s="104"/>
      <c r="M2590" s="104"/>
    </row>
    <row r="2591" spans="1:13" x14ac:dyDescent="0.25">
      <c r="A2591" s="96"/>
      <c r="B2591" s="96"/>
      <c r="C2591" s="96"/>
      <c r="D2591" s="95"/>
      <c r="E2591" s="96"/>
      <c r="F2591" s="96"/>
      <c r="G2591" s="96"/>
      <c r="H2591" s="96"/>
      <c r="I2591" s="96"/>
      <c r="J2591" s="104"/>
      <c r="K2591" s="104"/>
      <c r="L2591" s="104"/>
      <c r="M2591" s="104"/>
    </row>
    <row r="2592" spans="1:13" x14ac:dyDescent="0.25">
      <c r="A2592" s="96"/>
      <c r="B2592" s="96"/>
      <c r="C2592" s="96"/>
      <c r="D2592" s="95"/>
      <c r="E2592" s="96"/>
      <c r="F2592" s="96"/>
      <c r="G2592" s="96"/>
      <c r="H2592" s="96"/>
      <c r="I2592" s="96"/>
      <c r="J2592" s="104"/>
      <c r="K2592" s="104"/>
      <c r="L2592" s="104"/>
      <c r="M2592" s="104"/>
    </row>
    <row r="2593" spans="1:13" x14ac:dyDescent="0.25">
      <c r="A2593" s="96"/>
      <c r="B2593" s="96"/>
      <c r="C2593" s="96"/>
      <c r="D2593" s="95"/>
      <c r="E2593" s="96"/>
      <c r="F2593" s="96"/>
      <c r="G2593" s="96"/>
      <c r="H2593" s="96"/>
      <c r="I2593" s="96"/>
      <c r="J2593" s="104"/>
      <c r="K2593" s="104"/>
      <c r="L2593" s="104"/>
      <c r="M2593" s="104"/>
    </row>
    <row r="2594" spans="1:13" x14ac:dyDescent="0.25">
      <c r="A2594" s="96"/>
      <c r="B2594" s="96"/>
      <c r="C2594" s="96"/>
      <c r="D2594" s="95"/>
      <c r="E2594" s="96"/>
      <c r="F2594" s="96"/>
      <c r="G2594" s="96"/>
      <c r="H2594" s="96"/>
      <c r="I2594" s="96"/>
      <c r="J2594" s="104"/>
      <c r="K2594" s="104"/>
      <c r="L2594" s="104"/>
      <c r="M2594" s="104"/>
    </row>
    <row r="2595" spans="1:13" x14ac:dyDescent="0.25">
      <c r="A2595" s="96"/>
      <c r="B2595" s="96"/>
      <c r="C2595" s="96"/>
      <c r="D2595" s="95"/>
      <c r="E2595" s="96"/>
      <c r="F2595" s="96"/>
      <c r="G2595" s="96"/>
      <c r="H2595" s="96"/>
      <c r="I2595" s="96"/>
      <c r="J2595" s="104"/>
      <c r="K2595" s="104"/>
      <c r="L2595" s="104"/>
      <c r="M2595" s="104"/>
    </row>
    <row r="2596" spans="1:13" x14ac:dyDescent="0.25">
      <c r="A2596" s="96"/>
      <c r="B2596" s="96"/>
      <c r="C2596" s="96"/>
      <c r="D2596" s="95"/>
      <c r="E2596" s="96"/>
      <c r="F2596" s="96"/>
      <c r="G2596" s="96"/>
      <c r="H2596" s="96"/>
      <c r="I2596" s="96"/>
      <c r="J2596" s="104"/>
      <c r="K2596" s="104"/>
      <c r="L2596" s="104"/>
      <c r="M2596" s="104"/>
    </row>
    <row r="2597" spans="1:13" x14ac:dyDescent="0.25">
      <c r="A2597" s="96"/>
      <c r="B2597" s="96"/>
      <c r="C2597" s="96"/>
      <c r="D2597" s="95"/>
      <c r="E2597" s="96"/>
      <c r="F2597" s="96"/>
      <c r="G2597" s="96"/>
      <c r="H2597" s="96"/>
      <c r="I2597" s="96"/>
      <c r="J2597" s="104"/>
      <c r="K2597" s="104"/>
      <c r="L2597" s="104"/>
      <c r="M2597" s="104"/>
    </row>
    <row r="2598" spans="1:13" x14ac:dyDescent="0.25">
      <c r="A2598" s="96"/>
      <c r="B2598" s="96"/>
      <c r="C2598" s="96"/>
      <c r="D2598" s="95"/>
      <c r="E2598" s="96"/>
      <c r="F2598" s="96"/>
      <c r="G2598" s="96"/>
      <c r="H2598" s="96"/>
      <c r="I2598" s="96"/>
      <c r="J2598" s="104"/>
      <c r="K2598" s="104"/>
      <c r="L2598" s="104"/>
      <c r="M2598" s="104"/>
    </row>
    <row r="2599" spans="1:13" x14ac:dyDescent="0.25">
      <c r="A2599" s="96"/>
      <c r="B2599" s="96"/>
      <c r="C2599" s="96"/>
      <c r="D2599" s="95"/>
      <c r="E2599" s="96"/>
      <c r="F2599" s="96"/>
      <c r="G2599" s="96"/>
      <c r="H2599" s="96"/>
      <c r="I2599" s="96"/>
      <c r="J2599" s="104"/>
      <c r="K2599" s="104"/>
      <c r="L2599" s="104"/>
      <c r="M2599" s="104"/>
    </row>
    <row r="2600" spans="1:13" x14ac:dyDescent="0.25">
      <c r="A2600" s="96"/>
      <c r="B2600" s="96"/>
      <c r="C2600" s="96"/>
      <c r="D2600" s="95"/>
      <c r="E2600" s="96"/>
      <c r="F2600" s="96"/>
      <c r="G2600" s="96"/>
      <c r="H2600" s="96"/>
      <c r="I2600" s="96"/>
      <c r="J2600" s="104"/>
      <c r="K2600" s="104"/>
      <c r="L2600" s="104"/>
      <c r="M2600" s="104"/>
    </row>
    <row r="2601" spans="1:13" x14ac:dyDescent="0.25">
      <c r="A2601" s="96"/>
      <c r="B2601" s="96"/>
      <c r="C2601" s="96"/>
      <c r="D2601" s="95"/>
      <c r="E2601" s="96"/>
      <c r="F2601" s="96"/>
      <c r="G2601" s="96"/>
      <c r="H2601" s="96"/>
      <c r="I2601" s="96"/>
      <c r="J2601" s="104"/>
      <c r="K2601" s="104"/>
      <c r="L2601" s="104"/>
      <c r="M2601" s="104"/>
    </row>
    <row r="2602" spans="1:13" x14ac:dyDescent="0.25">
      <c r="A2602" s="96"/>
      <c r="B2602" s="96"/>
      <c r="C2602" s="96"/>
      <c r="D2602" s="95"/>
      <c r="E2602" s="96"/>
      <c r="F2602" s="96"/>
      <c r="G2602" s="96"/>
      <c r="H2602" s="96"/>
      <c r="I2602" s="96"/>
      <c r="J2602" s="104"/>
      <c r="K2602" s="104"/>
      <c r="L2602" s="104"/>
      <c r="M2602" s="104"/>
    </row>
    <row r="2603" spans="1:13" x14ac:dyDescent="0.25">
      <c r="A2603" s="96"/>
      <c r="B2603" s="96"/>
      <c r="C2603" s="96"/>
      <c r="D2603" s="95"/>
      <c r="E2603" s="96"/>
      <c r="F2603" s="96"/>
      <c r="G2603" s="96"/>
      <c r="H2603" s="96"/>
      <c r="I2603" s="96"/>
      <c r="J2603" s="104"/>
      <c r="K2603" s="104"/>
      <c r="L2603" s="104"/>
      <c r="M2603" s="104"/>
    </row>
    <row r="2604" spans="1:13" x14ac:dyDescent="0.25">
      <c r="A2604" s="96"/>
      <c r="B2604" s="96"/>
      <c r="C2604" s="96"/>
      <c r="D2604" s="95"/>
      <c r="E2604" s="96"/>
      <c r="F2604" s="96"/>
      <c r="G2604" s="96"/>
      <c r="H2604" s="96"/>
      <c r="I2604" s="96"/>
      <c r="J2604" s="104"/>
      <c r="K2604" s="104"/>
      <c r="L2604" s="104"/>
      <c r="M2604" s="104"/>
    </row>
    <row r="2605" spans="1:13" x14ac:dyDescent="0.25">
      <c r="A2605" s="96"/>
      <c r="B2605" s="96"/>
      <c r="C2605" s="96"/>
      <c r="D2605" s="95"/>
      <c r="E2605" s="96"/>
      <c r="F2605" s="96"/>
      <c r="G2605" s="96"/>
      <c r="H2605" s="96"/>
      <c r="I2605" s="96"/>
      <c r="J2605" s="104"/>
      <c r="K2605" s="104"/>
      <c r="L2605" s="104"/>
      <c r="M2605" s="104"/>
    </row>
    <row r="2606" spans="1:13" x14ac:dyDescent="0.25">
      <c r="A2606" s="96"/>
      <c r="B2606" s="96"/>
      <c r="C2606" s="96"/>
      <c r="D2606" s="95"/>
      <c r="E2606" s="96"/>
      <c r="F2606" s="96"/>
      <c r="G2606" s="96"/>
      <c r="H2606" s="96"/>
      <c r="I2606" s="96"/>
      <c r="J2606" s="104"/>
      <c r="K2606" s="104"/>
      <c r="L2606" s="104"/>
      <c r="M2606" s="104"/>
    </row>
    <row r="2607" spans="1:13" x14ac:dyDescent="0.25">
      <c r="A2607" s="96"/>
      <c r="B2607" s="96"/>
      <c r="C2607" s="96"/>
      <c r="D2607" s="95"/>
      <c r="E2607" s="96"/>
      <c r="F2607" s="96"/>
      <c r="G2607" s="96"/>
      <c r="H2607" s="96"/>
      <c r="I2607" s="96"/>
      <c r="J2607" s="104"/>
      <c r="K2607" s="104"/>
      <c r="L2607" s="104"/>
      <c r="M2607" s="104"/>
    </row>
    <row r="2608" spans="1:13" x14ac:dyDescent="0.25">
      <c r="A2608" s="96"/>
      <c r="B2608" s="96"/>
      <c r="C2608" s="96"/>
      <c r="D2608" s="95"/>
      <c r="E2608" s="96"/>
      <c r="F2608" s="96"/>
      <c r="G2608" s="96"/>
      <c r="H2608" s="96"/>
      <c r="I2608" s="96"/>
      <c r="J2608" s="104"/>
      <c r="K2608" s="104"/>
      <c r="L2608" s="104"/>
      <c r="M2608" s="104"/>
    </row>
    <row r="2609" spans="1:13" x14ac:dyDescent="0.25">
      <c r="A2609" s="96"/>
      <c r="B2609" s="96"/>
      <c r="C2609" s="96"/>
      <c r="D2609" s="95"/>
      <c r="E2609" s="96"/>
      <c r="F2609" s="96"/>
      <c r="G2609" s="96"/>
      <c r="H2609" s="96"/>
      <c r="I2609" s="96"/>
      <c r="J2609" s="104"/>
      <c r="K2609" s="104"/>
      <c r="L2609" s="104"/>
      <c r="M2609" s="104"/>
    </row>
    <row r="2610" spans="1:13" x14ac:dyDescent="0.25">
      <c r="A2610" s="96"/>
      <c r="B2610" s="96"/>
      <c r="C2610" s="96"/>
      <c r="D2610" s="95"/>
      <c r="E2610" s="96"/>
      <c r="F2610" s="96"/>
      <c r="G2610" s="96"/>
      <c r="H2610" s="96"/>
      <c r="I2610" s="96"/>
      <c r="J2610" s="104"/>
      <c r="K2610" s="104"/>
      <c r="L2610" s="104"/>
      <c r="M2610" s="104"/>
    </row>
    <row r="2611" spans="1:13" x14ac:dyDescent="0.25">
      <c r="A2611" s="96"/>
      <c r="B2611" s="96"/>
      <c r="C2611" s="96"/>
      <c r="D2611" s="95"/>
      <c r="E2611" s="96"/>
      <c r="F2611" s="96"/>
      <c r="G2611" s="96"/>
      <c r="H2611" s="96"/>
      <c r="I2611" s="96"/>
      <c r="J2611" s="104"/>
      <c r="K2611" s="104"/>
      <c r="L2611" s="104"/>
      <c r="M2611" s="104"/>
    </row>
    <row r="2612" spans="1:13" x14ac:dyDescent="0.25">
      <c r="A2612" s="96"/>
      <c r="B2612" s="96"/>
      <c r="C2612" s="96"/>
      <c r="D2612" s="95"/>
      <c r="E2612" s="96"/>
      <c r="F2612" s="96"/>
      <c r="G2612" s="96"/>
      <c r="H2612" s="96"/>
      <c r="I2612" s="96"/>
      <c r="J2612" s="104"/>
      <c r="K2612" s="104"/>
      <c r="L2612" s="104"/>
      <c r="M2612" s="104"/>
    </row>
    <row r="2613" spans="1:13" x14ac:dyDescent="0.25">
      <c r="A2613" s="96"/>
      <c r="B2613" s="96"/>
      <c r="C2613" s="96"/>
      <c r="D2613" s="95"/>
      <c r="E2613" s="96"/>
      <c r="F2613" s="96"/>
      <c r="G2613" s="96"/>
      <c r="H2613" s="96"/>
      <c r="I2613" s="96"/>
      <c r="J2613" s="104"/>
      <c r="K2613" s="104"/>
      <c r="L2613" s="104"/>
      <c r="M2613" s="104"/>
    </row>
    <row r="2614" spans="1:13" x14ac:dyDescent="0.25">
      <c r="A2614" s="96"/>
      <c r="B2614" s="96"/>
      <c r="C2614" s="96"/>
      <c r="D2614" s="95"/>
      <c r="E2614" s="96"/>
      <c r="F2614" s="96"/>
      <c r="G2614" s="96"/>
      <c r="H2614" s="96"/>
      <c r="I2614" s="96"/>
      <c r="J2614" s="104"/>
      <c r="K2614" s="104"/>
      <c r="L2614" s="104"/>
      <c r="M2614" s="104"/>
    </row>
    <row r="2615" spans="1:13" x14ac:dyDescent="0.25">
      <c r="A2615" s="96"/>
      <c r="B2615" s="96"/>
      <c r="C2615" s="96"/>
      <c r="D2615" s="95"/>
      <c r="E2615" s="96"/>
      <c r="F2615" s="96"/>
      <c r="G2615" s="96"/>
      <c r="H2615" s="96"/>
      <c r="I2615" s="96"/>
      <c r="J2615" s="104"/>
      <c r="K2615" s="104"/>
      <c r="L2615" s="104"/>
      <c r="M2615" s="104"/>
    </row>
    <row r="2616" spans="1:13" x14ac:dyDescent="0.25">
      <c r="A2616" s="96"/>
      <c r="B2616" s="96"/>
      <c r="C2616" s="96"/>
      <c r="D2616" s="95"/>
      <c r="E2616" s="96"/>
      <c r="F2616" s="96"/>
      <c r="G2616" s="96"/>
      <c r="H2616" s="96"/>
      <c r="I2616" s="96"/>
      <c r="J2616" s="104"/>
      <c r="K2616" s="104"/>
      <c r="L2616" s="104"/>
      <c r="M2616" s="104"/>
    </row>
    <row r="2617" spans="1:13" x14ac:dyDescent="0.25">
      <c r="A2617" s="96"/>
      <c r="B2617" s="96"/>
      <c r="C2617" s="96"/>
      <c r="D2617" s="95"/>
      <c r="E2617" s="96"/>
      <c r="F2617" s="96"/>
      <c r="G2617" s="96"/>
      <c r="H2617" s="96"/>
      <c r="I2617" s="96"/>
      <c r="J2617" s="104"/>
      <c r="K2617" s="104"/>
      <c r="L2617" s="104"/>
      <c r="M2617" s="104"/>
    </row>
    <row r="2618" spans="1:13" x14ac:dyDescent="0.25">
      <c r="A2618" s="96"/>
      <c r="B2618" s="96"/>
      <c r="C2618" s="96"/>
      <c r="D2618" s="95"/>
      <c r="E2618" s="96"/>
      <c r="F2618" s="96"/>
      <c r="G2618" s="96"/>
      <c r="H2618" s="96"/>
      <c r="I2618" s="96"/>
      <c r="J2618" s="104"/>
      <c r="K2618" s="104"/>
      <c r="L2618" s="104"/>
      <c r="M2618" s="104"/>
    </row>
    <row r="2619" spans="1:13" x14ac:dyDescent="0.25">
      <c r="A2619" s="96"/>
      <c r="B2619" s="96"/>
      <c r="C2619" s="96"/>
      <c r="D2619" s="95"/>
      <c r="E2619" s="96"/>
      <c r="F2619" s="96"/>
      <c r="G2619" s="96"/>
      <c r="H2619" s="96"/>
      <c r="I2619" s="96"/>
      <c r="J2619" s="104"/>
      <c r="K2619" s="104"/>
      <c r="L2619" s="104"/>
      <c r="M2619" s="104"/>
    </row>
    <row r="2620" spans="1:13" x14ac:dyDescent="0.25">
      <c r="A2620" s="96"/>
      <c r="B2620" s="96"/>
      <c r="C2620" s="96"/>
      <c r="D2620" s="95"/>
      <c r="E2620" s="96"/>
      <c r="F2620" s="96"/>
      <c r="G2620" s="96"/>
      <c r="H2620" s="96"/>
      <c r="I2620" s="96"/>
      <c r="J2620" s="104"/>
      <c r="K2620" s="104"/>
      <c r="L2620" s="104"/>
      <c r="M2620" s="104"/>
    </row>
    <row r="2621" spans="1:13" x14ac:dyDescent="0.25">
      <c r="A2621" s="96"/>
      <c r="B2621" s="96"/>
      <c r="C2621" s="96"/>
      <c r="D2621" s="95"/>
      <c r="E2621" s="96"/>
      <c r="F2621" s="96"/>
      <c r="G2621" s="96"/>
      <c r="H2621" s="96"/>
      <c r="I2621" s="96"/>
      <c r="J2621" s="104"/>
      <c r="K2621" s="104"/>
      <c r="L2621" s="104"/>
      <c r="M2621" s="104"/>
    </row>
    <row r="2622" spans="1:13" x14ac:dyDescent="0.25">
      <c r="A2622" s="96"/>
      <c r="B2622" s="96"/>
      <c r="C2622" s="96"/>
      <c r="D2622" s="95"/>
      <c r="E2622" s="96"/>
      <c r="F2622" s="96"/>
      <c r="G2622" s="96"/>
      <c r="H2622" s="96"/>
      <c r="I2622" s="96"/>
      <c r="J2622" s="104"/>
      <c r="K2622" s="104"/>
      <c r="L2622" s="104"/>
      <c r="M2622" s="104"/>
    </row>
    <row r="2623" spans="1:13" x14ac:dyDescent="0.25">
      <c r="A2623" s="96"/>
      <c r="B2623" s="96"/>
      <c r="C2623" s="96"/>
      <c r="D2623" s="95"/>
      <c r="E2623" s="96"/>
      <c r="F2623" s="96"/>
      <c r="G2623" s="96"/>
      <c r="H2623" s="96"/>
      <c r="I2623" s="96"/>
      <c r="J2623" s="104"/>
      <c r="K2623" s="104"/>
      <c r="L2623" s="104"/>
      <c r="M2623" s="104"/>
    </row>
    <row r="2624" spans="1:13" x14ac:dyDescent="0.25">
      <c r="A2624" s="96"/>
      <c r="B2624" s="96"/>
      <c r="C2624" s="96"/>
      <c r="D2624" s="95"/>
      <c r="E2624" s="96"/>
      <c r="F2624" s="96"/>
      <c r="G2624" s="96"/>
      <c r="H2624" s="96"/>
      <c r="I2624" s="96"/>
      <c r="J2624" s="104"/>
      <c r="K2624" s="104"/>
      <c r="L2624" s="104"/>
      <c r="M2624" s="104"/>
    </row>
    <row r="2625" spans="1:13" x14ac:dyDescent="0.25">
      <c r="A2625" s="96"/>
      <c r="B2625" s="96"/>
      <c r="C2625" s="96"/>
      <c r="D2625" s="95"/>
      <c r="E2625" s="96"/>
      <c r="F2625" s="96"/>
      <c r="G2625" s="96"/>
      <c r="H2625" s="96"/>
      <c r="I2625" s="96"/>
      <c r="J2625" s="104"/>
      <c r="K2625" s="104"/>
      <c r="L2625" s="104"/>
      <c r="M2625" s="104"/>
    </row>
    <row r="2626" spans="1:13" x14ac:dyDescent="0.25">
      <c r="A2626" s="96"/>
      <c r="B2626" s="96"/>
      <c r="C2626" s="96"/>
      <c r="D2626" s="95"/>
      <c r="E2626" s="96"/>
      <c r="F2626" s="96"/>
      <c r="G2626" s="96"/>
      <c r="H2626" s="96"/>
      <c r="I2626" s="96"/>
      <c r="J2626" s="104"/>
      <c r="K2626" s="104"/>
      <c r="L2626" s="104"/>
      <c r="M2626" s="104"/>
    </row>
    <row r="2627" spans="1:13" x14ac:dyDescent="0.25">
      <c r="A2627" s="96"/>
      <c r="B2627" s="96"/>
      <c r="C2627" s="96"/>
      <c r="D2627" s="95"/>
      <c r="E2627" s="96"/>
      <c r="F2627" s="96"/>
      <c r="G2627" s="96"/>
      <c r="H2627" s="96"/>
      <c r="I2627" s="96"/>
      <c r="J2627" s="104"/>
      <c r="K2627" s="104"/>
      <c r="L2627" s="104"/>
      <c r="M2627" s="104"/>
    </row>
    <row r="2628" spans="1:13" x14ac:dyDescent="0.25">
      <c r="A2628" s="96"/>
      <c r="B2628" s="96"/>
      <c r="C2628" s="96"/>
      <c r="D2628" s="95"/>
      <c r="E2628" s="96"/>
      <c r="F2628" s="96"/>
      <c r="G2628" s="96"/>
      <c r="H2628" s="96"/>
      <c r="I2628" s="96"/>
      <c r="J2628" s="104"/>
      <c r="K2628" s="104"/>
      <c r="L2628" s="104"/>
      <c r="M2628" s="104"/>
    </row>
    <row r="2629" spans="1:13" x14ac:dyDescent="0.25">
      <c r="A2629" s="96"/>
      <c r="B2629" s="96"/>
      <c r="C2629" s="96"/>
      <c r="D2629" s="95"/>
      <c r="E2629" s="96"/>
      <c r="F2629" s="96"/>
      <c r="G2629" s="96"/>
      <c r="H2629" s="96"/>
      <c r="I2629" s="96"/>
      <c r="J2629" s="104"/>
      <c r="K2629" s="104"/>
      <c r="L2629" s="104"/>
      <c r="M2629" s="104"/>
    </row>
    <row r="2630" spans="1:13" x14ac:dyDescent="0.25">
      <c r="A2630" s="96"/>
      <c r="B2630" s="96"/>
      <c r="C2630" s="96"/>
      <c r="D2630" s="95"/>
      <c r="E2630" s="96"/>
      <c r="F2630" s="96"/>
      <c r="G2630" s="96"/>
      <c r="H2630" s="96"/>
      <c r="I2630" s="96"/>
      <c r="J2630" s="104"/>
      <c r="K2630" s="104"/>
      <c r="L2630" s="104"/>
      <c r="M2630" s="104"/>
    </row>
    <row r="2631" spans="1:13" x14ac:dyDescent="0.25">
      <c r="A2631" s="96"/>
      <c r="B2631" s="96"/>
      <c r="C2631" s="96"/>
      <c r="D2631" s="95"/>
      <c r="E2631" s="96"/>
      <c r="F2631" s="96"/>
      <c r="G2631" s="96"/>
      <c r="H2631" s="96"/>
      <c r="I2631" s="96"/>
      <c r="J2631" s="104"/>
      <c r="K2631" s="104"/>
      <c r="L2631" s="104"/>
      <c r="M2631" s="104"/>
    </row>
    <row r="2632" spans="1:13" x14ac:dyDescent="0.25">
      <c r="A2632" s="96"/>
      <c r="B2632" s="96"/>
      <c r="C2632" s="96"/>
      <c r="D2632" s="95"/>
      <c r="E2632" s="96"/>
      <c r="F2632" s="96"/>
      <c r="G2632" s="96"/>
      <c r="H2632" s="96"/>
      <c r="I2632" s="96"/>
      <c r="J2632" s="104"/>
      <c r="K2632" s="104"/>
      <c r="L2632" s="104"/>
      <c r="M2632" s="104"/>
    </row>
    <row r="2633" spans="1:13" x14ac:dyDescent="0.25">
      <c r="A2633" s="96"/>
      <c r="B2633" s="96"/>
      <c r="C2633" s="96"/>
      <c r="D2633" s="95"/>
      <c r="E2633" s="96"/>
      <c r="F2633" s="96"/>
      <c r="G2633" s="96"/>
      <c r="H2633" s="96"/>
      <c r="I2633" s="96"/>
      <c r="J2633" s="104"/>
      <c r="K2633" s="104"/>
      <c r="L2633" s="104"/>
      <c r="M2633" s="104"/>
    </row>
    <row r="2634" spans="1:13" x14ac:dyDescent="0.25">
      <c r="A2634" s="96"/>
      <c r="B2634" s="96"/>
      <c r="C2634" s="96"/>
      <c r="D2634" s="95"/>
      <c r="E2634" s="96"/>
      <c r="F2634" s="96"/>
      <c r="G2634" s="96"/>
      <c r="H2634" s="96"/>
      <c r="I2634" s="96"/>
      <c r="J2634" s="104"/>
      <c r="K2634" s="104"/>
      <c r="L2634" s="104"/>
      <c r="M2634" s="104"/>
    </row>
    <row r="2635" spans="1:13" x14ac:dyDescent="0.25">
      <c r="A2635" s="96"/>
      <c r="B2635" s="96"/>
      <c r="C2635" s="96"/>
      <c r="D2635" s="95"/>
      <c r="E2635" s="96"/>
      <c r="F2635" s="96"/>
      <c r="G2635" s="96"/>
      <c r="H2635" s="96"/>
      <c r="I2635" s="96"/>
      <c r="J2635" s="104"/>
      <c r="K2635" s="104"/>
      <c r="L2635" s="104"/>
      <c r="M2635" s="104"/>
    </row>
    <row r="2636" spans="1:13" x14ac:dyDescent="0.25">
      <c r="A2636" s="96"/>
      <c r="B2636" s="96"/>
      <c r="C2636" s="96"/>
      <c r="D2636" s="95"/>
      <c r="E2636" s="96"/>
      <c r="F2636" s="96"/>
      <c r="G2636" s="96"/>
      <c r="H2636" s="96"/>
      <c r="I2636" s="96"/>
      <c r="J2636" s="104"/>
      <c r="K2636" s="104"/>
      <c r="L2636" s="104"/>
      <c r="M2636" s="104"/>
    </row>
    <row r="2637" spans="1:13" x14ac:dyDescent="0.25">
      <c r="A2637" s="96"/>
      <c r="B2637" s="96"/>
      <c r="C2637" s="96"/>
      <c r="D2637" s="95"/>
      <c r="E2637" s="96"/>
      <c r="F2637" s="96"/>
      <c r="G2637" s="96"/>
      <c r="H2637" s="96"/>
      <c r="I2637" s="96"/>
      <c r="J2637" s="104"/>
      <c r="K2637" s="104"/>
      <c r="L2637" s="104"/>
      <c r="M2637" s="104"/>
    </row>
    <row r="2638" spans="1:13" x14ac:dyDescent="0.25">
      <c r="A2638" s="96"/>
      <c r="B2638" s="96"/>
      <c r="C2638" s="96"/>
      <c r="D2638" s="95"/>
      <c r="E2638" s="96"/>
      <c r="F2638" s="96"/>
      <c r="G2638" s="96"/>
      <c r="H2638" s="96"/>
      <c r="I2638" s="96"/>
      <c r="J2638" s="104"/>
      <c r="K2638" s="104"/>
      <c r="L2638" s="104"/>
      <c r="M2638" s="104"/>
    </row>
    <row r="2639" spans="1:13" x14ac:dyDescent="0.25">
      <c r="A2639" s="96"/>
      <c r="B2639" s="96"/>
      <c r="C2639" s="96"/>
      <c r="D2639" s="95"/>
      <c r="E2639" s="96"/>
      <c r="F2639" s="96"/>
      <c r="G2639" s="96"/>
      <c r="H2639" s="96"/>
      <c r="I2639" s="96"/>
      <c r="J2639" s="104"/>
      <c r="K2639" s="104"/>
      <c r="L2639" s="104"/>
      <c r="M2639" s="104"/>
    </row>
    <row r="2640" spans="1:13" x14ac:dyDescent="0.25">
      <c r="A2640" s="96"/>
      <c r="B2640" s="96"/>
      <c r="C2640" s="96"/>
      <c r="D2640" s="95"/>
      <c r="E2640" s="96"/>
      <c r="F2640" s="96"/>
      <c r="G2640" s="96"/>
      <c r="H2640" s="96"/>
      <c r="I2640" s="96"/>
      <c r="J2640" s="104"/>
      <c r="K2640" s="104"/>
      <c r="L2640" s="104"/>
      <c r="M2640" s="104"/>
    </row>
    <row r="2641" spans="1:13" x14ac:dyDescent="0.25">
      <c r="A2641" s="96"/>
      <c r="B2641" s="96"/>
      <c r="C2641" s="96"/>
      <c r="D2641" s="95"/>
      <c r="E2641" s="96"/>
      <c r="F2641" s="96"/>
      <c r="G2641" s="96"/>
      <c r="H2641" s="96"/>
      <c r="I2641" s="96"/>
      <c r="J2641" s="104"/>
      <c r="K2641" s="104"/>
      <c r="L2641" s="104"/>
      <c r="M2641" s="104"/>
    </row>
    <row r="2642" spans="1:13" x14ac:dyDescent="0.25">
      <c r="A2642" s="96"/>
      <c r="B2642" s="96"/>
      <c r="C2642" s="96"/>
      <c r="D2642" s="95"/>
      <c r="E2642" s="96"/>
      <c r="F2642" s="96"/>
      <c r="G2642" s="96"/>
      <c r="H2642" s="96"/>
      <c r="I2642" s="96"/>
      <c r="J2642" s="104"/>
      <c r="K2642" s="104"/>
      <c r="L2642" s="104"/>
      <c r="M2642" s="104"/>
    </row>
    <row r="2643" spans="1:13" x14ac:dyDescent="0.25">
      <c r="A2643" s="96"/>
      <c r="B2643" s="96"/>
      <c r="C2643" s="96"/>
      <c r="D2643" s="95"/>
      <c r="E2643" s="96"/>
      <c r="F2643" s="96"/>
      <c r="G2643" s="96"/>
      <c r="H2643" s="96"/>
      <c r="I2643" s="96"/>
      <c r="J2643" s="104"/>
      <c r="K2643" s="104"/>
      <c r="L2643" s="104"/>
      <c r="M2643" s="104"/>
    </row>
    <row r="2644" spans="1:13" x14ac:dyDescent="0.25">
      <c r="A2644" s="96"/>
      <c r="B2644" s="96"/>
      <c r="C2644" s="96"/>
      <c r="D2644" s="95"/>
      <c r="E2644" s="96"/>
      <c r="F2644" s="96"/>
      <c r="G2644" s="96"/>
      <c r="H2644" s="96"/>
      <c r="I2644" s="96"/>
      <c r="J2644" s="104"/>
      <c r="K2644" s="104"/>
      <c r="L2644" s="104"/>
      <c r="M2644" s="104"/>
    </row>
    <row r="2645" spans="1:13" x14ac:dyDescent="0.25">
      <c r="A2645" s="96"/>
      <c r="B2645" s="96"/>
      <c r="C2645" s="96"/>
      <c r="D2645" s="95"/>
      <c r="E2645" s="96"/>
      <c r="F2645" s="96"/>
      <c r="G2645" s="96"/>
      <c r="H2645" s="96"/>
      <c r="I2645" s="96"/>
      <c r="J2645" s="104"/>
      <c r="K2645" s="104"/>
      <c r="L2645" s="104"/>
      <c r="M2645" s="104"/>
    </row>
    <row r="2646" spans="1:13" x14ac:dyDescent="0.25">
      <c r="A2646" s="96"/>
      <c r="B2646" s="96"/>
      <c r="C2646" s="96"/>
      <c r="D2646" s="95"/>
      <c r="E2646" s="96"/>
      <c r="F2646" s="96"/>
      <c r="G2646" s="96"/>
      <c r="H2646" s="96"/>
      <c r="I2646" s="96"/>
      <c r="J2646" s="104"/>
      <c r="K2646" s="104"/>
      <c r="L2646" s="104"/>
      <c r="M2646" s="104"/>
    </row>
    <row r="2647" spans="1:13" x14ac:dyDescent="0.25">
      <c r="A2647" s="96"/>
      <c r="B2647" s="96"/>
      <c r="C2647" s="96"/>
      <c r="D2647" s="95"/>
      <c r="E2647" s="96"/>
      <c r="F2647" s="96"/>
      <c r="G2647" s="96"/>
      <c r="H2647" s="96"/>
      <c r="I2647" s="96"/>
      <c r="J2647" s="104"/>
      <c r="K2647" s="104"/>
      <c r="L2647" s="104"/>
      <c r="M2647" s="104"/>
    </row>
    <row r="2648" spans="1:13" x14ac:dyDescent="0.25">
      <c r="A2648" s="96"/>
      <c r="B2648" s="96"/>
      <c r="C2648" s="96"/>
      <c r="D2648" s="95"/>
      <c r="E2648" s="96"/>
      <c r="F2648" s="96"/>
      <c r="G2648" s="96"/>
      <c r="H2648" s="96"/>
      <c r="I2648" s="96"/>
      <c r="J2648" s="104"/>
      <c r="K2648" s="104"/>
      <c r="L2648" s="104"/>
      <c r="M2648" s="104"/>
    </row>
    <row r="2649" spans="1:13" x14ac:dyDescent="0.25">
      <c r="A2649" s="96"/>
      <c r="B2649" s="96"/>
      <c r="C2649" s="96"/>
      <c r="D2649" s="95"/>
      <c r="E2649" s="96"/>
      <c r="F2649" s="96"/>
      <c r="G2649" s="96"/>
      <c r="H2649" s="96"/>
      <c r="I2649" s="96"/>
      <c r="J2649" s="104"/>
      <c r="K2649" s="104"/>
      <c r="L2649" s="104"/>
      <c r="M2649" s="104"/>
    </row>
    <row r="2650" spans="1:13" x14ac:dyDescent="0.25">
      <c r="A2650" s="96"/>
      <c r="B2650" s="96"/>
      <c r="C2650" s="96"/>
      <c r="D2650" s="95"/>
      <c r="E2650" s="96"/>
      <c r="F2650" s="96"/>
      <c r="G2650" s="96"/>
      <c r="H2650" s="96"/>
      <c r="I2650" s="96"/>
      <c r="J2650" s="104"/>
      <c r="K2650" s="104"/>
      <c r="L2650" s="104"/>
      <c r="M2650" s="104"/>
    </row>
    <row r="2651" spans="1:13" x14ac:dyDescent="0.25">
      <c r="A2651" s="96"/>
      <c r="B2651" s="96"/>
      <c r="C2651" s="96"/>
      <c r="D2651" s="95"/>
      <c r="E2651" s="96"/>
      <c r="F2651" s="96"/>
      <c r="G2651" s="96"/>
      <c r="H2651" s="96"/>
      <c r="I2651" s="96"/>
      <c r="J2651" s="104"/>
      <c r="K2651" s="104"/>
      <c r="L2651" s="104"/>
      <c r="M2651" s="104"/>
    </row>
    <row r="2652" spans="1:13" x14ac:dyDescent="0.25">
      <c r="A2652" s="96"/>
      <c r="B2652" s="96"/>
      <c r="C2652" s="96"/>
      <c r="D2652" s="95"/>
      <c r="E2652" s="96"/>
      <c r="F2652" s="96"/>
      <c r="G2652" s="96"/>
      <c r="H2652" s="96"/>
      <c r="I2652" s="96"/>
      <c r="J2652" s="104"/>
      <c r="K2652" s="104"/>
      <c r="L2652" s="104"/>
      <c r="M2652" s="104"/>
    </row>
    <row r="2653" spans="1:13" x14ac:dyDescent="0.25">
      <c r="A2653" s="96"/>
      <c r="B2653" s="96"/>
      <c r="C2653" s="96"/>
      <c r="D2653" s="95"/>
      <c r="E2653" s="96"/>
      <c r="F2653" s="96"/>
      <c r="G2653" s="96"/>
      <c r="H2653" s="96"/>
      <c r="I2653" s="96"/>
      <c r="J2653" s="104"/>
      <c r="K2653" s="104"/>
      <c r="L2653" s="104"/>
      <c r="M2653" s="104"/>
    </row>
    <row r="2654" spans="1:13" x14ac:dyDescent="0.25">
      <c r="A2654" s="96"/>
      <c r="B2654" s="96"/>
      <c r="C2654" s="96"/>
      <c r="D2654" s="95"/>
      <c r="E2654" s="96"/>
      <c r="F2654" s="96"/>
      <c r="G2654" s="96"/>
      <c r="H2654" s="96"/>
      <c r="I2654" s="96"/>
      <c r="J2654" s="104"/>
      <c r="K2654" s="104"/>
      <c r="L2654" s="104"/>
      <c r="M2654" s="104"/>
    </row>
    <row r="2655" spans="1:13" x14ac:dyDescent="0.25">
      <c r="A2655" s="96"/>
      <c r="B2655" s="96"/>
      <c r="C2655" s="96"/>
      <c r="D2655" s="95"/>
      <c r="E2655" s="96"/>
      <c r="F2655" s="96"/>
      <c r="G2655" s="96"/>
      <c r="H2655" s="96"/>
      <c r="I2655" s="96"/>
      <c r="J2655" s="104"/>
      <c r="K2655" s="104"/>
      <c r="L2655" s="104"/>
      <c r="M2655" s="104"/>
    </row>
    <row r="2656" spans="1:13" x14ac:dyDescent="0.25">
      <c r="A2656" s="96"/>
      <c r="B2656" s="96"/>
      <c r="C2656" s="96"/>
      <c r="D2656" s="95"/>
      <c r="E2656" s="96"/>
      <c r="F2656" s="96"/>
      <c r="G2656" s="96"/>
      <c r="H2656" s="96"/>
      <c r="I2656" s="96"/>
      <c r="J2656" s="104"/>
      <c r="K2656" s="104"/>
      <c r="L2656" s="104"/>
      <c r="M2656" s="104"/>
    </row>
    <row r="2657" spans="1:13" x14ac:dyDescent="0.25">
      <c r="A2657" s="96"/>
      <c r="B2657" s="96"/>
      <c r="C2657" s="96"/>
      <c r="D2657" s="95"/>
      <c r="E2657" s="96"/>
      <c r="F2657" s="96"/>
      <c r="G2657" s="96"/>
      <c r="H2657" s="96"/>
      <c r="I2657" s="96"/>
      <c r="J2657" s="104"/>
      <c r="K2657" s="104"/>
      <c r="L2657" s="104"/>
      <c r="M2657" s="104"/>
    </row>
    <row r="2658" spans="1:13" x14ac:dyDescent="0.25">
      <c r="A2658" s="96"/>
      <c r="B2658" s="96"/>
      <c r="C2658" s="96"/>
      <c r="D2658" s="95"/>
      <c r="E2658" s="96"/>
      <c r="F2658" s="96"/>
      <c r="G2658" s="96"/>
      <c r="H2658" s="96"/>
      <c r="I2658" s="96"/>
      <c r="J2658" s="104"/>
      <c r="K2658" s="104"/>
      <c r="L2658" s="104"/>
      <c r="M2658" s="104"/>
    </row>
    <row r="2659" spans="1:13" x14ac:dyDescent="0.25">
      <c r="A2659" s="96"/>
      <c r="B2659" s="96"/>
      <c r="C2659" s="96"/>
      <c r="D2659" s="95"/>
      <c r="E2659" s="96"/>
      <c r="F2659" s="96"/>
      <c r="G2659" s="96"/>
      <c r="H2659" s="96"/>
      <c r="I2659" s="96"/>
      <c r="J2659" s="104"/>
      <c r="K2659" s="104"/>
      <c r="L2659" s="104"/>
      <c r="M2659" s="104"/>
    </row>
    <row r="2660" spans="1:13" x14ac:dyDescent="0.25">
      <c r="A2660" s="96"/>
      <c r="B2660" s="96"/>
      <c r="C2660" s="96"/>
      <c r="D2660" s="95"/>
      <c r="E2660" s="96"/>
      <c r="F2660" s="96"/>
      <c r="G2660" s="96"/>
      <c r="H2660" s="96"/>
      <c r="I2660" s="96"/>
      <c r="J2660" s="104"/>
      <c r="K2660" s="104"/>
      <c r="L2660" s="104"/>
      <c r="M2660" s="104"/>
    </row>
    <row r="2661" spans="1:13" x14ac:dyDescent="0.25">
      <c r="A2661" s="96"/>
      <c r="B2661" s="96"/>
      <c r="C2661" s="96"/>
      <c r="D2661" s="95"/>
      <c r="E2661" s="96"/>
      <c r="F2661" s="96"/>
      <c r="G2661" s="96"/>
      <c r="H2661" s="96"/>
      <c r="I2661" s="96"/>
      <c r="J2661" s="104"/>
      <c r="K2661" s="104"/>
      <c r="L2661" s="104"/>
      <c r="M2661" s="104"/>
    </row>
    <row r="2662" spans="1:13" x14ac:dyDescent="0.25">
      <c r="A2662" s="96"/>
      <c r="B2662" s="96"/>
      <c r="C2662" s="96"/>
      <c r="D2662" s="95"/>
      <c r="E2662" s="96"/>
      <c r="F2662" s="96"/>
      <c r="G2662" s="96"/>
      <c r="H2662" s="96"/>
      <c r="I2662" s="96"/>
      <c r="J2662" s="104"/>
      <c r="K2662" s="104"/>
      <c r="L2662" s="104"/>
      <c r="M2662" s="104"/>
    </row>
    <row r="2663" spans="1:13" x14ac:dyDescent="0.25">
      <c r="A2663" s="96"/>
      <c r="B2663" s="96"/>
      <c r="C2663" s="96"/>
      <c r="D2663" s="95"/>
      <c r="E2663" s="96"/>
      <c r="F2663" s="96"/>
      <c r="G2663" s="96"/>
      <c r="H2663" s="96"/>
      <c r="I2663" s="96"/>
      <c r="J2663" s="104"/>
      <c r="K2663" s="104"/>
      <c r="L2663" s="104"/>
      <c r="M2663" s="104"/>
    </row>
    <row r="2664" spans="1:13" x14ac:dyDescent="0.25">
      <c r="A2664" s="96"/>
      <c r="B2664" s="96"/>
      <c r="C2664" s="96"/>
      <c r="D2664" s="95"/>
      <c r="E2664" s="96"/>
      <c r="F2664" s="96"/>
      <c r="G2664" s="96"/>
      <c r="H2664" s="96"/>
      <c r="I2664" s="96"/>
      <c r="J2664" s="104"/>
      <c r="K2664" s="104"/>
      <c r="L2664" s="104"/>
      <c r="M2664" s="104"/>
    </row>
    <row r="2665" spans="1:13" x14ac:dyDescent="0.25">
      <c r="A2665" s="96"/>
      <c r="B2665" s="96"/>
      <c r="C2665" s="96"/>
      <c r="D2665" s="95"/>
      <c r="E2665" s="96"/>
      <c r="F2665" s="96"/>
      <c r="G2665" s="96"/>
      <c r="H2665" s="96"/>
      <c r="I2665" s="96"/>
      <c r="J2665" s="104"/>
      <c r="K2665" s="104"/>
      <c r="L2665" s="104"/>
      <c r="M2665" s="104"/>
    </row>
    <row r="2666" spans="1:13" x14ac:dyDescent="0.25">
      <c r="A2666" s="96"/>
      <c r="B2666" s="96"/>
      <c r="C2666" s="96"/>
      <c r="D2666" s="95"/>
      <c r="E2666" s="96"/>
      <c r="F2666" s="96"/>
      <c r="G2666" s="96"/>
      <c r="H2666" s="96"/>
      <c r="I2666" s="96"/>
      <c r="J2666" s="104"/>
      <c r="K2666" s="104"/>
      <c r="L2666" s="104"/>
      <c r="M2666" s="104"/>
    </row>
    <row r="2667" spans="1:13" x14ac:dyDescent="0.25">
      <c r="A2667" s="96"/>
      <c r="B2667" s="96"/>
      <c r="C2667" s="96"/>
      <c r="D2667" s="95"/>
      <c r="E2667" s="96"/>
      <c r="F2667" s="96"/>
      <c r="G2667" s="96"/>
      <c r="H2667" s="96"/>
      <c r="I2667" s="96"/>
      <c r="J2667" s="104"/>
      <c r="K2667" s="104"/>
      <c r="L2667" s="104"/>
      <c r="M2667" s="104"/>
    </row>
    <row r="2668" spans="1:13" x14ac:dyDescent="0.25">
      <c r="A2668" s="96"/>
      <c r="B2668" s="96"/>
      <c r="C2668" s="96"/>
      <c r="D2668" s="95"/>
      <c r="E2668" s="96"/>
      <c r="F2668" s="96"/>
      <c r="G2668" s="96"/>
      <c r="H2668" s="96"/>
      <c r="I2668" s="96"/>
      <c r="J2668" s="104"/>
      <c r="K2668" s="104"/>
      <c r="L2668" s="104"/>
      <c r="M2668" s="104"/>
    </row>
    <row r="2669" spans="1:13" x14ac:dyDescent="0.25">
      <c r="A2669" s="96"/>
      <c r="B2669" s="96"/>
      <c r="C2669" s="96"/>
      <c r="D2669" s="95"/>
      <c r="E2669" s="96"/>
      <c r="F2669" s="96"/>
      <c r="G2669" s="96"/>
      <c r="H2669" s="96"/>
      <c r="I2669" s="96"/>
      <c r="J2669" s="104"/>
      <c r="K2669" s="104"/>
      <c r="L2669" s="104"/>
      <c r="M2669" s="104"/>
    </row>
    <row r="2670" spans="1:13" x14ac:dyDescent="0.25">
      <c r="A2670" s="96"/>
      <c r="B2670" s="96"/>
      <c r="C2670" s="96"/>
      <c r="D2670" s="95"/>
      <c r="E2670" s="96"/>
      <c r="F2670" s="96"/>
      <c r="G2670" s="96"/>
      <c r="H2670" s="96"/>
      <c r="I2670" s="96"/>
      <c r="J2670" s="104"/>
      <c r="K2670" s="104"/>
      <c r="L2670" s="104"/>
      <c r="M2670" s="104"/>
    </row>
    <row r="2671" spans="1:13" x14ac:dyDescent="0.25">
      <c r="A2671" s="96"/>
      <c r="B2671" s="96"/>
      <c r="C2671" s="96"/>
      <c r="D2671" s="95"/>
      <c r="E2671" s="96"/>
      <c r="F2671" s="96"/>
      <c r="G2671" s="96"/>
      <c r="H2671" s="96"/>
      <c r="I2671" s="96"/>
      <c r="J2671" s="104"/>
      <c r="K2671" s="104"/>
      <c r="L2671" s="104"/>
      <c r="M2671" s="104"/>
    </row>
    <row r="2672" spans="1:13" x14ac:dyDescent="0.25">
      <c r="A2672" s="96"/>
      <c r="B2672" s="96"/>
      <c r="C2672" s="96"/>
      <c r="D2672" s="95"/>
      <c r="E2672" s="96"/>
      <c r="F2672" s="96"/>
      <c r="G2672" s="96"/>
      <c r="H2672" s="96"/>
      <c r="I2672" s="96"/>
      <c r="J2672" s="104"/>
      <c r="K2672" s="104"/>
      <c r="L2672" s="104"/>
      <c r="M2672" s="104"/>
    </row>
    <row r="2673" spans="1:13" x14ac:dyDescent="0.25">
      <c r="A2673" s="96"/>
      <c r="B2673" s="96"/>
      <c r="C2673" s="96"/>
      <c r="D2673" s="95"/>
      <c r="E2673" s="96"/>
      <c r="F2673" s="96"/>
      <c r="G2673" s="96"/>
      <c r="H2673" s="96"/>
      <c r="I2673" s="96"/>
      <c r="J2673" s="104"/>
      <c r="K2673" s="104"/>
      <c r="L2673" s="104"/>
      <c r="M2673" s="104"/>
    </row>
    <row r="2674" spans="1:13" x14ac:dyDescent="0.25">
      <c r="A2674" s="96"/>
      <c r="B2674" s="96"/>
      <c r="C2674" s="96"/>
      <c r="D2674" s="95"/>
      <c r="E2674" s="96"/>
      <c r="F2674" s="96"/>
      <c r="G2674" s="96"/>
      <c r="H2674" s="96"/>
      <c r="I2674" s="96"/>
      <c r="J2674" s="104"/>
      <c r="K2674" s="104"/>
      <c r="L2674" s="104"/>
      <c r="M2674" s="104"/>
    </row>
    <row r="2675" spans="1:13" x14ac:dyDescent="0.25">
      <c r="A2675" s="96"/>
      <c r="B2675" s="96"/>
      <c r="C2675" s="96"/>
      <c r="D2675" s="95"/>
      <c r="E2675" s="96"/>
      <c r="F2675" s="96"/>
      <c r="G2675" s="96"/>
      <c r="H2675" s="96"/>
      <c r="I2675" s="96"/>
      <c r="J2675" s="104"/>
      <c r="K2675" s="104"/>
      <c r="L2675" s="104"/>
      <c r="M2675" s="104"/>
    </row>
    <row r="2676" spans="1:13" x14ac:dyDescent="0.25">
      <c r="A2676" s="96"/>
      <c r="B2676" s="96"/>
      <c r="C2676" s="96"/>
      <c r="D2676" s="95"/>
      <c r="E2676" s="96"/>
      <c r="F2676" s="96"/>
      <c r="G2676" s="96"/>
      <c r="H2676" s="96"/>
      <c r="I2676" s="96"/>
      <c r="J2676" s="104"/>
      <c r="K2676" s="104"/>
      <c r="L2676" s="104"/>
      <c r="M2676" s="104"/>
    </row>
    <row r="2677" spans="1:13" x14ac:dyDescent="0.25">
      <c r="A2677" s="96"/>
      <c r="B2677" s="96"/>
      <c r="C2677" s="96"/>
      <c r="D2677" s="95"/>
      <c r="E2677" s="96"/>
      <c r="F2677" s="96"/>
      <c r="G2677" s="96"/>
      <c r="H2677" s="96"/>
      <c r="I2677" s="96"/>
      <c r="J2677" s="104"/>
      <c r="K2677" s="104"/>
      <c r="L2677" s="104"/>
      <c r="M2677" s="104"/>
    </row>
    <row r="2678" spans="1:13" x14ac:dyDescent="0.25">
      <c r="A2678" s="96"/>
      <c r="B2678" s="96"/>
      <c r="C2678" s="96"/>
      <c r="D2678" s="95"/>
      <c r="E2678" s="96"/>
      <c r="F2678" s="96"/>
      <c r="G2678" s="96"/>
      <c r="H2678" s="96"/>
      <c r="I2678" s="96"/>
      <c r="J2678" s="104"/>
      <c r="K2678" s="104"/>
      <c r="L2678" s="104"/>
      <c r="M2678" s="104"/>
    </row>
    <row r="2679" spans="1:13" x14ac:dyDescent="0.25">
      <c r="A2679" s="96"/>
      <c r="B2679" s="96"/>
      <c r="C2679" s="96"/>
      <c r="D2679" s="95"/>
      <c r="E2679" s="96"/>
      <c r="F2679" s="96"/>
      <c r="G2679" s="96"/>
      <c r="H2679" s="96"/>
      <c r="I2679" s="96"/>
      <c r="J2679" s="104"/>
      <c r="K2679" s="104"/>
      <c r="L2679" s="104"/>
      <c r="M2679" s="104"/>
    </row>
    <row r="2680" spans="1:13" x14ac:dyDescent="0.25">
      <c r="A2680" s="96"/>
      <c r="B2680" s="96"/>
      <c r="C2680" s="96"/>
      <c r="D2680" s="95"/>
      <c r="E2680" s="96"/>
      <c r="F2680" s="96"/>
      <c r="G2680" s="96"/>
      <c r="H2680" s="96"/>
      <c r="I2680" s="96"/>
      <c r="J2680" s="104"/>
      <c r="K2680" s="104"/>
      <c r="L2680" s="104"/>
      <c r="M2680" s="104"/>
    </row>
    <row r="2681" spans="1:13" x14ac:dyDescent="0.25">
      <c r="A2681" s="96"/>
      <c r="B2681" s="96"/>
      <c r="C2681" s="96"/>
      <c r="D2681" s="95"/>
      <c r="E2681" s="96"/>
      <c r="F2681" s="96"/>
      <c r="G2681" s="96"/>
      <c r="H2681" s="96"/>
      <c r="I2681" s="96"/>
      <c r="J2681" s="104"/>
      <c r="K2681" s="104"/>
      <c r="L2681" s="104"/>
      <c r="M2681" s="104"/>
    </row>
    <row r="2682" spans="1:13" x14ac:dyDescent="0.25">
      <c r="A2682" s="96"/>
      <c r="B2682" s="96"/>
      <c r="C2682" s="96"/>
      <c r="D2682" s="95"/>
      <c r="E2682" s="96"/>
      <c r="F2682" s="96"/>
      <c r="G2682" s="96"/>
      <c r="H2682" s="96"/>
      <c r="I2682" s="96"/>
      <c r="J2682" s="104"/>
      <c r="K2682" s="104"/>
      <c r="L2682" s="104"/>
      <c r="M2682" s="104"/>
    </row>
    <row r="2683" spans="1:13" x14ac:dyDescent="0.25">
      <c r="A2683" s="96"/>
      <c r="B2683" s="96"/>
      <c r="C2683" s="96"/>
      <c r="D2683" s="95"/>
      <c r="E2683" s="96"/>
      <c r="F2683" s="96"/>
      <c r="G2683" s="96"/>
      <c r="H2683" s="96"/>
      <c r="I2683" s="96"/>
      <c r="J2683" s="104"/>
      <c r="K2683" s="104"/>
      <c r="L2683" s="104"/>
      <c r="M2683" s="104"/>
    </row>
    <row r="2684" spans="1:13" x14ac:dyDescent="0.25">
      <c r="A2684" s="96"/>
      <c r="B2684" s="96"/>
      <c r="C2684" s="96"/>
      <c r="D2684" s="95"/>
      <c r="E2684" s="96"/>
      <c r="F2684" s="96"/>
      <c r="G2684" s="96"/>
      <c r="H2684" s="96"/>
      <c r="I2684" s="96"/>
      <c r="J2684" s="104"/>
      <c r="K2684" s="104"/>
      <c r="L2684" s="104"/>
      <c r="M2684" s="104"/>
    </row>
    <row r="2685" spans="1:13" x14ac:dyDescent="0.25">
      <c r="A2685" s="96"/>
      <c r="B2685" s="96"/>
      <c r="C2685" s="96"/>
      <c r="D2685" s="95"/>
      <c r="E2685" s="96"/>
      <c r="F2685" s="96"/>
      <c r="G2685" s="96"/>
      <c r="H2685" s="96"/>
      <c r="I2685" s="96"/>
      <c r="J2685" s="104"/>
      <c r="K2685" s="104"/>
      <c r="L2685" s="104"/>
      <c r="M2685" s="104"/>
    </row>
    <row r="2686" spans="1:13" x14ac:dyDescent="0.25">
      <c r="A2686" s="96"/>
      <c r="B2686" s="96"/>
      <c r="C2686" s="96"/>
      <c r="D2686" s="95"/>
      <c r="E2686" s="96"/>
      <c r="F2686" s="96"/>
      <c r="G2686" s="96"/>
      <c r="H2686" s="96"/>
      <c r="I2686" s="96"/>
      <c r="J2686" s="104"/>
      <c r="K2686" s="104"/>
      <c r="L2686" s="104"/>
      <c r="M2686" s="104"/>
    </row>
    <row r="2687" spans="1:13" x14ac:dyDescent="0.25">
      <c r="A2687" s="96"/>
      <c r="B2687" s="96"/>
      <c r="C2687" s="96"/>
      <c r="D2687" s="95"/>
      <c r="E2687" s="96"/>
      <c r="F2687" s="96"/>
      <c r="G2687" s="96"/>
      <c r="H2687" s="96"/>
      <c r="I2687" s="96"/>
      <c r="J2687" s="104"/>
      <c r="K2687" s="104"/>
      <c r="L2687" s="104"/>
      <c r="M2687" s="104"/>
    </row>
    <row r="2688" spans="1:13" x14ac:dyDescent="0.25">
      <c r="A2688" s="96"/>
      <c r="B2688" s="96"/>
      <c r="C2688" s="96"/>
      <c r="D2688" s="95"/>
      <c r="E2688" s="96"/>
      <c r="F2688" s="96"/>
      <c r="G2688" s="96"/>
      <c r="H2688" s="96"/>
      <c r="I2688" s="96"/>
      <c r="J2688" s="104"/>
      <c r="K2688" s="104"/>
      <c r="L2688" s="104"/>
      <c r="M2688" s="104"/>
    </row>
    <row r="2689" spans="1:13" x14ac:dyDescent="0.25">
      <c r="A2689" s="96"/>
      <c r="B2689" s="96"/>
      <c r="C2689" s="96"/>
      <c r="D2689" s="95"/>
      <c r="E2689" s="96"/>
      <c r="F2689" s="96"/>
      <c r="G2689" s="96"/>
      <c r="H2689" s="96"/>
      <c r="I2689" s="96"/>
      <c r="J2689" s="104"/>
      <c r="K2689" s="104"/>
      <c r="L2689" s="104"/>
      <c r="M2689" s="104"/>
    </row>
    <row r="2690" spans="1:13" x14ac:dyDescent="0.25">
      <c r="A2690" s="96"/>
      <c r="B2690" s="96"/>
      <c r="C2690" s="96"/>
      <c r="D2690" s="95"/>
      <c r="E2690" s="96"/>
      <c r="F2690" s="96"/>
      <c r="G2690" s="96"/>
      <c r="H2690" s="96"/>
      <c r="I2690" s="96"/>
      <c r="J2690" s="104"/>
      <c r="K2690" s="104"/>
      <c r="L2690" s="104"/>
      <c r="M2690" s="104"/>
    </row>
    <row r="2691" spans="1:13" x14ac:dyDescent="0.25">
      <c r="A2691" s="96"/>
      <c r="B2691" s="96"/>
      <c r="C2691" s="96"/>
      <c r="D2691" s="95"/>
      <c r="E2691" s="96"/>
      <c r="F2691" s="96"/>
      <c r="G2691" s="96"/>
      <c r="H2691" s="96"/>
      <c r="I2691" s="96"/>
      <c r="J2691" s="104"/>
      <c r="K2691" s="104"/>
      <c r="L2691" s="104"/>
      <c r="M2691" s="104"/>
    </row>
    <row r="2692" spans="1:13" x14ac:dyDescent="0.25">
      <c r="A2692" s="96"/>
      <c r="B2692" s="96"/>
      <c r="C2692" s="96"/>
      <c r="D2692" s="95"/>
      <c r="E2692" s="96"/>
      <c r="F2692" s="96"/>
      <c r="G2692" s="96"/>
      <c r="H2692" s="96"/>
      <c r="I2692" s="96"/>
      <c r="J2692" s="104"/>
      <c r="K2692" s="104"/>
      <c r="L2692" s="104"/>
      <c r="M2692" s="104"/>
    </row>
    <row r="2693" spans="1:13" x14ac:dyDescent="0.25">
      <c r="A2693" s="96"/>
      <c r="B2693" s="96"/>
      <c r="C2693" s="96"/>
      <c r="D2693" s="95"/>
      <c r="E2693" s="96"/>
      <c r="F2693" s="96"/>
      <c r="G2693" s="96"/>
      <c r="H2693" s="96"/>
      <c r="I2693" s="96"/>
      <c r="J2693" s="104"/>
      <c r="K2693" s="104"/>
      <c r="L2693" s="104"/>
      <c r="M2693" s="104"/>
    </row>
    <row r="2694" spans="1:13" x14ac:dyDescent="0.25">
      <c r="A2694" s="96"/>
      <c r="B2694" s="96"/>
      <c r="C2694" s="96"/>
      <c r="D2694" s="95"/>
      <c r="E2694" s="96"/>
      <c r="F2694" s="96"/>
      <c r="G2694" s="96"/>
      <c r="H2694" s="96"/>
      <c r="I2694" s="96"/>
      <c r="J2694" s="104"/>
      <c r="K2694" s="104"/>
      <c r="L2694" s="104"/>
      <c r="M2694" s="104"/>
    </row>
    <row r="2695" spans="1:13" x14ac:dyDescent="0.25">
      <c r="A2695" s="96"/>
      <c r="B2695" s="96"/>
      <c r="C2695" s="96"/>
      <c r="D2695" s="95"/>
      <c r="E2695" s="96"/>
      <c r="F2695" s="96"/>
      <c r="G2695" s="96"/>
      <c r="H2695" s="96"/>
      <c r="I2695" s="96"/>
      <c r="J2695" s="104"/>
      <c r="K2695" s="104"/>
      <c r="L2695" s="104"/>
      <c r="M2695" s="104"/>
    </row>
    <row r="2696" spans="1:13" x14ac:dyDescent="0.25">
      <c r="A2696" s="96"/>
      <c r="B2696" s="96"/>
      <c r="C2696" s="96"/>
      <c r="D2696" s="95"/>
      <c r="E2696" s="96"/>
      <c r="F2696" s="96"/>
      <c r="G2696" s="96"/>
      <c r="H2696" s="96"/>
      <c r="I2696" s="96"/>
      <c r="J2696" s="104"/>
      <c r="K2696" s="104"/>
      <c r="L2696" s="104"/>
      <c r="M2696" s="104"/>
    </row>
    <row r="2697" spans="1:13" x14ac:dyDescent="0.25">
      <c r="A2697" s="96"/>
      <c r="B2697" s="96"/>
      <c r="C2697" s="96"/>
      <c r="D2697" s="95"/>
      <c r="E2697" s="96"/>
      <c r="F2697" s="96"/>
      <c r="G2697" s="96"/>
      <c r="H2697" s="96"/>
      <c r="I2697" s="96"/>
      <c r="J2697" s="104"/>
      <c r="K2697" s="104"/>
      <c r="L2697" s="104"/>
      <c r="M2697" s="104"/>
    </row>
    <row r="2698" spans="1:13" x14ac:dyDescent="0.25">
      <c r="A2698" s="96"/>
      <c r="B2698" s="96"/>
      <c r="C2698" s="96"/>
      <c r="D2698" s="95"/>
      <c r="E2698" s="96"/>
      <c r="F2698" s="96"/>
      <c r="G2698" s="96"/>
      <c r="H2698" s="96"/>
      <c r="I2698" s="96"/>
      <c r="J2698" s="104"/>
      <c r="K2698" s="104"/>
      <c r="L2698" s="104"/>
      <c r="M2698" s="104"/>
    </row>
    <row r="2699" spans="1:13" x14ac:dyDescent="0.25">
      <c r="A2699" s="96"/>
      <c r="B2699" s="96"/>
      <c r="C2699" s="96"/>
      <c r="D2699" s="95"/>
      <c r="E2699" s="96"/>
      <c r="F2699" s="96"/>
      <c r="G2699" s="96"/>
      <c r="H2699" s="96"/>
      <c r="I2699" s="96"/>
      <c r="J2699" s="104"/>
      <c r="K2699" s="104"/>
      <c r="L2699" s="104"/>
      <c r="M2699" s="104"/>
    </row>
    <row r="2700" spans="1:13" x14ac:dyDescent="0.25">
      <c r="A2700" s="96"/>
      <c r="B2700" s="96"/>
      <c r="C2700" s="96"/>
      <c r="D2700" s="95"/>
      <c r="E2700" s="96"/>
      <c r="F2700" s="96"/>
      <c r="G2700" s="96"/>
      <c r="H2700" s="96"/>
      <c r="I2700" s="96"/>
      <c r="J2700" s="104"/>
      <c r="K2700" s="104"/>
      <c r="L2700" s="104"/>
      <c r="M2700" s="104"/>
    </row>
    <row r="2701" spans="1:13" x14ac:dyDescent="0.25">
      <c r="A2701" s="96"/>
      <c r="B2701" s="96"/>
      <c r="C2701" s="96"/>
      <c r="D2701" s="95"/>
      <c r="E2701" s="96"/>
      <c r="F2701" s="96"/>
      <c r="G2701" s="96"/>
      <c r="H2701" s="96"/>
      <c r="I2701" s="96"/>
      <c r="J2701" s="104"/>
      <c r="K2701" s="104"/>
      <c r="L2701" s="104"/>
      <c r="M2701" s="104"/>
    </row>
    <row r="2702" spans="1:13" x14ac:dyDescent="0.25">
      <c r="A2702" s="96"/>
      <c r="B2702" s="96"/>
      <c r="C2702" s="96"/>
      <c r="D2702" s="95"/>
      <c r="E2702" s="96"/>
      <c r="F2702" s="96"/>
      <c r="G2702" s="96"/>
      <c r="H2702" s="96"/>
      <c r="I2702" s="96"/>
      <c r="J2702" s="104"/>
      <c r="K2702" s="104"/>
      <c r="L2702" s="104"/>
      <c r="M2702" s="104"/>
    </row>
    <row r="2703" spans="1:13" x14ac:dyDescent="0.25">
      <c r="A2703" s="96"/>
      <c r="B2703" s="96"/>
      <c r="C2703" s="96"/>
      <c r="D2703" s="95"/>
      <c r="E2703" s="96"/>
      <c r="F2703" s="96"/>
      <c r="G2703" s="96"/>
      <c r="H2703" s="96"/>
      <c r="I2703" s="96"/>
      <c r="J2703" s="104"/>
      <c r="K2703" s="104"/>
      <c r="L2703" s="104"/>
      <c r="M2703" s="104"/>
    </row>
    <row r="2704" spans="1:13" x14ac:dyDescent="0.25">
      <c r="A2704" s="96"/>
      <c r="B2704" s="96"/>
      <c r="C2704" s="96"/>
      <c r="D2704" s="95"/>
      <c r="E2704" s="96"/>
      <c r="F2704" s="96"/>
      <c r="G2704" s="96"/>
      <c r="H2704" s="96"/>
      <c r="I2704" s="96"/>
      <c r="J2704" s="104"/>
      <c r="K2704" s="104"/>
      <c r="L2704" s="104"/>
      <c r="M2704" s="104"/>
    </row>
    <row r="2705" spans="1:13" x14ac:dyDescent="0.25">
      <c r="A2705" s="96"/>
      <c r="B2705" s="96"/>
      <c r="C2705" s="96"/>
      <c r="D2705" s="95"/>
      <c r="E2705" s="96"/>
      <c r="F2705" s="96"/>
      <c r="G2705" s="96"/>
      <c r="H2705" s="96"/>
      <c r="I2705" s="96"/>
      <c r="J2705" s="104"/>
      <c r="K2705" s="104"/>
      <c r="L2705" s="104"/>
      <c r="M2705" s="104"/>
    </row>
    <row r="2706" spans="1:13" x14ac:dyDescent="0.25">
      <c r="A2706" s="96"/>
      <c r="B2706" s="96"/>
      <c r="C2706" s="96"/>
      <c r="D2706" s="95"/>
      <c r="E2706" s="96"/>
      <c r="F2706" s="96"/>
      <c r="G2706" s="96"/>
      <c r="H2706" s="96"/>
      <c r="I2706" s="96"/>
      <c r="J2706" s="104"/>
      <c r="K2706" s="104"/>
      <c r="L2706" s="104"/>
      <c r="M2706" s="104"/>
    </row>
    <row r="2707" spans="1:13" x14ac:dyDescent="0.25">
      <c r="A2707" s="96"/>
      <c r="B2707" s="96"/>
      <c r="C2707" s="96"/>
      <c r="D2707" s="95"/>
      <c r="E2707" s="96"/>
      <c r="F2707" s="96"/>
      <c r="G2707" s="96"/>
      <c r="H2707" s="96"/>
      <c r="I2707" s="96"/>
      <c r="J2707" s="104"/>
      <c r="K2707" s="104"/>
      <c r="L2707" s="104"/>
      <c r="M2707" s="104"/>
    </row>
    <row r="2708" spans="1:13" x14ac:dyDescent="0.25">
      <c r="A2708" s="96"/>
      <c r="B2708" s="96"/>
      <c r="C2708" s="96"/>
      <c r="D2708" s="95"/>
      <c r="E2708" s="96"/>
      <c r="F2708" s="96"/>
      <c r="G2708" s="96"/>
      <c r="H2708" s="96"/>
      <c r="I2708" s="96"/>
      <c r="J2708" s="104"/>
      <c r="K2708" s="104"/>
      <c r="L2708" s="104"/>
      <c r="M2708" s="104"/>
    </row>
    <row r="2709" spans="1:13" x14ac:dyDescent="0.25">
      <c r="A2709" s="96"/>
      <c r="B2709" s="96"/>
      <c r="C2709" s="96"/>
      <c r="D2709" s="95"/>
      <c r="E2709" s="96"/>
      <c r="F2709" s="96"/>
      <c r="G2709" s="96"/>
      <c r="H2709" s="96"/>
      <c r="I2709" s="96"/>
      <c r="J2709" s="104"/>
      <c r="K2709" s="104"/>
      <c r="L2709" s="104"/>
      <c r="M2709" s="104"/>
    </row>
    <row r="2710" spans="1:13" x14ac:dyDescent="0.25">
      <c r="A2710" s="96"/>
      <c r="B2710" s="96"/>
      <c r="C2710" s="96"/>
      <c r="D2710" s="95"/>
      <c r="E2710" s="96"/>
      <c r="F2710" s="96"/>
      <c r="G2710" s="96"/>
      <c r="H2710" s="96"/>
      <c r="I2710" s="96"/>
      <c r="J2710" s="104"/>
      <c r="K2710" s="104"/>
      <c r="L2710" s="104"/>
      <c r="M2710" s="104"/>
    </row>
    <row r="2711" spans="1:13" x14ac:dyDescent="0.25">
      <c r="A2711" s="96"/>
      <c r="B2711" s="96"/>
      <c r="C2711" s="96"/>
      <c r="D2711" s="95"/>
      <c r="E2711" s="96"/>
      <c r="F2711" s="96"/>
      <c r="G2711" s="96"/>
      <c r="H2711" s="96"/>
      <c r="I2711" s="96"/>
      <c r="J2711" s="104"/>
      <c r="K2711" s="104"/>
      <c r="L2711" s="104"/>
      <c r="M2711" s="104"/>
    </row>
    <row r="2712" spans="1:13" x14ac:dyDescent="0.25">
      <c r="A2712" s="96"/>
      <c r="B2712" s="96"/>
      <c r="C2712" s="96"/>
      <c r="D2712" s="95"/>
      <c r="E2712" s="96"/>
      <c r="F2712" s="96"/>
      <c r="G2712" s="96"/>
      <c r="H2712" s="96"/>
      <c r="I2712" s="96"/>
      <c r="J2712" s="104"/>
      <c r="K2712" s="104"/>
      <c r="L2712" s="104"/>
      <c r="M2712" s="104"/>
    </row>
    <row r="2713" spans="1:13" x14ac:dyDescent="0.25">
      <c r="A2713" s="96"/>
      <c r="B2713" s="96"/>
      <c r="C2713" s="96"/>
      <c r="D2713" s="95"/>
      <c r="E2713" s="96"/>
      <c r="F2713" s="96"/>
      <c r="G2713" s="96"/>
      <c r="H2713" s="96"/>
      <c r="I2713" s="96"/>
      <c r="J2713" s="104"/>
      <c r="K2713" s="104"/>
      <c r="L2713" s="104"/>
      <c r="M2713" s="104"/>
    </row>
    <row r="2714" spans="1:13" x14ac:dyDescent="0.25">
      <c r="A2714" s="96"/>
      <c r="B2714" s="96"/>
      <c r="C2714" s="96"/>
      <c r="D2714" s="95"/>
      <c r="E2714" s="96"/>
      <c r="F2714" s="96"/>
      <c r="G2714" s="96"/>
      <c r="H2714" s="96"/>
      <c r="I2714" s="96"/>
      <c r="J2714" s="104"/>
      <c r="K2714" s="104"/>
      <c r="L2714" s="104"/>
      <c r="M2714" s="104"/>
    </row>
    <row r="2715" spans="1:13" x14ac:dyDescent="0.25">
      <c r="A2715" s="96"/>
      <c r="B2715" s="96"/>
      <c r="C2715" s="96"/>
      <c r="D2715" s="95"/>
      <c r="E2715" s="96"/>
      <c r="F2715" s="96"/>
      <c r="G2715" s="96"/>
      <c r="H2715" s="96"/>
      <c r="I2715" s="96"/>
      <c r="J2715" s="104"/>
      <c r="K2715" s="104"/>
      <c r="L2715" s="104"/>
      <c r="M2715" s="104"/>
    </row>
    <row r="2716" spans="1:13" x14ac:dyDescent="0.25">
      <c r="A2716" s="96"/>
      <c r="B2716" s="96"/>
      <c r="C2716" s="96"/>
      <c r="D2716" s="95"/>
      <c r="E2716" s="96"/>
      <c r="F2716" s="96"/>
      <c r="G2716" s="96"/>
      <c r="H2716" s="96"/>
      <c r="I2716" s="96"/>
      <c r="J2716" s="104"/>
      <c r="K2716" s="104"/>
      <c r="L2716" s="104"/>
      <c r="M2716" s="104"/>
    </row>
    <row r="2717" spans="1:13" x14ac:dyDescent="0.25">
      <c r="A2717" s="96"/>
      <c r="B2717" s="96"/>
      <c r="C2717" s="96"/>
      <c r="D2717" s="95"/>
      <c r="E2717" s="96"/>
      <c r="F2717" s="96"/>
      <c r="G2717" s="96"/>
      <c r="H2717" s="96"/>
      <c r="I2717" s="96"/>
      <c r="J2717" s="104"/>
      <c r="K2717" s="104"/>
      <c r="L2717" s="104"/>
      <c r="M2717" s="104"/>
    </row>
    <row r="2718" spans="1:13" x14ac:dyDescent="0.25">
      <c r="A2718" s="96"/>
      <c r="B2718" s="96"/>
      <c r="C2718" s="96"/>
      <c r="D2718" s="95"/>
      <c r="E2718" s="96"/>
      <c r="F2718" s="96"/>
      <c r="G2718" s="96"/>
      <c r="H2718" s="96"/>
      <c r="I2718" s="96"/>
      <c r="J2718" s="104"/>
      <c r="K2718" s="104"/>
      <c r="L2718" s="104"/>
      <c r="M2718" s="104"/>
    </row>
    <row r="2719" spans="1:13" x14ac:dyDescent="0.25">
      <c r="A2719" s="96"/>
      <c r="B2719" s="96"/>
      <c r="C2719" s="96"/>
      <c r="D2719" s="95"/>
      <c r="E2719" s="96"/>
      <c r="F2719" s="96"/>
      <c r="G2719" s="96"/>
      <c r="H2719" s="96"/>
      <c r="I2719" s="96"/>
      <c r="J2719" s="104"/>
      <c r="K2719" s="104"/>
      <c r="L2719" s="104"/>
      <c r="M2719" s="104"/>
    </row>
    <row r="2720" spans="1:13" x14ac:dyDescent="0.25">
      <c r="A2720" s="96"/>
      <c r="B2720" s="96"/>
      <c r="C2720" s="96"/>
      <c r="D2720" s="95"/>
      <c r="E2720" s="96"/>
      <c r="F2720" s="96"/>
      <c r="G2720" s="96"/>
      <c r="H2720" s="96"/>
      <c r="I2720" s="96"/>
      <c r="J2720" s="104"/>
      <c r="K2720" s="104"/>
      <c r="L2720" s="104"/>
      <c r="M2720" s="104"/>
    </row>
    <row r="2721" spans="1:13" x14ac:dyDescent="0.25">
      <c r="A2721" s="96"/>
      <c r="B2721" s="96"/>
      <c r="C2721" s="96"/>
      <c r="D2721" s="95"/>
      <c r="E2721" s="96"/>
      <c r="F2721" s="96"/>
      <c r="G2721" s="96"/>
      <c r="H2721" s="96"/>
      <c r="I2721" s="96"/>
      <c r="J2721" s="104"/>
      <c r="K2721" s="104"/>
      <c r="L2721" s="104"/>
      <c r="M2721" s="104"/>
    </row>
    <row r="2722" spans="1:13" x14ac:dyDescent="0.25">
      <c r="A2722" s="96"/>
      <c r="B2722" s="96"/>
      <c r="C2722" s="96"/>
      <c r="D2722" s="95"/>
      <c r="E2722" s="96"/>
      <c r="F2722" s="96"/>
      <c r="G2722" s="96"/>
      <c r="H2722" s="96"/>
      <c r="I2722" s="96"/>
      <c r="J2722" s="104"/>
      <c r="K2722" s="104"/>
      <c r="L2722" s="104"/>
      <c r="M2722" s="104"/>
    </row>
    <row r="2723" spans="1:13" x14ac:dyDescent="0.25">
      <c r="A2723" s="96"/>
      <c r="B2723" s="96"/>
      <c r="C2723" s="96"/>
      <c r="D2723" s="95"/>
      <c r="E2723" s="96"/>
      <c r="F2723" s="96"/>
      <c r="G2723" s="96"/>
      <c r="H2723" s="96"/>
      <c r="I2723" s="96"/>
      <c r="J2723" s="104"/>
      <c r="K2723" s="104"/>
      <c r="L2723" s="104"/>
      <c r="M2723" s="104"/>
    </row>
    <row r="2724" spans="1:13" x14ac:dyDescent="0.25">
      <c r="A2724" s="96"/>
      <c r="B2724" s="96"/>
      <c r="C2724" s="96"/>
      <c r="D2724" s="95"/>
      <c r="E2724" s="96"/>
      <c r="F2724" s="96"/>
      <c r="G2724" s="96"/>
      <c r="H2724" s="96"/>
      <c r="I2724" s="96"/>
      <c r="J2724" s="104"/>
      <c r="K2724" s="104"/>
      <c r="L2724" s="104"/>
      <c r="M2724" s="104"/>
    </row>
    <row r="2725" spans="1:13" x14ac:dyDescent="0.25">
      <c r="A2725" s="96"/>
      <c r="B2725" s="96"/>
      <c r="C2725" s="96"/>
      <c r="D2725" s="95"/>
      <c r="E2725" s="96"/>
      <c r="F2725" s="96"/>
      <c r="G2725" s="96"/>
      <c r="H2725" s="96"/>
      <c r="I2725" s="96"/>
      <c r="J2725" s="104"/>
      <c r="K2725" s="104"/>
      <c r="L2725" s="104"/>
      <c r="M2725" s="104"/>
    </row>
    <row r="2726" spans="1:13" x14ac:dyDescent="0.25">
      <c r="A2726" s="96"/>
      <c r="B2726" s="96"/>
      <c r="C2726" s="96"/>
      <c r="D2726" s="95"/>
      <c r="E2726" s="96"/>
      <c r="F2726" s="96"/>
      <c r="G2726" s="96"/>
      <c r="H2726" s="96"/>
      <c r="I2726" s="96"/>
      <c r="J2726" s="104"/>
      <c r="K2726" s="104"/>
      <c r="L2726" s="104"/>
      <c r="M2726" s="104"/>
    </row>
    <row r="2727" spans="1:13" x14ac:dyDescent="0.25">
      <c r="A2727" s="96"/>
      <c r="B2727" s="96"/>
      <c r="C2727" s="96"/>
      <c r="D2727" s="95"/>
      <c r="E2727" s="96"/>
      <c r="F2727" s="96"/>
      <c r="G2727" s="96"/>
      <c r="H2727" s="96"/>
      <c r="I2727" s="96"/>
      <c r="J2727" s="104"/>
      <c r="K2727" s="104"/>
      <c r="L2727" s="104"/>
      <c r="M2727" s="104"/>
    </row>
    <row r="2728" spans="1:13" x14ac:dyDescent="0.25">
      <c r="A2728" s="96"/>
      <c r="B2728" s="96"/>
      <c r="C2728" s="96"/>
      <c r="D2728" s="95"/>
      <c r="E2728" s="96"/>
      <c r="F2728" s="96"/>
      <c r="G2728" s="96"/>
      <c r="H2728" s="96"/>
      <c r="I2728" s="96"/>
      <c r="J2728" s="104"/>
      <c r="K2728" s="104"/>
      <c r="L2728" s="104"/>
      <c r="M2728" s="104"/>
    </row>
    <row r="2729" spans="1:13" x14ac:dyDescent="0.25">
      <c r="A2729" s="96"/>
      <c r="B2729" s="96"/>
      <c r="C2729" s="96"/>
      <c r="D2729" s="95"/>
      <c r="E2729" s="96"/>
      <c r="F2729" s="96"/>
      <c r="G2729" s="96"/>
      <c r="H2729" s="96"/>
      <c r="I2729" s="96"/>
      <c r="J2729" s="104"/>
      <c r="K2729" s="104"/>
      <c r="L2729" s="104"/>
      <c r="M2729" s="104"/>
    </row>
    <row r="2730" spans="1:13" x14ac:dyDescent="0.25">
      <c r="A2730" s="96"/>
      <c r="B2730" s="96"/>
      <c r="C2730" s="96"/>
      <c r="D2730" s="95"/>
      <c r="E2730" s="96"/>
      <c r="F2730" s="96"/>
      <c r="G2730" s="96"/>
      <c r="H2730" s="96"/>
      <c r="I2730" s="96"/>
      <c r="J2730" s="104"/>
      <c r="K2730" s="104"/>
      <c r="L2730" s="104"/>
      <c r="M2730" s="104"/>
    </row>
    <row r="2731" spans="1:13" x14ac:dyDescent="0.25">
      <c r="A2731" s="96"/>
      <c r="B2731" s="96"/>
      <c r="C2731" s="96"/>
      <c r="D2731" s="95"/>
      <c r="E2731" s="96"/>
      <c r="F2731" s="96"/>
      <c r="G2731" s="96"/>
      <c r="H2731" s="96"/>
      <c r="I2731" s="96"/>
      <c r="J2731" s="104"/>
      <c r="K2731" s="104"/>
      <c r="L2731" s="104"/>
      <c r="M2731" s="104"/>
    </row>
    <row r="2732" spans="1:13" x14ac:dyDescent="0.25">
      <c r="A2732" s="96"/>
      <c r="B2732" s="96"/>
      <c r="C2732" s="96"/>
      <c r="D2732" s="95"/>
      <c r="E2732" s="96"/>
      <c r="F2732" s="96"/>
      <c r="G2732" s="96"/>
      <c r="H2732" s="96"/>
      <c r="I2732" s="96"/>
      <c r="J2732" s="104"/>
      <c r="K2732" s="104"/>
      <c r="L2732" s="104"/>
      <c r="M2732" s="104"/>
    </row>
    <row r="2733" spans="1:13" x14ac:dyDescent="0.25">
      <c r="A2733" s="96"/>
      <c r="B2733" s="96"/>
      <c r="C2733" s="96"/>
      <c r="D2733" s="95"/>
      <c r="E2733" s="96"/>
      <c r="F2733" s="96"/>
      <c r="G2733" s="96"/>
      <c r="H2733" s="96"/>
      <c r="I2733" s="96"/>
      <c r="J2733" s="104"/>
      <c r="K2733" s="104"/>
      <c r="L2733" s="104"/>
      <c r="M2733" s="104"/>
    </row>
    <row r="2734" spans="1:13" x14ac:dyDescent="0.25">
      <c r="A2734" s="96"/>
      <c r="B2734" s="96"/>
      <c r="C2734" s="96"/>
      <c r="D2734" s="95"/>
      <c r="E2734" s="96"/>
      <c r="F2734" s="96"/>
      <c r="G2734" s="96"/>
      <c r="H2734" s="96"/>
      <c r="I2734" s="96"/>
      <c r="J2734" s="104"/>
      <c r="K2734" s="104"/>
      <c r="L2734" s="104"/>
      <c r="M2734" s="104"/>
    </row>
    <row r="2735" spans="1:13" x14ac:dyDescent="0.25">
      <c r="A2735" s="96"/>
      <c r="B2735" s="96"/>
      <c r="C2735" s="96"/>
      <c r="D2735" s="95"/>
      <c r="E2735" s="96"/>
      <c r="F2735" s="96"/>
      <c r="G2735" s="96"/>
      <c r="H2735" s="96"/>
      <c r="I2735" s="96"/>
      <c r="J2735" s="104"/>
      <c r="K2735" s="104"/>
      <c r="L2735" s="104"/>
      <c r="M2735" s="104"/>
    </row>
    <row r="2736" spans="1:13" x14ac:dyDescent="0.25">
      <c r="A2736" s="96"/>
      <c r="B2736" s="96"/>
      <c r="C2736" s="96"/>
      <c r="D2736" s="95"/>
      <c r="E2736" s="96"/>
      <c r="F2736" s="96"/>
      <c r="G2736" s="96"/>
      <c r="H2736" s="96"/>
      <c r="I2736" s="96"/>
      <c r="J2736" s="104"/>
      <c r="K2736" s="104"/>
      <c r="L2736" s="104"/>
      <c r="M2736" s="104"/>
    </row>
    <row r="2737" spans="1:13" x14ac:dyDescent="0.25">
      <c r="A2737" s="96"/>
      <c r="B2737" s="96"/>
      <c r="C2737" s="96"/>
      <c r="D2737" s="95"/>
      <c r="E2737" s="96"/>
      <c r="F2737" s="96"/>
      <c r="G2737" s="96"/>
      <c r="H2737" s="96"/>
      <c r="I2737" s="96"/>
      <c r="J2737" s="104"/>
      <c r="K2737" s="104"/>
      <c r="L2737" s="104"/>
      <c r="M2737" s="104"/>
    </row>
    <row r="2738" spans="1:13" x14ac:dyDescent="0.25">
      <c r="A2738" s="96"/>
      <c r="B2738" s="96"/>
      <c r="C2738" s="96"/>
      <c r="D2738" s="95"/>
      <c r="E2738" s="96"/>
      <c r="F2738" s="96"/>
      <c r="G2738" s="96"/>
      <c r="H2738" s="96"/>
      <c r="I2738" s="96"/>
      <c r="J2738" s="104"/>
      <c r="K2738" s="104"/>
      <c r="L2738" s="104"/>
      <c r="M2738" s="104"/>
    </row>
    <row r="2739" spans="1:13" x14ac:dyDescent="0.25">
      <c r="A2739" s="96"/>
      <c r="B2739" s="96"/>
      <c r="C2739" s="96"/>
      <c r="D2739" s="95"/>
      <c r="E2739" s="96"/>
      <c r="F2739" s="96"/>
      <c r="G2739" s="96"/>
      <c r="H2739" s="96"/>
      <c r="I2739" s="96"/>
      <c r="J2739" s="104"/>
      <c r="K2739" s="104"/>
      <c r="L2739" s="104"/>
      <c r="M2739" s="104"/>
    </row>
    <row r="2740" spans="1:13" x14ac:dyDescent="0.25">
      <c r="A2740" s="96"/>
      <c r="B2740" s="96"/>
      <c r="C2740" s="96"/>
      <c r="D2740" s="95"/>
      <c r="E2740" s="96"/>
      <c r="F2740" s="96"/>
      <c r="G2740" s="96"/>
      <c r="H2740" s="96"/>
      <c r="I2740" s="96"/>
      <c r="J2740" s="104"/>
      <c r="K2740" s="104"/>
      <c r="L2740" s="104"/>
      <c r="M2740" s="104"/>
    </row>
    <row r="2741" spans="1:13" x14ac:dyDescent="0.25">
      <c r="A2741" s="96"/>
      <c r="B2741" s="96"/>
      <c r="C2741" s="96"/>
      <c r="D2741" s="95"/>
      <c r="E2741" s="96"/>
      <c r="F2741" s="96"/>
      <c r="G2741" s="96"/>
      <c r="H2741" s="96"/>
      <c r="I2741" s="96"/>
      <c r="J2741" s="104"/>
      <c r="K2741" s="104"/>
      <c r="L2741" s="104"/>
      <c r="M2741" s="104"/>
    </row>
    <row r="2742" spans="1:13" x14ac:dyDescent="0.25">
      <c r="A2742" s="96"/>
      <c r="B2742" s="96"/>
      <c r="C2742" s="96"/>
      <c r="D2742" s="95"/>
      <c r="E2742" s="96"/>
      <c r="F2742" s="96"/>
      <c r="G2742" s="96"/>
      <c r="H2742" s="96"/>
      <c r="I2742" s="96"/>
      <c r="J2742" s="104"/>
      <c r="K2742" s="104"/>
      <c r="L2742" s="104"/>
      <c r="M2742" s="104"/>
    </row>
    <row r="2743" spans="1:13" x14ac:dyDescent="0.25">
      <c r="A2743" s="96"/>
      <c r="B2743" s="96"/>
      <c r="C2743" s="96"/>
      <c r="D2743" s="95"/>
      <c r="E2743" s="96"/>
      <c r="F2743" s="96"/>
      <c r="G2743" s="96"/>
      <c r="H2743" s="96"/>
      <c r="I2743" s="96"/>
      <c r="J2743" s="104"/>
      <c r="K2743" s="104"/>
      <c r="L2743" s="104"/>
      <c r="M2743" s="104"/>
    </row>
    <row r="2744" spans="1:13" x14ac:dyDescent="0.25">
      <c r="A2744" s="96"/>
      <c r="B2744" s="96"/>
      <c r="C2744" s="96"/>
      <c r="D2744" s="95"/>
      <c r="E2744" s="96"/>
      <c r="F2744" s="96"/>
      <c r="G2744" s="96"/>
      <c r="H2744" s="96"/>
      <c r="I2744" s="96"/>
      <c r="J2744" s="104"/>
      <c r="K2744" s="104"/>
      <c r="L2744" s="104"/>
      <c r="M2744" s="104"/>
    </row>
    <row r="2745" spans="1:13" x14ac:dyDescent="0.25">
      <c r="A2745" s="96"/>
      <c r="B2745" s="96"/>
      <c r="C2745" s="96"/>
      <c r="D2745" s="95"/>
      <c r="E2745" s="96"/>
      <c r="F2745" s="96"/>
      <c r="G2745" s="96"/>
      <c r="H2745" s="96"/>
      <c r="I2745" s="96"/>
      <c r="J2745" s="104"/>
      <c r="K2745" s="104"/>
      <c r="L2745" s="104"/>
      <c r="M2745" s="104"/>
    </row>
    <row r="2746" spans="1:13" x14ac:dyDescent="0.25">
      <c r="A2746" s="96"/>
      <c r="B2746" s="96"/>
      <c r="C2746" s="96"/>
      <c r="D2746" s="95"/>
      <c r="E2746" s="96"/>
      <c r="F2746" s="96"/>
      <c r="G2746" s="96"/>
      <c r="H2746" s="96"/>
      <c r="I2746" s="96"/>
      <c r="J2746" s="104"/>
      <c r="K2746" s="104"/>
      <c r="L2746" s="104"/>
      <c r="M2746" s="104"/>
    </row>
    <row r="2747" spans="1:13" x14ac:dyDescent="0.25">
      <c r="A2747" s="96"/>
      <c r="B2747" s="96"/>
      <c r="C2747" s="96"/>
      <c r="D2747" s="95"/>
      <c r="E2747" s="96"/>
      <c r="F2747" s="96"/>
      <c r="G2747" s="96"/>
      <c r="H2747" s="96"/>
      <c r="I2747" s="96"/>
      <c r="J2747" s="104"/>
      <c r="K2747" s="104"/>
      <c r="L2747" s="104"/>
      <c r="M2747" s="104"/>
    </row>
    <row r="2748" spans="1:13" x14ac:dyDescent="0.25">
      <c r="A2748" s="96"/>
      <c r="B2748" s="96"/>
      <c r="C2748" s="96"/>
      <c r="D2748" s="95"/>
      <c r="E2748" s="96"/>
      <c r="F2748" s="96"/>
      <c r="G2748" s="96"/>
      <c r="H2748" s="96"/>
      <c r="I2748" s="96"/>
      <c r="J2748" s="104"/>
      <c r="K2748" s="104"/>
      <c r="L2748" s="104"/>
      <c r="M2748" s="104"/>
    </row>
    <row r="2749" spans="1:13" x14ac:dyDescent="0.25">
      <c r="A2749" s="96"/>
      <c r="B2749" s="96"/>
      <c r="C2749" s="96"/>
      <c r="D2749" s="95"/>
      <c r="E2749" s="96"/>
      <c r="F2749" s="96"/>
      <c r="G2749" s="96"/>
      <c r="H2749" s="96"/>
      <c r="I2749" s="96"/>
      <c r="J2749" s="104"/>
      <c r="K2749" s="104"/>
      <c r="L2749" s="104"/>
      <c r="M2749" s="104"/>
    </row>
    <row r="2750" spans="1:13" x14ac:dyDescent="0.25">
      <c r="A2750" s="96"/>
      <c r="B2750" s="96"/>
      <c r="C2750" s="96"/>
      <c r="D2750" s="95"/>
      <c r="E2750" s="96"/>
      <c r="F2750" s="96"/>
      <c r="G2750" s="96"/>
      <c r="H2750" s="96"/>
      <c r="I2750" s="96"/>
      <c r="J2750" s="104"/>
      <c r="K2750" s="104"/>
      <c r="L2750" s="104"/>
      <c r="M2750" s="104"/>
    </row>
    <row r="2751" spans="1:13" x14ac:dyDescent="0.25">
      <c r="A2751" s="96"/>
      <c r="B2751" s="96"/>
      <c r="C2751" s="96"/>
      <c r="D2751" s="95"/>
      <c r="E2751" s="96"/>
      <c r="F2751" s="96"/>
      <c r="G2751" s="96"/>
      <c r="H2751" s="96"/>
      <c r="I2751" s="96"/>
      <c r="J2751" s="104"/>
      <c r="K2751" s="104"/>
      <c r="L2751" s="104"/>
      <c r="M2751" s="104"/>
    </row>
    <row r="2752" spans="1:13" x14ac:dyDescent="0.25">
      <c r="A2752" s="96"/>
      <c r="B2752" s="96"/>
      <c r="C2752" s="96"/>
      <c r="D2752" s="95"/>
      <c r="E2752" s="96"/>
      <c r="F2752" s="96"/>
      <c r="G2752" s="96"/>
      <c r="H2752" s="96"/>
      <c r="I2752" s="96"/>
      <c r="J2752" s="104"/>
      <c r="K2752" s="104"/>
      <c r="L2752" s="104"/>
      <c r="M2752" s="104"/>
    </row>
    <row r="2753" spans="1:13" x14ac:dyDescent="0.25">
      <c r="A2753" s="96"/>
      <c r="B2753" s="96"/>
      <c r="C2753" s="96"/>
      <c r="D2753" s="95"/>
      <c r="E2753" s="96"/>
      <c r="F2753" s="96"/>
      <c r="G2753" s="96"/>
      <c r="H2753" s="96"/>
      <c r="I2753" s="96"/>
      <c r="J2753" s="104"/>
      <c r="K2753" s="104"/>
      <c r="L2753" s="104"/>
      <c r="M2753" s="104"/>
    </row>
    <row r="2754" spans="1:13" x14ac:dyDescent="0.25">
      <c r="A2754" s="96"/>
      <c r="B2754" s="96"/>
      <c r="C2754" s="96"/>
      <c r="D2754" s="95"/>
      <c r="E2754" s="96"/>
      <c r="F2754" s="96"/>
      <c r="G2754" s="96"/>
      <c r="H2754" s="96"/>
      <c r="I2754" s="96"/>
      <c r="J2754" s="104"/>
      <c r="K2754" s="104"/>
      <c r="L2754" s="104"/>
      <c r="M2754" s="104"/>
    </row>
    <row r="2755" spans="1:13" x14ac:dyDescent="0.25">
      <c r="A2755" s="96"/>
      <c r="B2755" s="96"/>
      <c r="C2755" s="96"/>
      <c r="D2755" s="95"/>
      <c r="E2755" s="96"/>
      <c r="F2755" s="96"/>
      <c r="G2755" s="96"/>
      <c r="H2755" s="96"/>
      <c r="I2755" s="96"/>
      <c r="J2755" s="104"/>
      <c r="K2755" s="104"/>
      <c r="L2755" s="104"/>
      <c r="M2755" s="104"/>
    </row>
    <row r="2756" spans="1:13" x14ac:dyDescent="0.25">
      <c r="A2756" s="96"/>
      <c r="B2756" s="96"/>
      <c r="C2756" s="96"/>
      <c r="D2756" s="95"/>
      <c r="E2756" s="96"/>
      <c r="F2756" s="96"/>
      <c r="G2756" s="96"/>
      <c r="H2756" s="96"/>
      <c r="I2756" s="96"/>
      <c r="J2756" s="104"/>
      <c r="K2756" s="104"/>
      <c r="L2756" s="104"/>
      <c r="M2756" s="104"/>
    </row>
    <row r="2757" spans="1:13" x14ac:dyDescent="0.25">
      <c r="A2757" s="96"/>
      <c r="B2757" s="96"/>
      <c r="C2757" s="96"/>
      <c r="D2757" s="95"/>
      <c r="E2757" s="96"/>
      <c r="F2757" s="96"/>
      <c r="G2757" s="96"/>
      <c r="H2757" s="96"/>
      <c r="I2757" s="96"/>
      <c r="J2757" s="104"/>
      <c r="K2757" s="104"/>
      <c r="L2757" s="104"/>
      <c r="M2757" s="104"/>
    </row>
    <row r="2758" spans="1:13" x14ac:dyDescent="0.25">
      <c r="A2758" s="96"/>
      <c r="B2758" s="96"/>
      <c r="C2758" s="96"/>
      <c r="D2758" s="95"/>
      <c r="E2758" s="96"/>
      <c r="F2758" s="96"/>
      <c r="G2758" s="96"/>
      <c r="H2758" s="96"/>
      <c r="I2758" s="96"/>
      <c r="J2758" s="104"/>
      <c r="K2758" s="104"/>
      <c r="L2758" s="104"/>
      <c r="M2758" s="104"/>
    </row>
    <row r="2759" spans="1:13" x14ac:dyDescent="0.25">
      <c r="A2759" s="96"/>
      <c r="B2759" s="96"/>
      <c r="C2759" s="96"/>
      <c r="D2759" s="95"/>
      <c r="E2759" s="96"/>
      <c r="F2759" s="96"/>
      <c r="G2759" s="96"/>
      <c r="H2759" s="96"/>
      <c r="I2759" s="96"/>
      <c r="J2759" s="104"/>
      <c r="K2759" s="104"/>
      <c r="L2759" s="104"/>
      <c r="M2759" s="104"/>
    </row>
    <row r="2760" spans="1:13" x14ac:dyDescent="0.25">
      <c r="A2760" s="96"/>
      <c r="B2760" s="96"/>
      <c r="C2760" s="96"/>
      <c r="D2760" s="95"/>
      <c r="E2760" s="96"/>
      <c r="F2760" s="96"/>
      <c r="G2760" s="96"/>
      <c r="H2760" s="96"/>
      <c r="I2760" s="96"/>
      <c r="J2760" s="104"/>
      <c r="K2760" s="104"/>
      <c r="L2760" s="104"/>
      <c r="M2760" s="104"/>
    </row>
    <row r="2761" spans="1:13" x14ac:dyDescent="0.25">
      <c r="A2761" s="96"/>
      <c r="B2761" s="96"/>
      <c r="C2761" s="96"/>
      <c r="D2761" s="95"/>
      <c r="E2761" s="96"/>
      <c r="F2761" s="96"/>
      <c r="G2761" s="96"/>
      <c r="H2761" s="96"/>
      <c r="I2761" s="96"/>
      <c r="J2761" s="104"/>
      <c r="K2761" s="104"/>
      <c r="L2761" s="104"/>
      <c r="M2761" s="104"/>
    </row>
    <row r="2762" spans="1:13" x14ac:dyDescent="0.25">
      <c r="A2762" s="96"/>
      <c r="B2762" s="96"/>
      <c r="C2762" s="96"/>
      <c r="D2762" s="95"/>
      <c r="E2762" s="96"/>
      <c r="F2762" s="96"/>
      <c r="G2762" s="96"/>
      <c r="H2762" s="96"/>
      <c r="I2762" s="96"/>
      <c r="J2762" s="104"/>
      <c r="K2762" s="104"/>
      <c r="L2762" s="104"/>
      <c r="M2762" s="104"/>
    </row>
    <row r="2763" spans="1:13" x14ac:dyDescent="0.25">
      <c r="A2763" s="96"/>
      <c r="B2763" s="96"/>
      <c r="C2763" s="96"/>
      <c r="D2763" s="95"/>
      <c r="E2763" s="96"/>
      <c r="F2763" s="96"/>
      <c r="G2763" s="96"/>
      <c r="H2763" s="96"/>
      <c r="I2763" s="96"/>
      <c r="J2763" s="104"/>
      <c r="K2763" s="104"/>
      <c r="L2763" s="104"/>
      <c r="M2763" s="104"/>
    </row>
    <row r="2764" spans="1:13" x14ac:dyDescent="0.25">
      <c r="A2764" s="96"/>
      <c r="B2764" s="96"/>
      <c r="C2764" s="96"/>
      <c r="D2764" s="95"/>
      <c r="E2764" s="96"/>
      <c r="F2764" s="96"/>
      <c r="G2764" s="96"/>
      <c r="H2764" s="96"/>
      <c r="I2764" s="96"/>
      <c r="J2764" s="104"/>
      <c r="K2764" s="104"/>
      <c r="L2764" s="104"/>
      <c r="M2764" s="104"/>
    </row>
    <row r="2765" spans="1:13" x14ac:dyDescent="0.25">
      <c r="A2765" s="96"/>
      <c r="B2765" s="96"/>
      <c r="C2765" s="96"/>
      <c r="D2765" s="95"/>
      <c r="E2765" s="96"/>
      <c r="F2765" s="96"/>
      <c r="G2765" s="96"/>
      <c r="H2765" s="96"/>
      <c r="I2765" s="96"/>
      <c r="J2765" s="104"/>
      <c r="K2765" s="104"/>
      <c r="L2765" s="104"/>
      <c r="M2765" s="104"/>
    </row>
    <row r="2766" spans="1:13" x14ac:dyDescent="0.25">
      <c r="A2766" s="96"/>
      <c r="B2766" s="96"/>
      <c r="C2766" s="96"/>
      <c r="D2766" s="95"/>
      <c r="E2766" s="96"/>
      <c r="F2766" s="96"/>
      <c r="G2766" s="96"/>
      <c r="H2766" s="96"/>
      <c r="I2766" s="96"/>
      <c r="J2766" s="104"/>
      <c r="K2766" s="104"/>
      <c r="L2766" s="104"/>
      <c r="M2766" s="104"/>
    </row>
    <row r="2767" spans="1:13" x14ac:dyDescent="0.25">
      <c r="A2767" s="96"/>
      <c r="B2767" s="96"/>
      <c r="C2767" s="96"/>
      <c r="D2767" s="95"/>
      <c r="E2767" s="96"/>
      <c r="F2767" s="96"/>
      <c r="G2767" s="96"/>
      <c r="H2767" s="96"/>
      <c r="I2767" s="96"/>
      <c r="J2767" s="104"/>
      <c r="K2767" s="104"/>
      <c r="L2767" s="104"/>
      <c r="M2767" s="104"/>
    </row>
    <row r="2768" spans="1:13" x14ac:dyDescent="0.25">
      <c r="A2768" s="96"/>
      <c r="B2768" s="96"/>
      <c r="C2768" s="96"/>
      <c r="D2768" s="95"/>
      <c r="E2768" s="96"/>
      <c r="F2768" s="96"/>
      <c r="G2768" s="96"/>
      <c r="H2768" s="96"/>
      <c r="I2768" s="96"/>
      <c r="J2768" s="104"/>
      <c r="K2768" s="104"/>
      <c r="L2768" s="104"/>
      <c r="M2768" s="104"/>
    </row>
    <row r="2769" spans="1:13" x14ac:dyDescent="0.25">
      <c r="A2769" s="96"/>
      <c r="B2769" s="96"/>
      <c r="C2769" s="96"/>
      <c r="D2769" s="95"/>
      <c r="E2769" s="96"/>
      <c r="F2769" s="96"/>
      <c r="G2769" s="96"/>
      <c r="H2769" s="96"/>
      <c r="I2769" s="96"/>
      <c r="J2769" s="104"/>
      <c r="K2769" s="104"/>
      <c r="L2769" s="104"/>
      <c r="M2769" s="104"/>
    </row>
    <row r="2770" spans="1:13" x14ac:dyDescent="0.25">
      <c r="A2770" s="96"/>
      <c r="B2770" s="96"/>
      <c r="C2770" s="96"/>
      <c r="D2770" s="95"/>
      <c r="E2770" s="96"/>
      <c r="F2770" s="96"/>
      <c r="G2770" s="96"/>
      <c r="H2770" s="96"/>
      <c r="I2770" s="96"/>
      <c r="J2770" s="104"/>
      <c r="K2770" s="104"/>
      <c r="L2770" s="104"/>
      <c r="M2770" s="104"/>
    </row>
    <row r="2771" spans="1:13" x14ac:dyDescent="0.25">
      <c r="A2771" s="96"/>
      <c r="B2771" s="96"/>
      <c r="C2771" s="96"/>
      <c r="D2771" s="95"/>
      <c r="E2771" s="96"/>
      <c r="F2771" s="96"/>
      <c r="G2771" s="96"/>
      <c r="H2771" s="96"/>
      <c r="I2771" s="96"/>
      <c r="J2771" s="104"/>
      <c r="K2771" s="104"/>
      <c r="L2771" s="104"/>
      <c r="M2771" s="104"/>
    </row>
    <row r="2772" spans="1:13" x14ac:dyDescent="0.25">
      <c r="A2772" s="96"/>
      <c r="B2772" s="96"/>
      <c r="C2772" s="96"/>
      <c r="D2772" s="95"/>
      <c r="E2772" s="96"/>
      <c r="F2772" s="96"/>
      <c r="G2772" s="96"/>
      <c r="H2772" s="96"/>
      <c r="I2772" s="96"/>
      <c r="J2772" s="104"/>
      <c r="K2772" s="104"/>
      <c r="L2772" s="104"/>
      <c r="M2772" s="104"/>
    </row>
    <row r="2773" spans="1:13" x14ac:dyDescent="0.25">
      <c r="A2773" s="96"/>
      <c r="B2773" s="96"/>
      <c r="C2773" s="96"/>
      <c r="D2773" s="95"/>
      <c r="E2773" s="96"/>
      <c r="F2773" s="96"/>
      <c r="G2773" s="96"/>
      <c r="H2773" s="96"/>
      <c r="I2773" s="96"/>
      <c r="J2773" s="104"/>
      <c r="K2773" s="104"/>
      <c r="L2773" s="104"/>
      <c r="M2773" s="104"/>
    </row>
    <row r="2774" spans="1:13" x14ac:dyDescent="0.25">
      <c r="A2774" s="96"/>
      <c r="B2774" s="96"/>
      <c r="C2774" s="96"/>
      <c r="D2774" s="95"/>
      <c r="E2774" s="96"/>
      <c r="F2774" s="96"/>
      <c r="G2774" s="96"/>
      <c r="H2774" s="96"/>
      <c r="I2774" s="96"/>
      <c r="J2774" s="104"/>
      <c r="K2774" s="104"/>
      <c r="L2774" s="104"/>
      <c r="M2774" s="104"/>
    </row>
    <row r="2775" spans="1:13" x14ac:dyDescent="0.25">
      <c r="A2775" s="96"/>
      <c r="B2775" s="96"/>
      <c r="C2775" s="96"/>
      <c r="D2775" s="95"/>
      <c r="E2775" s="96"/>
      <c r="F2775" s="96"/>
      <c r="G2775" s="96"/>
      <c r="H2775" s="96"/>
      <c r="I2775" s="96"/>
      <c r="J2775" s="104"/>
      <c r="K2775" s="104"/>
      <c r="L2775" s="104"/>
      <c r="M2775" s="104"/>
    </row>
    <row r="2776" spans="1:13" x14ac:dyDescent="0.25">
      <c r="A2776" s="96"/>
      <c r="B2776" s="96"/>
      <c r="C2776" s="96"/>
      <c r="D2776" s="95"/>
      <c r="E2776" s="96"/>
      <c r="F2776" s="96"/>
      <c r="G2776" s="96"/>
      <c r="H2776" s="96"/>
      <c r="I2776" s="96"/>
      <c r="J2776" s="104"/>
      <c r="K2776" s="104"/>
      <c r="L2776" s="104"/>
      <c r="M2776" s="104"/>
    </row>
    <row r="2777" spans="1:13" x14ac:dyDescent="0.25">
      <c r="A2777" s="96"/>
      <c r="B2777" s="96"/>
      <c r="C2777" s="96"/>
      <c r="D2777" s="95"/>
      <c r="E2777" s="96"/>
      <c r="F2777" s="96"/>
      <c r="G2777" s="96"/>
      <c r="H2777" s="96"/>
      <c r="I2777" s="96"/>
      <c r="J2777" s="104"/>
      <c r="K2777" s="104"/>
      <c r="L2777" s="104"/>
      <c r="M2777" s="104"/>
    </row>
    <row r="2778" spans="1:13" x14ac:dyDescent="0.25">
      <c r="A2778" s="96"/>
      <c r="B2778" s="96"/>
      <c r="C2778" s="96"/>
      <c r="D2778" s="95"/>
      <c r="E2778" s="96"/>
      <c r="F2778" s="96"/>
      <c r="G2778" s="96"/>
      <c r="H2778" s="96"/>
      <c r="I2778" s="96"/>
      <c r="J2778" s="104"/>
      <c r="K2778" s="104"/>
      <c r="L2778" s="104"/>
      <c r="M2778" s="104"/>
    </row>
    <row r="2779" spans="1:13" x14ac:dyDescent="0.25">
      <c r="A2779" s="96"/>
      <c r="B2779" s="96"/>
      <c r="C2779" s="96"/>
      <c r="D2779" s="95"/>
      <c r="E2779" s="96"/>
      <c r="F2779" s="96"/>
      <c r="G2779" s="96"/>
      <c r="H2779" s="96"/>
      <c r="I2779" s="96"/>
      <c r="J2779" s="104"/>
      <c r="K2779" s="104"/>
      <c r="L2779" s="104"/>
      <c r="M2779" s="104"/>
    </row>
    <row r="2780" spans="1:13" x14ac:dyDescent="0.25">
      <c r="A2780" s="96"/>
      <c r="B2780" s="96"/>
      <c r="C2780" s="96"/>
      <c r="D2780" s="95"/>
      <c r="E2780" s="96"/>
      <c r="F2780" s="96"/>
      <c r="G2780" s="96"/>
      <c r="H2780" s="96"/>
      <c r="I2780" s="96"/>
      <c r="J2780" s="104"/>
      <c r="K2780" s="104"/>
      <c r="L2780" s="104"/>
      <c r="M2780" s="104"/>
    </row>
    <row r="2781" spans="1:13" x14ac:dyDescent="0.25">
      <c r="A2781" s="96"/>
      <c r="B2781" s="96"/>
      <c r="C2781" s="96"/>
      <c r="D2781" s="95"/>
      <c r="E2781" s="96"/>
      <c r="F2781" s="96"/>
      <c r="G2781" s="96"/>
      <c r="H2781" s="96"/>
      <c r="I2781" s="96"/>
      <c r="J2781" s="104"/>
      <c r="K2781" s="104"/>
      <c r="L2781" s="104"/>
      <c r="M2781" s="104"/>
    </row>
    <row r="2782" spans="1:13" x14ac:dyDescent="0.25">
      <c r="A2782" s="96"/>
      <c r="B2782" s="96"/>
      <c r="C2782" s="96"/>
      <c r="D2782" s="95"/>
      <c r="E2782" s="96"/>
      <c r="F2782" s="96"/>
      <c r="G2782" s="96"/>
      <c r="H2782" s="96"/>
      <c r="I2782" s="96"/>
      <c r="J2782" s="104"/>
      <c r="K2782" s="104"/>
      <c r="L2782" s="104"/>
      <c r="M2782" s="104"/>
    </row>
    <row r="2783" spans="1:13" x14ac:dyDescent="0.25">
      <c r="A2783" s="96"/>
      <c r="B2783" s="96"/>
      <c r="C2783" s="96"/>
      <c r="D2783" s="95"/>
      <c r="E2783" s="96"/>
      <c r="F2783" s="96"/>
      <c r="G2783" s="96"/>
      <c r="H2783" s="96"/>
      <c r="I2783" s="96"/>
      <c r="J2783" s="104"/>
      <c r="K2783" s="104"/>
      <c r="L2783" s="104"/>
      <c r="M2783" s="104"/>
    </row>
    <row r="2784" spans="1:13" x14ac:dyDescent="0.25">
      <c r="A2784" s="96"/>
      <c r="B2784" s="96"/>
      <c r="C2784" s="96"/>
      <c r="D2784" s="95"/>
      <c r="E2784" s="96"/>
      <c r="F2784" s="96"/>
      <c r="G2784" s="96"/>
      <c r="H2784" s="96"/>
      <c r="I2784" s="96"/>
      <c r="J2784" s="104"/>
      <c r="K2784" s="104"/>
      <c r="L2784" s="104"/>
      <c r="M2784" s="104"/>
    </row>
    <row r="2785" spans="1:13" x14ac:dyDescent="0.25">
      <c r="A2785" s="96"/>
      <c r="B2785" s="96"/>
      <c r="C2785" s="96"/>
      <c r="D2785" s="95"/>
      <c r="E2785" s="96"/>
      <c r="F2785" s="96"/>
      <c r="G2785" s="96"/>
      <c r="H2785" s="96"/>
      <c r="I2785" s="96"/>
      <c r="J2785" s="104"/>
      <c r="K2785" s="104"/>
      <c r="L2785" s="104"/>
      <c r="M2785" s="104"/>
    </row>
    <row r="2786" spans="1:13" x14ac:dyDescent="0.25">
      <c r="A2786" s="96"/>
      <c r="B2786" s="96"/>
      <c r="C2786" s="96"/>
      <c r="D2786" s="95"/>
      <c r="E2786" s="96"/>
      <c r="F2786" s="96"/>
      <c r="G2786" s="96"/>
      <c r="H2786" s="96"/>
      <c r="I2786" s="96"/>
      <c r="J2786" s="104"/>
      <c r="K2786" s="104"/>
      <c r="L2786" s="104"/>
      <c r="M2786" s="104"/>
    </row>
  </sheetData>
  <sheetProtection selectLockedCells="1"/>
  <conditionalFormatting sqref="D3:D20">
    <cfRule type="expression" dxfId="38" priority="5">
      <formula>#REF!=1</formula>
    </cfRule>
  </conditionalFormatting>
  <conditionalFormatting sqref="D3:D20">
    <cfRule type="expression" dxfId="37" priority="6">
      <formula>AND(#REF!=1,#REF!=0)</formula>
    </cfRule>
  </conditionalFormatting>
  <conditionalFormatting sqref="D3:D20">
    <cfRule type="expression" dxfId="36" priority="4">
      <formula>#REF!=1</formula>
    </cfRule>
  </conditionalFormatting>
  <conditionalFormatting sqref="D21:D1183">
    <cfRule type="expression" dxfId="35" priority="2">
      <formula>#REF!=1</formula>
    </cfRule>
  </conditionalFormatting>
  <conditionalFormatting sqref="D21:D1183">
    <cfRule type="expression" dxfId="34" priority="3">
      <formula>AND(#REF!=1,#REF!=0)</formula>
    </cfRule>
  </conditionalFormatting>
  <conditionalFormatting sqref="D21:D1183">
    <cfRule type="expression" dxfId="33" priority="1">
      <formula>#REF!=1</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T2786"/>
  <sheetViews>
    <sheetView showRuler="0" workbookViewId="0"/>
  </sheetViews>
  <sheetFormatPr defaultColWidth="0" defaultRowHeight="15" customHeight="1" x14ac:dyDescent="0.25"/>
  <cols>
    <col min="1" max="1" width="10.140625" style="28" bestFit="1" customWidth="1"/>
    <col min="2" max="2" width="20.140625" style="28" bestFit="1" customWidth="1"/>
    <col min="3" max="3" width="13.42578125" style="28" bestFit="1" customWidth="1"/>
    <col min="4" max="4" width="13.42578125" style="28" customWidth="1"/>
    <col min="5" max="5" width="13.42578125" style="90" customWidth="1"/>
    <col min="6" max="6" width="23.140625" style="90" bestFit="1" customWidth="1"/>
    <col min="7" max="7" width="35.140625" style="90" bestFit="1" customWidth="1"/>
    <col min="8" max="8" width="21.28515625" style="90" bestFit="1" customWidth="1"/>
    <col min="9" max="9" width="30" style="90" bestFit="1" customWidth="1"/>
    <col min="10" max="10" width="24.140625" style="90" bestFit="1" customWidth="1"/>
    <col min="11" max="11" width="17.7109375" style="90" bestFit="1" customWidth="1"/>
    <col min="12" max="12" width="21.85546875" style="105" bestFit="1" customWidth="1"/>
    <col min="13" max="16384" width="8.85546875" style="29" hidden="1"/>
  </cols>
  <sheetData>
    <row r="1" spans="1:12" s="8" customFormat="1" x14ac:dyDescent="0.2">
      <c r="A1" s="30" t="s">
        <v>159</v>
      </c>
      <c r="B1" s="30" t="s">
        <v>91</v>
      </c>
      <c r="C1" s="30" t="s">
        <v>92</v>
      </c>
      <c r="D1" s="30" t="s">
        <v>221</v>
      </c>
      <c r="E1" s="88" t="s">
        <v>92</v>
      </c>
      <c r="F1" s="30" t="s">
        <v>89</v>
      </c>
      <c r="G1" s="30" t="s">
        <v>106</v>
      </c>
      <c r="H1" s="30" t="s">
        <v>17</v>
      </c>
      <c r="I1" s="30" t="s">
        <v>16</v>
      </c>
      <c r="J1" s="30" t="s">
        <v>287</v>
      </c>
      <c r="K1" s="30" t="s">
        <v>288</v>
      </c>
      <c r="L1" s="30" t="s">
        <v>289</v>
      </c>
    </row>
    <row r="2" spans="1:12" s="8" customFormat="1" ht="12.75" x14ac:dyDescent="0.2">
      <c r="A2" s="32" t="s">
        <v>53</v>
      </c>
      <c r="B2" s="32" t="s">
        <v>54</v>
      </c>
      <c r="C2" s="32" t="s">
        <v>236</v>
      </c>
      <c r="D2" s="32" t="s">
        <v>220</v>
      </c>
      <c r="E2" s="89" t="s">
        <v>290</v>
      </c>
      <c r="F2" s="32" t="s">
        <v>294</v>
      </c>
      <c r="G2" s="32" t="s">
        <v>295</v>
      </c>
      <c r="H2" s="32" t="s">
        <v>296</v>
      </c>
      <c r="I2" s="32" t="s">
        <v>297</v>
      </c>
      <c r="J2" s="32" t="s">
        <v>291</v>
      </c>
      <c r="K2" s="32" t="s">
        <v>292</v>
      </c>
      <c r="L2" s="32" t="s">
        <v>293</v>
      </c>
    </row>
    <row r="3" spans="1:12" s="8" customFormat="1" x14ac:dyDescent="0.25">
      <c r="A3" s="91">
        <v>0</v>
      </c>
      <c r="B3" s="91">
        <v>0</v>
      </c>
      <c r="C3" s="91"/>
      <c r="D3" s="91"/>
      <c r="E3" s="103">
        <v>0</v>
      </c>
      <c r="F3" s="103">
        <v>805.52856298225197</v>
      </c>
      <c r="G3" s="103">
        <v>25</v>
      </c>
      <c r="H3" s="103">
        <v>0</v>
      </c>
      <c r="I3" s="103">
        <v>-6.7199315199413396</v>
      </c>
      <c r="J3" s="103">
        <v>0.11781681376636199</v>
      </c>
      <c r="K3" s="103">
        <v>0.33224302209842799</v>
      </c>
      <c r="L3" s="103">
        <v>4.2177530563269602E-2</v>
      </c>
    </row>
    <row r="4" spans="1:12" s="8" customFormat="1" x14ac:dyDescent="0.25">
      <c r="A4" s="91">
        <v>1</v>
      </c>
      <c r="B4" s="91">
        <v>0</v>
      </c>
      <c r="C4" s="91"/>
      <c r="D4" s="91"/>
      <c r="E4" s="103">
        <v>0</v>
      </c>
      <c r="F4" s="103">
        <v>805.52856298225197</v>
      </c>
      <c r="G4" s="103">
        <v>25</v>
      </c>
      <c r="H4" s="103">
        <v>0</v>
      </c>
      <c r="I4" s="103">
        <v>-6.7199315199413396</v>
      </c>
      <c r="J4" s="103">
        <v>0.11781681376636199</v>
      </c>
      <c r="K4" s="103">
        <v>0.33224302209842799</v>
      </c>
      <c r="L4" s="103">
        <v>4.2177530563269602E-2</v>
      </c>
    </row>
    <row r="5" spans="1:12" s="8" customFormat="1" x14ac:dyDescent="0.25">
      <c r="A5" s="91">
        <v>2</v>
      </c>
      <c r="B5" s="91">
        <v>0</v>
      </c>
      <c r="C5" s="91"/>
      <c r="D5" s="91"/>
      <c r="E5" s="103">
        <v>0</v>
      </c>
      <c r="F5" s="103">
        <v>805.31000844367099</v>
      </c>
      <c r="G5" s="103">
        <v>25.089024531792202</v>
      </c>
      <c r="H5" s="103">
        <v>0</v>
      </c>
      <c r="I5" s="103">
        <v>-6.7199315199413396</v>
      </c>
      <c r="J5" s="103">
        <v>0.117757509307908</v>
      </c>
      <c r="K5" s="103">
        <v>0.33207578372327001</v>
      </c>
      <c r="L5" s="103">
        <v>4.2166087074389402E-2</v>
      </c>
    </row>
    <row r="6" spans="1:12" s="8" customFormat="1" x14ac:dyDescent="0.25">
      <c r="A6" s="91">
        <v>3</v>
      </c>
      <c r="B6" s="91">
        <v>0</v>
      </c>
      <c r="C6" s="91"/>
      <c r="D6" s="91"/>
      <c r="E6" s="103">
        <v>0</v>
      </c>
      <c r="F6" s="103">
        <v>805.091453905089</v>
      </c>
      <c r="G6" s="103">
        <v>25.178049063584499</v>
      </c>
      <c r="H6" s="103">
        <v>0</v>
      </c>
      <c r="I6" s="103">
        <v>-6.7199315199413396</v>
      </c>
      <c r="J6" s="103">
        <v>0.11769825239635399</v>
      </c>
      <c r="K6" s="103">
        <v>0.33190867943021002</v>
      </c>
      <c r="L6" s="103">
        <v>4.2154660492158998E-2</v>
      </c>
    </row>
    <row r="7" spans="1:12" s="8" customFormat="1" x14ac:dyDescent="0.25">
      <c r="A7" s="91">
        <v>4</v>
      </c>
      <c r="B7" s="91">
        <v>0</v>
      </c>
      <c r="C7" s="91"/>
      <c r="D7" s="91"/>
      <c r="E7" s="103">
        <v>0</v>
      </c>
      <c r="F7" s="103">
        <v>804.84947620999901</v>
      </c>
      <c r="G7" s="103">
        <v>25.276614625980901</v>
      </c>
      <c r="H7" s="103">
        <v>0</v>
      </c>
      <c r="I7" s="103">
        <v>-6.7199315199413396</v>
      </c>
      <c r="J7" s="103">
        <v>0.11763270014124801</v>
      </c>
      <c r="K7" s="103">
        <v>0.33172382228931901</v>
      </c>
      <c r="L7" s="103">
        <v>4.2142008358649903E-2</v>
      </c>
    </row>
    <row r="8" spans="1:12" s="8" customFormat="1" x14ac:dyDescent="0.25">
      <c r="A8" s="91">
        <v>5</v>
      </c>
      <c r="B8" s="91">
        <v>0</v>
      </c>
      <c r="C8" s="91"/>
      <c r="D8" s="91"/>
      <c r="E8" s="103">
        <v>0</v>
      </c>
      <c r="F8" s="103">
        <v>804.607498514908</v>
      </c>
      <c r="G8" s="103">
        <v>25.3751801883772</v>
      </c>
      <c r="H8" s="103">
        <v>0</v>
      </c>
      <c r="I8" s="103">
        <v>-6.7199315199413396</v>
      </c>
      <c r="J8" s="103">
        <v>0.117567206035676</v>
      </c>
      <c r="K8" s="103">
        <v>0.33153912912992001</v>
      </c>
      <c r="L8" s="103">
        <v>4.2129338436162699E-2</v>
      </c>
    </row>
    <row r="9" spans="1:12" s="8" customFormat="1" x14ac:dyDescent="0.25">
      <c r="A9" s="91">
        <v>6</v>
      </c>
      <c r="B9" s="91">
        <v>0</v>
      </c>
      <c r="C9" s="91"/>
      <c r="D9" s="91"/>
      <c r="E9" s="103">
        <v>0</v>
      </c>
      <c r="F9" s="103">
        <v>804.36552081981802</v>
      </c>
      <c r="G9" s="103">
        <v>25.473745750773599</v>
      </c>
      <c r="H9" s="103">
        <v>0</v>
      </c>
      <c r="I9" s="103">
        <v>-6.7199315199413396</v>
      </c>
      <c r="J9" s="103">
        <v>0.11750177000887201</v>
      </c>
      <c r="K9" s="103">
        <v>0.33135459975245202</v>
      </c>
      <c r="L9" s="103">
        <v>4.21166866801971E-2</v>
      </c>
    </row>
    <row r="10" spans="1:12" s="8" customFormat="1" x14ac:dyDescent="0.25">
      <c r="A10" s="91">
        <v>7</v>
      </c>
      <c r="B10" s="91">
        <v>0</v>
      </c>
      <c r="C10" s="91"/>
      <c r="D10" s="91"/>
      <c r="E10" s="103">
        <v>0</v>
      </c>
      <c r="F10" s="103">
        <v>804.10073898131202</v>
      </c>
      <c r="G10" s="103">
        <v>25.581600199155499</v>
      </c>
      <c r="H10" s="103">
        <v>0</v>
      </c>
      <c r="I10" s="103">
        <v>-6.7199315199413396</v>
      </c>
      <c r="J10" s="103">
        <v>0.11743023370941499</v>
      </c>
      <c r="K10" s="103">
        <v>0.33115286762643897</v>
      </c>
      <c r="L10" s="103">
        <v>4.2102841738383398E-2</v>
      </c>
    </row>
    <row r="11" spans="1:12" s="8" customFormat="1" x14ac:dyDescent="0.25">
      <c r="A11" s="91">
        <v>8</v>
      </c>
      <c r="B11" s="91">
        <v>0</v>
      </c>
      <c r="C11" s="91"/>
      <c r="D11" s="91"/>
      <c r="E11" s="103">
        <v>0</v>
      </c>
      <c r="F11" s="103">
        <v>803.83595714280705</v>
      </c>
      <c r="G11" s="103">
        <v>25.6894546475373</v>
      </c>
      <c r="H11" s="103">
        <v>0</v>
      </c>
      <c r="I11" s="103">
        <v>-6.7199315199413396</v>
      </c>
      <c r="J11" s="103">
        <v>0.117358766774281</v>
      </c>
      <c r="K11" s="103">
        <v>0.33095133110758201</v>
      </c>
      <c r="L11" s="103">
        <v>4.2088977793739199E-2</v>
      </c>
    </row>
    <row r="12" spans="1:12" s="8" customFormat="1" x14ac:dyDescent="0.25">
      <c r="A12" s="91">
        <v>9</v>
      </c>
      <c r="B12" s="91">
        <v>0</v>
      </c>
      <c r="C12" s="91"/>
      <c r="D12" s="91"/>
      <c r="E12" s="103">
        <v>0</v>
      </c>
      <c r="F12" s="103">
        <v>803.57117530430105</v>
      </c>
      <c r="G12" s="103">
        <v>25.7973090959192</v>
      </c>
      <c r="H12" s="103">
        <v>0</v>
      </c>
      <c r="I12" s="103">
        <v>-6.7199315199413396</v>
      </c>
      <c r="J12" s="103">
        <v>0.117287369111196</v>
      </c>
      <c r="K12" s="103">
        <v>0.330749989935675</v>
      </c>
      <c r="L12" s="103">
        <v>4.2075113849094903E-2</v>
      </c>
    </row>
    <row r="13" spans="1:12" s="8" customFormat="1" x14ac:dyDescent="0.25">
      <c r="A13" s="91">
        <v>10</v>
      </c>
      <c r="B13" s="91">
        <v>0</v>
      </c>
      <c r="C13" s="91"/>
      <c r="D13" s="91"/>
      <c r="E13" s="103">
        <v>0</v>
      </c>
      <c r="F13" s="103">
        <v>803.30639346579505</v>
      </c>
      <c r="G13" s="103">
        <v>25.905163544301001</v>
      </c>
      <c r="H13" s="103">
        <v>0</v>
      </c>
      <c r="I13" s="103">
        <v>-6.7199315199413396</v>
      </c>
      <c r="J13" s="103">
        <v>0.117216040628044</v>
      </c>
      <c r="K13" s="103">
        <v>0.33054884385094802</v>
      </c>
      <c r="L13" s="103">
        <v>4.2061249904450697E-2</v>
      </c>
    </row>
    <row r="14" spans="1:12" s="8" customFormat="1" x14ac:dyDescent="0.25">
      <c r="A14" s="91">
        <v>11</v>
      </c>
      <c r="B14" s="91">
        <v>0</v>
      </c>
      <c r="C14" s="91"/>
      <c r="D14" s="91"/>
      <c r="E14" s="103">
        <v>1</v>
      </c>
      <c r="F14" s="103">
        <v>803.04161162728894</v>
      </c>
      <c r="G14" s="103">
        <v>26.013017992682901</v>
      </c>
      <c r="H14" s="103">
        <v>0</v>
      </c>
      <c r="I14" s="103">
        <v>-6.7199315199413396</v>
      </c>
      <c r="J14" s="103">
        <v>0.117144781232858</v>
      </c>
      <c r="K14" s="103">
        <v>0.330347892594055</v>
      </c>
      <c r="L14" s="103">
        <v>4.2047388225404603E-2</v>
      </c>
    </row>
    <row r="15" spans="1:12" s="8" customFormat="1" x14ac:dyDescent="0.25">
      <c r="A15" s="91">
        <v>12</v>
      </c>
      <c r="B15" s="91">
        <v>2</v>
      </c>
      <c r="C15" s="91"/>
      <c r="D15" s="91"/>
      <c r="E15" s="103">
        <v>1</v>
      </c>
      <c r="F15" s="103">
        <v>802.77417616940897</v>
      </c>
      <c r="G15" s="103">
        <v>26.121953348484201</v>
      </c>
      <c r="H15" s="103">
        <v>0</v>
      </c>
      <c r="I15" s="103">
        <v>-6.7199315199413396</v>
      </c>
      <c r="J15" s="103">
        <v>0.11707287771904</v>
      </c>
      <c r="K15" s="103">
        <v>0.330145124924767</v>
      </c>
      <c r="L15" s="103">
        <v>2.3255118136209001</v>
      </c>
    </row>
    <row r="16" spans="1:12" s="8" customFormat="1" x14ac:dyDescent="0.25">
      <c r="A16" s="91">
        <v>13</v>
      </c>
      <c r="B16" s="91">
        <v>7</v>
      </c>
      <c r="C16" s="91"/>
      <c r="D16" s="91"/>
      <c r="E16" s="103">
        <v>1</v>
      </c>
      <c r="F16" s="103">
        <v>833.72158218565505</v>
      </c>
      <c r="G16" s="103">
        <v>26.2254053294232</v>
      </c>
      <c r="H16" s="103">
        <v>0</v>
      </c>
      <c r="I16" s="103">
        <v>-6.7199315199413396</v>
      </c>
      <c r="J16" s="103">
        <v>0.48108811216369701</v>
      </c>
      <c r="K16" s="103">
        <v>1.3566668726745901</v>
      </c>
      <c r="L16" s="103">
        <v>4.4587721047796203</v>
      </c>
    </row>
    <row r="17" spans="1:12" s="8" customFormat="1" x14ac:dyDescent="0.25">
      <c r="A17" s="91">
        <v>14</v>
      </c>
      <c r="B17" s="91">
        <v>10</v>
      </c>
      <c r="C17" s="91"/>
      <c r="D17" s="91"/>
      <c r="E17" s="103">
        <v>1</v>
      </c>
      <c r="F17" s="103">
        <v>1191.0308316937901</v>
      </c>
      <c r="G17" s="103">
        <v>26.415818209139101</v>
      </c>
      <c r="H17" s="103">
        <v>0</v>
      </c>
      <c r="I17" s="103">
        <v>-6.7199315199413396</v>
      </c>
      <c r="J17" s="103">
        <v>0.514074715395614</v>
      </c>
      <c r="K17" s="103">
        <v>1.4496889838332501</v>
      </c>
      <c r="L17" s="103">
        <v>3.7575421813364001</v>
      </c>
    </row>
    <row r="18" spans="1:12" s="8" customFormat="1" x14ac:dyDescent="0.25">
      <c r="A18" s="91">
        <v>15</v>
      </c>
      <c r="B18" s="91">
        <v>12</v>
      </c>
      <c r="C18" s="91"/>
      <c r="D18" s="91"/>
      <c r="E18" s="103">
        <v>1</v>
      </c>
      <c r="F18" s="103">
        <v>1429.23699803255</v>
      </c>
      <c r="G18" s="103">
        <v>26.606216346442402</v>
      </c>
      <c r="H18" s="103">
        <v>0</v>
      </c>
      <c r="I18" s="103">
        <v>-6.7199315199413396</v>
      </c>
      <c r="J18" s="103">
        <v>0.67706148272547895</v>
      </c>
      <c r="K18" s="103">
        <v>1.90931112441424</v>
      </c>
      <c r="L18" s="103">
        <v>5.5552615261664604</v>
      </c>
    </row>
    <row r="19" spans="1:12" s="8" customFormat="1" x14ac:dyDescent="0.25">
      <c r="A19" s="91">
        <v>16</v>
      </c>
      <c r="B19" s="91">
        <v>15</v>
      </c>
      <c r="C19" s="91"/>
      <c r="D19" s="91"/>
      <c r="E19" s="103">
        <v>2</v>
      </c>
      <c r="F19" s="103">
        <v>924.17713628958199</v>
      </c>
      <c r="G19" s="103">
        <v>26.7533199916477</v>
      </c>
      <c r="H19" s="103">
        <v>0</v>
      </c>
      <c r="I19" s="103">
        <v>-6.7199315199413396</v>
      </c>
      <c r="J19" s="103">
        <v>0.47805852056793202</v>
      </c>
      <c r="K19" s="103">
        <v>1.3481234344731701</v>
      </c>
      <c r="L19" s="103">
        <v>4.1329668230223602</v>
      </c>
    </row>
    <row r="20" spans="1:12" s="8" customFormat="1" x14ac:dyDescent="0.25">
      <c r="A20" s="91">
        <v>17</v>
      </c>
      <c r="B20" s="91">
        <v>15</v>
      </c>
      <c r="C20" s="91"/>
      <c r="D20" s="91"/>
      <c r="E20" s="103">
        <v>2</v>
      </c>
      <c r="F20" s="103">
        <v>924.17713628958199</v>
      </c>
      <c r="G20" s="103">
        <v>26.904318241522699</v>
      </c>
      <c r="H20" s="103">
        <v>0</v>
      </c>
      <c r="I20" s="103">
        <v>-6.7199315199413396</v>
      </c>
      <c r="J20" s="103">
        <v>0.28004330297386199</v>
      </c>
      <c r="K20" s="103">
        <v>0.78972118090861498</v>
      </c>
      <c r="L20" s="103">
        <v>0.89916834029299098</v>
      </c>
    </row>
    <row r="21" spans="1:12" customFormat="1" x14ac:dyDescent="0.25">
      <c r="A21" s="91">
        <v>18</v>
      </c>
      <c r="B21" s="91">
        <v>15</v>
      </c>
      <c r="C21" s="91"/>
      <c r="D21" s="91"/>
      <c r="E21" s="103">
        <v>2</v>
      </c>
      <c r="F21" s="103">
        <v>924.17713628958199</v>
      </c>
      <c r="G21" s="103">
        <v>27.060597980891998</v>
      </c>
      <c r="H21" s="103">
        <v>0</v>
      </c>
      <c r="I21" s="103">
        <v>-6.7199315199413396</v>
      </c>
      <c r="J21" s="103">
        <v>0.238002667665388</v>
      </c>
      <c r="K21" s="103">
        <v>0.671166729474168</v>
      </c>
      <c r="L21" s="103">
        <v>0.204394923913787</v>
      </c>
    </row>
    <row r="22" spans="1:12" customFormat="1" x14ac:dyDescent="0.25">
      <c r="A22" s="91">
        <v>19</v>
      </c>
      <c r="B22" s="91">
        <v>14</v>
      </c>
      <c r="C22" s="91"/>
      <c r="D22" s="91"/>
      <c r="E22" s="103">
        <v>2</v>
      </c>
      <c r="F22" s="103">
        <v>862.56532720360997</v>
      </c>
      <c r="G22" s="103">
        <v>27.180301081507</v>
      </c>
      <c r="H22" s="103">
        <v>0</v>
      </c>
      <c r="I22" s="103">
        <v>-6.7199315199413396</v>
      </c>
      <c r="J22" s="103">
        <v>0.19134523132679701</v>
      </c>
      <c r="K22" s="103">
        <v>0.53959291452413005</v>
      </c>
      <c r="L22" s="103">
        <v>-0.32277802220584401</v>
      </c>
    </row>
    <row r="23" spans="1:12" customFormat="1" x14ac:dyDescent="0.25">
      <c r="A23" s="91">
        <v>20</v>
      </c>
      <c r="B23" s="91">
        <v>14</v>
      </c>
      <c r="C23" s="91"/>
      <c r="D23" s="91"/>
      <c r="E23" s="103">
        <v>2</v>
      </c>
      <c r="F23" s="103">
        <v>862.56532720360997</v>
      </c>
      <c r="G23" s="103">
        <v>27.298635399594001</v>
      </c>
      <c r="H23" s="103">
        <v>0</v>
      </c>
      <c r="I23" s="103">
        <v>-6.7199315199413396</v>
      </c>
      <c r="J23" s="103">
        <v>0.35995460436800802</v>
      </c>
      <c r="K23" s="103">
        <v>1.0150707844691</v>
      </c>
      <c r="L23" s="103">
        <v>2.44460663113209</v>
      </c>
    </row>
    <row r="24" spans="1:12" customFormat="1" x14ac:dyDescent="0.25">
      <c r="A24" s="91">
        <v>21</v>
      </c>
      <c r="B24" s="91">
        <v>15</v>
      </c>
      <c r="C24" s="91"/>
      <c r="D24" s="91"/>
      <c r="E24" s="103">
        <v>2</v>
      </c>
      <c r="F24" s="103">
        <v>924.17713628958199</v>
      </c>
      <c r="G24" s="103">
        <v>27.452104322846601</v>
      </c>
      <c r="H24" s="103">
        <v>0</v>
      </c>
      <c r="I24" s="103">
        <v>-6.7199315199413396</v>
      </c>
      <c r="J24" s="103">
        <v>0.36945085833636199</v>
      </c>
      <c r="K24" s="103">
        <v>1.0418501890056799</v>
      </c>
      <c r="L24" s="103">
        <v>2.38295673559508</v>
      </c>
    </row>
    <row r="25" spans="1:12" customFormat="1" x14ac:dyDescent="0.25">
      <c r="A25" s="91">
        <v>22</v>
      </c>
      <c r="B25" s="91">
        <v>15</v>
      </c>
      <c r="C25" s="91"/>
      <c r="D25" s="91"/>
      <c r="E25" s="103">
        <v>2</v>
      </c>
      <c r="F25" s="103">
        <v>924.17713628958199</v>
      </c>
      <c r="G25" s="103">
        <v>27.6031025727215</v>
      </c>
      <c r="H25" s="103">
        <v>0</v>
      </c>
      <c r="I25" s="103">
        <v>-6.7199315199413396</v>
      </c>
      <c r="J25" s="103">
        <v>0.247632175185208</v>
      </c>
      <c r="K25" s="103">
        <v>0.69832190858170295</v>
      </c>
      <c r="L25" s="103">
        <v>0.37625191267297597</v>
      </c>
    </row>
    <row r="26" spans="1:12" customFormat="1" x14ac:dyDescent="0.25">
      <c r="A26" s="91">
        <v>23</v>
      </c>
      <c r="B26" s="91">
        <v>15</v>
      </c>
      <c r="C26" s="91"/>
      <c r="D26" s="91"/>
      <c r="E26" s="103">
        <v>2</v>
      </c>
      <c r="F26" s="103">
        <v>924.17713628958199</v>
      </c>
      <c r="G26" s="103">
        <v>27.7584843922406</v>
      </c>
      <c r="H26" s="103">
        <v>0</v>
      </c>
      <c r="I26" s="103">
        <v>-6.7199315199413396</v>
      </c>
      <c r="J26" s="103">
        <v>0.38254572965487899</v>
      </c>
      <c r="K26" s="103">
        <v>1.07877768247433</v>
      </c>
      <c r="L26" s="103">
        <v>2.6036529626798099</v>
      </c>
    </row>
    <row r="27" spans="1:12" customFormat="1" x14ac:dyDescent="0.25">
      <c r="A27" s="91">
        <v>24</v>
      </c>
      <c r="B27" s="91">
        <v>15</v>
      </c>
      <c r="C27" s="91"/>
      <c r="D27" s="91"/>
      <c r="E27" s="103">
        <v>2</v>
      </c>
      <c r="F27" s="103">
        <v>924.17713628958199</v>
      </c>
      <c r="G27" s="103">
        <v>27.914195513215098</v>
      </c>
      <c r="H27" s="103">
        <v>0</v>
      </c>
      <c r="I27" s="103">
        <v>-6.7199315199413396</v>
      </c>
      <c r="J27" s="103">
        <v>0</v>
      </c>
      <c r="K27" s="103">
        <v>0</v>
      </c>
      <c r="L27" s="103">
        <v>-3.0144505564133599</v>
      </c>
    </row>
    <row r="28" spans="1:12" customFormat="1" x14ac:dyDescent="0.25">
      <c r="A28" s="91">
        <v>25</v>
      </c>
      <c r="B28" s="91">
        <v>10</v>
      </c>
      <c r="C28" s="91"/>
      <c r="D28" s="91"/>
      <c r="E28" s="103">
        <v>1</v>
      </c>
      <c r="F28" s="103">
        <v>1191.0308316937901</v>
      </c>
      <c r="G28" s="103">
        <v>28.0973300361754</v>
      </c>
      <c r="H28" s="103">
        <v>0</v>
      </c>
      <c r="I28" s="103">
        <v>-6.7199315199413396</v>
      </c>
      <c r="J28" s="103">
        <v>0</v>
      </c>
      <c r="K28" s="103">
        <v>0</v>
      </c>
      <c r="L28" s="103">
        <v>-3.9739998097079501</v>
      </c>
    </row>
    <row r="29" spans="1:12" customFormat="1" x14ac:dyDescent="0.25">
      <c r="A29" s="91">
        <v>26</v>
      </c>
      <c r="B29" s="91">
        <v>7</v>
      </c>
      <c r="C29" s="91"/>
      <c r="D29" s="91"/>
      <c r="E29" s="103">
        <v>1</v>
      </c>
      <c r="F29" s="103">
        <v>833.72158218565505</v>
      </c>
      <c r="G29" s="103">
        <v>28.207350946855101</v>
      </c>
      <c r="H29" s="103">
        <v>0</v>
      </c>
      <c r="I29" s="103">
        <v>-6.7199315199413396</v>
      </c>
      <c r="J29" s="103">
        <v>0.138763770815546</v>
      </c>
      <c r="K29" s="103">
        <v>0.39131337115393799</v>
      </c>
      <c r="L29" s="103">
        <v>-1.06024103372684</v>
      </c>
    </row>
    <row r="30" spans="1:12" customFormat="1" x14ac:dyDescent="0.25">
      <c r="A30" s="91">
        <v>27</v>
      </c>
      <c r="B30" s="91">
        <v>4</v>
      </c>
      <c r="C30" s="91"/>
      <c r="D30" s="91"/>
      <c r="E30" s="103">
        <v>1</v>
      </c>
      <c r="F30" s="103">
        <v>800</v>
      </c>
      <c r="G30" s="103">
        <v>28.317371857534699</v>
      </c>
      <c r="H30" s="103">
        <v>0</v>
      </c>
      <c r="I30" s="103">
        <v>-6.7199315199413396</v>
      </c>
      <c r="J30" s="103">
        <v>0.11563861459522599</v>
      </c>
      <c r="K30" s="103">
        <v>0.32610050769648702</v>
      </c>
      <c r="L30" s="103">
        <v>-1.4150272845738301</v>
      </c>
    </row>
    <row r="31" spans="1:12" customFormat="1" x14ac:dyDescent="0.25">
      <c r="A31" s="91">
        <v>28</v>
      </c>
      <c r="B31" s="91">
        <v>0</v>
      </c>
      <c r="C31" s="91"/>
      <c r="D31" s="91"/>
      <c r="E31" s="103">
        <v>0</v>
      </c>
      <c r="F31" s="103">
        <v>800</v>
      </c>
      <c r="G31" s="103">
        <v>28.421027036912299</v>
      </c>
      <c r="H31" s="103">
        <v>0</v>
      </c>
      <c r="I31" s="103">
        <v>-6.7199315199413396</v>
      </c>
      <c r="J31" s="103">
        <v>0.11557158015647701</v>
      </c>
      <c r="K31" s="103">
        <v>0.32591147080266403</v>
      </c>
      <c r="L31" s="103">
        <v>4.1887902047863898E-2</v>
      </c>
    </row>
    <row r="32" spans="1:12" customFormat="1" x14ac:dyDescent="0.25">
      <c r="A32" s="91">
        <v>29</v>
      </c>
      <c r="B32" s="91">
        <v>0</v>
      </c>
      <c r="C32" s="91"/>
      <c r="D32" s="91"/>
      <c r="E32" s="103">
        <v>0</v>
      </c>
      <c r="F32" s="103">
        <v>800</v>
      </c>
      <c r="G32" s="103">
        <v>28.514388080289699</v>
      </c>
      <c r="H32" s="103">
        <v>0</v>
      </c>
      <c r="I32" s="103">
        <v>-6.7199315199413396</v>
      </c>
      <c r="J32" s="103">
        <v>0.115511251191037</v>
      </c>
      <c r="K32" s="103">
        <v>0.32574134332122001</v>
      </c>
      <c r="L32" s="103">
        <v>4.1887902047863898E-2</v>
      </c>
    </row>
    <row r="33" spans="1:12" customFormat="1" x14ac:dyDescent="0.25">
      <c r="A33" s="91">
        <v>30</v>
      </c>
      <c r="B33" s="91">
        <v>0</v>
      </c>
      <c r="C33" s="91"/>
      <c r="D33" s="91"/>
      <c r="E33" s="103">
        <v>0</v>
      </c>
      <c r="F33" s="103">
        <v>800</v>
      </c>
      <c r="G33" s="103">
        <v>28.607749123666999</v>
      </c>
      <c r="H33" s="103">
        <v>0</v>
      </c>
      <c r="I33" s="103">
        <v>-6.7199315199413396</v>
      </c>
      <c r="J33" s="103">
        <v>0.11545096576114899</v>
      </c>
      <c r="K33" s="103">
        <v>0.32557133860988702</v>
      </c>
      <c r="L33" s="103">
        <v>4.1887902047863898E-2</v>
      </c>
    </row>
    <row r="34" spans="1:12" customFormat="1" x14ac:dyDescent="0.25">
      <c r="A34" s="91">
        <v>31</v>
      </c>
      <c r="B34" s="91">
        <v>0</v>
      </c>
      <c r="C34" s="91"/>
      <c r="D34" s="91"/>
      <c r="E34" s="103">
        <v>0</v>
      </c>
      <c r="F34" s="103">
        <v>800</v>
      </c>
      <c r="G34" s="103">
        <v>28.690443989426399</v>
      </c>
      <c r="H34" s="103">
        <v>0</v>
      </c>
      <c r="I34" s="103">
        <v>-6.7199315199413396</v>
      </c>
      <c r="J34" s="103">
        <v>0.11539760178446801</v>
      </c>
      <c r="K34" s="103">
        <v>0.32542085237352603</v>
      </c>
      <c r="L34" s="103">
        <v>4.1887902047863898E-2</v>
      </c>
    </row>
    <row r="35" spans="1:12" customFormat="1" x14ac:dyDescent="0.25">
      <c r="A35" s="91">
        <v>32</v>
      </c>
      <c r="B35" s="91">
        <v>0</v>
      </c>
      <c r="C35" s="91"/>
      <c r="D35" s="91"/>
      <c r="E35" s="103">
        <v>0</v>
      </c>
      <c r="F35" s="103">
        <v>800</v>
      </c>
      <c r="G35" s="103">
        <v>28.773138855185799</v>
      </c>
      <c r="H35" s="103">
        <v>0</v>
      </c>
      <c r="I35" s="103">
        <v>-6.7199315199413396</v>
      </c>
      <c r="J35" s="103">
        <v>0.11534426696047299</v>
      </c>
      <c r="K35" s="103">
        <v>0.32527044834764302</v>
      </c>
      <c r="L35" s="103">
        <v>4.1887902047863898E-2</v>
      </c>
    </row>
    <row r="36" spans="1:12" customFormat="1" x14ac:dyDescent="0.25">
      <c r="A36" s="91">
        <v>33</v>
      </c>
      <c r="B36" s="91">
        <v>0</v>
      </c>
      <c r="C36" s="91"/>
      <c r="D36" s="91"/>
      <c r="E36" s="103">
        <v>0</v>
      </c>
      <c r="F36" s="103">
        <v>800</v>
      </c>
      <c r="G36" s="103">
        <v>28.843135129275201</v>
      </c>
      <c r="H36" s="103">
        <v>0</v>
      </c>
      <c r="I36" s="103">
        <v>-6.7199315199413396</v>
      </c>
      <c r="J36" s="103">
        <v>0.11529914232029</v>
      </c>
      <c r="K36" s="103">
        <v>0.32514319701274402</v>
      </c>
      <c r="L36" s="103">
        <v>4.1887902047863898E-2</v>
      </c>
    </row>
    <row r="37" spans="1:12" customFormat="1" x14ac:dyDescent="0.25">
      <c r="A37" s="91">
        <v>34</v>
      </c>
      <c r="B37" s="91">
        <v>0</v>
      </c>
      <c r="C37" s="91"/>
      <c r="D37" s="91"/>
      <c r="E37" s="103">
        <v>0</v>
      </c>
      <c r="F37" s="103">
        <v>800</v>
      </c>
      <c r="G37" s="103">
        <v>28.913131403364499</v>
      </c>
      <c r="H37" s="103">
        <v>0</v>
      </c>
      <c r="I37" s="103">
        <v>-6.7199315199413396</v>
      </c>
      <c r="J37" s="103">
        <v>0.115254033116099</v>
      </c>
      <c r="K37" s="103">
        <v>0.32501598920729002</v>
      </c>
      <c r="L37" s="103">
        <v>4.1887902047863898E-2</v>
      </c>
    </row>
    <row r="38" spans="1:12" customFormat="1" x14ac:dyDescent="0.25">
      <c r="A38" s="91">
        <v>35</v>
      </c>
      <c r="B38" s="91">
        <v>0</v>
      </c>
      <c r="C38" s="91"/>
      <c r="D38" s="91"/>
      <c r="E38" s="103">
        <v>0</v>
      </c>
      <c r="F38" s="103">
        <v>800</v>
      </c>
      <c r="G38" s="103">
        <v>28.974480839195898</v>
      </c>
      <c r="H38" s="103">
        <v>0</v>
      </c>
      <c r="I38" s="103">
        <v>-6.7199315199413396</v>
      </c>
      <c r="J38" s="103">
        <v>0.11521450624992401</v>
      </c>
      <c r="K38" s="103">
        <v>0.32490452357643301</v>
      </c>
      <c r="L38" s="103">
        <v>4.1887902047863898E-2</v>
      </c>
    </row>
    <row r="39" spans="1:12" customFormat="1" x14ac:dyDescent="0.25">
      <c r="A39" s="91">
        <v>36</v>
      </c>
      <c r="B39" s="91">
        <v>0</v>
      </c>
      <c r="C39" s="91"/>
      <c r="D39" s="91"/>
      <c r="E39" s="103">
        <v>0</v>
      </c>
      <c r="F39" s="103">
        <v>800</v>
      </c>
      <c r="G39" s="103">
        <v>29.035830275027301</v>
      </c>
      <c r="H39" s="103">
        <v>0</v>
      </c>
      <c r="I39" s="103">
        <v>-6.7199315199413396</v>
      </c>
      <c r="J39" s="103">
        <v>0.115174985475597</v>
      </c>
      <c r="K39" s="103">
        <v>0.32479307512456501</v>
      </c>
      <c r="L39" s="103">
        <v>4.1887902047863898E-2</v>
      </c>
    </row>
    <row r="40" spans="1:12" customFormat="1" x14ac:dyDescent="0.25">
      <c r="A40" s="91">
        <v>37</v>
      </c>
      <c r="B40" s="91">
        <v>0</v>
      </c>
      <c r="C40" s="91"/>
      <c r="D40" s="91"/>
      <c r="E40" s="103">
        <v>0</v>
      </c>
      <c r="F40" s="103">
        <v>800</v>
      </c>
      <c r="G40" s="103">
        <v>29.0971797108587</v>
      </c>
      <c r="H40" s="103">
        <v>0</v>
      </c>
      <c r="I40" s="103">
        <v>-6.7199315199413396</v>
      </c>
      <c r="J40" s="103">
        <v>0.115135467128315</v>
      </c>
      <c r="K40" s="103">
        <v>0.324681633516958</v>
      </c>
      <c r="L40" s="103">
        <v>4.1887902047863898E-2</v>
      </c>
    </row>
    <row r="41" spans="1:12" customFormat="1" x14ac:dyDescent="0.25">
      <c r="A41" s="91">
        <v>38</v>
      </c>
      <c r="B41" s="91">
        <v>0</v>
      </c>
      <c r="C41" s="91"/>
      <c r="D41" s="91"/>
      <c r="E41" s="103">
        <v>0</v>
      </c>
      <c r="F41" s="103">
        <v>800</v>
      </c>
      <c r="G41" s="103">
        <v>29.15852914669</v>
      </c>
      <c r="H41" s="103">
        <v>0</v>
      </c>
      <c r="I41" s="103">
        <v>-6.7199315199413396</v>
      </c>
      <c r="J41" s="103">
        <v>0.115095946757847</v>
      </c>
      <c r="K41" s="103">
        <v>0.32457018620397399</v>
      </c>
      <c r="L41" s="103">
        <v>4.1887902047863898E-2</v>
      </c>
    </row>
    <row r="42" spans="1:12" customFormat="1" x14ac:dyDescent="0.25">
      <c r="A42" s="91">
        <v>39</v>
      </c>
      <c r="B42" s="91">
        <v>0</v>
      </c>
      <c r="C42" s="91"/>
      <c r="D42" s="91"/>
      <c r="E42" s="103">
        <v>0</v>
      </c>
      <c r="F42" s="103">
        <v>800</v>
      </c>
      <c r="G42" s="103">
        <v>29.2198785825214</v>
      </c>
      <c r="H42" s="103">
        <v>0</v>
      </c>
      <c r="I42" s="103">
        <v>-6.7199315199413396</v>
      </c>
      <c r="J42" s="103">
        <v>0.115056418978445</v>
      </c>
      <c r="K42" s="103">
        <v>0.324458717997819</v>
      </c>
      <c r="L42" s="103">
        <v>4.1887902047863898E-2</v>
      </c>
    </row>
    <row r="43" spans="1:12" customFormat="1" x14ac:dyDescent="0.25">
      <c r="A43" s="91">
        <v>40</v>
      </c>
      <c r="B43" s="91">
        <v>0</v>
      </c>
      <c r="C43" s="91"/>
      <c r="D43" s="91"/>
      <c r="E43" s="103">
        <v>0</v>
      </c>
      <c r="F43" s="103">
        <v>800</v>
      </c>
      <c r="G43" s="103">
        <v>29.281228018352799</v>
      </c>
      <c r="H43" s="103">
        <v>0</v>
      </c>
      <c r="I43" s="103">
        <v>-6.7199315199413396</v>
      </c>
      <c r="J43" s="103">
        <v>0.11501687729447301</v>
      </c>
      <c r="K43" s="103">
        <v>0.324347210580823</v>
      </c>
      <c r="L43" s="103">
        <v>4.1887902047863898E-2</v>
      </c>
    </row>
    <row r="44" spans="1:12" customFormat="1" x14ac:dyDescent="0.25">
      <c r="A44" s="91">
        <v>41</v>
      </c>
      <c r="B44" s="91">
        <v>0</v>
      </c>
      <c r="C44" s="91"/>
      <c r="D44" s="91"/>
      <c r="E44" s="103">
        <v>0</v>
      </c>
      <c r="F44" s="103">
        <v>800</v>
      </c>
      <c r="G44" s="103">
        <v>29.342577454184099</v>
      </c>
      <c r="H44" s="103">
        <v>0</v>
      </c>
      <c r="I44" s="103">
        <v>-6.7199315199413396</v>
      </c>
      <c r="J44" s="103">
        <v>0.11497731389877</v>
      </c>
      <c r="K44" s="103">
        <v>0.32423564193681698</v>
      </c>
      <c r="L44" s="103">
        <v>4.1887902047863898E-2</v>
      </c>
    </row>
    <row r="45" spans="1:12" customFormat="1" x14ac:dyDescent="0.25">
      <c r="A45" s="91">
        <v>42</v>
      </c>
      <c r="B45" s="91">
        <v>0</v>
      </c>
      <c r="C45" s="91"/>
      <c r="D45" s="91"/>
      <c r="E45" s="103">
        <v>0</v>
      </c>
      <c r="F45" s="103">
        <v>800</v>
      </c>
      <c r="G45" s="103">
        <v>29.403926890015502</v>
      </c>
      <c r="H45" s="103">
        <v>0</v>
      </c>
      <c r="I45" s="103">
        <v>-6.7199315199413396</v>
      </c>
      <c r="J45" s="103">
        <v>0.114937719440596</v>
      </c>
      <c r="K45" s="103">
        <v>0.324123985696748</v>
      </c>
      <c r="L45" s="103">
        <v>4.1887902047863898E-2</v>
      </c>
    </row>
    <row r="46" spans="1:12" customFormat="1" x14ac:dyDescent="0.25">
      <c r="A46" s="91">
        <v>43</v>
      </c>
      <c r="B46" s="91">
        <v>0</v>
      </c>
      <c r="C46" s="91"/>
      <c r="D46" s="91"/>
      <c r="E46" s="103">
        <v>0</v>
      </c>
      <c r="F46" s="103">
        <v>800</v>
      </c>
      <c r="G46" s="103">
        <v>29.465276325846901</v>
      </c>
      <c r="H46" s="103">
        <v>0</v>
      </c>
      <c r="I46" s="103">
        <v>-6.7199315199413396</v>
      </c>
      <c r="J46" s="103">
        <v>0.114898082759889</v>
      </c>
      <c r="K46" s="103">
        <v>0.32401221038927702</v>
      </c>
      <c r="L46" s="103">
        <v>4.1887902047863898E-2</v>
      </c>
    </row>
    <row r="47" spans="1:12" customFormat="1" x14ac:dyDescent="0.25">
      <c r="A47" s="91">
        <v>44</v>
      </c>
      <c r="B47" s="91">
        <v>0</v>
      </c>
      <c r="C47" s="91"/>
      <c r="D47" s="91"/>
      <c r="E47" s="103">
        <v>0</v>
      </c>
      <c r="F47" s="103">
        <v>800</v>
      </c>
      <c r="G47" s="103">
        <v>29.5266257616783</v>
      </c>
      <c r="H47" s="103">
        <v>0</v>
      </c>
      <c r="I47" s="103">
        <v>-6.7199315199413396</v>
      </c>
      <c r="J47" s="103">
        <v>0.114858390584458</v>
      </c>
      <c r="K47" s="103">
        <v>0.32390027858686998</v>
      </c>
      <c r="L47" s="103">
        <v>4.1887902047863898E-2</v>
      </c>
    </row>
    <row r="48" spans="1:12" customFormat="1" x14ac:dyDescent="0.25">
      <c r="A48" s="91">
        <v>45</v>
      </c>
      <c r="B48" s="91">
        <v>0</v>
      </c>
      <c r="C48" s="91"/>
      <c r="D48" s="91"/>
      <c r="E48" s="103">
        <v>0</v>
      </c>
      <c r="F48" s="103">
        <v>800</v>
      </c>
      <c r="G48" s="103">
        <v>29.5879751975096</v>
      </c>
      <c r="H48" s="103">
        <v>0</v>
      </c>
      <c r="I48" s="103">
        <v>-6.7199315199413396</v>
      </c>
      <c r="J48" s="103">
        <v>0.114818627186716</v>
      </c>
      <c r="K48" s="103">
        <v>0.32378814593778199</v>
      </c>
      <c r="L48" s="103">
        <v>4.1887902047863898E-2</v>
      </c>
    </row>
    <row r="49" spans="1:12" customFormat="1" x14ac:dyDescent="0.25">
      <c r="A49" s="91">
        <v>46</v>
      </c>
      <c r="B49" s="91">
        <v>0</v>
      </c>
      <c r="C49" s="91"/>
      <c r="D49" s="91"/>
      <c r="E49" s="103">
        <v>0</v>
      </c>
      <c r="F49" s="103">
        <v>800</v>
      </c>
      <c r="G49" s="103">
        <v>29.649324633340999</v>
      </c>
      <c r="H49" s="103">
        <v>0</v>
      </c>
      <c r="I49" s="103">
        <v>-6.7199315199413396</v>
      </c>
      <c r="J49" s="103">
        <v>0.114778773996603</v>
      </c>
      <c r="K49" s="103">
        <v>0.32367576007450799</v>
      </c>
      <c r="L49" s="103">
        <v>4.1887902047863898E-2</v>
      </c>
    </row>
    <row r="50" spans="1:12" customFormat="1" x14ac:dyDescent="0.25">
      <c r="A50" s="91">
        <v>47</v>
      </c>
      <c r="B50" s="91">
        <v>0</v>
      </c>
      <c r="C50" s="91"/>
      <c r="D50" s="91"/>
      <c r="E50" s="103">
        <v>0</v>
      </c>
      <c r="F50" s="103">
        <v>800</v>
      </c>
      <c r="G50" s="103">
        <v>29.710674069172399</v>
      </c>
      <c r="H50" s="103">
        <v>0</v>
      </c>
      <c r="I50" s="103">
        <v>-6.7199315199413396</v>
      </c>
      <c r="J50" s="103">
        <v>0.114738809167481</v>
      </c>
      <c r="K50" s="103">
        <v>0.32356305938960001</v>
      </c>
      <c r="L50" s="103">
        <v>4.1887902047863898E-2</v>
      </c>
    </row>
    <row r="51" spans="1:12" customFormat="1" x14ac:dyDescent="0.25">
      <c r="A51" s="91">
        <v>48</v>
      </c>
      <c r="B51" s="91">
        <v>0</v>
      </c>
      <c r="C51" s="91"/>
      <c r="D51" s="91"/>
      <c r="E51" s="103">
        <v>0</v>
      </c>
      <c r="F51" s="103">
        <v>800</v>
      </c>
      <c r="G51" s="103">
        <v>29.772023505003698</v>
      </c>
      <c r="H51" s="103">
        <v>0</v>
      </c>
      <c r="I51" s="103">
        <v>-6.7199315199413396</v>
      </c>
      <c r="J51" s="103">
        <v>0.114698707092016</v>
      </c>
      <c r="K51" s="103">
        <v>0.32344997167046202</v>
      </c>
      <c r="L51" s="103">
        <v>4.1887902047863898E-2</v>
      </c>
    </row>
    <row r="52" spans="1:12" customFormat="1" x14ac:dyDescent="0.25">
      <c r="A52" s="91">
        <v>49</v>
      </c>
      <c r="B52" s="91">
        <v>0</v>
      </c>
      <c r="C52" s="91"/>
      <c r="D52" s="91"/>
      <c r="E52" s="103">
        <v>1</v>
      </c>
      <c r="F52" s="103">
        <v>800</v>
      </c>
      <c r="G52" s="103">
        <v>29.833372940835101</v>
      </c>
      <c r="H52" s="103">
        <v>0</v>
      </c>
      <c r="I52" s="103">
        <v>-6.7199315199413396</v>
      </c>
      <c r="J52" s="103">
        <v>0.114658437865438</v>
      </c>
      <c r="K52" s="103">
        <v>0.32333641258574197</v>
      </c>
      <c r="L52" s="103">
        <v>4.1887902047863898E-2</v>
      </c>
    </row>
    <row r="53" spans="1:12" customFormat="1" x14ac:dyDescent="0.25">
      <c r="A53" s="91">
        <v>50</v>
      </c>
      <c r="B53" s="91">
        <v>2</v>
      </c>
      <c r="C53" s="91"/>
      <c r="D53" s="91"/>
      <c r="E53" s="103">
        <v>1</v>
      </c>
      <c r="F53" s="103">
        <v>800</v>
      </c>
      <c r="G53" s="103">
        <v>29.8958032840859</v>
      </c>
      <c r="H53" s="103">
        <v>0</v>
      </c>
      <c r="I53" s="103">
        <v>-6.7199315199413396</v>
      </c>
      <c r="J53" s="103">
        <v>0.114617251593248</v>
      </c>
      <c r="K53" s="103">
        <v>0.32322026743545301</v>
      </c>
      <c r="L53" s="103">
        <v>1.84498379204921</v>
      </c>
    </row>
    <row r="54" spans="1:12" customFormat="1" x14ac:dyDescent="0.25">
      <c r="A54" s="91">
        <v>51</v>
      </c>
      <c r="B54" s="91">
        <v>5</v>
      </c>
      <c r="C54" s="91"/>
      <c r="D54" s="91"/>
      <c r="E54" s="103">
        <v>1</v>
      </c>
      <c r="F54" s="103">
        <v>800</v>
      </c>
      <c r="G54" s="103">
        <v>29.959623393295001</v>
      </c>
      <c r="H54" s="103">
        <v>0</v>
      </c>
      <c r="I54" s="103">
        <v>-6.7199315199413396</v>
      </c>
      <c r="J54" s="103">
        <v>0.114574887941168</v>
      </c>
      <c r="K54" s="103">
        <v>0.32310080207780201</v>
      </c>
      <c r="L54" s="103">
        <v>2.31192083033645</v>
      </c>
    </row>
    <row r="55" spans="1:12" customFormat="1" x14ac:dyDescent="0.25">
      <c r="A55" s="91">
        <v>52</v>
      </c>
      <c r="B55" s="91">
        <v>7</v>
      </c>
      <c r="C55" s="91"/>
      <c r="D55" s="91"/>
      <c r="E55" s="103">
        <v>1</v>
      </c>
      <c r="F55" s="103">
        <v>833.72158218565505</v>
      </c>
      <c r="G55" s="103">
        <v>30.0259697779004</v>
      </c>
      <c r="H55" s="103">
        <v>0</v>
      </c>
      <c r="I55" s="103">
        <v>-6.7199315199413396</v>
      </c>
      <c r="J55" s="103">
        <v>0.37414604946133201</v>
      </c>
      <c r="K55" s="103">
        <v>1.0550906123274599</v>
      </c>
      <c r="L55" s="103">
        <v>2.8253724158399902</v>
      </c>
    </row>
    <row r="56" spans="1:12" customFormat="1" x14ac:dyDescent="0.25">
      <c r="A56" s="91">
        <v>53</v>
      </c>
      <c r="B56" s="91">
        <v>10</v>
      </c>
      <c r="C56" s="91"/>
      <c r="D56" s="91"/>
      <c r="E56" s="103">
        <v>1</v>
      </c>
      <c r="F56" s="103">
        <v>1191.0308316937901</v>
      </c>
      <c r="G56" s="103">
        <v>30.163971802345401</v>
      </c>
      <c r="H56" s="103">
        <v>0</v>
      </c>
      <c r="I56" s="103">
        <v>-6.7199315199413396</v>
      </c>
      <c r="J56" s="103">
        <v>0.59595412474536402</v>
      </c>
      <c r="K56" s="103">
        <v>1.68058864526818</v>
      </c>
      <c r="L56" s="103">
        <v>5.2341979834883201</v>
      </c>
    </row>
    <row r="57" spans="1:12" customFormat="1" x14ac:dyDescent="0.25">
      <c r="A57" s="91">
        <v>54</v>
      </c>
      <c r="B57" s="91">
        <v>13</v>
      </c>
      <c r="C57" s="91"/>
      <c r="D57" s="91"/>
      <c r="E57" s="103">
        <v>1</v>
      </c>
      <c r="F57" s="103">
        <v>1548.3400812019299</v>
      </c>
      <c r="G57" s="103">
        <v>30.304167249006301</v>
      </c>
      <c r="H57" s="103">
        <v>0</v>
      </c>
      <c r="I57" s="103">
        <v>-6.7199315199413396</v>
      </c>
      <c r="J57" s="103">
        <v>0.73783422350735794</v>
      </c>
      <c r="K57" s="103">
        <v>2.0806900508433399</v>
      </c>
      <c r="L57" s="103">
        <v>6.2170624312262204</v>
      </c>
    </row>
    <row r="58" spans="1:12" customFormat="1" x14ac:dyDescent="0.25">
      <c r="A58" s="91">
        <v>55</v>
      </c>
      <c r="B58" s="91">
        <v>15</v>
      </c>
      <c r="C58" s="91"/>
      <c r="D58" s="91"/>
      <c r="E58" s="103">
        <v>2</v>
      </c>
      <c r="F58" s="103">
        <v>924.17713628958199</v>
      </c>
      <c r="G58" s="103">
        <v>30.4102492565235</v>
      </c>
      <c r="H58" s="103">
        <v>0</v>
      </c>
      <c r="I58" s="103">
        <v>-6.7199315199413396</v>
      </c>
      <c r="J58" s="103">
        <v>0.31208088534128797</v>
      </c>
      <c r="K58" s="103">
        <v>0.88006705639281302</v>
      </c>
      <c r="L58" s="103">
        <v>1.5039369017916899</v>
      </c>
    </row>
    <row r="59" spans="1:12" customFormat="1" x14ac:dyDescent="0.25">
      <c r="A59" s="91">
        <v>56</v>
      </c>
      <c r="B59" s="91">
        <v>14</v>
      </c>
      <c r="C59" s="91"/>
      <c r="D59" s="91"/>
      <c r="E59" s="103">
        <v>2</v>
      </c>
      <c r="F59" s="103">
        <v>862.56532720360997</v>
      </c>
      <c r="G59" s="103">
        <v>30.480060149437001</v>
      </c>
      <c r="H59" s="103">
        <v>0</v>
      </c>
      <c r="I59" s="103">
        <v>-6.7199315199413396</v>
      </c>
      <c r="J59" s="103">
        <v>0.33504701311298601</v>
      </c>
      <c r="K59" s="103">
        <v>0.944831460155245</v>
      </c>
      <c r="L59" s="103">
        <v>2.10384985113935</v>
      </c>
    </row>
    <row r="60" spans="1:12" customFormat="1" x14ac:dyDescent="0.25">
      <c r="A60" s="91">
        <v>57</v>
      </c>
      <c r="B60" s="91">
        <v>17</v>
      </c>
      <c r="C60" s="91"/>
      <c r="D60" s="91"/>
      <c r="E60" s="103">
        <v>2</v>
      </c>
      <c r="F60" s="103">
        <v>1047.4007544615299</v>
      </c>
      <c r="G60" s="103">
        <v>30.595313424137998</v>
      </c>
      <c r="H60" s="103">
        <v>0</v>
      </c>
      <c r="I60" s="103">
        <v>-6.7199315199413396</v>
      </c>
      <c r="J60" s="103">
        <v>0.78295101632084496</v>
      </c>
      <c r="K60" s="103">
        <v>2.2079192561880601</v>
      </c>
      <c r="L60" s="103">
        <v>8.7438390602747198</v>
      </c>
    </row>
    <row r="61" spans="1:12" customFormat="1" x14ac:dyDescent="0.25">
      <c r="A61" s="91">
        <v>58</v>
      </c>
      <c r="B61" s="91">
        <v>20</v>
      </c>
      <c r="C61" s="91"/>
      <c r="D61" s="91"/>
      <c r="E61" s="103">
        <v>2</v>
      </c>
      <c r="F61" s="103">
        <v>1232.2361817194401</v>
      </c>
      <c r="G61" s="103">
        <v>30.7395225643311</v>
      </c>
      <c r="H61" s="103">
        <v>0</v>
      </c>
      <c r="I61" s="103">
        <v>-6.7199315199413396</v>
      </c>
      <c r="J61" s="103">
        <v>0.65916271060874998</v>
      </c>
      <c r="K61" s="103">
        <v>1.85883664670764</v>
      </c>
      <c r="L61" s="103">
        <v>6.1592238311605296</v>
      </c>
    </row>
    <row r="62" spans="1:12" customFormat="1" x14ac:dyDescent="0.25">
      <c r="A62" s="91">
        <v>59</v>
      </c>
      <c r="B62" s="91">
        <v>22</v>
      </c>
      <c r="C62" s="91"/>
      <c r="D62" s="91"/>
      <c r="E62" s="103">
        <v>2</v>
      </c>
      <c r="F62" s="103">
        <v>1355.45979989139</v>
      </c>
      <c r="G62" s="103">
        <v>30.883147368116699</v>
      </c>
      <c r="H62" s="103">
        <v>0</v>
      </c>
      <c r="I62" s="103">
        <v>-6.7199315199413396</v>
      </c>
      <c r="J62" s="103">
        <v>0.93580312934566401</v>
      </c>
      <c r="K62" s="103">
        <v>2.6389617054110102</v>
      </c>
      <c r="L62" s="103">
        <v>10.336591644622301</v>
      </c>
    </row>
    <row r="63" spans="1:12" customFormat="1" x14ac:dyDescent="0.25">
      <c r="A63" s="91">
        <v>60</v>
      </c>
      <c r="B63" s="91">
        <v>27</v>
      </c>
      <c r="C63" s="91"/>
      <c r="D63" s="91"/>
      <c r="E63" s="103">
        <v>2</v>
      </c>
      <c r="F63" s="103">
        <v>1663.51884532125</v>
      </c>
      <c r="G63" s="103">
        <v>31.030743514975299</v>
      </c>
      <c r="H63" s="103">
        <v>0</v>
      </c>
      <c r="I63" s="103">
        <v>-6.7199315199413396</v>
      </c>
      <c r="J63" s="103">
        <v>1.5127839589165799</v>
      </c>
      <c r="K63" s="103">
        <v>4.2660457215315599</v>
      </c>
      <c r="L63" s="103">
        <v>18.856734006678899</v>
      </c>
    </row>
    <row r="64" spans="1:12" customFormat="1" x14ac:dyDescent="0.25">
      <c r="A64" s="91">
        <v>61</v>
      </c>
      <c r="B64" s="91">
        <v>31</v>
      </c>
      <c r="C64" s="91"/>
      <c r="D64" s="91"/>
      <c r="E64" s="103">
        <v>3</v>
      </c>
      <c r="F64" s="103">
        <v>1195.2494746726099</v>
      </c>
      <c r="G64" s="103">
        <v>31.1742483990724</v>
      </c>
      <c r="H64" s="103">
        <v>0</v>
      </c>
      <c r="I64" s="103">
        <v>-6.7199315199413396</v>
      </c>
      <c r="J64" s="103">
        <v>0.76535502324425397</v>
      </c>
      <c r="K64" s="103">
        <v>2.1582986143653899</v>
      </c>
      <c r="L64" s="103">
        <v>8.0575365644904196</v>
      </c>
    </row>
    <row r="65" spans="1:12" customFormat="1" x14ac:dyDescent="0.25">
      <c r="A65" s="91">
        <v>62</v>
      </c>
      <c r="B65" s="91">
        <v>31</v>
      </c>
      <c r="C65" s="91"/>
      <c r="D65" s="91"/>
      <c r="E65" s="103">
        <v>3</v>
      </c>
      <c r="F65" s="103">
        <v>1195.2494746726099</v>
      </c>
      <c r="G65" s="103">
        <v>31.320989376179501</v>
      </c>
      <c r="H65" s="103">
        <v>0</v>
      </c>
      <c r="I65" s="103">
        <v>-6.7199315199413396</v>
      </c>
      <c r="J65" s="103">
        <v>0.47155749373246397</v>
      </c>
      <c r="K65" s="103">
        <v>1.32979056046724</v>
      </c>
      <c r="L65" s="103">
        <v>3.1775037024539201</v>
      </c>
    </row>
    <row r="66" spans="1:12" customFormat="1" x14ac:dyDescent="0.25">
      <c r="A66" s="91">
        <v>63</v>
      </c>
      <c r="B66" s="91">
        <v>32</v>
      </c>
      <c r="C66" s="91"/>
      <c r="D66" s="91"/>
      <c r="E66" s="103">
        <v>3</v>
      </c>
      <c r="F66" s="103">
        <v>1233.80590933947</v>
      </c>
      <c r="G66" s="103">
        <v>31.465198516372599</v>
      </c>
      <c r="H66" s="103">
        <v>0</v>
      </c>
      <c r="I66" s="103">
        <v>-6.7199315199413396</v>
      </c>
      <c r="J66" s="103">
        <v>0.60873357263894301</v>
      </c>
      <c r="K66" s="103">
        <v>1.71662664572991</v>
      </c>
      <c r="L66" s="103">
        <v>5.3482337878655999</v>
      </c>
    </row>
    <row r="67" spans="1:12" customFormat="1" x14ac:dyDescent="0.25">
      <c r="A67" s="91">
        <v>64</v>
      </c>
      <c r="B67" s="91">
        <v>32</v>
      </c>
      <c r="C67" s="91"/>
      <c r="D67" s="91"/>
      <c r="E67" s="103">
        <v>3</v>
      </c>
      <c r="F67" s="103">
        <v>1233.80590933947</v>
      </c>
      <c r="G67" s="103">
        <v>31.6087277082211</v>
      </c>
      <c r="H67" s="103">
        <v>0</v>
      </c>
      <c r="I67" s="103">
        <v>-6.7199315199413396</v>
      </c>
      <c r="J67" s="103">
        <v>0.41555028680061101</v>
      </c>
      <c r="K67" s="103">
        <v>1.1718504236100999</v>
      </c>
      <c r="L67" s="103">
        <v>2.09329212438979</v>
      </c>
    </row>
    <row r="68" spans="1:12" customFormat="1" x14ac:dyDescent="0.25">
      <c r="A68" s="91">
        <v>65</v>
      </c>
      <c r="B68" s="91">
        <v>32</v>
      </c>
      <c r="C68" s="91"/>
      <c r="D68" s="91"/>
      <c r="E68" s="103">
        <v>3</v>
      </c>
      <c r="F68" s="103">
        <v>1233.80590933947</v>
      </c>
      <c r="G68" s="103">
        <v>31.753646666027901</v>
      </c>
      <c r="H68" s="103">
        <v>0</v>
      </c>
      <c r="I68" s="103">
        <v>-6.7199315199413396</v>
      </c>
      <c r="J68" s="103">
        <v>0.45598268129855501</v>
      </c>
      <c r="K68" s="103">
        <v>1.28586964131965</v>
      </c>
      <c r="L68" s="103">
        <v>2.79426945261232</v>
      </c>
    </row>
    <row r="69" spans="1:12" customFormat="1" x14ac:dyDescent="0.25">
      <c r="A69" s="91">
        <v>66</v>
      </c>
      <c r="B69" s="91">
        <v>32</v>
      </c>
      <c r="C69" s="91"/>
      <c r="D69" s="91"/>
      <c r="E69" s="103">
        <v>3</v>
      </c>
      <c r="F69" s="103">
        <v>1233.80590933947</v>
      </c>
      <c r="G69" s="103">
        <v>31.901091899231101</v>
      </c>
      <c r="H69" s="103">
        <v>0</v>
      </c>
      <c r="I69" s="103">
        <v>-6.7199315199413396</v>
      </c>
      <c r="J69" s="103">
        <v>0.48150347627826101</v>
      </c>
      <c r="K69" s="103">
        <v>1.35783819809311</v>
      </c>
      <c r="L69" s="103">
        <v>3.2421841400868301</v>
      </c>
    </row>
    <row r="70" spans="1:12" customFormat="1" x14ac:dyDescent="0.25">
      <c r="A70" s="91">
        <v>67</v>
      </c>
      <c r="B70" s="91">
        <v>32</v>
      </c>
      <c r="C70" s="91"/>
      <c r="D70" s="91"/>
      <c r="E70" s="103">
        <v>3</v>
      </c>
      <c r="F70" s="103">
        <v>1233.80590933947</v>
      </c>
      <c r="G70" s="103">
        <v>32.044702885239502</v>
      </c>
      <c r="H70" s="103">
        <v>0</v>
      </c>
      <c r="I70" s="103">
        <v>-6.7199315199413396</v>
      </c>
      <c r="J70" s="103">
        <v>0.32262684349683302</v>
      </c>
      <c r="K70" s="103">
        <v>0.90980662323825801</v>
      </c>
      <c r="L70" s="103">
        <v>0.54472279631482801</v>
      </c>
    </row>
    <row r="71" spans="1:12" customFormat="1" x14ac:dyDescent="0.25">
      <c r="A71" s="91">
        <v>68</v>
      </c>
      <c r="B71" s="91">
        <v>31</v>
      </c>
      <c r="C71" s="91"/>
      <c r="D71" s="91"/>
      <c r="E71" s="103">
        <v>3</v>
      </c>
      <c r="F71" s="103">
        <v>1195.2494746726099</v>
      </c>
      <c r="G71" s="103">
        <v>32.188693856959603</v>
      </c>
      <c r="H71" s="103">
        <v>0</v>
      </c>
      <c r="I71" s="103">
        <v>-6.7199315199413396</v>
      </c>
      <c r="J71" s="103">
        <v>0.26944645852852001</v>
      </c>
      <c r="K71" s="103">
        <v>0.75983811489556596</v>
      </c>
      <c r="L71" s="103">
        <v>-0.18893125193596999</v>
      </c>
    </row>
    <row r="72" spans="1:12" customFormat="1" x14ac:dyDescent="0.25">
      <c r="A72" s="91">
        <v>69</v>
      </c>
      <c r="B72" s="91">
        <v>31</v>
      </c>
      <c r="C72" s="91"/>
      <c r="D72" s="91"/>
      <c r="E72" s="103">
        <v>3</v>
      </c>
      <c r="F72" s="103">
        <v>1195.2494746726099</v>
      </c>
      <c r="G72" s="103">
        <v>32.3321987410567</v>
      </c>
      <c r="H72" s="103">
        <v>0</v>
      </c>
      <c r="I72" s="103">
        <v>-6.7199315199413396</v>
      </c>
      <c r="J72" s="103">
        <v>0.591864459140092</v>
      </c>
      <c r="K72" s="103">
        <v>1.66905580189353</v>
      </c>
      <c r="L72" s="103">
        <v>5.29665202245811</v>
      </c>
    </row>
    <row r="73" spans="1:12" customFormat="1" x14ac:dyDescent="0.25">
      <c r="A73" s="91">
        <v>70</v>
      </c>
      <c r="B73" s="91">
        <v>32</v>
      </c>
      <c r="C73" s="91"/>
      <c r="D73" s="91"/>
      <c r="E73" s="103">
        <v>3</v>
      </c>
      <c r="F73" s="103">
        <v>1233.80590933947</v>
      </c>
      <c r="G73" s="103">
        <v>32.476407881249699</v>
      </c>
      <c r="H73" s="103">
        <v>0</v>
      </c>
      <c r="I73" s="103">
        <v>-6.7199315199413396</v>
      </c>
      <c r="J73" s="103">
        <v>0.56713618885871098</v>
      </c>
      <c r="K73" s="103">
        <v>1.5993221621275999</v>
      </c>
      <c r="L73" s="103">
        <v>4.7686713483913001</v>
      </c>
    </row>
    <row r="74" spans="1:12" customFormat="1" x14ac:dyDescent="0.25">
      <c r="A74" s="91">
        <v>71</v>
      </c>
      <c r="B74" s="91">
        <v>32</v>
      </c>
      <c r="C74" s="91"/>
      <c r="D74" s="91"/>
      <c r="E74" s="103">
        <v>3</v>
      </c>
      <c r="F74" s="103">
        <v>1233.80590933947</v>
      </c>
      <c r="G74" s="103">
        <v>32.621326839056501</v>
      </c>
      <c r="H74" s="103">
        <v>0</v>
      </c>
      <c r="I74" s="103">
        <v>-6.7199315199413396</v>
      </c>
      <c r="J74" s="103">
        <v>0.41447904267778302</v>
      </c>
      <c r="K74" s="103">
        <v>1.1688295187545401</v>
      </c>
      <c r="L74" s="103">
        <v>2.2094814192948502</v>
      </c>
    </row>
    <row r="75" spans="1:12" customFormat="1" x14ac:dyDescent="0.25">
      <c r="A75" s="91">
        <v>72</v>
      </c>
      <c r="B75" s="91">
        <v>32</v>
      </c>
      <c r="C75" s="91"/>
      <c r="D75" s="91"/>
      <c r="E75" s="103">
        <v>3</v>
      </c>
      <c r="F75" s="103">
        <v>1233.80590933947</v>
      </c>
      <c r="G75" s="103">
        <v>32.768772072259601</v>
      </c>
      <c r="H75" s="103">
        <v>0</v>
      </c>
      <c r="I75" s="103">
        <v>-6.7199315199413396</v>
      </c>
      <c r="J75" s="103">
        <v>0.45295701425885099</v>
      </c>
      <c r="K75" s="103">
        <v>1.27733727035325</v>
      </c>
      <c r="L75" s="103">
        <v>2.8944814687772298</v>
      </c>
    </row>
    <row r="76" spans="1:12" customFormat="1" x14ac:dyDescent="0.25">
      <c r="A76" s="91">
        <v>73</v>
      </c>
      <c r="B76" s="91">
        <v>32</v>
      </c>
      <c r="C76" s="91"/>
      <c r="D76" s="91"/>
      <c r="E76" s="103">
        <v>3</v>
      </c>
      <c r="F76" s="103">
        <v>1233.80590933947</v>
      </c>
      <c r="G76" s="103">
        <v>32.913691030066403</v>
      </c>
      <c r="H76" s="103">
        <v>0</v>
      </c>
      <c r="I76" s="103">
        <v>-6.7199315199413396</v>
      </c>
      <c r="J76" s="103">
        <v>0.44029023598139699</v>
      </c>
      <c r="K76" s="103">
        <v>1.2416169978334199</v>
      </c>
      <c r="L76" s="103">
        <v>2.71049905076024</v>
      </c>
    </row>
    <row r="77" spans="1:12" customFormat="1" x14ac:dyDescent="0.25">
      <c r="A77" s="91">
        <v>74</v>
      </c>
      <c r="B77" s="91">
        <v>32</v>
      </c>
      <c r="C77" s="91"/>
      <c r="D77" s="91"/>
      <c r="E77" s="103">
        <v>3</v>
      </c>
      <c r="F77" s="103">
        <v>1233.80590933947</v>
      </c>
      <c r="G77" s="103">
        <v>33.058609987873197</v>
      </c>
      <c r="H77" s="103">
        <v>0</v>
      </c>
      <c r="I77" s="103">
        <v>-6.7199315199413396</v>
      </c>
      <c r="J77" s="103">
        <v>0.44119414580128302</v>
      </c>
      <c r="K77" s="103">
        <v>1.2441660205124701</v>
      </c>
      <c r="L77" s="103">
        <v>2.75935305839764</v>
      </c>
    </row>
    <row r="78" spans="1:12" customFormat="1" x14ac:dyDescent="0.25">
      <c r="A78" s="91">
        <v>75</v>
      </c>
      <c r="B78" s="91">
        <v>32</v>
      </c>
      <c r="C78" s="91"/>
      <c r="D78" s="91"/>
      <c r="E78" s="103">
        <v>3</v>
      </c>
      <c r="F78" s="103">
        <v>1233.80590933947</v>
      </c>
      <c r="G78" s="103">
        <v>33.203528945679999</v>
      </c>
      <c r="H78" s="103">
        <v>0</v>
      </c>
      <c r="I78" s="103">
        <v>-6.7199315199413396</v>
      </c>
      <c r="J78" s="103">
        <v>0.438339779109509</v>
      </c>
      <c r="K78" s="103">
        <v>1.2361167159562201</v>
      </c>
      <c r="L78" s="103">
        <v>2.74583175382406</v>
      </c>
    </row>
    <row r="79" spans="1:12" customFormat="1" x14ac:dyDescent="0.25">
      <c r="A79" s="91">
        <v>76</v>
      </c>
      <c r="B79" s="91">
        <v>32</v>
      </c>
      <c r="C79" s="91"/>
      <c r="D79" s="91"/>
      <c r="E79" s="103">
        <v>3</v>
      </c>
      <c r="F79" s="103">
        <v>1233.80590933947</v>
      </c>
      <c r="G79" s="103">
        <v>33.348447903486701</v>
      </c>
      <c r="H79" s="103">
        <v>0</v>
      </c>
      <c r="I79" s="103">
        <v>-6.7199315199413396</v>
      </c>
      <c r="J79" s="103">
        <v>0.43639882807366298</v>
      </c>
      <c r="K79" s="103">
        <v>1.2306432405049701</v>
      </c>
      <c r="L79" s="103">
        <v>2.7489749365987302</v>
      </c>
    </row>
    <row r="80" spans="1:12" customFormat="1" x14ac:dyDescent="0.25">
      <c r="A80" s="91">
        <v>77</v>
      </c>
      <c r="B80" s="91">
        <v>32</v>
      </c>
      <c r="C80" s="91"/>
      <c r="D80" s="91"/>
      <c r="E80" s="103">
        <v>3</v>
      </c>
      <c r="F80" s="103">
        <v>1233.80590933947</v>
      </c>
      <c r="G80" s="103">
        <v>33.493366861293502</v>
      </c>
      <c r="H80" s="103">
        <v>0</v>
      </c>
      <c r="I80" s="103">
        <v>-6.7199315199413396</v>
      </c>
      <c r="J80" s="103">
        <v>0.43417152241010298</v>
      </c>
      <c r="K80" s="103">
        <v>1.2243622459580801</v>
      </c>
      <c r="L80" s="103">
        <v>2.7478357991470399</v>
      </c>
    </row>
    <row r="81" spans="1:12" customFormat="1" x14ac:dyDescent="0.25">
      <c r="A81" s="91">
        <v>78</v>
      </c>
      <c r="B81" s="91">
        <v>32</v>
      </c>
      <c r="C81" s="91"/>
      <c r="D81" s="91"/>
      <c r="E81" s="103">
        <v>3</v>
      </c>
      <c r="F81" s="103">
        <v>1233.80590933947</v>
      </c>
      <c r="G81" s="103">
        <v>33.638285819100297</v>
      </c>
      <c r="H81" s="103">
        <v>0</v>
      </c>
      <c r="I81" s="103">
        <v>-6.7199315199413396</v>
      </c>
      <c r="J81" s="103">
        <v>0.431969225959491</v>
      </c>
      <c r="K81" s="103">
        <v>1.2181517773083499</v>
      </c>
      <c r="L81" s="103">
        <v>2.7471618241640199</v>
      </c>
    </row>
    <row r="82" spans="1:12" customFormat="1" x14ac:dyDescent="0.25">
      <c r="A82" s="91">
        <v>79</v>
      </c>
      <c r="B82" s="91">
        <v>32</v>
      </c>
      <c r="C82" s="91"/>
      <c r="D82" s="91"/>
      <c r="E82" s="103">
        <v>3</v>
      </c>
      <c r="F82" s="103">
        <v>1233.80590933947</v>
      </c>
      <c r="G82" s="103">
        <v>33.777624525101103</v>
      </c>
      <c r="H82" s="103">
        <v>0</v>
      </c>
      <c r="I82" s="103">
        <v>-6.7199315199413396</v>
      </c>
      <c r="J82" s="103">
        <v>0.43002052520896999</v>
      </c>
      <c r="K82" s="103">
        <v>1.2126564476875501</v>
      </c>
      <c r="L82" s="103">
        <v>2.7489098915237702</v>
      </c>
    </row>
    <row r="83" spans="1:12" customFormat="1" x14ac:dyDescent="0.25">
      <c r="A83" s="91">
        <v>80</v>
      </c>
      <c r="B83" s="91">
        <v>32</v>
      </c>
      <c r="C83" s="91"/>
      <c r="D83" s="91"/>
      <c r="E83" s="103">
        <v>3</v>
      </c>
      <c r="F83" s="103">
        <v>1233.80590933947</v>
      </c>
      <c r="G83" s="103">
        <v>33.916963231101903</v>
      </c>
      <c r="H83" s="103">
        <v>0</v>
      </c>
      <c r="I83" s="103">
        <v>-6.7199315199413396</v>
      </c>
      <c r="J83" s="103">
        <v>0.42753160490842301</v>
      </c>
      <c r="K83" s="103">
        <v>1.2056377007364001</v>
      </c>
      <c r="L83" s="103">
        <v>2.7405049996225199</v>
      </c>
    </row>
    <row r="84" spans="1:12" customFormat="1" x14ac:dyDescent="0.25">
      <c r="A84" s="91">
        <v>81</v>
      </c>
      <c r="B84" s="91">
        <v>32</v>
      </c>
      <c r="C84" s="91"/>
      <c r="D84" s="91"/>
      <c r="E84" s="103">
        <v>3</v>
      </c>
      <c r="F84" s="103">
        <v>1233.80590933947</v>
      </c>
      <c r="G84" s="103">
        <v>34.056301937102603</v>
      </c>
      <c r="H84" s="103">
        <v>0</v>
      </c>
      <c r="I84" s="103">
        <v>-6.7199315199413396</v>
      </c>
      <c r="J84" s="103">
        <v>0.42736449036074498</v>
      </c>
      <c r="K84" s="103">
        <v>1.2051664382689999</v>
      </c>
      <c r="L84" s="103">
        <v>2.7702902760563202</v>
      </c>
    </row>
    <row r="85" spans="1:12" customFormat="1" x14ac:dyDescent="0.25">
      <c r="A85" s="91">
        <v>82</v>
      </c>
      <c r="B85" s="91">
        <v>32</v>
      </c>
      <c r="C85" s="91"/>
      <c r="D85" s="91"/>
      <c r="E85" s="103">
        <v>3</v>
      </c>
      <c r="F85" s="103">
        <v>1233.80590933947</v>
      </c>
      <c r="G85" s="103">
        <v>34.195640643103403</v>
      </c>
      <c r="H85" s="103">
        <v>0</v>
      </c>
      <c r="I85" s="103">
        <v>-6.7199315199413396</v>
      </c>
      <c r="J85" s="103">
        <v>0.41893459973541403</v>
      </c>
      <c r="K85" s="103">
        <v>1.1813941748051999</v>
      </c>
      <c r="L85" s="103">
        <v>2.6574682315746601</v>
      </c>
    </row>
    <row r="86" spans="1:12" customFormat="1" x14ac:dyDescent="0.25">
      <c r="A86" s="91">
        <v>83</v>
      </c>
      <c r="B86" s="91">
        <v>32</v>
      </c>
      <c r="C86" s="91"/>
      <c r="D86" s="91"/>
      <c r="E86" s="103">
        <v>3</v>
      </c>
      <c r="F86" s="103">
        <v>1233.80590933947</v>
      </c>
      <c r="G86" s="103">
        <v>34.337505624500501</v>
      </c>
      <c r="H86" s="103">
        <v>0</v>
      </c>
      <c r="I86" s="103">
        <v>-6.7199315199413396</v>
      </c>
      <c r="J86" s="103">
        <v>0.44183049453918299</v>
      </c>
      <c r="K86" s="103">
        <v>1.2459605218321801</v>
      </c>
      <c r="L86" s="103">
        <v>3.07688595727255</v>
      </c>
    </row>
    <row r="87" spans="1:12" customFormat="1" x14ac:dyDescent="0.25">
      <c r="A87" s="91">
        <v>84</v>
      </c>
      <c r="B87" s="91">
        <v>32</v>
      </c>
      <c r="C87" s="91"/>
      <c r="D87" s="91"/>
      <c r="E87" s="103">
        <v>3</v>
      </c>
      <c r="F87" s="103">
        <v>1233.80590933947</v>
      </c>
      <c r="G87" s="103">
        <v>34.475454564543099</v>
      </c>
      <c r="H87" s="103">
        <v>0</v>
      </c>
      <c r="I87" s="103">
        <v>-6.7199315199413396</v>
      </c>
      <c r="J87" s="103">
        <v>0.34869187600338197</v>
      </c>
      <c r="K87" s="103">
        <v>0.98330992802328498</v>
      </c>
      <c r="L87" s="103">
        <v>1.5111512213088001</v>
      </c>
    </row>
    <row r="88" spans="1:12" customFormat="1" x14ac:dyDescent="0.25">
      <c r="A88" s="91">
        <v>85</v>
      </c>
      <c r="B88" s="91">
        <v>31</v>
      </c>
      <c r="C88" s="91"/>
      <c r="D88" s="91"/>
      <c r="E88" s="103">
        <v>3</v>
      </c>
      <c r="F88" s="103">
        <v>1195.2494746726099</v>
      </c>
      <c r="G88" s="103">
        <v>34.612758885860799</v>
      </c>
      <c r="H88" s="103">
        <v>0</v>
      </c>
      <c r="I88" s="103">
        <v>-6.7199315199413396</v>
      </c>
      <c r="J88" s="103">
        <v>0</v>
      </c>
      <c r="K88" s="103">
        <v>0</v>
      </c>
      <c r="L88" s="103">
        <v>-2.8129208146973999</v>
      </c>
    </row>
    <row r="89" spans="1:12" customFormat="1" x14ac:dyDescent="0.25">
      <c r="A89" s="91">
        <v>86</v>
      </c>
      <c r="B89" s="91">
        <v>29</v>
      </c>
      <c r="C89" s="91"/>
      <c r="D89" s="91"/>
      <c r="E89" s="103">
        <v>3</v>
      </c>
      <c r="F89" s="103">
        <v>1118.1366053388899</v>
      </c>
      <c r="G89" s="103">
        <v>34.736295372271599</v>
      </c>
      <c r="H89" s="103">
        <v>0</v>
      </c>
      <c r="I89" s="103">
        <v>-6.7199315199413396</v>
      </c>
      <c r="J89" s="103">
        <v>0</v>
      </c>
      <c r="K89" s="103">
        <v>0</v>
      </c>
      <c r="L89" s="103">
        <v>-3.5847032751894501</v>
      </c>
    </row>
    <row r="90" spans="1:12" customFormat="1" x14ac:dyDescent="0.25">
      <c r="A90" s="91">
        <v>87</v>
      </c>
      <c r="B90" s="91">
        <v>27</v>
      </c>
      <c r="C90" s="91"/>
      <c r="D90" s="91"/>
      <c r="E90" s="103">
        <v>2</v>
      </c>
      <c r="F90" s="103">
        <v>1663.51884532125</v>
      </c>
      <c r="G90" s="103">
        <v>34.865178193773701</v>
      </c>
      <c r="H90" s="103">
        <v>0</v>
      </c>
      <c r="I90" s="103">
        <v>-6.7199315199413396</v>
      </c>
      <c r="J90" s="103">
        <v>0</v>
      </c>
      <c r="K90" s="103">
        <v>0</v>
      </c>
      <c r="L90" s="103">
        <v>-4.0466618784892203</v>
      </c>
    </row>
    <row r="91" spans="1:12" customFormat="1" x14ac:dyDescent="0.25">
      <c r="A91" s="91">
        <v>88</v>
      </c>
      <c r="B91" s="91">
        <v>25</v>
      </c>
      <c r="C91" s="91"/>
      <c r="D91" s="91"/>
      <c r="E91" s="103">
        <v>2</v>
      </c>
      <c r="F91" s="103">
        <v>1540.2952271493</v>
      </c>
      <c r="G91" s="103">
        <v>34.987632706711103</v>
      </c>
      <c r="H91" s="103">
        <v>0</v>
      </c>
      <c r="I91" s="103">
        <v>-6.7199315199413396</v>
      </c>
      <c r="J91" s="103">
        <v>0.29728613416616501</v>
      </c>
      <c r="K91" s="103">
        <v>0.83834590739480397</v>
      </c>
      <c r="L91" s="103">
        <v>-0.53553598032361605</v>
      </c>
    </row>
    <row r="92" spans="1:12" customFormat="1" x14ac:dyDescent="0.25">
      <c r="A92" s="91">
        <v>89</v>
      </c>
      <c r="B92" s="91">
        <v>24</v>
      </c>
      <c r="C92" s="91"/>
      <c r="D92" s="91"/>
      <c r="E92" s="103">
        <v>2</v>
      </c>
      <c r="F92" s="103">
        <v>1478.68341806333</v>
      </c>
      <c r="G92" s="103">
        <v>35.092619146612797</v>
      </c>
      <c r="H92" s="103">
        <v>0</v>
      </c>
      <c r="I92" s="103">
        <v>-6.7199315199413396</v>
      </c>
      <c r="J92" s="103">
        <v>0</v>
      </c>
      <c r="K92" s="103">
        <v>0</v>
      </c>
      <c r="L92" s="103">
        <v>-5.0843415555822098</v>
      </c>
    </row>
    <row r="93" spans="1:12" customFormat="1" x14ac:dyDescent="0.25">
      <c r="A93" s="91">
        <v>90</v>
      </c>
      <c r="B93" s="91">
        <v>19</v>
      </c>
      <c r="C93" s="91"/>
      <c r="D93" s="91"/>
      <c r="E93" s="103">
        <v>2</v>
      </c>
      <c r="F93" s="103">
        <v>1170.6243726334701</v>
      </c>
      <c r="G93" s="103">
        <v>35.199524892595797</v>
      </c>
      <c r="H93" s="103">
        <v>0</v>
      </c>
      <c r="I93" s="103">
        <v>-6.7199315199413396</v>
      </c>
      <c r="J93" s="103">
        <v>0</v>
      </c>
      <c r="K93" s="103">
        <v>0</v>
      </c>
      <c r="L93" s="103">
        <v>-3.8984315546464998</v>
      </c>
    </row>
    <row r="94" spans="1:12" customFormat="1" x14ac:dyDescent="0.25">
      <c r="A94" s="91">
        <v>91</v>
      </c>
      <c r="B94" s="91">
        <v>16</v>
      </c>
      <c r="C94" s="91"/>
      <c r="D94" s="91"/>
      <c r="E94" s="103">
        <v>2</v>
      </c>
      <c r="F94" s="103">
        <v>985.78894537555402</v>
      </c>
      <c r="G94" s="103">
        <v>35.287923812166099</v>
      </c>
      <c r="H94" s="103">
        <v>0</v>
      </c>
      <c r="I94" s="103">
        <v>-6.7199315199413396</v>
      </c>
      <c r="J94" s="103">
        <v>0.102809097114402</v>
      </c>
      <c r="K94" s="103">
        <v>0.28992131116562198</v>
      </c>
      <c r="L94" s="103">
        <v>-1.69317128175135</v>
      </c>
    </row>
    <row r="95" spans="1:12" customFormat="1" x14ac:dyDescent="0.25">
      <c r="A95" s="91">
        <v>92</v>
      </c>
      <c r="B95" s="91">
        <v>14</v>
      </c>
      <c r="C95" s="91"/>
      <c r="D95" s="91"/>
      <c r="E95" s="103">
        <v>2</v>
      </c>
      <c r="F95" s="103">
        <v>862.56532720360997</v>
      </c>
      <c r="G95" s="103">
        <v>35.328444733382298</v>
      </c>
      <c r="H95" s="103">
        <v>0</v>
      </c>
      <c r="I95" s="103">
        <v>-6.7199315199413396</v>
      </c>
      <c r="J95" s="103">
        <v>1.0861283704592601E-2</v>
      </c>
      <c r="K95" s="103">
        <v>3.0628783842672199E-2</v>
      </c>
      <c r="L95" s="103">
        <v>-2.8008974910522499</v>
      </c>
    </row>
    <row r="96" spans="1:12" customFormat="1" x14ac:dyDescent="0.25">
      <c r="A96" s="91">
        <v>93</v>
      </c>
      <c r="B96" s="91">
        <v>10</v>
      </c>
      <c r="C96" s="91"/>
      <c r="D96" s="91"/>
      <c r="E96" s="103">
        <v>1</v>
      </c>
      <c r="F96" s="103">
        <v>1191.0308316937901</v>
      </c>
      <c r="G96" s="103">
        <v>35.437920259204297</v>
      </c>
      <c r="H96" s="103">
        <v>0</v>
      </c>
      <c r="I96" s="103">
        <v>-6.7199315199413396</v>
      </c>
      <c r="J96" s="103">
        <v>0.108000043502161</v>
      </c>
      <c r="K96" s="103">
        <v>0.30455976267594997</v>
      </c>
      <c r="L96" s="103">
        <v>-2.37762881542361</v>
      </c>
    </row>
    <row r="97" spans="1:12" customFormat="1" x14ac:dyDescent="0.25">
      <c r="A97" s="91">
        <v>94</v>
      </c>
      <c r="B97" s="91">
        <v>8</v>
      </c>
      <c r="C97" s="91"/>
      <c r="D97" s="91"/>
      <c r="E97" s="103">
        <v>1</v>
      </c>
      <c r="F97" s="103">
        <v>952.82466535503397</v>
      </c>
      <c r="G97" s="103">
        <v>35.516066751692797</v>
      </c>
      <c r="H97" s="103">
        <v>0</v>
      </c>
      <c r="I97" s="103">
        <v>-6.7199315199413396</v>
      </c>
      <c r="J97" s="103">
        <v>0.101004007458923</v>
      </c>
      <c r="K97" s="103">
        <v>0.28483096435413802</v>
      </c>
      <c r="L97" s="103">
        <v>-1.5902962517086101</v>
      </c>
    </row>
    <row r="98" spans="1:12" customFormat="1" x14ac:dyDescent="0.25">
      <c r="A98" s="91">
        <v>95</v>
      </c>
      <c r="B98" s="91">
        <v>4</v>
      </c>
      <c r="C98" s="91"/>
      <c r="D98" s="91"/>
      <c r="E98" s="103">
        <v>1</v>
      </c>
      <c r="F98" s="103">
        <v>800</v>
      </c>
      <c r="G98" s="103">
        <v>35.551703287800898</v>
      </c>
      <c r="H98" s="103">
        <v>0</v>
      </c>
      <c r="I98" s="103">
        <v>-6.7199315199413396</v>
      </c>
      <c r="J98" s="103">
        <v>9.7800986450626307E-2</v>
      </c>
      <c r="K98" s="103">
        <v>0.27579845578747803</v>
      </c>
      <c r="L98" s="103">
        <v>-1.37298533308713</v>
      </c>
    </row>
    <row r="99" spans="1:12" customFormat="1" x14ac:dyDescent="0.25">
      <c r="A99" s="91">
        <v>96</v>
      </c>
      <c r="B99" s="91">
        <v>1</v>
      </c>
      <c r="C99" s="91"/>
      <c r="D99" s="91"/>
      <c r="E99" s="103">
        <v>1</v>
      </c>
      <c r="F99" s="103">
        <v>800</v>
      </c>
      <c r="G99" s="103">
        <v>35.586255582101401</v>
      </c>
      <c r="H99" s="103">
        <v>0</v>
      </c>
      <c r="I99" s="103">
        <v>-6.7199315199413396</v>
      </c>
      <c r="J99" s="103">
        <v>9.7754427677299902E-2</v>
      </c>
      <c r="K99" s="103">
        <v>0.27566716020189402</v>
      </c>
      <c r="L99" s="103">
        <v>-9.9729789860987503E-2</v>
      </c>
    </row>
    <row r="100" spans="1:12" customFormat="1" x14ac:dyDescent="0.25">
      <c r="A100" s="91">
        <v>97</v>
      </c>
      <c r="B100" s="91">
        <v>0</v>
      </c>
      <c r="C100" s="91"/>
      <c r="D100" s="91"/>
      <c r="E100" s="103">
        <v>0</v>
      </c>
      <c r="F100" s="103">
        <v>800</v>
      </c>
      <c r="G100" s="103">
        <v>35.615526386907398</v>
      </c>
      <c r="H100" s="103">
        <v>0</v>
      </c>
      <c r="I100" s="103">
        <v>-6.7199315199413396</v>
      </c>
      <c r="J100" s="103">
        <v>9.7716517266043898E-2</v>
      </c>
      <c r="K100" s="103">
        <v>0.27556025296851899</v>
      </c>
      <c r="L100" s="103">
        <v>4.1887902047863898E-2</v>
      </c>
    </row>
    <row r="101" spans="1:12" customFormat="1" x14ac:dyDescent="0.25">
      <c r="A101" s="91">
        <v>98</v>
      </c>
      <c r="B101" s="91">
        <v>0</v>
      </c>
      <c r="C101" s="91"/>
      <c r="D101" s="91"/>
      <c r="E101" s="103">
        <v>0</v>
      </c>
      <c r="F101" s="103">
        <v>800</v>
      </c>
      <c r="G101" s="103">
        <v>35.644797191713401</v>
      </c>
      <c r="H101" s="103">
        <v>0</v>
      </c>
      <c r="I101" s="103">
        <v>-6.7199315199413396</v>
      </c>
      <c r="J101" s="103">
        <v>9.7679965101061597E-2</v>
      </c>
      <c r="K101" s="103">
        <v>0.27545717598510999</v>
      </c>
      <c r="L101" s="103">
        <v>4.1887902047863898E-2</v>
      </c>
    </row>
    <row r="102" spans="1:12" customFormat="1" x14ac:dyDescent="0.25">
      <c r="A102" s="91">
        <v>99</v>
      </c>
      <c r="B102" s="91">
        <v>0</v>
      </c>
      <c r="C102" s="91"/>
      <c r="D102" s="91"/>
      <c r="E102" s="103">
        <v>0</v>
      </c>
      <c r="F102" s="103">
        <v>800</v>
      </c>
      <c r="G102" s="103">
        <v>35.674067996519497</v>
      </c>
      <c r="H102" s="103">
        <v>0</v>
      </c>
      <c r="I102" s="103">
        <v>-6.7199315199413396</v>
      </c>
      <c r="J102" s="103">
        <v>9.7644727496684403E-2</v>
      </c>
      <c r="K102" s="103">
        <v>0.27535780605822502</v>
      </c>
      <c r="L102" s="103">
        <v>4.1887902047863898E-2</v>
      </c>
    </row>
    <row r="103" spans="1:12" customFormat="1" x14ac:dyDescent="0.25">
      <c r="A103" s="91">
        <v>100</v>
      </c>
      <c r="B103" s="91">
        <v>0</v>
      </c>
      <c r="C103" s="91"/>
      <c r="D103" s="91"/>
      <c r="E103" s="103">
        <v>0</v>
      </c>
      <c r="F103" s="103">
        <v>800</v>
      </c>
      <c r="G103" s="103">
        <v>35.703338801325501</v>
      </c>
      <c r="H103" s="103">
        <v>0</v>
      </c>
      <c r="I103" s="103">
        <v>-6.7199315199413396</v>
      </c>
      <c r="J103" s="103">
        <v>9.7610761125106402E-2</v>
      </c>
      <c r="K103" s="103">
        <v>0.27526202100359598</v>
      </c>
      <c r="L103" s="103">
        <v>4.1887902047863898E-2</v>
      </c>
    </row>
    <row r="104" spans="1:12" customFormat="1" x14ac:dyDescent="0.25">
      <c r="A104" s="91">
        <v>101</v>
      </c>
      <c r="B104" s="91">
        <v>0</v>
      </c>
      <c r="C104" s="91"/>
      <c r="D104" s="91"/>
      <c r="E104" s="103">
        <v>0</v>
      </c>
      <c r="F104" s="103">
        <v>800</v>
      </c>
      <c r="G104" s="103">
        <v>35.732609606131597</v>
      </c>
      <c r="H104" s="103">
        <v>0</v>
      </c>
      <c r="I104" s="103">
        <v>-6.7199315199413396</v>
      </c>
      <c r="J104" s="103">
        <v>9.7578023080330298E-2</v>
      </c>
      <c r="K104" s="103">
        <v>0.27516969982645401</v>
      </c>
      <c r="L104" s="103">
        <v>4.1887902047863898E-2</v>
      </c>
    </row>
    <row r="105" spans="1:12" customFormat="1" x14ac:dyDescent="0.25">
      <c r="A105" s="91">
        <v>102</v>
      </c>
      <c r="B105" s="91">
        <v>0</v>
      </c>
      <c r="C105" s="91"/>
      <c r="D105" s="91"/>
      <c r="E105" s="103">
        <v>0</v>
      </c>
      <c r="F105" s="103">
        <v>800</v>
      </c>
      <c r="G105" s="103">
        <v>35.7618804109376</v>
      </c>
      <c r="H105" s="103">
        <v>0</v>
      </c>
      <c r="I105" s="103">
        <v>-6.7199315199413396</v>
      </c>
      <c r="J105" s="103">
        <v>9.7546470938165403E-2</v>
      </c>
      <c r="K105" s="103">
        <v>0.275080722890723</v>
      </c>
      <c r="L105" s="103">
        <v>4.1887902047863898E-2</v>
      </c>
    </row>
    <row r="106" spans="1:12" customFormat="1" x14ac:dyDescent="0.25">
      <c r="A106" s="91">
        <v>103</v>
      </c>
      <c r="B106" s="91">
        <v>0</v>
      </c>
      <c r="C106" s="91"/>
      <c r="D106" s="91"/>
      <c r="E106" s="103">
        <v>0</v>
      </c>
      <c r="F106" s="103">
        <v>800</v>
      </c>
      <c r="G106" s="103">
        <v>35.791151215743596</v>
      </c>
      <c r="H106" s="103">
        <v>0</v>
      </c>
      <c r="I106" s="103">
        <v>-6.7199315199413396</v>
      </c>
      <c r="J106" s="103">
        <v>9.75160628122788E-2</v>
      </c>
      <c r="K106" s="103">
        <v>0.27499497207708301</v>
      </c>
      <c r="L106" s="103">
        <v>4.1887902047863898E-2</v>
      </c>
    </row>
    <row r="107" spans="1:12" customFormat="1" x14ac:dyDescent="0.25">
      <c r="A107" s="91">
        <v>104</v>
      </c>
      <c r="B107" s="91">
        <v>0</v>
      </c>
      <c r="C107" s="91"/>
      <c r="D107" s="91"/>
      <c r="E107" s="103">
        <v>0</v>
      </c>
      <c r="F107" s="103">
        <v>800</v>
      </c>
      <c r="G107" s="103">
        <v>35.820422020549699</v>
      </c>
      <c r="H107" s="103">
        <v>0</v>
      </c>
      <c r="I107" s="103">
        <v>-6.7199315199413396</v>
      </c>
      <c r="J107" s="103">
        <v>9.7486757406308105E-2</v>
      </c>
      <c r="K107" s="103">
        <v>0.274912330929931</v>
      </c>
      <c r="L107" s="103">
        <v>4.1887902047863898E-2</v>
      </c>
    </row>
    <row r="108" spans="1:12" customFormat="1" x14ac:dyDescent="0.25">
      <c r="A108" s="91">
        <v>105</v>
      </c>
      <c r="B108" s="91">
        <v>0</v>
      </c>
      <c r="C108" s="91"/>
      <c r="D108" s="91"/>
      <c r="E108" s="103">
        <v>0</v>
      </c>
      <c r="F108" s="103">
        <v>800</v>
      </c>
      <c r="G108" s="103">
        <v>35.849692825355703</v>
      </c>
      <c r="H108" s="103">
        <v>0</v>
      </c>
      <c r="I108" s="103">
        <v>-6.7199315199413396</v>
      </c>
      <c r="J108" s="103">
        <v>9.7458514062062906E-2</v>
      </c>
      <c r="K108" s="103">
        <v>0.27483268479330403</v>
      </c>
      <c r="L108" s="103">
        <v>4.1887902047863898E-2</v>
      </c>
    </row>
    <row r="109" spans="1:12" customFormat="1" x14ac:dyDescent="0.25">
      <c r="A109" s="91">
        <v>106</v>
      </c>
      <c r="B109" s="91">
        <v>0</v>
      </c>
      <c r="C109" s="91"/>
      <c r="D109" s="91"/>
      <c r="E109" s="103">
        <v>0</v>
      </c>
      <c r="F109" s="103">
        <v>800</v>
      </c>
      <c r="G109" s="103">
        <v>35.878963630161699</v>
      </c>
      <c r="H109" s="103">
        <v>0</v>
      </c>
      <c r="I109" s="103">
        <v>-6.7199315199413396</v>
      </c>
      <c r="J109" s="103">
        <v>9.7431292803849906E-2</v>
      </c>
      <c r="K109" s="103">
        <v>0.27475592093588103</v>
      </c>
      <c r="L109" s="103">
        <v>4.1887902047863898E-2</v>
      </c>
    </row>
    <row r="110" spans="1:12" customFormat="1" x14ac:dyDescent="0.25">
      <c r="A110" s="91">
        <v>107</v>
      </c>
      <c r="B110" s="91">
        <v>0</v>
      </c>
      <c r="C110" s="91"/>
      <c r="D110" s="91"/>
      <c r="E110" s="103">
        <v>0</v>
      </c>
      <c r="F110" s="103">
        <v>800</v>
      </c>
      <c r="G110" s="103">
        <v>35.908234434967802</v>
      </c>
      <c r="H110" s="103">
        <v>0</v>
      </c>
      <c r="I110" s="103">
        <v>-6.7199315199413396</v>
      </c>
      <c r="J110" s="103">
        <v>9.7405054378974898E-2</v>
      </c>
      <c r="K110" s="103">
        <v>0.27468192866519497</v>
      </c>
      <c r="L110" s="103">
        <v>4.1887902047863898E-2</v>
      </c>
    </row>
    <row r="111" spans="1:12" customFormat="1" x14ac:dyDescent="0.25">
      <c r="A111" s="91">
        <v>108</v>
      </c>
      <c r="B111" s="91">
        <v>0</v>
      </c>
      <c r="C111" s="91"/>
      <c r="D111" s="91"/>
      <c r="E111" s="103">
        <v>0</v>
      </c>
      <c r="F111" s="103">
        <v>800</v>
      </c>
      <c r="G111" s="103">
        <v>35.933812408130997</v>
      </c>
      <c r="H111" s="103">
        <v>0</v>
      </c>
      <c r="I111" s="103">
        <v>-6.7199315199413396</v>
      </c>
      <c r="J111" s="103">
        <v>9.7382900671214301E-2</v>
      </c>
      <c r="K111" s="103">
        <v>0.27461945528315601</v>
      </c>
      <c r="L111" s="103">
        <v>4.1887902047863898E-2</v>
      </c>
    </row>
    <row r="112" spans="1:12" customFormat="1" x14ac:dyDescent="0.25">
      <c r="A112" s="91">
        <v>109</v>
      </c>
      <c r="B112" s="91">
        <v>0</v>
      </c>
      <c r="C112" s="91"/>
      <c r="D112" s="91"/>
      <c r="E112" s="103">
        <v>0</v>
      </c>
      <c r="F112" s="103">
        <v>800</v>
      </c>
      <c r="G112" s="103">
        <v>35.959390381294199</v>
      </c>
      <c r="H112" s="103">
        <v>0</v>
      </c>
      <c r="I112" s="103">
        <v>-6.7199315199413396</v>
      </c>
      <c r="J112" s="103">
        <v>9.7361442854529204E-2</v>
      </c>
      <c r="K112" s="103">
        <v>0.27455894431163003</v>
      </c>
      <c r="L112" s="103">
        <v>4.1887902047863898E-2</v>
      </c>
    </row>
    <row r="113" spans="1:12" customFormat="1" x14ac:dyDescent="0.25">
      <c r="A113" s="91">
        <v>110</v>
      </c>
      <c r="B113" s="91">
        <v>0</v>
      </c>
      <c r="C113" s="91"/>
      <c r="D113" s="91"/>
      <c r="E113" s="103">
        <v>0</v>
      </c>
      <c r="F113" s="103">
        <v>800</v>
      </c>
      <c r="G113" s="103">
        <v>35.984968354457401</v>
      </c>
      <c r="H113" s="103">
        <v>0</v>
      </c>
      <c r="I113" s="103">
        <v>-6.7199315199413396</v>
      </c>
      <c r="J113" s="103">
        <v>9.7340656216026597E-2</v>
      </c>
      <c r="K113" s="103">
        <v>0.27450032606034103</v>
      </c>
      <c r="L113" s="103">
        <v>4.1887902047863898E-2</v>
      </c>
    </row>
    <row r="114" spans="1:12" customFormat="1" x14ac:dyDescent="0.25">
      <c r="A114" s="91">
        <v>111</v>
      </c>
      <c r="B114" s="91">
        <v>0</v>
      </c>
      <c r="C114" s="91"/>
      <c r="D114" s="91"/>
      <c r="E114" s="103">
        <v>0</v>
      </c>
      <c r="F114" s="103">
        <v>800</v>
      </c>
      <c r="G114" s="103">
        <v>36.009962693075202</v>
      </c>
      <c r="H114" s="103">
        <v>0</v>
      </c>
      <c r="I114" s="103">
        <v>-6.7199315199413396</v>
      </c>
      <c r="J114" s="103">
        <v>9.7320969040771796E-2</v>
      </c>
      <c r="K114" s="103">
        <v>0.274444808291746</v>
      </c>
      <c r="L114" s="103">
        <v>4.1887902047863898E-2</v>
      </c>
    </row>
    <row r="115" spans="1:12" customFormat="1" x14ac:dyDescent="0.25">
      <c r="A115" s="91">
        <v>112</v>
      </c>
      <c r="B115" s="91">
        <v>0</v>
      </c>
      <c r="C115" s="91"/>
      <c r="D115" s="91"/>
      <c r="E115" s="103">
        <v>0</v>
      </c>
      <c r="F115" s="103">
        <v>800</v>
      </c>
      <c r="G115" s="103">
        <v>36.034957031692997</v>
      </c>
      <c r="H115" s="103">
        <v>0</v>
      </c>
      <c r="I115" s="103">
        <v>-6.7199315199413396</v>
      </c>
      <c r="J115" s="103">
        <v>9.7301877494999106E-2</v>
      </c>
      <c r="K115" s="103">
        <v>0.27439097019630598</v>
      </c>
      <c r="L115" s="103">
        <v>4.1887902047863898E-2</v>
      </c>
    </row>
    <row r="116" spans="1:12" customFormat="1" x14ac:dyDescent="0.25">
      <c r="A116" s="91">
        <v>113</v>
      </c>
      <c r="B116" s="91">
        <v>0</v>
      </c>
      <c r="C116" s="91"/>
      <c r="D116" s="91"/>
      <c r="E116" s="103">
        <v>0</v>
      </c>
      <c r="F116" s="103">
        <v>800</v>
      </c>
      <c r="G116" s="103">
        <v>36.059951370310799</v>
      </c>
      <c r="H116" s="103">
        <v>0</v>
      </c>
      <c r="I116" s="103">
        <v>-6.7199315199413396</v>
      </c>
      <c r="J116" s="103">
        <v>9.7283359909208902E-2</v>
      </c>
      <c r="K116" s="103">
        <v>0.27433875066610303</v>
      </c>
      <c r="L116" s="103">
        <v>4.1887902047863898E-2</v>
      </c>
    </row>
    <row r="117" spans="1:12" customFormat="1" x14ac:dyDescent="0.25">
      <c r="A117" s="91">
        <v>114</v>
      </c>
      <c r="B117" s="91">
        <v>0</v>
      </c>
      <c r="C117" s="91"/>
      <c r="D117" s="91"/>
      <c r="E117" s="103">
        <v>0</v>
      </c>
      <c r="F117" s="103">
        <v>800</v>
      </c>
      <c r="G117" s="103">
        <v>36.084945708928601</v>
      </c>
      <c r="H117" s="103">
        <v>0</v>
      </c>
      <c r="I117" s="103">
        <v>-6.7199315199413396</v>
      </c>
      <c r="J117" s="103">
        <v>9.7265395090028406E-2</v>
      </c>
      <c r="K117" s="103">
        <v>0.27428808993589598</v>
      </c>
      <c r="L117" s="103">
        <v>4.1887902047863898E-2</v>
      </c>
    </row>
    <row r="118" spans="1:12" customFormat="1" x14ac:dyDescent="0.25">
      <c r="A118" s="91">
        <v>115</v>
      </c>
      <c r="B118" s="91">
        <v>0</v>
      </c>
      <c r="C118" s="91"/>
      <c r="D118" s="91"/>
      <c r="E118" s="103">
        <v>0</v>
      </c>
      <c r="F118" s="103">
        <v>800</v>
      </c>
      <c r="G118" s="103">
        <v>36.109940047546303</v>
      </c>
      <c r="H118" s="103">
        <v>0</v>
      </c>
      <c r="I118" s="103">
        <v>-6.7199315199413396</v>
      </c>
      <c r="J118" s="103">
        <v>9.7247962327099299E-2</v>
      </c>
      <c r="K118" s="103">
        <v>0.27423892960254598</v>
      </c>
      <c r="L118" s="103">
        <v>4.1887902047863898E-2</v>
      </c>
    </row>
    <row r="119" spans="1:12" customFormat="1" x14ac:dyDescent="0.25">
      <c r="A119" s="91">
        <v>116</v>
      </c>
      <c r="B119" s="91">
        <v>0</v>
      </c>
      <c r="C119" s="91"/>
      <c r="D119" s="91"/>
      <c r="E119" s="103">
        <v>0</v>
      </c>
      <c r="F119" s="103">
        <v>800</v>
      </c>
      <c r="G119" s="103">
        <v>36.134934386164097</v>
      </c>
      <c r="H119" s="103">
        <v>0</v>
      </c>
      <c r="I119" s="103">
        <v>-6.7199315199413396</v>
      </c>
      <c r="J119" s="103">
        <v>9.7231041398779E-2</v>
      </c>
      <c r="K119" s="103">
        <v>0.27419121264108498</v>
      </c>
      <c r="L119" s="103">
        <v>4.1887902047863898E-2</v>
      </c>
    </row>
    <row r="120" spans="1:12" customFormat="1" x14ac:dyDescent="0.25">
      <c r="A120" s="91">
        <v>117</v>
      </c>
      <c r="B120" s="91">
        <v>0</v>
      </c>
      <c r="C120" s="91"/>
      <c r="D120" s="91"/>
      <c r="E120" s="103">
        <v>0</v>
      </c>
      <c r="F120" s="103">
        <v>800</v>
      </c>
      <c r="G120" s="103">
        <v>36.159928724781899</v>
      </c>
      <c r="H120" s="103">
        <v>0</v>
      </c>
      <c r="I120" s="103">
        <v>-6.7199315199413396</v>
      </c>
      <c r="J120" s="103">
        <v>9.7214612576696294E-2</v>
      </c>
      <c r="K120" s="103">
        <v>0.27414488341757498</v>
      </c>
      <c r="L120" s="103">
        <v>4.1887902047863898E-2</v>
      </c>
    </row>
    <row r="121" spans="1:12" customFormat="1" x14ac:dyDescent="0.25">
      <c r="A121" s="91">
        <v>118</v>
      </c>
      <c r="B121" s="91">
        <v>0</v>
      </c>
      <c r="C121" s="91"/>
      <c r="D121" s="91"/>
      <c r="E121" s="103">
        <v>1</v>
      </c>
      <c r="F121" s="103">
        <v>800</v>
      </c>
      <c r="G121" s="103">
        <v>36.184923063399701</v>
      </c>
      <c r="H121" s="103">
        <v>0</v>
      </c>
      <c r="I121" s="103">
        <v>-6.7199315199413396</v>
      </c>
      <c r="J121" s="103">
        <v>9.7198656629205404E-2</v>
      </c>
      <c r="K121" s="103">
        <v>0.27409988769883697</v>
      </c>
      <c r="L121" s="103">
        <v>4.1887902047863898E-2</v>
      </c>
    </row>
    <row r="122" spans="1:12" customFormat="1" x14ac:dyDescent="0.25">
      <c r="A122" s="91">
        <v>119</v>
      </c>
      <c r="B122" s="91">
        <v>3</v>
      </c>
      <c r="C122" s="91"/>
      <c r="D122" s="91"/>
      <c r="E122" s="103">
        <v>1</v>
      </c>
      <c r="F122" s="103">
        <v>800</v>
      </c>
      <c r="G122" s="103">
        <v>36.211856583985899</v>
      </c>
      <c r="H122" s="103">
        <v>0</v>
      </c>
      <c r="I122" s="103">
        <v>-6.7199315199413396</v>
      </c>
      <c r="J122" s="103">
        <v>9.7181970571517395E-2</v>
      </c>
      <c r="K122" s="103">
        <v>0.27405283307177702</v>
      </c>
      <c r="L122" s="103">
        <v>2.0849408085163099</v>
      </c>
    </row>
    <row r="123" spans="1:12" customFormat="1" x14ac:dyDescent="0.25">
      <c r="A123" s="91">
        <v>120</v>
      </c>
      <c r="B123" s="91">
        <v>6</v>
      </c>
      <c r="C123" s="91"/>
      <c r="D123" s="91"/>
      <c r="E123" s="103">
        <v>1</v>
      </c>
      <c r="F123" s="103">
        <v>800</v>
      </c>
      <c r="G123" s="103">
        <v>36.231916963751402</v>
      </c>
      <c r="H123" s="103">
        <v>0</v>
      </c>
      <c r="I123" s="103">
        <v>-6.7199315199413396</v>
      </c>
      <c r="J123" s="103">
        <v>9.7169871701671004E-2</v>
      </c>
      <c r="K123" s="103">
        <v>0.27401871429913999</v>
      </c>
      <c r="L123" s="103">
        <v>4.1948936546085598</v>
      </c>
    </row>
    <row r="124" spans="1:12" customFormat="1" x14ac:dyDescent="0.25">
      <c r="A124" s="91">
        <v>121</v>
      </c>
      <c r="B124" s="91">
        <v>11</v>
      </c>
      <c r="C124" s="91"/>
      <c r="D124" s="91"/>
      <c r="E124" s="103">
        <v>1</v>
      </c>
      <c r="F124" s="103">
        <v>1310.13391486317</v>
      </c>
      <c r="G124" s="103">
        <v>36.3398381715105</v>
      </c>
      <c r="H124" s="103">
        <v>0</v>
      </c>
      <c r="I124" s="103">
        <v>-6.7199315199413396</v>
      </c>
      <c r="J124" s="103">
        <v>0.63926196252476897</v>
      </c>
      <c r="K124" s="103">
        <v>1.80271660344664</v>
      </c>
      <c r="L124" s="103">
        <v>6.36176775746255</v>
      </c>
    </row>
    <row r="125" spans="1:12" customFormat="1" x14ac:dyDescent="0.25">
      <c r="A125" s="91">
        <v>122</v>
      </c>
      <c r="B125" s="91">
        <v>13</v>
      </c>
      <c r="C125" s="91"/>
      <c r="D125" s="91"/>
      <c r="E125" s="103">
        <v>1</v>
      </c>
      <c r="F125" s="103">
        <v>1548.3400812019299</v>
      </c>
      <c r="G125" s="103">
        <v>36.443147029548498</v>
      </c>
      <c r="H125" s="103">
        <v>0</v>
      </c>
      <c r="I125" s="103">
        <v>-6.7199315199413396</v>
      </c>
      <c r="J125" s="103">
        <v>0.60200115872243298</v>
      </c>
      <c r="K125" s="103">
        <v>1.69764126092673</v>
      </c>
      <c r="L125" s="103">
        <v>4.8997295760213904</v>
      </c>
    </row>
    <row r="126" spans="1:12" customFormat="1" x14ac:dyDescent="0.25">
      <c r="A126" s="91">
        <v>123</v>
      </c>
      <c r="B126" s="91">
        <v>15</v>
      </c>
      <c r="C126" s="91"/>
      <c r="D126" s="91"/>
      <c r="E126" s="103">
        <v>2</v>
      </c>
      <c r="F126" s="103">
        <v>924.17713628958199</v>
      </c>
      <c r="G126" s="103">
        <v>36.512873939852199</v>
      </c>
      <c r="H126" s="103">
        <v>0</v>
      </c>
      <c r="I126" s="103">
        <v>-6.7199315199413396</v>
      </c>
      <c r="J126" s="103">
        <v>0.31610604685913202</v>
      </c>
      <c r="K126" s="103">
        <v>0.89141799845592895</v>
      </c>
      <c r="L126" s="103">
        <v>2.1356794561540502</v>
      </c>
    </row>
    <row r="127" spans="1:12" customFormat="1" x14ac:dyDescent="0.25">
      <c r="A127" s="91">
        <v>124</v>
      </c>
      <c r="B127" s="91">
        <v>14</v>
      </c>
      <c r="C127" s="91"/>
      <c r="D127" s="91"/>
      <c r="E127" s="103">
        <v>2</v>
      </c>
      <c r="F127" s="103">
        <v>862.56532720360997</v>
      </c>
      <c r="G127" s="103">
        <v>36.544939969593898</v>
      </c>
      <c r="H127" s="103">
        <v>0</v>
      </c>
      <c r="I127" s="103">
        <v>-6.7199315199413396</v>
      </c>
      <c r="J127" s="103">
        <v>0.244378020793898</v>
      </c>
      <c r="K127" s="103">
        <v>0.68914520404539004</v>
      </c>
      <c r="L127" s="103">
        <v>1.1431178038338199</v>
      </c>
    </row>
    <row r="128" spans="1:12" customFormat="1" x14ac:dyDescent="0.25">
      <c r="A128" s="91">
        <v>125</v>
      </c>
      <c r="B128" s="91">
        <v>16</v>
      </c>
      <c r="C128" s="91"/>
      <c r="D128" s="91"/>
      <c r="E128" s="103">
        <v>2</v>
      </c>
      <c r="F128" s="103">
        <v>985.78894537555402</v>
      </c>
      <c r="G128" s="103">
        <v>36.617529675724697</v>
      </c>
      <c r="H128" s="103">
        <v>0</v>
      </c>
      <c r="I128" s="103">
        <v>-6.7199315199413396</v>
      </c>
      <c r="J128" s="103">
        <v>0.60283385204566897</v>
      </c>
      <c r="K128" s="103">
        <v>1.6999894533226101</v>
      </c>
      <c r="L128" s="103">
        <v>6.6386725702882696</v>
      </c>
    </row>
    <row r="129" spans="1:12" customFormat="1" x14ac:dyDescent="0.25">
      <c r="A129" s="91">
        <v>126</v>
      </c>
      <c r="B129" s="91">
        <v>19</v>
      </c>
      <c r="C129" s="91"/>
      <c r="D129" s="91"/>
      <c r="E129" s="103">
        <v>2</v>
      </c>
      <c r="F129" s="103">
        <v>1170.6243726334701</v>
      </c>
      <c r="G129" s="103">
        <v>36.709821893637901</v>
      </c>
      <c r="H129" s="103">
        <v>0</v>
      </c>
      <c r="I129" s="103">
        <v>-6.7199315199413396</v>
      </c>
      <c r="J129" s="103">
        <v>0.73072038496595304</v>
      </c>
      <c r="K129" s="103">
        <v>2.06062904986937</v>
      </c>
      <c r="L129" s="103">
        <v>8.2788245010361603</v>
      </c>
    </row>
    <row r="130" spans="1:12" customFormat="1" x14ac:dyDescent="0.25">
      <c r="A130" s="91">
        <v>127</v>
      </c>
      <c r="B130" s="91">
        <v>22</v>
      </c>
      <c r="C130" s="91"/>
      <c r="D130" s="91"/>
      <c r="E130" s="103">
        <v>2</v>
      </c>
      <c r="F130" s="103">
        <v>1355.45979989139</v>
      </c>
      <c r="G130" s="103">
        <v>36.8139990689846</v>
      </c>
      <c r="H130" s="103">
        <v>0</v>
      </c>
      <c r="I130" s="103">
        <v>-6.7199315199413396</v>
      </c>
      <c r="J130" s="103">
        <v>0.75288983557658495</v>
      </c>
      <c r="K130" s="103">
        <v>2.1231468266931901</v>
      </c>
      <c r="L130" s="103">
        <v>8.1486562193265808</v>
      </c>
    </row>
    <row r="131" spans="1:12" customFormat="1" x14ac:dyDescent="0.25">
      <c r="A131" s="91">
        <v>128</v>
      </c>
      <c r="B131" s="91">
        <v>24</v>
      </c>
      <c r="C131" s="91"/>
      <c r="D131" s="91"/>
      <c r="E131" s="103">
        <v>2</v>
      </c>
      <c r="F131" s="103">
        <v>1478.68341806333</v>
      </c>
      <c r="G131" s="103">
        <v>36.9118835526845</v>
      </c>
      <c r="H131" s="103">
        <v>0</v>
      </c>
      <c r="I131" s="103">
        <v>-6.7199315199413396</v>
      </c>
      <c r="J131" s="103">
        <v>0.72610105310249995</v>
      </c>
      <c r="K131" s="103">
        <v>2.0476025494122099</v>
      </c>
      <c r="L131" s="103">
        <v>7.3039798070238904</v>
      </c>
    </row>
    <row r="132" spans="1:12" customFormat="1" x14ac:dyDescent="0.25">
      <c r="A132" s="91">
        <v>129</v>
      </c>
      <c r="B132" s="91">
        <v>26</v>
      </c>
      <c r="C132" s="91"/>
      <c r="D132" s="91"/>
      <c r="E132" s="103">
        <v>2</v>
      </c>
      <c r="F132" s="103">
        <v>1601.90703623527</v>
      </c>
      <c r="G132" s="103">
        <v>37.014006303940803</v>
      </c>
      <c r="H132" s="103">
        <v>0</v>
      </c>
      <c r="I132" s="103">
        <v>-6.7199315199413396</v>
      </c>
      <c r="J132" s="103">
        <v>0.81604897264876197</v>
      </c>
      <c r="K132" s="103">
        <v>2.3012553827062701</v>
      </c>
      <c r="L132" s="103">
        <v>8.4172423025712693</v>
      </c>
    </row>
    <row r="133" spans="1:12" customFormat="1" x14ac:dyDescent="0.25">
      <c r="A133" s="91">
        <v>130</v>
      </c>
      <c r="B133" s="91">
        <v>28</v>
      </c>
      <c r="C133" s="91"/>
      <c r="D133" s="91"/>
      <c r="E133" s="103">
        <v>2</v>
      </c>
      <c r="F133" s="103">
        <v>1725.1306544072199</v>
      </c>
      <c r="G133" s="103">
        <v>37.113945472245298</v>
      </c>
      <c r="H133" s="103">
        <v>0</v>
      </c>
      <c r="I133" s="103">
        <v>-6.7199315199413396</v>
      </c>
      <c r="J133" s="103">
        <v>0.89451107922546003</v>
      </c>
      <c r="K133" s="103">
        <v>2.5225182617122002</v>
      </c>
      <c r="L133" s="103">
        <v>9.3092815622160998</v>
      </c>
    </row>
    <row r="134" spans="1:12" customFormat="1" x14ac:dyDescent="0.25">
      <c r="A134" s="91">
        <v>131</v>
      </c>
      <c r="B134" s="91">
        <v>30</v>
      </c>
      <c r="C134" s="91"/>
      <c r="D134" s="91"/>
      <c r="E134" s="103">
        <v>3</v>
      </c>
      <c r="F134" s="103">
        <v>1156.6930400057499</v>
      </c>
      <c r="G134" s="103">
        <v>37.206237690158602</v>
      </c>
      <c r="H134" s="103">
        <v>0</v>
      </c>
      <c r="I134" s="103">
        <v>-6.7199315199413396</v>
      </c>
      <c r="J134" s="103">
        <v>0.74381997591770499</v>
      </c>
      <c r="K134" s="103">
        <v>2.09756985268801</v>
      </c>
      <c r="L134" s="103">
        <v>8.5335749964630399</v>
      </c>
    </row>
    <row r="135" spans="1:12" customFormat="1" x14ac:dyDescent="0.25">
      <c r="A135" s="91">
        <v>132</v>
      </c>
      <c r="B135" s="91">
        <v>32</v>
      </c>
      <c r="C135" s="91"/>
      <c r="D135" s="91"/>
      <c r="E135" s="103">
        <v>3</v>
      </c>
      <c r="F135" s="103">
        <v>1233.80590933947</v>
      </c>
      <c r="G135" s="103">
        <v>37.309977319991901</v>
      </c>
      <c r="H135" s="103">
        <v>0</v>
      </c>
      <c r="I135" s="103">
        <v>-6.7199315199413396</v>
      </c>
      <c r="J135" s="103">
        <v>0.96430236654524404</v>
      </c>
      <c r="K135" s="103">
        <v>2.7193294593163699</v>
      </c>
      <c r="L135" s="103">
        <v>11.9488860949977</v>
      </c>
    </row>
    <row r="136" spans="1:12" customFormat="1" x14ac:dyDescent="0.25">
      <c r="A136" s="91">
        <v>133</v>
      </c>
      <c r="B136" s="91">
        <v>35</v>
      </c>
      <c r="C136" s="91"/>
      <c r="D136" s="91"/>
      <c r="E136" s="103">
        <v>3</v>
      </c>
      <c r="F136" s="103">
        <v>1349.47521334004</v>
      </c>
      <c r="G136" s="103">
        <v>37.414354035491499</v>
      </c>
      <c r="H136" s="103">
        <v>0</v>
      </c>
      <c r="I136" s="103">
        <v>-6.7199315199413396</v>
      </c>
      <c r="J136" s="103">
        <v>1.00659777397395</v>
      </c>
      <c r="K136" s="103">
        <v>2.8386023672806302</v>
      </c>
      <c r="L136" s="103">
        <v>12.3899504045764</v>
      </c>
    </row>
    <row r="137" spans="1:12" customFormat="1" x14ac:dyDescent="0.25">
      <c r="A137" s="91">
        <v>134</v>
      </c>
      <c r="B137" s="91">
        <v>36</v>
      </c>
      <c r="C137" s="91"/>
      <c r="D137" s="91"/>
      <c r="E137" s="103">
        <v>3</v>
      </c>
      <c r="F137" s="103">
        <v>1388.0316480069</v>
      </c>
      <c r="G137" s="103">
        <v>37.518160121032402</v>
      </c>
      <c r="H137" s="103">
        <v>0</v>
      </c>
      <c r="I137" s="103">
        <v>-6.7199315199413396</v>
      </c>
      <c r="J137" s="103">
        <v>0.33859397652583301</v>
      </c>
      <c r="K137" s="103">
        <v>0.954833885156261</v>
      </c>
      <c r="L137" s="103">
        <v>0.943952423774715</v>
      </c>
    </row>
    <row r="138" spans="1:12" customFormat="1" x14ac:dyDescent="0.25">
      <c r="A138" s="91">
        <v>135</v>
      </c>
      <c r="B138" s="91">
        <v>35</v>
      </c>
      <c r="C138" s="91"/>
      <c r="D138" s="91"/>
      <c r="E138" s="103">
        <v>3</v>
      </c>
      <c r="F138" s="103">
        <v>1349.47521334004</v>
      </c>
      <c r="G138" s="103">
        <v>37.623047113992698</v>
      </c>
      <c r="H138" s="103">
        <v>0</v>
      </c>
      <c r="I138" s="103">
        <v>-6.7199315199413396</v>
      </c>
      <c r="J138" s="103">
        <v>0.38624448721770799</v>
      </c>
      <c r="K138" s="103">
        <v>1.0892081664723099</v>
      </c>
      <c r="L138" s="103">
        <v>1.9207959336411999</v>
      </c>
    </row>
    <row r="139" spans="1:12" customFormat="1" x14ac:dyDescent="0.25">
      <c r="A139" s="91">
        <v>136</v>
      </c>
      <c r="B139" s="91">
        <v>36</v>
      </c>
      <c r="C139" s="91"/>
      <c r="D139" s="91"/>
      <c r="E139" s="103">
        <v>3</v>
      </c>
      <c r="F139" s="103">
        <v>1388.0316480069</v>
      </c>
      <c r="G139" s="103">
        <v>37.726871019577899</v>
      </c>
      <c r="H139" s="103">
        <v>0</v>
      </c>
      <c r="I139" s="103">
        <v>-6.7199315199413396</v>
      </c>
      <c r="J139" s="103">
        <v>0.88741637368328696</v>
      </c>
      <c r="K139" s="103">
        <v>2.50251121573229</v>
      </c>
      <c r="L139" s="103">
        <v>10.323066201789899</v>
      </c>
    </row>
    <row r="140" spans="1:12" customFormat="1" x14ac:dyDescent="0.25">
      <c r="A140" s="91">
        <v>137</v>
      </c>
      <c r="B140" s="91">
        <v>38</v>
      </c>
      <c r="C140" s="91"/>
      <c r="D140" s="91"/>
      <c r="E140" s="103">
        <v>3</v>
      </c>
      <c r="F140" s="103">
        <v>1465.14451734062</v>
      </c>
      <c r="G140" s="103">
        <v>37.830692976186299</v>
      </c>
      <c r="H140" s="103">
        <v>0</v>
      </c>
      <c r="I140" s="103">
        <v>-6.7199315199413396</v>
      </c>
      <c r="J140" s="103">
        <v>0.98814384580597603</v>
      </c>
      <c r="K140" s="103">
        <v>2.7865623513600299</v>
      </c>
      <c r="L140" s="103">
        <v>11.7937972330891</v>
      </c>
    </row>
    <row r="141" spans="1:12" customFormat="1" x14ac:dyDescent="0.25">
      <c r="A141" s="91">
        <v>138</v>
      </c>
      <c r="B141" s="91">
        <v>40</v>
      </c>
      <c r="C141" s="91"/>
      <c r="D141" s="91"/>
      <c r="E141" s="103">
        <v>3</v>
      </c>
      <c r="F141" s="103">
        <v>1542.2573866743301</v>
      </c>
      <c r="G141" s="103">
        <v>37.930342948815699</v>
      </c>
      <c r="H141" s="103">
        <v>0</v>
      </c>
      <c r="I141" s="103">
        <v>-6.7199315199413396</v>
      </c>
      <c r="J141" s="103">
        <v>1.06621377312536</v>
      </c>
      <c r="K141" s="103">
        <v>3.00671928616761</v>
      </c>
      <c r="L141" s="103">
        <v>12.8830039730297</v>
      </c>
    </row>
    <row r="142" spans="1:12" customFormat="1" x14ac:dyDescent="0.25">
      <c r="A142" s="91">
        <v>139</v>
      </c>
      <c r="B142" s="91">
        <v>42</v>
      </c>
      <c r="C142" s="91"/>
      <c r="D142" s="91"/>
      <c r="E142" s="103">
        <v>3</v>
      </c>
      <c r="F142" s="103">
        <v>1619.3702560080501</v>
      </c>
      <c r="G142" s="103">
        <v>38.033374059916902</v>
      </c>
      <c r="H142" s="103">
        <v>0</v>
      </c>
      <c r="I142" s="103">
        <v>-6.7199315199413396</v>
      </c>
      <c r="J142" s="103">
        <v>0.98665626197334699</v>
      </c>
      <c r="K142" s="103">
        <v>2.7823673699106299</v>
      </c>
      <c r="L142" s="103">
        <v>11.2960910111986</v>
      </c>
    </row>
    <row r="143" spans="1:12" customFormat="1" x14ac:dyDescent="0.25">
      <c r="A143" s="91">
        <v>140</v>
      </c>
      <c r="B143" s="91">
        <v>43</v>
      </c>
      <c r="C143" s="91"/>
      <c r="D143" s="91"/>
      <c r="E143" s="103">
        <v>3</v>
      </c>
      <c r="F143" s="103">
        <v>1657.9266906749101</v>
      </c>
      <c r="G143" s="103">
        <v>38.135496811173198</v>
      </c>
      <c r="H143" s="103">
        <v>0</v>
      </c>
      <c r="I143" s="103">
        <v>-6.7199315199413396</v>
      </c>
      <c r="J143" s="103">
        <v>0.74751839709002599</v>
      </c>
      <c r="K143" s="103">
        <v>2.1079993880658798</v>
      </c>
      <c r="L143" s="103">
        <v>7.0401591378409503</v>
      </c>
    </row>
    <row r="144" spans="1:12" customFormat="1" x14ac:dyDescent="0.25">
      <c r="A144" s="91">
        <v>141</v>
      </c>
      <c r="B144" s="91">
        <v>44</v>
      </c>
      <c r="C144" s="91"/>
      <c r="D144" s="91"/>
      <c r="E144" s="103">
        <v>3</v>
      </c>
      <c r="F144" s="103">
        <v>1696.4831253417699</v>
      </c>
      <c r="G144" s="103">
        <v>38.243292059831397</v>
      </c>
      <c r="H144" s="103">
        <v>0</v>
      </c>
      <c r="I144" s="103">
        <v>-6.7199315199413396</v>
      </c>
      <c r="J144" s="103">
        <v>1.1862611325222401</v>
      </c>
      <c r="K144" s="103">
        <v>3.34525243950895</v>
      </c>
      <c r="L144" s="103">
        <v>14.4325351211669</v>
      </c>
    </row>
    <row r="145" spans="1:12" customFormat="1" x14ac:dyDescent="0.25">
      <c r="A145" s="91">
        <v>142</v>
      </c>
      <c r="B145" s="91">
        <v>47</v>
      </c>
      <c r="C145" s="91"/>
      <c r="D145" s="91"/>
      <c r="E145" s="103">
        <v>4</v>
      </c>
      <c r="F145" s="103">
        <v>1335.67469134732</v>
      </c>
      <c r="G145" s="103">
        <v>38.3543773890054</v>
      </c>
      <c r="H145" s="103">
        <v>0</v>
      </c>
      <c r="I145" s="103">
        <v>-6.7199315199413396</v>
      </c>
      <c r="J145" s="103">
        <v>1.47776893002878</v>
      </c>
      <c r="K145" s="103">
        <v>4.1673034567847198</v>
      </c>
      <c r="L145" s="103">
        <v>19.990287102558799</v>
      </c>
    </row>
    <row r="146" spans="1:12" customFormat="1" x14ac:dyDescent="0.25">
      <c r="A146" s="91">
        <v>143</v>
      </c>
      <c r="B146" s="91">
        <v>49</v>
      </c>
      <c r="C146" s="91"/>
      <c r="D146" s="91"/>
      <c r="E146" s="103">
        <v>4</v>
      </c>
      <c r="F146" s="103">
        <v>1392.5119122557201</v>
      </c>
      <c r="G146" s="103">
        <v>38.458554564352099</v>
      </c>
      <c r="H146" s="103">
        <v>0</v>
      </c>
      <c r="I146" s="103">
        <v>-6.7199315199413396</v>
      </c>
      <c r="J146" s="103">
        <v>0.75423533842525303</v>
      </c>
      <c r="K146" s="103">
        <v>2.1269411402414198</v>
      </c>
      <c r="L146" s="103">
        <v>8.0840813860301406</v>
      </c>
    </row>
    <row r="147" spans="1:12" customFormat="1" x14ac:dyDescent="0.25">
      <c r="A147" s="91">
        <v>144</v>
      </c>
      <c r="B147" s="91">
        <v>49</v>
      </c>
      <c r="C147" s="91"/>
      <c r="D147" s="91"/>
      <c r="E147" s="103">
        <v>4</v>
      </c>
      <c r="F147" s="103">
        <v>1392.5119122557201</v>
      </c>
      <c r="G147" s="103">
        <v>38.562731739698698</v>
      </c>
      <c r="H147" s="103">
        <v>0</v>
      </c>
      <c r="I147" s="103">
        <v>-6.7199315199413396</v>
      </c>
      <c r="J147" s="103">
        <v>0.690017803789156</v>
      </c>
      <c r="K147" s="103">
        <v>1.9458479066260701</v>
      </c>
      <c r="L147" s="103">
        <v>6.9978702198956499</v>
      </c>
    </row>
    <row r="148" spans="1:12" customFormat="1" x14ac:dyDescent="0.25">
      <c r="A148" s="91">
        <v>145</v>
      </c>
      <c r="B148" s="91">
        <v>50</v>
      </c>
      <c r="C148" s="91"/>
      <c r="D148" s="91"/>
      <c r="E148" s="103">
        <v>4</v>
      </c>
      <c r="F148" s="103">
        <v>1420.9305227099201</v>
      </c>
      <c r="G148" s="103">
        <v>38.666823966251101</v>
      </c>
      <c r="H148" s="103">
        <v>0</v>
      </c>
      <c r="I148" s="103">
        <v>-6.7199315199413396</v>
      </c>
      <c r="J148" s="103">
        <v>0.793778413751274</v>
      </c>
      <c r="K148" s="103">
        <v>2.2384524808505502</v>
      </c>
      <c r="L148" s="103">
        <v>8.6682271704593497</v>
      </c>
    </row>
    <row r="149" spans="1:12" customFormat="1" x14ac:dyDescent="0.25">
      <c r="A149" s="91">
        <v>146</v>
      </c>
      <c r="B149" s="91">
        <v>50</v>
      </c>
      <c r="C149" s="91"/>
      <c r="D149" s="91"/>
      <c r="E149" s="103">
        <v>4</v>
      </c>
      <c r="F149" s="103">
        <v>1420.9305227099201</v>
      </c>
      <c r="G149" s="103">
        <v>38.770916192803497</v>
      </c>
      <c r="H149" s="103">
        <v>0</v>
      </c>
      <c r="I149" s="103">
        <v>-6.7199315199413396</v>
      </c>
      <c r="J149" s="103">
        <v>0.51922225037988201</v>
      </c>
      <c r="K149" s="103">
        <v>1.46420501533043</v>
      </c>
      <c r="L149" s="103">
        <v>3.9778859961542201</v>
      </c>
    </row>
    <row r="150" spans="1:12" customFormat="1" x14ac:dyDescent="0.25">
      <c r="A150" s="91">
        <v>147</v>
      </c>
      <c r="B150" s="91">
        <v>50</v>
      </c>
      <c r="C150" s="91"/>
      <c r="D150" s="91"/>
      <c r="E150" s="103">
        <v>4</v>
      </c>
      <c r="F150" s="103">
        <v>1420.9305227099201</v>
      </c>
      <c r="G150" s="103">
        <v>38.877090067611597</v>
      </c>
      <c r="H150" s="103">
        <v>0</v>
      </c>
      <c r="I150" s="103">
        <v>-6.7199315199413396</v>
      </c>
      <c r="J150" s="103">
        <v>0.59092729148962897</v>
      </c>
      <c r="K150" s="103">
        <v>1.6664129922431199</v>
      </c>
      <c r="L150" s="103">
        <v>5.2149343913533297</v>
      </c>
    </row>
    <row r="151" spans="1:12" customFormat="1" x14ac:dyDescent="0.25">
      <c r="A151" s="91">
        <v>148</v>
      </c>
      <c r="B151" s="91">
        <v>50</v>
      </c>
      <c r="C151" s="91"/>
      <c r="D151" s="91"/>
      <c r="E151" s="103">
        <v>4</v>
      </c>
      <c r="F151" s="103">
        <v>1420.9305227099201</v>
      </c>
      <c r="G151" s="103">
        <v>38.983890732155203</v>
      </c>
      <c r="H151" s="103">
        <v>0</v>
      </c>
      <c r="I151" s="103">
        <v>-6.7199315199413396</v>
      </c>
      <c r="J151" s="103">
        <v>0.57558951072550102</v>
      </c>
      <c r="K151" s="103">
        <v>1.6231605016142101</v>
      </c>
      <c r="L151" s="103">
        <v>4.9527723731041897</v>
      </c>
    </row>
    <row r="152" spans="1:12" customFormat="1" x14ac:dyDescent="0.25">
      <c r="A152" s="91">
        <v>149</v>
      </c>
      <c r="B152" s="91">
        <v>50</v>
      </c>
      <c r="C152" s="91"/>
      <c r="D152" s="91"/>
      <c r="E152" s="103">
        <v>4</v>
      </c>
      <c r="F152" s="103">
        <v>1420.9305227099201</v>
      </c>
      <c r="G152" s="103">
        <v>39.090691396698801</v>
      </c>
      <c r="H152" s="103">
        <v>0</v>
      </c>
      <c r="I152" s="103">
        <v>-6.7199315199413396</v>
      </c>
      <c r="J152" s="103">
        <v>0.56433654404792</v>
      </c>
      <c r="K152" s="103">
        <v>1.59142717309332</v>
      </c>
      <c r="L152" s="103">
        <v>4.7606231608615097</v>
      </c>
    </row>
    <row r="153" spans="1:12" customFormat="1" x14ac:dyDescent="0.25">
      <c r="A153" s="91">
        <v>150</v>
      </c>
      <c r="B153" s="91">
        <v>50</v>
      </c>
      <c r="C153" s="91"/>
      <c r="D153" s="91"/>
      <c r="E153" s="103">
        <v>4</v>
      </c>
      <c r="F153" s="103">
        <v>1420.9305227099201</v>
      </c>
      <c r="G153" s="103">
        <v>39.1974920612424</v>
      </c>
      <c r="H153" s="103">
        <v>0</v>
      </c>
      <c r="I153" s="103">
        <v>-6.7199315199413396</v>
      </c>
      <c r="J153" s="103">
        <v>0.62404096656104002</v>
      </c>
      <c r="K153" s="103">
        <v>1.7597934455655799</v>
      </c>
      <c r="L153" s="103">
        <v>5.7876234962723299</v>
      </c>
    </row>
    <row r="154" spans="1:12" customFormat="1" x14ac:dyDescent="0.25">
      <c r="A154" s="91">
        <v>151</v>
      </c>
      <c r="B154" s="91">
        <v>50</v>
      </c>
      <c r="C154" s="91"/>
      <c r="D154" s="91"/>
      <c r="E154" s="103">
        <v>4</v>
      </c>
      <c r="F154" s="103">
        <v>1420.9305227099201</v>
      </c>
      <c r="G154" s="103">
        <v>39.308060168418301</v>
      </c>
      <c r="H154" s="103">
        <v>0</v>
      </c>
      <c r="I154" s="103">
        <v>-6.7199315199413396</v>
      </c>
      <c r="J154" s="103">
        <v>0.39733053394454698</v>
      </c>
      <c r="K154" s="103">
        <v>1.12047078128851</v>
      </c>
      <c r="L154" s="103">
        <v>1.8686686702280499</v>
      </c>
    </row>
    <row r="155" spans="1:12" customFormat="1" x14ac:dyDescent="0.25">
      <c r="A155" s="91">
        <v>152</v>
      </c>
      <c r="B155" s="91">
        <v>49</v>
      </c>
      <c r="C155" s="91"/>
      <c r="D155" s="91"/>
      <c r="E155" s="103">
        <v>4</v>
      </c>
      <c r="F155" s="103">
        <v>1392.5119122557201</v>
      </c>
      <c r="G155" s="103">
        <v>39.419879260355899</v>
      </c>
      <c r="H155" s="103">
        <v>0</v>
      </c>
      <c r="I155" s="103">
        <v>-6.7199315199413396</v>
      </c>
      <c r="J155" s="103">
        <v>0.31955102796479201</v>
      </c>
      <c r="K155" s="103">
        <v>0.90113283369062103</v>
      </c>
      <c r="L155" s="103">
        <v>0.61996886962500397</v>
      </c>
    </row>
    <row r="156" spans="1:12" customFormat="1" x14ac:dyDescent="0.25">
      <c r="A156" s="91">
        <v>153</v>
      </c>
      <c r="B156" s="91">
        <v>49</v>
      </c>
      <c r="C156" s="91"/>
      <c r="D156" s="91"/>
      <c r="E156" s="103">
        <v>4</v>
      </c>
      <c r="F156" s="103">
        <v>1392.5119122557201</v>
      </c>
      <c r="G156" s="103">
        <v>39.529469228950802</v>
      </c>
      <c r="H156" s="103">
        <v>0</v>
      </c>
      <c r="I156" s="103">
        <v>-6.7199315199413396</v>
      </c>
      <c r="J156" s="103">
        <v>0.85371125186965102</v>
      </c>
      <c r="K156" s="103">
        <v>2.4074628845682402</v>
      </c>
      <c r="L156" s="103">
        <v>9.7720998573803897</v>
      </c>
    </row>
    <row r="157" spans="1:12" customFormat="1" x14ac:dyDescent="0.25">
      <c r="A157" s="91">
        <v>154</v>
      </c>
      <c r="B157" s="91">
        <v>50</v>
      </c>
      <c r="C157" s="91"/>
      <c r="D157" s="91"/>
      <c r="E157" s="103">
        <v>4</v>
      </c>
      <c r="F157" s="103">
        <v>1420.9305227099201</v>
      </c>
      <c r="G157" s="103">
        <v>39.6393275185129</v>
      </c>
      <c r="H157" s="103">
        <v>0</v>
      </c>
      <c r="I157" s="103">
        <v>-6.7199315199413396</v>
      </c>
      <c r="J157" s="103">
        <v>0.589073277393377</v>
      </c>
      <c r="K157" s="103">
        <v>1.6611846786717299</v>
      </c>
      <c r="L157" s="103">
        <v>5.1938724767491999</v>
      </c>
    </row>
    <row r="158" spans="1:12" customFormat="1" x14ac:dyDescent="0.25">
      <c r="A158" s="91">
        <v>155</v>
      </c>
      <c r="B158" s="91">
        <v>49</v>
      </c>
      <c r="C158" s="91"/>
      <c r="D158" s="91"/>
      <c r="E158" s="103">
        <v>4</v>
      </c>
      <c r="F158" s="103">
        <v>1392.5119122557201</v>
      </c>
      <c r="G158" s="103">
        <v>39.750004902564498</v>
      </c>
      <c r="H158" s="103">
        <v>0</v>
      </c>
      <c r="I158" s="103">
        <v>-6.7199315199413396</v>
      </c>
      <c r="J158" s="103">
        <v>0.24129125276989699</v>
      </c>
      <c r="K158" s="103">
        <v>0.68044052850693404</v>
      </c>
      <c r="L158" s="103">
        <v>-0.75040099598698196</v>
      </c>
    </row>
    <row r="159" spans="1:12" customFormat="1" x14ac:dyDescent="0.25">
      <c r="A159" s="91">
        <v>156</v>
      </c>
      <c r="B159" s="91">
        <v>48</v>
      </c>
      <c r="C159" s="91"/>
      <c r="D159" s="91"/>
      <c r="E159" s="103">
        <v>4</v>
      </c>
      <c r="F159" s="103">
        <v>1364.0933018015201</v>
      </c>
      <c r="G159" s="103">
        <v>39.860717595905697</v>
      </c>
      <c r="H159" s="103">
        <v>0</v>
      </c>
      <c r="I159" s="103">
        <v>-6.7199315199413396</v>
      </c>
      <c r="J159" s="103">
        <v>0</v>
      </c>
      <c r="K159" s="103">
        <v>0</v>
      </c>
      <c r="L159" s="103">
        <v>-2.8458703549817499</v>
      </c>
    </row>
    <row r="160" spans="1:12" customFormat="1" x14ac:dyDescent="0.25">
      <c r="A160" s="91">
        <v>157</v>
      </c>
      <c r="B160" s="91">
        <v>46</v>
      </c>
      <c r="C160" s="91"/>
      <c r="D160" s="91"/>
      <c r="E160" s="103">
        <v>4</v>
      </c>
      <c r="F160" s="103">
        <v>1307.25608089313</v>
      </c>
      <c r="G160" s="103">
        <v>39.972260012081897</v>
      </c>
      <c r="H160" s="103">
        <v>0</v>
      </c>
      <c r="I160" s="103">
        <v>-6.7199315199413396</v>
      </c>
      <c r="J160" s="103">
        <v>0</v>
      </c>
      <c r="K160" s="103">
        <v>0</v>
      </c>
      <c r="L160" s="103">
        <v>-3.4546527046324602</v>
      </c>
    </row>
    <row r="161" spans="1:12" customFormat="1" x14ac:dyDescent="0.25">
      <c r="A161" s="91">
        <v>158</v>
      </c>
      <c r="B161" s="91">
        <v>45</v>
      </c>
      <c r="C161" s="91"/>
      <c r="D161" s="91"/>
      <c r="E161" s="103">
        <v>4</v>
      </c>
      <c r="F161" s="103">
        <v>1278.83747043893</v>
      </c>
      <c r="G161" s="103">
        <v>40.084908826854402</v>
      </c>
      <c r="H161" s="103">
        <v>0</v>
      </c>
      <c r="I161" s="103">
        <v>-6.7199315199413396</v>
      </c>
      <c r="J161" s="103">
        <v>0.30331725588285702</v>
      </c>
      <c r="K161" s="103">
        <v>0.85535365053213797</v>
      </c>
      <c r="L161" s="103">
        <v>0.77535705704410696</v>
      </c>
    </row>
    <row r="162" spans="1:12" customFormat="1" x14ac:dyDescent="0.25">
      <c r="A162" s="91">
        <v>159</v>
      </c>
      <c r="B162" s="91">
        <v>44</v>
      </c>
      <c r="C162" s="91"/>
      <c r="D162" s="91"/>
      <c r="E162" s="103">
        <v>4</v>
      </c>
      <c r="F162" s="103">
        <v>1250.41885998473</v>
      </c>
      <c r="G162" s="103">
        <v>40.1971766204638</v>
      </c>
      <c r="H162" s="103">
        <v>0</v>
      </c>
      <c r="I162" s="103">
        <v>-6.7199315199413396</v>
      </c>
      <c r="J162" s="103">
        <v>0.13281868456556201</v>
      </c>
      <c r="K162" s="103">
        <v>0.37454824774593598</v>
      </c>
      <c r="L162" s="103">
        <v>-2.08816675466394</v>
      </c>
    </row>
    <row r="163" spans="1:12" customFormat="1" x14ac:dyDescent="0.25">
      <c r="A163" s="91">
        <v>160</v>
      </c>
      <c r="B163" s="91">
        <v>42</v>
      </c>
      <c r="C163" s="91"/>
      <c r="D163" s="91"/>
      <c r="E163" s="103">
        <v>4</v>
      </c>
      <c r="F163" s="103">
        <v>1193.58163907633</v>
      </c>
      <c r="G163" s="103">
        <v>40.306824066392103</v>
      </c>
      <c r="H163" s="103">
        <v>0</v>
      </c>
      <c r="I163" s="103">
        <v>-6.7199315199413396</v>
      </c>
      <c r="J163" s="103">
        <v>0</v>
      </c>
      <c r="K163" s="103">
        <v>0</v>
      </c>
      <c r="L163" s="103">
        <v>-3.9834734450598601</v>
      </c>
    </row>
    <row r="164" spans="1:12" customFormat="1" x14ac:dyDescent="0.25">
      <c r="A164" s="91">
        <v>161</v>
      </c>
      <c r="B164" s="91">
        <v>39</v>
      </c>
      <c r="C164" s="91"/>
      <c r="D164" s="91"/>
      <c r="E164" s="103">
        <v>3</v>
      </c>
      <c r="F164" s="103">
        <v>1503.7009520074801</v>
      </c>
      <c r="G164" s="103">
        <v>40.4121859615543</v>
      </c>
      <c r="H164" s="103">
        <v>0</v>
      </c>
      <c r="I164" s="103">
        <v>-6.7199315199413396</v>
      </c>
      <c r="J164" s="103">
        <v>0</v>
      </c>
      <c r="K164" s="103">
        <v>0</v>
      </c>
      <c r="L164" s="103">
        <v>-5.1852378008576698</v>
      </c>
    </row>
    <row r="165" spans="1:12" customFormat="1" x14ac:dyDescent="0.25">
      <c r="A165" s="91">
        <v>162</v>
      </c>
      <c r="B165" s="91">
        <v>37</v>
      </c>
      <c r="C165" s="91"/>
      <c r="D165" s="91"/>
      <c r="E165" s="103">
        <v>3</v>
      </c>
      <c r="F165" s="103">
        <v>1426.58808267376</v>
      </c>
      <c r="G165" s="103">
        <v>40.522813706101303</v>
      </c>
      <c r="H165" s="103">
        <v>0</v>
      </c>
      <c r="I165" s="103">
        <v>-6.7199315199413396</v>
      </c>
      <c r="J165" s="103">
        <v>0</v>
      </c>
      <c r="K165" s="103">
        <v>0</v>
      </c>
      <c r="L165" s="103">
        <v>-4.7234238392101604</v>
      </c>
    </row>
    <row r="166" spans="1:12" customFormat="1" x14ac:dyDescent="0.25">
      <c r="A166" s="91">
        <v>163</v>
      </c>
      <c r="B166" s="91">
        <v>35</v>
      </c>
      <c r="C166" s="91"/>
      <c r="D166" s="91"/>
      <c r="E166" s="103">
        <v>3</v>
      </c>
      <c r="F166" s="103">
        <v>1349.47521334004</v>
      </c>
      <c r="G166" s="103">
        <v>40.633491090152901</v>
      </c>
      <c r="H166" s="103">
        <v>0</v>
      </c>
      <c r="I166" s="103">
        <v>-6.7199315199413396</v>
      </c>
      <c r="J166" s="103">
        <v>0.210441317329609</v>
      </c>
      <c r="K166" s="103">
        <v>0.59344381339844099</v>
      </c>
      <c r="L166" s="103">
        <v>-1.1099498203042599</v>
      </c>
    </row>
    <row r="167" spans="1:12" customFormat="1" x14ac:dyDescent="0.25">
      <c r="A167" s="91">
        <v>164</v>
      </c>
      <c r="B167" s="91">
        <v>35</v>
      </c>
      <c r="C167" s="91"/>
      <c r="D167" s="91"/>
      <c r="E167" s="103">
        <v>3</v>
      </c>
      <c r="F167" s="103">
        <v>1349.47521334004</v>
      </c>
      <c r="G167" s="103">
        <v>40.743434328509302</v>
      </c>
      <c r="H167" s="103">
        <v>0</v>
      </c>
      <c r="I167" s="103">
        <v>-6.7199315199413396</v>
      </c>
      <c r="J167" s="103">
        <v>0.56081746560921897</v>
      </c>
      <c r="K167" s="103">
        <v>1.58150338362645</v>
      </c>
      <c r="L167" s="103">
        <v>4.9668216227370401</v>
      </c>
    </row>
    <row r="168" spans="1:12" customFormat="1" x14ac:dyDescent="0.25">
      <c r="A168" s="91">
        <v>165</v>
      </c>
      <c r="B168" s="91">
        <v>35</v>
      </c>
      <c r="C168" s="91"/>
      <c r="D168" s="91"/>
      <c r="E168" s="103">
        <v>3</v>
      </c>
      <c r="F168" s="103">
        <v>1349.47521334004</v>
      </c>
      <c r="G168" s="103">
        <v>40.8552534204469</v>
      </c>
      <c r="H168" s="103">
        <v>0</v>
      </c>
      <c r="I168" s="103">
        <v>-6.7199315199413396</v>
      </c>
      <c r="J168" s="103">
        <v>0.25417732002385501</v>
      </c>
      <c r="K168" s="103">
        <v>0.71677919520953903</v>
      </c>
      <c r="L168" s="103">
        <v>-0.33877425392662502</v>
      </c>
    </row>
    <row r="169" spans="1:12" customFormat="1" x14ac:dyDescent="0.25">
      <c r="A169" s="91">
        <v>166</v>
      </c>
      <c r="B169" s="91">
        <v>34</v>
      </c>
      <c r="C169" s="91"/>
      <c r="D169" s="91"/>
      <c r="E169" s="103">
        <v>3</v>
      </c>
      <c r="F169" s="103">
        <v>1310.91877867318</v>
      </c>
      <c r="G169" s="103">
        <v>40.969262474648197</v>
      </c>
      <c r="H169" s="103">
        <v>0</v>
      </c>
      <c r="I169" s="103">
        <v>-6.7199315199413396</v>
      </c>
      <c r="J169" s="103">
        <v>0.44102238330190002</v>
      </c>
      <c r="K169" s="103">
        <v>1.2436816508367501</v>
      </c>
      <c r="L169" s="103">
        <v>3.0481548598807202</v>
      </c>
    </row>
    <row r="170" spans="1:12" customFormat="1" x14ac:dyDescent="0.25">
      <c r="A170" s="91">
        <v>167</v>
      </c>
      <c r="B170" s="91">
        <v>35</v>
      </c>
      <c r="C170" s="91"/>
      <c r="D170" s="91"/>
      <c r="E170" s="103">
        <v>3</v>
      </c>
      <c r="F170" s="103">
        <v>1349.47521334004</v>
      </c>
      <c r="G170" s="103">
        <v>41.079205713004598</v>
      </c>
      <c r="H170" s="103">
        <v>0</v>
      </c>
      <c r="I170" s="103">
        <v>-6.7199315199413396</v>
      </c>
      <c r="J170" s="103">
        <v>0.62736502398076099</v>
      </c>
      <c r="K170" s="103">
        <v>1.7691672764090001</v>
      </c>
      <c r="L170" s="103">
        <v>6.1046726650138403</v>
      </c>
    </row>
    <row r="171" spans="1:12" customFormat="1" x14ac:dyDescent="0.25">
      <c r="A171" s="91">
        <v>168</v>
      </c>
      <c r="B171" s="91">
        <v>35</v>
      </c>
      <c r="C171" s="91"/>
      <c r="D171" s="91"/>
      <c r="E171" s="103">
        <v>3</v>
      </c>
      <c r="F171" s="103">
        <v>1349.47521334004</v>
      </c>
      <c r="G171" s="103">
        <v>41.189858768974702</v>
      </c>
      <c r="H171" s="103">
        <v>0</v>
      </c>
      <c r="I171" s="103">
        <v>-6.7199315199413396</v>
      </c>
      <c r="J171" s="103">
        <v>0.40577683265352599</v>
      </c>
      <c r="K171" s="103">
        <v>1.1442893154935001</v>
      </c>
      <c r="L171" s="103">
        <v>2.3067278747538902</v>
      </c>
    </row>
    <row r="172" spans="1:12" customFormat="1" x14ac:dyDescent="0.25">
      <c r="A172" s="91">
        <v>169</v>
      </c>
      <c r="B172" s="91">
        <v>35</v>
      </c>
      <c r="C172" s="91"/>
      <c r="D172" s="91"/>
      <c r="E172" s="103">
        <v>3</v>
      </c>
      <c r="F172" s="103">
        <v>1349.47521334004</v>
      </c>
      <c r="G172" s="103">
        <v>41.310550790646197</v>
      </c>
      <c r="H172" s="103">
        <v>0</v>
      </c>
      <c r="I172" s="103">
        <v>-6.7199315199413396</v>
      </c>
      <c r="J172" s="103">
        <v>0.46458558695405799</v>
      </c>
      <c r="K172" s="103">
        <v>1.3101298065918201</v>
      </c>
      <c r="L172" s="103">
        <v>3.3237250312414899</v>
      </c>
    </row>
    <row r="173" spans="1:12" customFormat="1" x14ac:dyDescent="0.25">
      <c r="A173" s="91">
        <v>170</v>
      </c>
      <c r="B173" s="91">
        <v>35</v>
      </c>
      <c r="C173" s="91"/>
      <c r="D173" s="91"/>
      <c r="E173" s="103">
        <v>3</v>
      </c>
      <c r="F173" s="103">
        <v>1349.47521334004</v>
      </c>
      <c r="G173" s="103">
        <v>41.431242812317699</v>
      </c>
      <c r="H173" s="103">
        <v>0</v>
      </c>
      <c r="I173" s="103">
        <v>-6.7199315199413396</v>
      </c>
      <c r="J173" s="103">
        <v>0.44861705270695701</v>
      </c>
      <c r="K173" s="103">
        <v>1.26509859324344</v>
      </c>
      <c r="L173" s="103">
        <v>3.0500977044337798</v>
      </c>
    </row>
    <row r="174" spans="1:12" customFormat="1" x14ac:dyDescent="0.25">
      <c r="A174" s="91">
        <v>171</v>
      </c>
      <c r="B174" s="91">
        <v>35</v>
      </c>
      <c r="C174" s="91"/>
      <c r="D174" s="91"/>
      <c r="E174" s="103">
        <v>3</v>
      </c>
      <c r="F174" s="103">
        <v>1349.47521334004</v>
      </c>
      <c r="G174" s="103">
        <v>41.5519348339893</v>
      </c>
      <c r="H174" s="103">
        <v>0</v>
      </c>
      <c r="I174" s="103">
        <v>-6.7199315199413396</v>
      </c>
      <c r="J174" s="103">
        <v>0.45287103064686202</v>
      </c>
      <c r="K174" s="103">
        <v>1.27709479685405</v>
      </c>
      <c r="L174" s="103">
        <v>3.12503509760736</v>
      </c>
    </row>
    <row r="175" spans="1:12" customFormat="1" x14ac:dyDescent="0.25">
      <c r="A175" s="91">
        <v>172</v>
      </c>
      <c r="B175" s="91">
        <v>35</v>
      </c>
      <c r="C175" s="91"/>
      <c r="D175" s="91"/>
      <c r="E175" s="103">
        <v>3</v>
      </c>
      <c r="F175" s="103">
        <v>1349.47521334004</v>
      </c>
      <c r="G175" s="103">
        <v>41.672626855660802</v>
      </c>
      <c r="H175" s="103">
        <v>0</v>
      </c>
      <c r="I175" s="103">
        <v>-6.7199315199413396</v>
      </c>
      <c r="J175" s="103">
        <v>0.45111326779088201</v>
      </c>
      <c r="K175" s="103">
        <v>1.27213791145939</v>
      </c>
      <c r="L175" s="103">
        <v>3.0963120509887898</v>
      </c>
    </row>
    <row r="176" spans="1:12" customFormat="1" x14ac:dyDescent="0.25">
      <c r="A176" s="91">
        <v>173</v>
      </c>
      <c r="B176" s="91">
        <v>35</v>
      </c>
      <c r="C176" s="91"/>
      <c r="D176" s="91"/>
      <c r="E176" s="103">
        <v>3</v>
      </c>
      <c r="F176" s="103">
        <v>1349.47521334004</v>
      </c>
      <c r="G176" s="103">
        <v>41.793318877332297</v>
      </c>
      <c r="H176" s="103">
        <v>0</v>
      </c>
      <c r="I176" s="103">
        <v>-6.7199315199413396</v>
      </c>
      <c r="J176" s="103">
        <v>0.45318798875612398</v>
      </c>
      <c r="K176" s="103">
        <v>1.2779886176656401</v>
      </c>
      <c r="L176" s="103">
        <v>3.1336651953483199</v>
      </c>
    </row>
    <row r="177" spans="1:12" customFormat="1" x14ac:dyDescent="0.25">
      <c r="A177" s="91">
        <v>174</v>
      </c>
      <c r="B177" s="91">
        <v>35</v>
      </c>
      <c r="C177" s="91"/>
      <c r="D177" s="91"/>
      <c r="E177" s="103">
        <v>3</v>
      </c>
      <c r="F177" s="103">
        <v>1349.47521334004</v>
      </c>
      <c r="G177" s="103">
        <v>41.914010899003799</v>
      </c>
      <c r="H177" s="103">
        <v>0</v>
      </c>
      <c r="I177" s="103">
        <v>-6.7199315199413396</v>
      </c>
      <c r="J177" s="103">
        <v>0.44594697474019501</v>
      </c>
      <c r="K177" s="103">
        <v>1.2575689822774301</v>
      </c>
      <c r="L177" s="103">
        <v>3.0103744730734201</v>
      </c>
    </row>
    <row r="178" spans="1:12" customFormat="1" x14ac:dyDescent="0.25">
      <c r="A178" s="91">
        <v>175</v>
      </c>
      <c r="B178" s="91">
        <v>35</v>
      </c>
      <c r="C178" s="91"/>
      <c r="D178" s="91"/>
      <c r="E178" s="103">
        <v>3</v>
      </c>
      <c r="F178" s="103">
        <v>1349.47521334004</v>
      </c>
      <c r="G178" s="103">
        <v>42.034702920675301</v>
      </c>
      <c r="H178" s="103">
        <v>0</v>
      </c>
      <c r="I178" s="103">
        <v>-6.7199315199413396</v>
      </c>
      <c r="J178" s="103">
        <v>0.47215711496662</v>
      </c>
      <c r="K178" s="103">
        <v>1.3314814903488199</v>
      </c>
      <c r="L178" s="103">
        <v>3.4635838622775599</v>
      </c>
    </row>
    <row r="179" spans="1:12" customFormat="1" x14ac:dyDescent="0.25">
      <c r="A179" s="91">
        <v>176</v>
      </c>
      <c r="B179" s="91">
        <v>35</v>
      </c>
      <c r="C179" s="91"/>
      <c r="D179" s="91"/>
      <c r="E179" s="103">
        <v>3</v>
      </c>
      <c r="F179" s="103">
        <v>1349.47521334004</v>
      </c>
      <c r="G179" s="103">
        <v>42.152868666950503</v>
      </c>
      <c r="H179" s="103">
        <v>0</v>
      </c>
      <c r="I179" s="103">
        <v>-6.7199315199413396</v>
      </c>
      <c r="J179" s="103">
        <v>0.37423454411503299</v>
      </c>
      <c r="K179" s="103">
        <v>1.0553401669559099</v>
      </c>
      <c r="L179" s="103">
        <v>1.77263635861583</v>
      </c>
    </row>
    <row r="180" spans="1:12" customFormat="1" x14ac:dyDescent="0.25">
      <c r="A180" s="91">
        <v>177</v>
      </c>
      <c r="B180" s="91">
        <v>34</v>
      </c>
      <c r="C180" s="91"/>
      <c r="D180" s="91"/>
      <c r="E180" s="103">
        <v>3</v>
      </c>
      <c r="F180" s="103">
        <v>1310.91877867318</v>
      </c>
      <c r="G180" s="103">
        <v>42.271923773431702</v>
      </c>
      <c r="H180" s="103">
        <v>0</v>
      </c>
      <c r="I180" s="103">
        <v>-6.7199315199413396</v>
      </c>
      <c r="J180" s="103">
        <v>0</v>
      </c>
      <c r="K180" s="103">
        <v>0</v>
      </c>
      <c r="L180" s="103">
        <v>-3.05523013989596</v>
      </c>
    </row>
    <row r="181" spans="1:12" customFormat="1" x14ac:dyDescent="0.25">
      <c r="A181" s="91">
        <v>178</v>
      </c>
      <c r="B181" s="91">
        <v>32</v>
      </c>
      <c r="C181" s="91"/>
      <c r="D181" s="91"/>
      <c r="E181" s="103">
        <v>3</v>
      </c>
      <c r="F181" s="103">
        <v>1233.80590933947</v>
      </c>
      <c r="G181" s="103">
        <v>42.390380223724001</v>
      </c>
      <c r="H181" s="103">
        <v>0</v>
      </c>
      <c r="I181" s="103">
        <v>-6.7199315199413396</v>
      </c>
      <c r="J181" s="103">
        <v>0</v>
      </c>
      <c r="K181" s="103">
        <v>0</v>
      </c>
      <c r="L181" s="103">
        <v>-3.8468754313767599</v>
      </c>
    </row>
    <row r="182" spans="1:12" customFormat="1" x14ac:dyDescent="0.25">
      <c r="A182" s="91">
        <v>179</v>
      </c>
      <c r="B182" s="91">
        <v>30</v>
      </c>
      <c r="C182" s="91"/>
      <c r="D182" s="91"/>
      <c r="E182" s="103">
        <v>3</v>
      </c>
      <c r="F182" s="103">
        <v>1156.6930400057499</v>
      </c>
      <c r="G182" s="103">
        <v>42.504232221804997</v>
      </c>
      <c r="H182" s="103">
        <v>0</v>
      </c>
      <c r="I182" s="103">
        <v>-6.7199315199413396</v>
      </c>
      <c r="J182" s="103">
        <v>0</v>
      </c>
      <c r="K182" s="103">
        <v>0</v>
      </c>
      <c r="L182" s="103">
        <v>-3.8470648403918299</v>
      </c>
    </row>
    <row r="183" spans="1:12" customFormat="1" x14ac:dyDescent="0.25">
      <c r="A183" s="91">
        <v>180</v>
      </c>
      <c r="B183" s="91">
        <v>27</v>
      </c>
      <c r="C183" s="91"/>
      <c r="D183" s="91"/>
      <c r="E183" s="103">
        <v>2</v>
      </c>
      <c r="F183" s="103">
        <v>1663.51884532125</v>
      </c>
      <c r="G183" s="103">
        <v>42.620403181360999</v>
      </c>
      <c r="H183" s="103">
        <v>0</v>
      </c>
      <c r="I183" s="103">
        <v>-6.7199315199413396</v>
      </c>
      <c r="J183" s="103">
        <v>0</v>
      </c>
      <c r="K183" s="103">
        <v>0</v>
      </c>
      <c r="L183" s="103">
        <v>-5.8479828455238598</v>
      </c>
    </row>
    <row r="184" spans="1:12" customFormat="1" x14ac:dyDescent="0.25">
      <c r="A184" s="91">
        <v>181</v>
      </c>
      <c r="B184" s="91">
        <v>24</v>
      </c>
      <c r="C184" s="91"/>
      <c r="D184" s="91"/>
      <c r="E184" s="103">
        <v>2</v>
      </c>
      <c r="F184" s="103">
        <v>1478.68341806333</v>
      </c>
      <c r="G184" s="103">
        <v>42.732335873360597</v>
      </c>
      <c r="H184" s="103">
        <v>0</v>
      </c>
      <c r="I184" s="103">
        <v>-6.7199315199413396</v>
      </c>
      <c r="J184" s="103">
        <v>0</v>
      </c>
      <c r="K184" s="103">
        <v>0</v>
      </c>
      <c r="L184" s="103">
        <v>-5.0843415555822098</v>
      </c>
    </row>
    <row r="185" spans="1:12" customFormat="1" x14ac:dyDescent="0.25">
      <c r="A185" s="91">
        <v>182</v>
      </c>
      <c r="B185" s="91">
        <v>20</v>
      </c>
      <c r="C185" s="91"/>
      <c r="D185" s="91"/>
      <c r="E185" s="103">
        <v>2</v>
      </c>
      <c r="F185" s="103">
        <v>1232.2361817194401</v>
      </c>
      <c r="G185" s="103">
        <v>42.850792323652897</v>
      </c>
      <c r="H185" s="103">
        <v>0</v>
      </c>
      <c r="I185" s="103">
        <v>-6.7199315199413396</v>
      </c>
      <c r="J185" s="103">
        <v>0</v>
      </c>
      <c r="K185" s="103">
        <v>0</v>
      </c>
      <c r="L185" s="103">
        <v>-4.1277992614266097</v>
      </c>
    </row>
    <row r="186" spans="1:12" customFormat="1" x14ac:dyDescent="0.25">
      <c r="A186" s="91">
        <v>183</v>
      </c>
      <c r="B186" s="91">
        <v>16</v>
      </c>
      <c r="C186" s="91"/>
      <c r="D186" s="91"/>
      <c r="E186" s="103">
        <v>2</v>
      </c>
      <c r="F186" s="103">
        <v>985.78894537555402</v>
      </c>
      <c r="G186" s="103">
        <v>42.946172804610903</v>
      </c>
      <c r="H186" s="103">
        <v>0</v>
      </c>
      <c r="I186" s="103">
        <v>-6.7199315199413396</v>
      </c>
      <c r="J186" s="103">
        <v>0</v>
      </c>
      <c r="K186" s="103">
        <v>0</v>
      </c>
      <c r="L186" s="103">
        <v>-3.2307944408484102</v>
      </c>
    </row>
    <row r="187" spans="1:12" customFormat="1" x14ac:dyDescent="0.25">
      <c r="A187" s="91">
        <v>184</v>
      </c>
      <c r="B187" s="91">
        <v>14</v>
      </c>
      <c r="C187" s="91"/>
      <c r="D187" s="91"/>
      <c r="E187" s="103">
        <v>2</v>
      </c>
      <c r="F187" s="103">
        <v>862.56532720360997</v>
      </c>
      <c r="G187" s="103">
        <v>42.994746376521299</v>
      </c>
      <c r="H187" s="103">
        <v>0</v>
      </c>
      <c r="I187" s="103">
        <v>-6.7199315199413396</v>
      </c>
      <c r="J187" s="103">
        <v>0.111744751566432</v>
      </c>
      <c r="K187" s="103">
        <v>0.31511982693483198</v>
      </c>
      <c r="L187" s="103">
        <v>-1.0083476737986601</v>
      </c>
    </row>
    <row r="188" spans="1:12" customFormat="1" x14ac:dyDescent="0.25">
      <c r="A188" s="91">
        <v>185</v>
      </c>
      <c r="B188" s="91">
        <v>12</v>
      </c>
      <c r="C188" s="91"/>
      <c r="D188" s="91"/>
      <c r="E188" s="103">
        <v>1</v>
      </c>
      <c r="F188" s="103">
        <v>1429.23699803255</v>
      </c>
      <c r="G188" s="103">
        <v>43.112953728897203</v>
      </c>
      <c r="H188" s="103">
        <v>0</v>
      </c>
      <c r="I188" s="103">
        <v>-6.7199315199413396</v>
      </c>
      <c r="J188" s="103">
        <v>0</v>
      </c>
      <c r="K188" s="103">
        <v>0</v>
      </c>
      <c r="L188" s="103">
        <v>-3.1810462222513798</v>
      </c>
    </row>
    <row r="189" spans="1:12" customFormat="1" x14ac:dyDescent="0.25">
      <c r="A189" s="91">
        <v>186</v>
      </c>
      <c r="B189" s="91">
        <v>8</v>
      </c>
      <c r="C189" s="91"/>
      <c r="D189" s="91"/>
      <c r="E189" s="103">
        <v>1</v>
      </c>
      <c r="F189" s="103">
        <v>952.82466535503397</v>
      </c>
      <c r="G189" s="103">
        <v>43.198807160206499</v>
      </c>
      <c r="H189" s="103">
        <v>0</v>
      </c>
      <c r="I189" s="103">
        <v>-6.7199315199413396</v>
      </c>
      <c r="J189" s="103">
        <v>7.00022114505712E-2</v>
      </c>
      <c r="K189" s="103">
        <v>0.19740600294990601</v>
      </c>
      <c r="L189" s="103">
        <v>-2.0287683591507499</v>
      </c>
    </row>
    <row r="190" spans="1:12" customFormat="1" x14ac:dyDescent="0.25">
      <c r="A190" s="91">
        <v>187</v>
      </c>
      <c r="B190" s="91">
        <v>5</v>
      </c>
      <c r="C190" s="91"/>
      <c r="D190" s="91"/>
      <c r="E190" s="103">
        <v>1</v>
      </c>
      <c r="F190" s="103">
        <v>800</v>
      </c>
      <c r="G190" s="103">
        <v>43.241389948412603</v>
      </c>
      <c r="H190" s="103">
        <v>0</v>
      </c>
      <c r="I190" s="103">
        <v>-6.7199315199413396</v>
      </c>
      <c r="J190" s="103">
        <v>9.5189643895496695E-2</v>
      </c>
      <c r="K190" s="103">
        <v>0.26843447848648799</v>
      </c>
      <c r="L190" s="103">
        <v>-1.5197662932945</v>
      </c>
    </row>
    <row r="191" spans="1:12" customFormat="1" x14ac:dyDescent="0.25">
      <c r="A191" s="91">
        <v>188</v>
      </c>
      <c r="B191" s="91">
        <v>1</v>
      </c>
      <c r="C191" s="91"/>
      <c r="D191" s="91"/>
      <c r="E191" s="103">
        <v>1</v>
      </c>
      <c r="F191" s="103">
        <v>800</v>
      </c>
      <c r="G191" s="103">
        <v>43.282888494810997</v>
      </c>
      <c r="H191" s="103">
        <v>0</v>
      </c>
      <c r="I191" s="103">
        <v>-6.7199315199413396</v>
      </c>
      <c r="J191" s="103">
        <v>9.5178977305501303E-2</v>
      </c>
      <c r="K191" s="103">
        <v>0.268404398738256</v>
      </c>
      <c r="L191" s="103">
        <v>-0.19202266871280901</v>
      </c>
    </row>
    <row r="192" spans="1:12" customFormat="1" x14ac:dyDescent="0.25">
      <c r="A192" s="91">
        <v>189</v>
      </c>
      <c r="B192" s="91">
        <v>0</v>
      </c>
      <c r="C192" s="91"/>
      <c r="D192" s="91"/>
      <c r="E192" s="103">
        <v>0</v>
      </c>
      <c r="F192" s="103">
        <v>800</v>
      </c>
      <c r="G192" s="103">
        <v>43.319105551714998</v>
      </c>
      <c r="H192" s="103">
        <v>0</v>
      </c>
      <c r="I192" s="103">
        <v>-6.7199315199413396</v>
      </c>
      <c r="J192" s="103">
        <v>9.51696703647886E-2</v>
      </c>
      <c r="K192" s="103">
        <v>0.26837815319646902</v>
      </c>
      <c r="L192" s="103">
        <v>4.1887902047863898E-2</v>
      </c>
    </row>
    <row r="193" spans="1:12" customFormat="1" x14ac:dyDescent="0.25">
      <c r="A193" s="91">
        <v>190</v>
      </c>
      <c r="B193" s="91">
        <v>0</v>
      </c>
      <c r="C193" s="91"/>
      <c r="D193" s="91"/>
      <c r="E193" s="103">
        <v>0</v>
      </c>
      <c r="F193" s="103">
        <v>800</v>
      </c>
      <c r="G193" s="103">
        <v>43.355322608618998</v>
      </c>
      <c r="H193" s="103">
        <v>0</v>
      </c>
      <c r="I193" s="103">
        <v>-6.7199315199413396</v>
      </c>
      <c r="J193" s="103">
        <v>9.5160365399525604E-2</v>
      </c>
      <c r="K193" s="103">
        <v>0.26835191322544399</v>
      </c>
      <c r="L193" s="103">
        <v>4.1887902047863898E-2</v>
      </c>
    </row>
    <row r="194" spans="1:12" customFormat="1" x14ac:dyDescent="0.25">
      <c r="A194" s="91">
        <v>191</v>
      </c>
      <c r="B194" s="91">
        <v>0</v>
      </c>
      <c r="C194" s="91"/>
      <c r="D194" s="91"/>
      <c r="E194" s="103">
        <v>0</v>
      </c>
      <c r="F194" s="103">
        <v>800</v>
      </c>
      <c r="G194" s="103">
        <v>43.391539665522998</v>
      </c>
      <c r="H194" s="103">
        <v>0</v>
      </c>
      <c r="I194" s="103">
        <v>-6.7199315199413396</v>
      </c>
      <c r="J194" s="103">
        <v>9.5151062409067094E-2</v>
      </c>
      <c r="K194" s="103">
        <v>0.268325678823361</v>
      </c>
      <c r="L194" s="103">
        <v>4.1887902047863898E-2</v>
      </c>
    </row>
    <row r="195" spans="1:12" customFormat="1" x14ac:dyDescent="0.25">
      <c r="A195" s="91">
        <v>192</v>
      </c>
      <c r="B195" s="91">
        <v>0</v>
      </c>
      <c r="C195" s="91"/>
      <c r="D195" s="91"/>
      <c r="E195" s="103">
        <v>0</v>
      </c>
      <c r="F195" s="103">
        <v>800</v>
      </c>
      <c r="G195" s="103">
        <v>43.427756722426999</v>
      </c>
      <c r="H195" s="103">
        <v>0</v>
      </c>
      <c r="I195" s="103">
        <v>-6.7199315199413396</v>
      </c>
      <c r="J195" s="103">
        <v>9.5141761392767907E-2</v>
      </c>
      <c r="K195" s="103">
        <v>0.268299449988401</v>
      </c>
      <c r="L195" s="103">
        <v>4.1887902047863898E-2</v>
      </c>
    </row>
    <row r="196" spans="1:12" customFormat="1" x14ac:dyDescent="0.25">
      <c r="A196" s="91">
        <v>193</v>
      </c>
      <c r="B196" s="91">
        <v>0</v>
      </c>
      <c r="C196" s="91"/>
      <c r="D196" s="91"/>
      <c r="E196" s="103">
        <v>0</v>
      </c>
      <c r="F196" s="103">
        <v>800</v>
      </c>
      <c r="G196" s="103">
        <v>43.463973779330999</v>
      </c>
      <c r="H196" s="103">
        <v>0</v>
      </c>
      <c r="I196" s="103">
        <v>-6.7199315199413396</v>
      </c>
      <c r="J196" s="103">
        <v>9.5132462349983196E-2</v>
      </c>
      <c r="K196" s="103">
        <v>0.26827322671874498</v>
      </c>
      <c r="L196" s="103">
        <v>4.1887902047863898E-2</v>
      </c>
    </row>
    <row r="197" spans="1:12" customFormat="1" x14ac:dyDescent="0.25">
      <c r="A197" s="91">
        <v>194</v>
      </c>
      <c r="B197" s="91">
        <v>0</v>
      </c>
      <c r="C197" s="91"/>
      <c r="D197" s="91"/>
      <c r="E197" s="103">
        <v>0</v>
      </c>
      <c r="F197" s="103">
        <v>800</v>
      </c>
      <c r="G197" s="103">
        <v>43.500190836234999</v>
      </c>
      <c r="H197" s="103">
        <v>0</v>
      </c>
      <c r="I197" s="103">
        <v>-6.7199315199413396</v>
      </c>
      <c r="J197" s="103">
        <v>9.5123165280068506E-2</v>
      </c>
      <c r="K197" s="103">
        <v>0.26824700901257598</v>
      </c>
      <c r="L197" s="103">
        <v>4.1887902047863898E-2</v>
      </c>
    </row>
    <row r="198" spans="1:12" customFormat="1" x14ac:dyDescent="0.25">
      <c r="A198" s="91">
        <v>195</v>
      </c>
      <c r="B198" s="91">
        <v>0</v>
      </c>
      <c r="C198" s="91"/>
      <c r="D198" s="91"/>
      <c r="E198" s="103">
        <v>0</v>
      </c>
      <c r="F198" s="103">
        <v>800</v>
      </c>
      <c r="G198" s="103">
        <v>43.541378867341898</v>
      </c>
      <c r="H198" s="103">
        <v>0</v>
      </c>
      <c r="I198" s="103">
        <v>-6.7199315199413396</v>
      </c>
      <c r="J198" s="103">
        <v>9.5112594537108699E-2</v>
      </c>
      <c r="K198" s="103">
        <v>0.26821719955266499</v>
      </c>
      <c r="L198" s="103">
        <v>4.1887902047863898E-2</v>
      </c>
    </row>
    <row r="199" spans="1:12" customFormat="1" x14ac:dyDescent="0.25">
      <c r="A199" s="91">
        <v>196</v>
      </c>
      <c r="B199" s="91">
        <v>0</v>
      </c>
      <c r="C199" s="91"/>
      <c r="D199" s="91"/>
      <c r="E199" s="103">
        <v>0</v>
      </c>
      <c r="F199" s="103">
        <v>800</v>
      </c>
      <c r="G199" s="103">
        <v>43.582566898448697</v>
      </c>
      <c r="H199" s="103">
        <v>0</v>
      </c>
      <c r="I199" s="103">
        <v>-6.7199315199413396</v>
      </c>
      <c r="J199" s="103">
        <v>9.5102026343978102E-2</v>
      </c>
      <c r="K199" s="103">
        <v>0.26818739728326402</v>
      </c>
      <c r="L199" s="103">
        <v>4.1887902047863898E-2</v>
      </c>
    </row>
    <row r="200" spans="1:12" customFormat="1" x14ac:dyDescent="0.25">
      <c r="A200" s="91">
        <v>197</v>
      </c>
      <c r="B200" s="91">
        <v>0</v>
      </c>
      <c r="C200" s="91"/>
      <c r="D200" s="91"/>
      <c r="E200" s="103">
        <v>0</v>
      </c>
      <c r="F200" s="103">
        <v>800</v>
      </c>
      <c r="G200" s="103">
        <v>43.623754929555602</v>
      </c>
      <c r="H200" s="103">
        <v>0</v>
      </c>
      <c r="I200" s="103">
        <v>-6.7199315199413396</v>
      </c>
      <c r="J200" s="103">
        <v>9.5091460699730096E-2</v>
      </c>
      <c r="K200" s="103">
        <v>0.26815760220170298</v>
      </c>
      <c r="L200" s="103">
        <v>4.1887902047863898E-2</v>
      </c>
    </row>
    <row r="201" spans="1:12" customFormat="1" x14ac:dyDescent="0.25">
      <c r="A201" s="91">
        <v>198</v>
      </c>
      <c r="B201" s="91">
        <v>0</v>
      </c>
      <c r="C201" s="91"/>
      <c r="D201" s="91"/>
      <c r="E201" s="103">
        <v>0</v>
      </c>
      <c r="F201" s="103">
        <v>800</v>
      </c>
      <c r="G201" s="103">
        <v>43.667493153571499</v>
      </c>
      <c r="H201" s="103">
        <v>0</v>
      </c>
      <c r="I201" s="103">
        <v>-6.7199315199413396</v>
      </c>
      <c r="J201" s="103">
        <v>9.5080243663828307E-2</v>
      </c>
      <c r="K201" s="103">
        <v>0.26812597019785001</v>
      </c>
      <c r="L201" s="103">
        <v>4.1887902047863898E-2</v>
      </c>
    </row>
    <row r="202" spans="1:12" customFormat="1" x14ac:dyDescent="0.25">
      <c r="A202" s="91">
        <v>199</v>
      </c>
      <c r="B202" s="91">
        <v>0</v>
      </c>
      <c r="C202" s="91"/>
      <c r="D202" s="91"/>
      <c r="E202" s="103">
        <v>0</v>
      </c>
      <c r="F202" s="103">
        <v>800</v>
      </c>
      <c r="G202" s="103">
        <v>43.711231377587403</v>
      </c>
      <c r="H202" s="103">
        <v>0</v>
      </c>
      <c r="I202" s="103">
        <v>-6.7199315199413396</v>
      </c>
      <c r="J202" s="103">
        <v>9.5069029500013502E-2</v>
      </c>
      <c r="K202" s="103">
        <v>0.268094346293273</v>
      </c>
      <c r="L202" s="103">
        <v>4.1887902047863898E-2</v>
      </c>
    </row>
    <row r="203" spans="1:12" customFormat="1" x14ac:dyDescent="0.25">
      <c r="A203" s="91">
        <v>200</v>
      </c>
      <c r="B203" s="91">
        <v>0</v>
      </c>
      <c r="C203" s="91"/>
      <c r="D203" s="91"/>
      <c r="E203" s="103">
        <v>0</v>
      </c>
      <c r="F203" s="103">
        <v>800</v>
      </c>
      <c r="G203" s="103">
        <v>43.7549696016033</v>
      </c>
      <c r="H203" s="103">
        <v>0</v>
      </c>
      <c r="I203" s="103">
        <v>-6.7199315199413396</v>
      </c>
      <c r="J203" s="103">
        <v>9.5057818207153796E-2</v>
      </c>
      <c r="K203" s="103">
        <v>0.26806273048478002</v>
      </c>
      <c r="L203" s="103">
        <v>4.1887902047863898E-2</v>
      </c>
    </row>
    <row r="204" spans="1:12" customFormat="1" x14ac:dyDescent="0.25">
      <c r="A204" s="91">
        <v>201</v>
      </c>
      <c r="B204" s="91">
        <v>0</v>
      </c>
      <c r="C204" s="91"/>
      <c r="D204" s="91"/>
      <c r="E204" s="103">
        <v>0</v>
      </c>
      <c r="F204" s="103">
        <v>800</v>
      </c>
      <c r="G204" s="103">
        <v>43.798707825619204</v>
      </c>
      <c r="H204" s="103">
        <v>0</v>
      </c>
      <c r="I204" s="103">
        <v>-6.7199315199413396</v>
      </c>
      <c r="J204" s="103">
        <v>9.5046609784117803E-2</v>
      </c>
      <c r="K204" s="103">
        <v>0.26803112276918001</v>
      </c>
      <c r="L204" s="103">
        <v>4.1887902047863898E-2</v>
      </c>
    </row>
    <row r="205" spans="1:12" customFormat="1" x14ac:dyDescent="0.25">
      <c r="A205" s="91">
        <v>202</v>
      </c>
      <c r="B205" s="91">
        <v>0</v>
      </c>
      <c r="C205" s="91"/>
      <c r="D205" s="91"/>
      <c r="E205" s="103">
        <v>0</v>
      </c>
      <c r="F205" s="103">
        <v>800</v>
      </c>
      <c r="G205" s="103">
        <v>43.8424460496351</v>
      </c>
      <c r="H205" s="103">
        <v>0</v>
      </c>
      <c r="I205" s="103">
        <v>-6.7199315199413396</v>
      </c>
      <c r="J205" s="103">
        <v>9.5035404229774995E-2</v>
      </c>
      <c r="K205" s="103">
        <v>0.26799952314328501</v>
      </c>
      <c r="L205" s="103">
        <v>4.1887902047863898E-2</v>
      </c>
    </row>
    <row r="206" spans="1:12" customFormat="1" x14ac:dyDescent="0.25">
      <c r="A206" s="91">
        <v>203</v>
      </c>
      <c r="B206" s="91">
        <v>0</v>
      </c>
      <c r="C206" s="91"/>
      <c r="D206" s="91"/>
      <c r="E206" s="103">
        <v>0</v>
      </c>
      <c r="F206" s="103">
        <v>800</v>
      </c>
      <c r="G206" s="103">
        <v>43.889910856227502</v>
      </c>
      <c r="H206" s="103">
        <v>0</v>
      </c>
      <c r="I206" s="103">
        <v>-6.7199315199413396</v>
      </c>
      <c r="J206" s="103">
        <v>9.5023247184615495E-2</v>
      </c>
      <c r="K206" s="103">
        <v>0.26796524031645902</v>
      </c>
      <c r="L206" s="103">
        <v>4.1887902047863898E-2</v>
      </c>
    </row>
    <row r="207" spans="1:12" customFormat="1" x14ac:dyDescent="0.25">
      <c r="A207" s="91">
        <v>204</v>
      </c>
      <c r="B207" s="91">
        <v>0</v>
      </c>
      <c r="C207" s="91"/>
      <c r="D207" s="91"/>
      <c r="E207" s="103">
        <v>0</v>
      </c>
      <c r="F207" s="103">
        <v>800</v>
      </c>
      <c r="G207" s="103">
        <v>43.937375662819903</v>
      </c>
      <c r="H207" s="103">
        <v>0</v>
      </c>
      <c r="I207" s="103">
        <v>-6.7199315199413396</v>
      </c>
      <c r="J207" s="103">
        <v>9.5011093515036393E-2</v>
      </c>
      <c r="K207" s="103">
        <v>0.26793096700875801</v>
      </c>
      <c r="L207" s="103">
        <v>4.1887902047863898E-2</v>
      </c>
    </row>
    <row r="208" spans="1:12" customFormat="1" x14ac:dyDescent="0.25">
      <c r="A208" s="91">
        <v>205</v>
      </c>
      <c r="B208" s="91">
        <v>0</v>
      </c>
      <c r="C208" s="91"/>
      <c r="D208" s="91"/>
      <c r="E208" s="103">
        <v>0</v>
      </c>
      <c r="F208" s="103">
        <v>800</v>
      </c>
      <c r="G208" s="103">
        <v>43.984840469412298</v>
      </c>
      <c r="H208" s="103">
        <v>0</v>
      </c>
      <c r="I208" s="103">
        <v>-6.7199315199413396</v>
      </c>
      <c r="J208" s="103">
        <v>9.4998943219594997E-2</v>
      </c>
      <c r="K208" s="103">
        <v>0.26789670321611397</v>
      </c>
      <c r="L208" s="103">
        <v>4.1887902047863898E-2</v>
      </c>
    </row>
    <row r="209" spans="1:12" customFormat="1" x14ac:dyDescent="0.25">
      <c r="A209" s="91">
        <v>206</v>
      </c>
      <c r="B209" s="91">
        <v>0</v>
      </c>
      <c r="C209" s="91"/>
      <c r="D209" s="91"/>
      <c r="E209" s="103">
        <v>1</v>
      </c>
      <c r="F209" s="103">
        <v>800</v>
      </c>
      <c r="G209" s="103">
        <v>44.037378339156199</v>
      </c>
      <c r="H209" s="103">
        <v>0</v>
      </c>
      <c r="I209" s="103">
        <v>-6.7199315199413396</v>
      </c>
      <c r="J209" s="103">
        <v>9.49854982268869E-2</v>
      </c>
      <c r="K209" s="103">
        <v>0.26785878838149402</v>
      </c>
      <c r="L209" s="103">
        <v>4.1887902047863898E-2</v>
      </c>
    </row>
    <row r="210" spans="1:12" customFormat="1" x14ac:dyDescent="0.25">
      <c r="A210" s="91">
        <v>207</v>
      </c>
      <c r="B210" s="91">
        <v>2</v>
      </c>
      <c r="C210" s="91"/>
      <c r="D210" s="91"/>
      <c r="E210" s="103">
        <v>1</v>
      </c>
      <c r="F210" s="103">
        <v>800</v>
      </c>
      <c r="G210" s="103">
        <v>44.0909971163195</v>
      </c>
      <c r="H210" s="103">
        <v>0</v>
      </c>
      <c r="I210" s="103">
        <v>-6.7199315199413396</v>
      </c>
      <c r="J210" s="103">
        <v>9.4971780877159906E-2</v>
      </c>
      <c r="K210" s="103">
        <v>0.267820105500988</v>
      </c>
      <c r="L210" s="103">
        <v>1.67036027288755</v>
      </c>
    </row>
    <row r="211" spans="1:12" customFormat="1" x14ac:dyDescent="0.25">
      <c r="A211" s="91">
        <v>208</v>
      </c>
      <c r="B211" s="91">
        <v>5</v>
      </c>
      <c r="C211" s="91"/>
      <c r="D211" s="91"/>
      <c r="E211" s="103">
        <v>1</v>
      </c>
      <c r="F211" s="103">
        <v>800</v>
      </c>
      <c r="G211" s="103">
        <v>44.1471421688791</v>
      </c>
      <c r="H211" s="103">
        <v>0</v>
      </c>
      <c r="I211" s="103">
        <v>-6.7199315199413396</v>
      </c>
      <c r="J211" s="103">
        <v>9.4957421836130998E-2</v>
      </c>
      <c r="K211" s="103">
        <v>0.26777961305315001</v>
      </c>
      <c r="L211" s="103">
        <v>3.1705348648242802</v>
      </c>
    </row>
    <row r="212" spans="1:12" customFormat="1" x14ac:dyDescent="0.25">
      <c r="A212" s="91">
        <v>209</v>
      </c>
      <c r="B212" s="91">
        <v>9</v>
      </c>
      <c r="C212" s="91"/>
      <c r="D212" s="91"/>
      <c r="E212" s="103">
        <v>1</v>
      </c>
      <c r="F212" s="103">
        <v>1071.9277485244099</v>
      </c>
      <c r="G212" s="103">
        <v>44.253568876517399</v>
      </c>
      <c r="H212" s="103">
        <v>0</v>
      </c>
      <c r="I212" s="103">
        <v>-6.7199315199413396</v>
      </c>
      <c r="J212" s="103">
        <v>0.50611094382561905</v>
      </c>
      <c r="K212" s="103">
        <v>1.4272311745517701</v>
      </c>
      <c r="L212" s="103">
        <v>4.9218714104889099</v>
      </c>
    </row>
    <row r="213" spans="1:12" customFormat="1" x14ac:dyDescent="0.25">
      <c r="A213" s="91">
        <v>210</v>
      </c>
      <c r="B213" s="91">
        <v>12</v>
      </c>
      <c r="C213" s="91"/>
      <c r="D213" s="91"/>
      <c r="E213" s="103">
        <v>1</v>
      </c>
      <c r="F213" s="103">
        <v>1429.23699803255</v>
      </c>
      <c r="G213" s="103">
        <v>44.387260669224403</v>
      </c>
      <c r="H213" s="103">
        <v>0</v>
      </c>
      <c r="I213" s="103">
        <v>-6.7199315199413396</v>
      </c>
      <c r="J213" s="103">
        <v>0.62892527987598701</v>
      </c>
      <c r="K213" s="103">
        <v>1.7735671928326799</v>
      </c>
      <c r="L213" s="103">
        <v>5.9159582979253802</v>
      </c>
    </row>
    <row r="214" spans="1:12" customFormat="1" x14ac:dyDescent="0.25">
      <c r="A214" s="91">
        <v>211</v>
      </c>
      <c r="B214" s="91">
        <v>15</v>
      </c>
      <c r="C214" s="91"/>
      <c r="D214" s="91"/>
      <c r="E214" s="103">
        <v>2</v>
      </c>
      <c r="F214" s="103">
        <v>924.17713628958199</v>
      </c>
      <c r="G214" s="103">
        <v>44.477657969833601</v>
      </c>
      <c r="H214" s="103">
        <v>0</v>
      </c>
      <c r="I214" s="103">
        <v>-6.7199315199413396</v>
      </c>
      <c r="J214" s="103">
        <v>0.42571192435018401</v>
      </c>
      <c r="K214" s="103">
        <v>1.2005062076277699</v>
      </c>
      <c r="L214" s="103">
        <v>3.9999662246013301</v>
      </c>
    </row>
    <row r="215" spans="1:12" customFormat="1" x14ac:dyDescent="0.25">
      <c r="A215" s="91">
        <v>212</v>
      </c>
      <c r="B215" s="91">
        <v>15</v>
      </c>
      <c r="C215" s="91"/>
      <c r="D215" s="91"/>
      <c r="E215" s="103">
        <v>2</v>
      </c>
      <c r="F215" s="103">
        <v>924.17713628958199</v>
      </c>
      <c r="G215" s="103">
        <v>44.579128993338202</v>
      </c>
      <c r="H215" s="103">
        <v>0</v>
      </c>
      <c r="I215" s="103">
        <v>-6.7199315199413396</v>
      </c>
      <c r="J215" s="103">
        <v>0.19977184682611199</v>
      </c>
      <c r="K215" s="103">
        <v>0.56335594214348095</v>
      </c>
      <c r="L215" s="103">
        <v>0.27499138158615</v>
      </c>
    </row>
    <row r="216" spans="1:12" customFormat="1" x14ac:dyDescent="0.25">
      <c r="A216" s="91">
        <v>213</v>
      </c>
      <c r="B216" s="91">
        <v>15</v>
      </c>
      <c r="C216" s="91"/>
      <c r="D216" s="91"/>
      <c r="E216" s="103">
        <v>2</v>
      </c>
      <c r="F216" s="103">
        <v>924.17713628958199</v>
      </c>
      <c r="G216" s="103">
        <v>44.676399434767902</v>
      </c>
      <c r="H216" s="103">
        <v>0</v>
      </c>
      <c r="I216" s="103">
        <v>-6.7199315199413396</v>
      </c>
      <c r="J216" s="103">
        <v>0.27144599954044302</v>
      </c>
      <c r="K216" s="103">
        <v>0.76547681388404998</v>
      </c>
      <c r="L216" s="103">
        <v>1.46964552410909</v>
      </c>
    </row>
    <row r="217" spans="1:12" customFormat="1" x14ac:dyDescent="0.25">
      <c r="A217" s="91">
        <v>214</v>
      </c>
      <c r="B217" s="91">
        <v>15</v>
      </c>
      <c r="C217" s="91"/>
      <c r="D217" s="91"/>
      <c r="E217" s="103">
        <v>2</v>
      </c>
      <c r="F217" s="103">
        <v>924.17713628958199</v>
      </c>
      <c r="G217" s="103">
        <v>44.773669876197602</v>
      </c>
      <c r="H217" s="103">
        <v>0</v>
      </c>
      <c r="I217" s="103">
        <v>-6.7199315199413396</v>
      </c>
      <c r="J217" s="103">
        <v>0.264379672244973</v>
      </c>
      <c r="K217" s="103">
        <v>0.74554979446525005</v>
      </c>
      <c r="L217" s="103">
        <v>1.35325010054965</v>
      </c>
    </row>
    <row r="218" spans="1:12" customFormat="1" x14ac:dyDescent="0.25">
      <c r="A218" s="91">
        <v>215</v>
      </c>
      <c r="B218" s="91">
        <v>15</v>
      </c>
      <c r="C218" s="91"/>
      <c r="D218" s="91"/>
      <c r="E218" s="103">
        <v>2</v>
      </c>
      <c r="F218" s="103">
        <v>924.17713628958199</v>
      </c>
      <c r="G218" s="103">
        <v>44.869859410207802</v>
      </c>
      <c r="H218" s="103">
        <v>0</v>
      </c>
      <c r="I218" s="103">
        <v>-6.7199315199413396</v>
      </c>
      <c r="J218" s="103">
        <v>0.24333991561804499</v>
      </c>
      <c r="K218" s="103">
        <v>0.68621775090983606</v>
      </c>
      <c r="L218" s="103">
        <v>1.00443224953076</v>
      </c>
    </row>
    <row r="219" spans="1:12" customFormat="1" x14ac:dyDescent="0.25">
      <c r="A219" s="91">
        <v>216</v>
      </c>
      <c r="B219" s="91">
        <v>15</v>
      </c>
      <c r="C219" s="91"/>
      <c r="D219" s="91"/>
      <c r="E219" s="103">
        <v>2</v>
      </c>
      <c r="F219" s="103">
        <v>924.17713628958199</v>
      </c>
      <c r="G219" s="103">
        <v>44.9696561270339</v>
      </c>
      <c r="H219" s="103">
        <v>0</v>
      </c>
      <c r="I219" s="103">
        <v>-6.7199315199413396</v>
      </c>
      <c r="J219" s="103">
        <v>0.33482009387420703</v>
      </c>
      <c r="K219" s="103">
        <v>0.94419154865828403</v>
      </c>
      <c r="L219" s="103">
        <v>2.5184664097848</v>
      </c>
    </row>
    <row r="220" spans="1:12" customFormat="1" x14ac:dyDescent="0.25">
      <c r="A220" s="91">
        <v>217</v>
      </c>
      <c r="B220" s="91">
        <v>16</v>
      </c>
      <c r="C220" s="91"/>
      <c r="D220" s="91"/>
      <c r="E220" s="103">
        <v>2</v>
      </c>
      <c r="F220" s="103">
        <v>985.78894537555402</v>
      </c>
      <c r="G220" s="103">
        <v>45.077178995545403</v>
      </c>
      <c r="H220" s="103">
        <v>0</v>
      </c>
      <c r="I220" s="103">
        <v>-6.7199315199413396</v>
      </c>
      <c r="J220" s="103">
        <v>0.30071102201688998</v>
      </c>
      <c r="K220" s="103">
        <v>0.84800407971755598</v>
      </c>
      <c r="L220" s="103">
        <v>1.77099411062696</v>
      </c>
    </row>
    <row r="221" spans="1:12" customFormat="1" x14ac:dyDescent="0.25">
      <c r="A221" s="91">
        <v>218</v>
      </c>
      <c r="B221" s="91">
        <v>15</v>
      </c>
      <c r="C221" s="91"/>
      <c r="D221" s="91"/>
      <c r="E221" s="103">
        <v>2</v>
      </c>
      <c r="F221" s="103">
        <v>924.17713628958199</v>
      </c>
      <c r="G221" s="103">
        <v>45.1797342608577</v>
      </c>
      <c r="H221" s="103">
        <v>0</v>
      </c>
      <c r="I221" s="103">
        <v>-6.7199315199413396</v>
      </c>
      <c r="J221" s="103">
        <v>0.11231243251253301</v>
      </c>
      <c r="K221" s="103">
        <v>0.31672068531056802</v>
      </c>
      <c r="L221" s="103">
        <v>-1.1917534658471101</v>
      </c>
    </row>
    <row r="222" spans="1:12" customFormat="1" x14ac:dyDescent="0.25">
      <c r="A222" s="91">
        <v>219</v>
      </c>
      <c r="B222" s="91">
        <v>13</v>
      </c>
      <c r="C222" s="91"/>
      <c r="D222" s="91"/>
      <c r="E222" s="103">
        <v>1</v>
      </c>
      <c r="F222" s="103">
        <v>1548.3400812019299</v>
      </c>
      <c r="G222" s="103">
        <v>45.310913678008198</v>
      </c>
      <c r="H222" s="103">
        <v>0</v>
      </c>
      <c r="I222" s="103">
        <v>-6.7199315199413396</v>
      </c>
      <c r="J222" s="103">
        <v>0</v>
      </c>
      <c r="K222" s="103">
        <v>0</v>
      </c>
      <c r="L222" s="103">
        <v>-2.9963372212290502</v>
      </c>
    </row>
    <row r="223" spans="1:12" customFormat="1" x14ac:dyDescent="0.25">
      <c r="A223" s="91">
        <v>220</v>
      </c>
      <c r="B223" s="91">
        <v>10</v>
      </c>
      <c r="C223" s="91"/>
      <c r="D223" s="91"/>
      <c r="E223" s="103">
        <v>1</v>
      </c>
      <c r="F223" s="103">
        <v>1191.0308316937901</v>
      </c>
      <c r="G223" s="103">
        <v>45.444037289931202</v>
      </c>
      <c r="H223" s="103">
        <v>0</v>
      </c>
      <c r="I223" s="103">
        <v>-6.7199315199413396</v>
      </c>
      <c r="J223" s="103">
        <v>0.189460436985491</v>
      </c>
      <c r="K223" s="103">
        <v>0.53427780076429399</v>
      </c>
      <c r="L223" s="103">
        <v>-0.81340148138434198</v>
      </c>
    </row>
    <row r="224" spans="1:12" customFormat="1" x14ac:dyDescent="0.25">
      <c r="A224" s="91">
        <v>221</v>
      </c>
      <c r="B224" s="91">
        <v>9</v>
      </c>
      <c r="C224" s="91"/>
      <c r="D224" s="91"/>
      <c r="E224" s="103">
        <v>1</v>
      </c>
      <c r="F224" s="103">
        <v>1071.9277485244099</v>
      </c>
      <c r="G224" s="103">
        <v>45.558138782703701</v>
      </c>
      <c r="H224" s="103">
        <v>0</v>
      </c>
      <c r="I224" s="103">
        <v>-6.7199315199413396</v>
      </c>
      <c r="J224" s="103">
        <v>0.108908462531477</v>
      </c>
      <c r="K224" s="103">
        <v>0.30712150131055599</v>
      </c>
      <c r="L224" s="103">
        <v>-1.7701006680112901</v>
      </c>
    </row>
    <row r="225" spans="1:12" customFormat="1" x14ac:dyDescent="0.25">
      <c r="A225" s="91">
        <v>222</v>
      </c>
      <c r="B225" s="91">
        <v>4</v>
      </c>
      <c r="C225" s="91"/>
      <c r="D225" s="91"/>
      <c r="E225" s="103">
        <v>1</v>
      </c>
      <c r="F225" s="103">
        <v>800</v>
      </c>
      <c r="G225" s="103">
        <v>45.6159006758636</v>
      </c>
      <c r="H225" s="103">
        <v>0</v>
      </c>
      <c r="I225" s="103">
        <v>-6.7199315199413396</v>
      </c>
      <c r="J225" s="103">
        <v>9.4583455280677006E-2</v>
      </c>
      <c r="K225" s="103">
        <v>0.26672502861332498</v>
      </c>
      <c r="L225" s="103">
        <v>-1.9582856469818399</v>
      </c>
    </row>
    <row r="226" spans="1:12" customFormat="1" x14ac:dyDescent="0.25">
      <c r="A226" s="91">
        <v>223</v>
      </c>
      <c r="B226" s="91">
        <v>0</v>
      </c>
      <c r="C226" s="91"/>
      <c r="D226" s="91"/>
      <c r="E226" s="103">
        <v>0</v>
      </c>
      <c r="F226" s="103">
        <v>800</v>
      </c>
      <c r="G226" s="103">
        <v>45.668438545607401</v>
      </c>
      <c r="H226" s="103">
        <v>0</v>
      </c>
      <c r="I226" s="103">
        <v>-6.7199315199413396</v>
      </c>
      <c r="J226" s="103">
        <v>9.4570137607247903E-2</v>
      </c>
      <c r="K226" s="103">
        <v>0.26668747281864702</v>
      </c>
      <c r="L226" s="103">
        <v>4.1887902047863898E-2</v>
      </c>
    </row>
    <row r="227" spans="1:12" customFormat="1" x14ac:dyDescent="0.25">
      <c r="A227" s="91">
        <v>224</v>
      </c>
      <c r="B227" s="91">
        <v>0</v>
      </c>
      <c r="C227" s="91"/>
      <c r="D227" s="91"/>
      <c r="E227" s="103">
        <v>0</v>
      </c>
      <c r="F227" s="103">
        <v>800</v>
      </c>
      <c r="G227" s="103">
        <v>45.720976415351302</v>
      </c>
      <c r="H227" s="103">
        <v>0</v>
      </c>
      <c r="I227" s="103">
        <v>-6.7199315199413396</v>
      </c>
      <c r="J227" s="103">
        <v>9.4556824003991402E-2</v>
      </c>
      <c r="K227" s="103">
        <v>0.26664992850184199</v>
      </c>
      <c r="L227" s="103">
        <v>4.1887902047863898E-2</v>
      </c>
    </row>
    <row r="228" spans="1:12" customFormat="1" x14ac:dyDescent="0.25">
      <c r="A228" s="91">
        <v>225</v>
      </c>
      <c r="B228" s="91">
        <v>0</v>
      </c>
      <c r="C228" s="91"/>
      <c r="D228" s="91"/>
      <c r="E228" s="103">
        <v>0</v>
      </c>
      <c r="F228" s="103">
        <v>800</v>
      </c>
      <c r="G228" s="103">
        <v>45.773514285095096</v>
      </c>
      <c r="H228" s="103">
        <v>0</v>
      </c>
      <c r="I228" s="103">
        <v>-6.7199315199413396</v>
      </c>
      <c r="J228" s="103">
        <v>9.4543514468992798E-2</v>
      </c>
      <c r="K228" s="103">
        <v>0.26661239565751099</v>
      </c>
      <c r="L228" s="103">
        <v>4.1887902047863898E-2</v>
      </c>
    </row>
    <row r="229" spans="1:12" customFormat="1" x14ac:dyDescent="0.25">
      <c r="A229" s="91">
        <v>226</v>
      </c>
      <c r="B229" s="91">
        <v>0</v>
      </c>
      <c r="C229" s="91"/>
      <c r="D229" s="91"/>
      <c r="E229" s="103">
        <v>0</v>
      </c>
      <c r="F229" s="103">
        <v>800</v>
      </c>
      <c r="G229" s="103">
        <v>45.826052154838898</v>
      </c>
      <c r="H229" s="103">
        <v>0</v>
      </c>
      <c r="I229" s="103">
        <v>-6.7199315199413396</v>
      </c>
      <c r="J229" s="103">
        <v>9.4530209000338705E-2</v>
      </c>
      <c r="K229" s="103">
        <v>0.266574874280258</v>
      </c>
      <c r="L229" s="103">
        <v>4.1887902047863898E-2</v>
      </c>
    </row>
    <row r="230" spans="1:12" customFormat="1" x14ac:dyDescent="0.25">
      <c r="A230" s="91">
        <v>227</v>
      </c>
      <c r="B230" s="91">
        <v>0</v>
      </c>
      <c r="C230" s="91"/>
      <c r="D230" s="91"/>
      <c r="E230" s="103">
        <v>0</v>
      </c>
      <c r="F230" s="103">
        <v>800</v>
      </c>
      <c r="G230" s="103">
        <v>45.878590024582699</v>
      </c>
      <c r="H230" s="103">
        <v>0</v>
      </c>
      <c r="I230" s="103">
        <v>-6.7199315199413396</v>
      </c>
      <c r="J230" s="103">
        <v>9.4516907596117097E-2</v>
      </c>
      <c r="K230" s="103">
        <v>0.266537364364692</v>
      </c>
      <c r="L230" s="103">
        <v>4.1887902047863898E-2</v>
      </c>
    </row>
    <row r="231" spans="1:12" customFormat="1" x14ac:dyDescent="0.25">
      <c r="A231" s="91">
        <v>228</v>
      </c>
      <c r="B231" s="91">
        <v>0</v>
      </c>
      <c r="C231" s="91"/>
      <c r="D231" s="91"/>
      <c r="E231" s="103">
        <v>0</v>
      </c>
      <c r="F231" s="103">
        <v>800</v>
      </c>
      <c r="G231" s="103">
        <v>45.9311278943266</v>
      </c>
      <c r="H231" s="103">
        <v>0</v>
      </c>
      <c r="I231" s="103">
        <v>-6.7199315199413396</v>
      </c>
      <c r="J231" s="103">
        <v>9.45036102544171E-2</v>
      </c>
      <c r="K231" s="103">
        <v>0.26649986590542202</v>
      </c>
      <c r="L231" s="103">
        <v>4.1887902047863898E-2</v>
      </c>
    </row>
    <row r="232" spans="1:12" customFormat="1" x14ac:dyDescent="0.25">
      <c r="A232" s="91">
        <v>229</v>
      </c>
      <c r="B232" s="91">
        <v>0</v>
      </c>
      <c r="C232" s="91"/>
      <c r="D232" s="91"/>
      <c r="E232" s="103">
        <v>0</v>
      </c>
      <c r="F232" s="103">
        <v>800</v>
      </c>
      <c r="G232" s="103">
        <v>45.983665764070402</v>
      </c>
      <c r="H232" s="103">
        <v>0</v>
      </c>
      <c r="I232" s="103">
        <v>-6.7199315199413396</v>
      </c>
      <c r="J232" s="103">
        <v>9.4490316973328894E-2</v>
      </c>
      <c r="K232" s="103">
        <v>0.26646237889706398</v>
      </c>
      <c r="L232" s="103">
        <v>4.1887902047863898E-2</v>
      </c>
    </row>
    <row r="233" spans="1:12" customFormat="1" x14ac:dyDescent="0.25">
      <c r="A233" s="91">
        <v>230</v>
      </c>
      <c r="B233" s="91">
        <v>0</v>
      </c>
      <c r="C233" s="91"/>
      <c r="D233" s="91"/>
      <c r="E233" s="103">
        <v>0</v>
      </c>
      <c r="F233" s="103">
        <v>800</v>
      </c>
      <c r="G233" s="103">
        <v>46.036203633814203</v>
      </c>
      <c r="H233" s="103">
        <v>0</v>
      </c>
      <c r="I233" s="103">
        <v>-6.7199315199413396</v>
      </c>
      <c r="J233" s="103">
        <v>9.4477027750944007E-2</v>
      </c>
      <c r="K233" s="103">
        <v>0.26642490333423602</v>
      </c>
      <c r="L233" s="103">
        <v>4.1887902047863898E-2</v>
      </c>
    </row>
    <row r="234" spans="1:12" customFormat="1" x14ac:dyDescent="0.25">
      <c r="A234" s="91">
        <v>231</v>
      </c>
      <c r="B234" s="91">
        <v>0</v>
      </c>
      <c r="C234" s="91"/>
      <c r="D234" s="91"/>
      <c r="E234" s="103">
        <v>0</v>
      </c>
      <c r="F234" s="103">
        <v>800</v>
      </c>
      <c r="G234" s="103">
        <v>46.088741503558097</v>
      </c>
      <c r="H234" s="103">
        <v>0</v>
      </c>
      <c r="I234" s="103">
        <v>-6.7199315199413396</v>
      </c>
      <c r="J234" s="103">
        <v>9.4463742585355406E-2</v>
      </c>
      <c r="K234" s="103">
        <v>0.26638743921156</v>
      </c>
      <c r="L234" s="103">
        <v>4.1887902047863898E-2</v>
      </c>
    </row>
    <row r="235" spans="1:12" customFormat="1" x14ac:dyDescent="0.25">
      <c r="A235" s="91">
        <v>232</v>
      </c>
      <c r="B235" s="91">
        <v>0</v>
      </c>
      <c r="C235" s="91"/>
      <c r="D235" s="91"/>
      <c r="E235" s="103">
        <v>0</v>
      </c>
      <c r="F235" s="103">
        <v>800</v>
      </c>
      <c r="G235" s="103">
        <v>46.141279373301899</v>
      </c>
      <c r="H235" s="103">
        <v>0</v>
      </c>
      <c r="I235" s="103">
        <v>-6.7199315199413396</v>
      </c>
      <c r="J235" s="103">
        <v>9.4450461474656702E-2</v>
      </c>
      <c r="K235" s="103">
        <v>0.26634998652365999</v>
      </c>
      <c r="L235" s="103">
        <v>4.1887902047863898E-2</v>
      </c>
    </row>
    <row r="236" spans="1:12" customFormat="1" x14ac:dyDescent="0.25">
      <c r="A236" s="91">
        <v>233</v>
      </c>
      <c r="B236" s="91">
        <v>0</v>
      </c>
      <c r="C236" s="91"/>
      <c r="D236" s="91"/>
      <c r="E236" s="103">
        <v>0</v>
      </c>
      <c r="F236" s="103">
        <v>800</v>
      </c>
      <c r="G236" s="103">
        <v>46.1938172430457</v>
      </c>
      <c r="H236" s="103">
        <v>0</v>
      </c>
      <c r="I236" s="103">
        <v>-6.7199315199413396</v>
      </c>
      <c r="J236" s="103">
        <v>9.4437184416943196E-2</v>
      </c>
      <c r="K236" s="103">
        <v>0.26631254526516501</v>
      </c>
      <c r="L236" s="103">
        <v>4.1887902047863898E-2</v>
      </c>
    </row>
    <row r="237" spans="1:12" customFormat="1" x14ac:dyDescent="0.25">
      <c r="A237" s="91">
        <v>234</v>
      </c>
      <c r="B237" s="91">
        <v>0</v>
      </c>
      <c r="C237" s="91"/>
      <c r="D237" s="91"/>
      <c r="E237" s="103">
        <v>0</v>
      </c>
      <c r="F237" s="103">
        <v>800</v>
      </c>
      <c r="G237" s="103">
        <v>46.246355112789601</v>
      </c>
      <c r="H237" s="103">
        <v>0</v>
      </c>
      <c r="I237" s="103">
        <v>-6.7199315199413396</v>
      </c>
      <c r="J237" s="103">
        <v>9.4423911410311298E-2</v>
      </c>
      <c r="K237" s="103">
        <v>0.26627511543070698</v>
      </c>
      <c r="L237" s="103">
        <v>4.1887902047863898E-2</v>
      </c>
    </row>
    <row r="238" spans="1:12" customFormat="1" x14ac:dyDescent="0.25">
      <c r="A238" s="91">
        <v>235</v>
      </c>
      <c r="B238" s="91">
        <v>0</v>
      </c>
      <c r="C238" s="91"/>
      <c r="D238" s="91"/>
      <c r="E238" s="103">
        <v>0</v>
      </c>
      <c r="F238" s="103">
        <v>800</v>
      </c>
      <c r="G238" s="103">
        <v>46.298892982533403</v>
      </c>
      <c r="H238" s="103">
        <v>0</v>
      </c>
      <c r="I238" s="103">
        <v>-6.7199315199413396</v>
      </c>
      <c r="J238" s="103">
        <v>9.4410642452858504E-2</v>
      </c>
      <c r="K238" s="103">
        <v>0.26623769701492001</v>
      </c>
      <c r="L238" s="103">
        <v>4.1887902047863898E-2</v>
      </c>
    </row>
    <row r="239" spans="1:12" customFormat="1" x14ac:dyDescent="0.25">
      <c r="A239" s="91">
        <v>236</v>
      </c>
      <c r="B239" s="91">
        <v>0</v>
      </c>
      <c r="C239" s="91"/>
      <c r="D239" s="91"/>
      <c r="E239" s="103">
        <v>0</v>
      </c>
      <c r="F239" s="103">
        <v>800</v>
      </c>
      <c r="G239" s="103">
        <v>46.351430852277197</v>
      </c>
      <c r="H239" s="103">
        <v>0</v>
      </c>
      <c r="I239" s="103">
        <v>-6.7199315199413396</v>
      </c>
      <c r="J239" s="103">
        <v>9.4397377542683597E-2</v>
      </c>
      <c r="K239" s="103">
        <v>0.266200290012443</v>
      </c>
      <c r="L239" s="103">
        <v>4.1887902047863898E-2</v>
      </c>
    </row>
    <row r="240" spans="1:12" customFormat="1" x14ac:dyDescent="0.25">
      <c r="A240" s="91">
        <v>237</v>
      </c>
      <c r="B240" s="91">
        <v>0</v>
      </c>
      <c r="C240" s="91"/>
      <c r="D240" s="91"/>
      <c r="E240" s="103">
        <v>0</v>
      </c>
      <c r="F240" s="103">
        <v>800</v>
      </c>
      <c r="G240" s="103">
        <v>46.403968722020998</v>
      </c>
      <c r="H240" s="103">
        <v>0</v>
      </c>
      <c r="I240" s="103">
        <v>-6.7199315199413396</v>
      </c>
      <c r="J240" s="103">
        <v>9.4384116677886501E-2</v>
      </c>
      <c r="K240" s="103">
        <v>0.26616289441791802</v>
      </c>
      <c r="L240" s="103">
        <v>4.1887902047863898E-2</v>
      </c>
    </row>
    <row r="241" spans="1:12" customFormat="1" x14ac:dyDescent="0.25">
      <c r="A241" s="91">
        <v>238</v>
      </c>
      <c r="B241" s="91">
        <v>0</v>
      </c>
      <c r="C241" s="91"/>
      <c r="D241" s="91"/>
      <c r="E241" s="103">
        <v>0</v>
      </c>
      <c r="F241" s="103">
        <v>800</v>
      </c>
      <c r="G241" s="103">
        <v>46.456506591764899</v>
      </c>
      <c r="H241" s="103">
        <v>0</v>
      </c>
      <c r="I241" s="103">
        <v>-6.7199315199413396</v>
      </c>
      <c r="J241" s="103">
        <v>9.4370859856568498E-2</v>
      </c>
      <c r="K241" s="103">
        <v>0.26612551022599001</v>
      </c>
      <c r="L241" s="103">
        <v>4.1887902047863898E-2</v>
      </c>
    </row>
    <row r="242" spans="1:12" customFormat="1" x14ac:dyDescent="0.25">
      <c r="A242" s="91">
        <v>239</v>
      </c>
      <c r="B242" s="91">
        <v>0</v>
      </c>
      <c r="C242" s="91"/>
      <c r="D242" s="91"/>
      <c r="E242" s="103">
        <v>0</v>
      </c>
      <c r="F242" s="103">
        <v>800</v>
      </c>
      <c r="G242" s="103">
        <v>46.503453629959601</v>
      </c>
      <c r="H242" s="103">
        <v>0</v>
      </c>
      <c r="I242" s="103">
        <v>-6.7199315199413396</v>
      </c>
      <c r="J242" s="103">
        <v>9.4359017182852195E-2</v>
      </c>
      <c r="K242" s="103">
        <v>0.26609211392558602</v>
      </c>
      <c r="L242" s="103">
        <v>4.1887902047863898E-2</v>
      </c>
    </row>
    <row r="243" spans="1:12" customFormat="1" x14ac:dyDescent="0.25">
      <c r="A243" s="91">
        <v>240</v>
      </c>
      <c r="B243" s="91">
        <v>0</v>
      </c>
      <c r="C243" s="91"/>
      <c r="D243" s="91"/>
      <c r="E243" s="103">
        <v>0</v>
      </c>
      <c r="F243" s="103">
        <v>800</v>
      </c>
      <c r="G243" s="103">
        <v>46.550400668154303</v>
      </c>
      <c r="H243" s="103">
        <v>0</v>
      </c>
      <c r="I243" s="103">
        <v>-6.7199315199413396</v>
      </c>
      <c r="J243" s="103">
        <v>9.434717773496E-2</v>
      </c>
      <c r="K243" s="103">
        <v>0.26605872672199499</v>
      </c>
      <c r="L243" s="103">
        <v>4.1887902047863898E-2</v>
      </c>
    </row>
    <row r="244" spans="1:12" customFormat="1" x14ac:dyDescent="0.25">
      <c r="A244" s="91">
        <v>241</v>
      </c>
      <c r="B244" s="91">
        <v>0</v>
      </c>
      <c r="C244" s="91"/>
      <c r="D244" s="91"/>
      <c r="E244" s="103">
        <v>0</v>
      </c>
      <c r="F244" s="103">
        <v>800</v>
      </c>
      <c r="G244" s="103">
        <v>46.597347706348998</v>
      </c>
      <c r="H244" s="103">
        <v>0</v>
      </c>
      <c r="I244" s="103">
        <v>-6.7199315199413396</v>
      </c>
      <c r="J244" s="103">
        <v>9.4335341511539397E-2</v>
      </c>
      <c r="K244" s="103">
        <v>0.26602534861140298</v>
      </c>
      <c r="L244" s="103">
        <v>4.1887902047863898E-2</v>
      </c>
    </row>
    <row r="245" spans="1:12" customFormat="1" x14ac:dyDescent="0.25">
      <c r="A245" s="91">
        <v>242</v>
      </c>
      <c r="B245" s="91">
        <v>0</v>
      </c>
      <c r="C245" s="91"/>
      <c r="D245" s="91"/>
      <c r="E245" s="103">
        <v>0</v>
      </c>
      <c r="F245" s="103">
        <v>800</v>
      </c>
      <c r="G245" s="103">
        <v>46.6345567578919</v>
      </c>
      <c r="H245" s="103">
        <v>0</v>
      </c>
      <c r="I245" s="103">
        <v>-6.7199315199413396</v>
      </c>
      <c r="J245" s="103">
        <v>9.4325962705760102E-2</v>
      </c>
      <c r="K245" s="103">
        <v>0.265998900410368</v>
      </c>
      <c r="L245" s="103">
        <v>4.1887902047863898E-2</v>
      </c>
    </row>
    <row r="246" spans="1:12" customFormat="1" x14ac:dyDescent="0.25">
      <c r="A246" s="91">
        <v>243</v>
      </c>
      <c r="B246" s="91">
        <v>0</v>
      </c>
      <c r="C246" s="91"/>
      <c r="D246" s="91"/>
      <c r="E246" s="103">
        <v>0</v>
      </c>
      <c r="F246" s="103">
        <v>800</v>
      </c>
      <c r="G246" s="103">
        <v>46.671765809434802</v>
      </c>
      <c r="H246" s="103">
        <v>0</v>
      </c>
      <c r="I246" s="103">
        <v>-6.7199315199413396</v>
      </c>
      <c r="J246" s="103">
        <v>9.4316585923992294E-2</v>
      </c>
      <c r="K246" s="103">
        <v>0.265972457917039</v>
      </c>
      <c r="L246" s="103">
        <v>4.1887902047863898E-2</v>
      </c>
    </row>
    <row r="247" spans="1:12" customFormat="1" x14ac:dyDescent="0.25">
      <c r="A247" s="91">
        <v>244</v>
      </c>
      <c r="B247" s="91">
        <v>0</v>
      </c>
      <c r="C247" s="91"/>
      <c r="D247" s="91"/>
      <c r="E247" s="103">
        <v>1</v>
      </c>
      <c r="F247" s="103">
        <v>800</v>
      </c>
      <c r="G247" s="103">
        <v>46.693673304300603</v>
      </c>
      <c r="H247" s="103">
        <v>0</v>
      </c>
      <c r="I247" s="103">
        <v>-6.7199315199413396</v>
      </c>
      <c r="J247" s="103">
        <v>9.4311066122325204E-2</v>
      </c>
      <c r="K247" s="103">
        <v>0.265956892094737</v>
      </c>
      <c r="L247" s="103">
        <v>4.1887902047863898E-2</v>
      </c>
    </row>
    <row r="248" spans="1:12" customFormat="1" x14ac:dyDescent="0.25">
      <c r="A248" s="91">
        <v>245</v>
      </c>
      <c r="B248" s="91">
        <v>1</v>
      </c>
      <c r="C248" s="91"/>
      <c r="D248" s="91"/>
      <c r="E248" s="103">
        <v>1</v>
      </c>
      <c r="F248" s="103">
        <v>800</v>
      </c>
      <c r="G248" s="103">
        <v>46.715580799166297</v>
      </c>
      <c r="H248" s="103">
        <v>0</v>
      </c>
      <c r="I248" s="103">
        <v>-6.7199315199413396</v>
      </c>
      <c r="J248" s="103">
        <v>9.4305547021906702E-2</v>
      </c>
      <c r="K248" s="103">
        <v>0.26594132824995398</v>
      </c>
      <c r="L248" s="103">
        <v>1.3024115433110901</v>
      </c>
    </row>
    <row r="249" spans="1:12" customFormat="1" x14ac:dyDescent="0.25">
      <c r="A249" s="91">
        <v>246</v>
      </c>
      <c r="B249" s="91">
        <v>4</v>
      </c>
      <c r="C249" s="91"/>
      <c r="D249" s="91"/>
      <c r="E249" s="103">
        <v>1</v>
      </c>
      <c r="F249" s="103">
        <v>800</v>
      </c>
      <c r="G249" s="103">
        <v>46.738569201451597</v>
      </c>
      <c r="H249" s="103">
        <v>0</v>
      </c>
      <c r="I249" s="103">
        <v>-6.7199315199413396</v>
      </c>
      <c r="J249" s="103">
        <v>9.4299756365035195E-2</v>
      </c>
      <c r="K249" s="103">
        <v>0.26592499861687802</v>
      </c>
      <c r="L249" s="103">
        <v>2.5729620196489198</v>
      </c>
    </row>
    <row r="250" spans="1:12" customFormat="1" x14ac:dyDescent="0.25">
      <c r="A250" s="91">
        <v>247</v>
      </c>
      <c r="B250" s="91">
        <v>7</v>
      </c>
      <c r="C250" s="91"/>
      <c r="D250" s="91"/>
      <c r="E250" s="103">
        <v>1</v>
      </c>
      <c r="F250" s="103">
        <v>833.72158218565505</v>
      </c>
      <c r="G250" s="103">
        <v>46.764083879133103</v>
      </c>
      <c r="H250" s="103">
        <v>0</v>
      </c>
      <c r="I250" s="103">
        <v>-6.7199315199413396</v>
      </c>
      <c r="J250" s="103">
        <v>0.32068585256219601</v>
      </c>
      <c r="K250" s="103">
        <v>0.90433303527255104</v>
      </c>
      <c r="L250" s="103">
        <v>2.5556737320004501</v>
      </c>
    </row>
    <row r="251" spans="1:12" customFormat="1" x14ac:dyDescent="0.25">
      <c r="A251" s="91">
        <v>248</v>
      </c>
      <c r="B251" s="91">
        <v>9</v>
      </c>
      <c r="C251" s="91"/>
      <c r="D251" s="91"/>
      <c r="E251" s="103">
        <v>1</v>
      </c>
      <c r="F251" s="103">
        <v>1071.9277485244099</v>
      </c>
      <c r="G251" s="103">
        <v>46.831287648605297</v>
      </c>
      <c r="H251" s="103">
        <v>0</v>
      </c>
      <c r="I251" s="103">
        <v>-6.7199315199413396</v>
      </c>
      <c r="J251" s="103">
        <v>0.48359597143556898</v>
      </c>
      <c r="K251" s="103">
        <v>1.36373902746173</v>
      </c>
      <c r="L251" s="103">
        <v>4.5749449590016296</v>
      </c>
    </row>
    <row r="252" spans="1:12" customFormat="1" x14ac:dyDescent="0.25">
      <c r="A252" s="91">
        <v>249</v>
      </c>
      <c r="B252" s="91">
        <v>13</v>
      </c>
      <c r="C252" s="91"/>
      <c r="D252" s="91"/>
      <c r="E252" s="103">
        <v>1</v>
      </c>
      <c r="F252" s="103">
        <v>1548.3400812019299</v>
      </c>
      <c r="G252" s="103">
        <v>46.917208102430401</v>
      </c>
      <c r="H252" s="103">
        <v>0</v>
      </c>
      <c r="I252" s="103">
        <v>-6.7199315199413396</v>
      </c>
      <c r="J252" s="103">
        <v>0.71453839101105598</v>
      </c>
      <c r="K252" s="103">
        <v>2.01499588085654</v>
      </c>
      <c r="L252" s="103">
        <v>7.0168748064833402</v>
      </c>
    </row>
    <row r="253" spans="1:12" customFormat="1" x14ac:dyDescent="0.25">
      <c r="A253" s="91">
        <v>250</v>
      </c>
      <c r="B253" s="91">
        <v>15</v>
      </c>
      <c r="C253" s="91"/>
      <c r="D253" s="91"/>
      <c r="E253" s="103">
        <v>2</v>
      </c>
      <c r="F253" s="103">
        <v>924.17713628958199</v>
      </c>
      <c r="G253" s="103">
        <v>46.980131428279599</v>
      </c>
      <c r="H253" s="103">
        <v>0</v>
      </c>
      <c r="I253" s="103">
        <v>-6.7199315199413396</v>
      </c>
      <c r="J253" s="103">
        <v>0.31369524312538399</v>
      </c>
      <c r="K253" s="103">
        <v>0.88461953996277198</v>
      </c>
      <c r="L253" s="103">
        <v>2.1873183606934399</v>
      </c>
    </row>
    <row r="254" spans="1:12" customFormat="1" x14ac:dyDescent="0.25">
      <c r="A254" s="91">
        <v>251</v>
      </c>
      <c r="B254" s="91">
        <v>15</v>
      </c>
      <c r="C254" s="91"/>
      <c r="D254" s="91"/>
      <c r="E254" s="103">
        <v>2</v>
      </c>
      <c r="F254" s="103">
        <v>924.17713628958199</v>
      </c>
      <c r="G254" s="103">
        <v>47.045581029525103</v>
      </c>
      <c r="H254" s="103">
        <v>0</v>
      </c>
      <c r="I254" s="103">
        <v>-6.7199315199413396</v>
      </c>
      <c r="J254" s="103">
        <v>0.35435192632978102</v>
      </c>
      <c r="K254" s="103">
        <v>0.99927125107689396</v>
      </c>
      <c r="L254" s="103">
        <v>2.8564357338767201</v>
      </c>
    </row>
    <row r="255" spans="1:12" customFormat="1" x14ac:dyDescent="0.25">
      <c r="A255" s="91">
        <v>252</v>
      </c>
      <c r="B255" s="91">
        <v>17</v>
      </c>
      <c r="C255" s="91"/>
      <c r="D255" s="91"/>
      <c r="E255" s="103">
        <v>2</v>
      </c>
      <c r="F255" s="103">
        <v>1047.4007544615299</v>
      </c>
      <c r="G255" s="103">
        <v>47.111410034014199</v>
      </c>
      <c r="H255" s="103">
        <v>0</v>
      </c>
      <c r="I255" s="103">
        <v>-6.7199315199413396</v>
      </c>
      <c r="J255" s="103">
        <v>0.50069851406570998</v>
      </c>
      <c r="K255" s="103">
        <v>1.41196814067026</v>
      </c>
      <c r="L255" s="103">
        <v>4.9260622352438697</v>
      </c>
    </row>
    <row r="256" spans="1:12" customFormat="1" x14ac:dyDescent="0.25">
      <c r="A256" s="91">
        <v>253</v>
      </c>
      <c r="B256" s="91">
        <v>19</v>
      </c>
      <c r="C256" s="91"/>
      <c r="D256" s="91"/>
      <c r="E256" s="103">
        <v>2</v>
      </c>
      <c r="F256" s="103">
        <v>1170.6243726334701</v>
      </c>
      <c r="G256" s="103">
        <v>47.190719289936403</v>
      </c>
      <c r="H256" s="103">
        <v>0</v>
      </c>
      <c r="I256" s="103">
        <v>-6.7199315199413396</v>
      </c>
      <c r="J256" s="103">
        <v>0.79483742349249198</v>
      </c>
      <c r="K256" s="103">
        <v>2.24143888479075</v>
      </c>
      <c r="L256" s="103">
        <v>9.4437517148662806</v>
      </c>
    </row>
    <row r="257" spans="1:12" customFormat="1" x14ac:dyDescent="0.25">
      <c r="A257" s="91">
        <v>254</v>
      </c>
      <c r="B257" s="91">
        <v>24</v>
      </c>
      <c r="C257" s="91"/>
      <c r="D257" s="91"/>
      <c r="E257" s="103">
        <v>2</v>
      </c>
      <c r="F257" s="103">
        <v>1478.68341806333</v>
      </c>
      <c r="G257" s="103">
        <v>47.278646373494297</v>
      </c>
      <c r="H257" s="103">
        <v>0</v>
      </c>
      <c r="I257" s="103">
        <v>-6.7199315199413396</v>
      </c>
      <c r="J257" s="103">
        <v>1.1038462699698</v>
      </c>
      <c r="K257" s="103">
        <v>3.1128428018272598</v>
      </c>
      <c r="L257" s="103">
        <v>13.8228943498896</v>
      </c>
    </row>
    <row r="258" spans="1:12" customFormat="1" x14ac:dyDescent="0.25">
      <c r="A258" s="91">
        <v>255</v>
      </c>
      <c r="B258" s="91">
        <v>27</v>
      </c>
      <c r="C258" s="91"/>
      <c r="D258" s="91"/>
      <c r="E258" s="103">
        <v>2</v>
      </c>
      <c r="F258" s="103">
        <v>1663.51884532125</v>
      </c>
      <c r="G258" s="103">
        <v>47.365941760353699</v>
      </c>
      <c r="H258" s="103">
        <v>0</v>
      </c>
      <c r="I258" s="103">
        <v>-6.7199315199413396</v>
      </c>
      <c r="J258" s="103">
        <v>0.97613284378258902</v>
      </c>
      <c r="K258" s="103">
        <v>2.7526913656907599</v>
      </c>
      <c r="L258" s="103">
        <v>11.121097456751199</v>
      </c>
    </row>
    <row r="259" spans="1:12" customFormat="1" x14ac:dyDescent="0.25">
      <c r="A259" s="91">
        <v>256</v>
      </c>
      <c r="B259" s="91">
        <v>30</v>
      </c>
      <c r="C259" s="91"/>
      <c r="D259" s="91"/>
      <c r="E259" s="103">
        <v>3</v>
      </c>
      <c r="F259" s="103">
        <v>1156.6930400057499</v>
      </c>
      <c r="G259" s="103">
        <v>47.4463434867911</v>
      </c>
      <c r="H259" s="103">
        <v>0</v>
      </c>
      <c r="I259" s="103">
        <v>-6.7199315199413396</v>
      </c>
      <c r="J259" s="103">
        <v>0.82497105517117197</v>
      </c>
      <c r="K259" s="103">
        <v>2.3264156256791901</v>
      </c>
      <c r="L259" s="103">
        <v>9.9645718674193695</v>
      </c>
    </row>
    <row r="260" spans="1:12" customFormat="1" x14ac:dyDescent="0.25">
      <c r="A260" s="91">
        <v>257</v>
      </c>
      <c r="B260" s="91">
        <v>31</v>
      </c>
      <c r="C260" s="91"/>
      <c r="D260" s="91"/>
      <c r="E260" s="103">
        <v>3</v>
      </c>
      <c r="F260" s="103">
        <v>1195.2494746726099</v>
      </c>
      <c r="G260" s="103">
        <v>47.537375666181397</v>
      </c>
      <c r="H260" s="103">
        <v>0</v>
      </c>
      <c r="I260" s="103">
        <v>-6.7199315199413396</v>
      </c>
      <c r="J260" s="103">
        <v>0.39296231046001001</v>
      </c>
      <c r="K260" s="103">
        <v>1.10815240562286</v>
      </c>
      <c r="L260" s="103">
        <v>2.69091870986983</v>
      </c>
    </row>
    <row r="261" spans="1:12" customFormat="1" x14ac:dyDescent="0.25">
      <c r="A261" s="91">
        <v>258</v>
      </c>
      <c r="B261" s="91">
        <v>31</v>
      </c>
      <c r="C261" s="91"/>
      <c r="D261" s="91"/>
      <c r="E261" s="103">
        <v>3</v>
      </c>
      <c r="F261" s="103">
        <v>1195.2494746726099</v>
      </c>
      <c r="G261" s="103">
        <v>47.627698027957898</v>
      </c>
      <c r="H261" s="103">
        <v>0</v>
      </c>
      <c r="I261" s="103">
        <v>-6.7199315199413396</v>
      </c>
      <c r="J261" s="103">
        <v>0.499908314760594</v>
      </c>
      <c r="K261" s="103">
        <v>1.4097397812638299</v>
      </c>
      <c r="L261" s="103">
        <v>4.5018636226711202</v>
      </c>
    </row>
    <row r="262" spans="1:12" customFormat="1" x14ac:dyDescent="0.25">
      <c r="A262" s="91">
        <v>259</v>
      </c>
      <c r="B262" s="91">
        <v>32</v>
      </c>
      <c r="C262" s="91"/>
      <c r="D262" s="91"/>
      <c r="E262" s="103">
        <v>3</v>
      </c>
      <c r="F262" s="103">
        <v>1233.80590933947</v>
      </c>
      <c r="G262" s="103">
        <v>47.718724645830399</v>
      </c>
      <c r="H262" s="103">
        <v>0</v>
      </c>
      <c r="I262" s="103">
        <v>-6.7199315199413396</v>
      </c>
      <c r="J262" s="103">
        <v>0.53108141825831701</v>
      </c>
      <c r="K262" s="103">
        <v>1.4976478292170601</v>
      </c>
      <c r="L262" s="103">
        <v>4.9127402932882704</v>
      </c>
    </row>
    <row r="263" spans="1:12" customFormat="1" x14ac:dyDescent="0.25">
      <c r="A263" s="91">
        <v>260</v>
      </c>
      <c r="B263" s="91">
        <v>32</v>
      </c>
      <c r="C263" s="91"/>
      <c r="D263" s="91"/>
      <c r="E263" s="103">
        <v>3</v>
      </c>
      <c r="F263" s="103">
        <v>1233.80590933947</v>
      </c>
      <c r="G263" s="103">
        <v>47.810461081316603</v>
      </c>
      <c r="H263" s="103">
        <v>0</v>
      </c>
      <c r="I263" s="103">
        <v>-6.7199315199413396</v>
      </c>
      <c r="J263" s="103">
        <v>0.36801285940406397</v>
      </c>
      <c r="K263" s="103">
        <v>1.03779503680993</v>
      </c>
      <c r="L263" s="103">
        <v>2.1407220976271901</v>
      </c>
    </row>
    <row r="264" spans="1:12" customFormat="1" x14ac:dyDescent="0.25">
      <c r="A264" s="91">
        <v>261</v>
      </c>
      <c r="B264" s="91">
        <v>32</v>
      </c>
      <c r="C264" s="91"/>
      <c r="D264" s="91"/>
      <c r="E264" s="103">
        <v>3</v>
      </c>
      <c r="F264" s="103">
        <v>1233.80590933947</v>
      </c>
      <c r="G264" s="103">
        <v>47.902197516802801</v>
      </c>
      <c r="H264" s="103">
        <v>0</v>
      </c>
      <c r="I264" s="103">
        <v>-6.7199315199413396</v>
      </c>
      <c r="J264" s="103">
        <v>0.40135760796308501</v>
      </c>
      <c r="K264" s="103">
        <v>1.13182711659721</v>
      </c>
      <c r="L264" s="103">
        <v>2.7123003963377399</v>
      </c>
    </row>
    <row r="265" spans="1:12" customFormat="1" x14ac:dyDescent="0.25">
      <c r="A265" s="91">
        <v>262</v>
      </c>
      <c r="B265" s="91">
        <v>32</v>
      </c>
      <c r="C265" s="91"/>
      <c r="D265" s="91"/>
      <c r="E265" s="103">
        <v>3</v>
      </c>
      <c r="F265" s="103">
        <v>1233.80590933947</v>
      </c>
      <c r="G265" s="103">
        <v>47.996460227685397</v>
      </c>
      <c r="H265" s="103">
        <v>0</v>
      </c>
      <c r="I265" s="103">
        <v>-6.7199315199413396</v>
      </c>
      <c r="J265" s="103">
        <v>0.429582198739003</v>
      </c>
      <c r="K265" s="103">
        <v>1.21142036850333</v>
      </c>
      <c r="L265" s="103">
        <v>3.19489784706</v>
      </c>
    </row>
    <row r="266" spans="1:12" customFormat="1" x14ac:dyDescent="0.25">
      <c r="A266" s="91">
        <v>263</v>
      </c>
      <c r="B266" s="91">
        <v>32</v>
      </c>
      <c r="C266" s="91"/>
      <c r="D266" s="91"/>
      <c r="E266" s="103">
        <v>3</v>
      </c>
      <c r="F266" s="103">
        <v>1233.80590933947</v>
      </c>
      <c r="G266" s="103">
        <v>48.091689208629496</v>
      </c>
      <c r="H266" s="103">
        <v>0</v>
      </c>
      <c r="I266" s="103">
        <v>-6.7199315199413396</v>
      </c>
      <c r="J266" s="103">
        <v>0.27248838439355999</v>
      </c>
      <c r="K266" s="103">
        <v>0.76841633569522505</v>
      </c>
      <c r="L266" s="103">
        <v>0.49954648303006599</v>
      </c>
    </row>
    <row r="267" spans="1:12" customFormat="1" x14ac:dyDescent="0.25">
      <c r="A267" s="91">
        <v>264</v>
      </c>
      <c r="B267" s="91">
        <v>31</v>
      </c>
      <c r="C267" s="91"/>
      <c r="D267" s="91"/>
      <c r="E267" s="103">
        <v>3</v>
      </c>
      <c r="F267" s="103">
        <v>1195.2494746726099</v>
      </c>
      <c r="G267" s="103">
        <v>48.188376754432298</v>
      </c>
      <c r="H267" s="103">
        <v>0</v>
      </c>
      <c r="I267" s="103">
        <v>-6.7199315199413396</v>
      </c>
      <c r="J267" s="103">
        <v>0.22226937611307601</v>
      </c>
      <c r="K267" s="103">
        <v>0.62679889974095504</v>
      </c>
      <c r="L267" s="103">
        <v>-0.230221815668647</v>
      </c>
    </row>
    <row r="268" spans="1:12" customFormat="1" x14ac:dyDescent="0.25">
      <c r="A268" s="91">
        <v>265</v>
      </c>
      <c r="B268" s="91">
        <v>31</v>
      </c>
      <c r="C268" s="91"/>
      <c r="D268" s="91"/>
      <c r="E268" s="103">
        <v>3</v>
      </c>
      <c r="F268" s="103">
        <v>1195.2494746726099</v>
      </c>
      <c r="G268" s="103">
        <v>48.283188446653803</v>
      </c>
      <c r="H268" s="103">
        <v>0</v>
      </c>
      <c r="I268" s="103">
        <v>-6.7199315199413396</v>
      </c>
      <c r="J268" s="103">
        <v>0.54365738512247097</v>
      </c>
      <c r="K268" s="103">
        <v>1.5331120138540799</v>
      </c>
      <c r="L268" s="103">
        <v>5.2439647077758096</v>
      </c>
    </row>
    <row r="269" spans="1:12" customFormat="1" x14ac:dyDescent="0.25">
      <c r="A269" s="91">
        <v>266</v>
      </c>
      <c r="B269" s="91">
        <v>32</v>
      </c>
      <c r="C269" s="91"/>
      <c r="D269" s="91"/>
      <c r="E269" s="103">
        <v>3</v>
      </c>
      <c r="F269" s="103">
        <v>1233.80590933947</v>
      </c>
      <c r="G269" s="103">
        <v>48.378704394971301</v>
      </c>
      <c r="H269" s="103">
        <v>0</v>
      </c>
      <c r="I269" s="103">
        <v>-6.7199315199413396</v>
      </c>
      <c r="J269" s="103">
        <v>0.51887569222319396</v>
      </c>
      <c r="K269" s="103">
        <v>1.46322772248377</v>
      </c>
      <c r="L269" s="103">
        <v>4.7141626225664801</v>
      </c>
    </row>
    <row r="270" spans="1:12" customFormat="1" x14ac:dyDescent="0.25">
      <c r="A270" s="91">
        <v>267</v>
      </c>
      <c r="B270" s="91">
        <v>32</v>
      </c>
      <c r="C270" s="91"/>
      <c r="D270" s="91"/>
      <c r="E270" s="103">
        <v>3</v>
      </c>
      <c r="F270" s="103">
        <v>1233.80590933947</v>
      </c>
      <c r="G270" s="103">
        <v>48.474930160902602</v>
      </c>
      <c r="H270" s="103">
        <v>0</v>
      </c>
      <c r="I270" s="103">
        <v>-6.7199315199413396</v>
      </c>
      <c r="J270" s="103">
        <v>0.36839776460448898</v>
      </c>
      <c r="K270" s="103">
        <v>1.03888046819211</v>
      </c>
      <c r="L270" s="103">
        <v>2.15486604334356</v>
      </c>
    </row>
    <row r="271" spans="1:12" customFormat="1" x14ac:dyDescent="0.25">
      <c r="A271" s="91">
        <v>268</v>
      </c>
      <c r="B271" s="91">
        <v>32</v>
      </c>
      <c r="C271" s="91"/>
      <c r="D271" s="91"/>
      <c r="E271" s="103">
        <v>3</v>
      </c>
      <c r="F271" s="103">
        <v>1233.80590933947</v>
      </c>
      <c r="G271" s="103">
        <v>48.573682202230202</v>
      </c>
      <c r="H271" s="103">
        <v>0</v>
      </c>
      <c r="I271" s="103">
        <v>-6.7199315199413396</v>
      </c>
      <c r="J271" s="103">
        <v>0.40839853373215101</v>
      </c>
      <c r="K271" s="103">
        <v>1.1516825037962199</v>
      </c>
      <c r="L271" s="103">
        <v>2.8401658422748901</v>
      </c>
    </row>
    <row r="272" spans="1:12" customFormat="1" x14ac:dyDescent="0.25">
      <c r="A272" s="91">
        <v>269</v>
      </c>
      <c r="B272" s="91">
        <v>32</v>
      </c>
      <c r="C272" s="91"/>
      <c r="D272" s="91"/>
      <c r="E272" s="103">
        <v>3</v>
      </c>
      <c r="F272" s="103">
        <v>1233.80590933947</v>
      </c>
      <c r="G272" s="103">
        <v>48.669907968161397</v>
      </c>
      <c r="H272" s="103">
        <v>0</v>
      </c>
      <c r="I272" s="103">
        <v>-6.7199315199413396</v>
      </c>
      <c r="J272" s="103">
        <v>0.39750259049061198</v>
      </c>
      <c r="K272" s="103">
        <v>1.1209559801748901</v>
      </c>
      <c r="L272" s="103">
        <v>2.6551455556152099</v>
      </c>
    </row>
    <row r="273" spans="1:12" customFormat="1" x14ac:dyDescent="0.25">
      <c r="A273" s="91">
        <v>270</v>
      </c>
      <c r="B273" s="91">
        <v>32</v>
      </c>
      <c r="C273" s="91"/>
      <c r="D273" s="91"/>
      <c r="E273" s="103">
        <v>3</v>
      </c>
      <c r="F273" s="103">
        <v>1233.80590933947</v>
      </c>
      <c r="G273" s="103">
        <v>48.766133734092698</v>
      </c>
      <c r="H273" s="103">
        <v>0</v>
      </c>
      <c r="I273" s="103">
        <v>-6.7199315199413396</v>
      </c>
      <c r="J273" s="103">
        <v>0.400526829606071</v>
      </c>
      <c r="K273" s="103">
        <v>1.1294843243996899</v>
      </c>
      <c r="L273" s="103">
        <v>2.7079103193753098</v>
      </c>
    </row>
    <row r="274" spans="1:12" customFormat="1" x14ac:dyDescent="0.25">
      <c r="A274" s="91">
        <v>271</v>
      </c>
      <c r="B274" s="91">
        <v>32</v>
      </c>
      <c r="C274" s="91"/>
      <c r="D274" s="91"/>
      <c r="E274" s="103">
        <v>3</v>
      </c>
      <c r="F274" s="103">
        <v>1233.80590933947</v>
      </c>
      <c r="G274" s="103">
        <v>48.862359500023899</v>
      </c>
      <c r="H274" s="103">
        <v>0</v>
      </c>
      <c r="I274" s="103">
        <v>-6.7199315199413396</v>
      </c>
      <c r="J274" s="103">
        <v>0.39882041423460601</v>
      </c>
      <c r="K274" s="103">
        <v>1.1246722387402099</v>
      </c>
      <c r="L274" s="103">
        <v>2.6798433603399299</v>
      </c>
    </row>
    <row r="275" spans="1:12" customFormat="1" x14ac:dyDescent="0.25">
      <c r="A275" s="91">
        <v>272</v>
      </c>
      <c r="B275" s="91">
        <v>32</v>
      </c>
      <c r="C275" s="91"/>
      <c r="D275" s="91"/>
      <c r="E275" s="103">
        <v>3</v>
      </c>
      <c r="F275" s="103">
        <v>1233.80590933947</v>
      </c>
      <c r="G275" s="103">
        <v>48.9585852659552</v>
      </c>
      <c r="H275" s="103">
        <v>0</v>
      </c>
      <c r="I275" s="103">
        <v>-6.7199315199413396</v>
      </c>
      <c r="J275" s="103">
        <v>0.40212081467754202</v>
      </c>
      <c r="K275" s="103">
        <v>1.1339793569879499</v>
      </c>
      <c r="L275" s="103">
        <v>2.7373179450108802</v>
      </c>
    </row>
    <row r="276" spans="1:12" customFormat="1" x14ac:dyDescent="0.25">
      <c r="A276" s="91">
        <v>273</v>
      </c>
      <c r="B276" s="91">
        <v>32</v>
      </c>
      <c r="C276" s="91"/>
      <c r="D276" s="91"/>
      <c r="E276" s="103">
        <v>3</v>
      </c>
      <c r="F276" s="103">
        <v>1233.80590933947</v>
      </c>
      <c r="G276" s="103">
        <v>49.054811031886402</v>
      </c>
      <c r="H276" s="103">
        <v>0</v>
      </c>
      <c r="I276" s="103">
        <v>-6.7199315199413396</v>
      </c>
      <c r="J276" s="103">
        <v>0.39012979317027102</v>
      </c>
      <c r="K276" s="103">
        <v>1.1001647163075201</v>
      </c>
      <c r="L276" s="103">
        <v>2.5334584643037901</v>
      </c>
    </row>
    <row r="277" spans="1:12" customFormat="1" x14ac:dyDescent="0.25">
      <c r="A277" s="91">
        <v>274</v>
      </c>
      <c r="B277" s="91">
        <v>32</v>
      </c>
      <c r="C277" s="91"/>
      <c r="D277" s="91"/>
      <c r="E277" s="103">
        <v>3</v>
      </c>
      <c r="F277" s="103">
        <v>1233.80590933947</v>
      </c>
      <c r="G277" s="103">
        <v>49.153563073214002</v>
      </c>
      <c r="H277" s="103">
        <v>0</v>
      </c>
      <c r="I277" s="103">
        <v>-6.7199315199413396</v>
      </c>
      <c r="J277" s="103">
        <v>0.434360089872452</v>
      </c>
      <c r="K277" s="103">
        <v>1.2248940055733499</v>
      </c>
      <c r="L277" s="103">
        <v>3.2893949789448702</v>
      </c>
    </row>
    <row r="278" spans="1:12" customFormat="1" x14ac:dyDescent="0.25">
      <c r="A278" s="91">
        <v>275</v>
      </c>
      <c r="B278" s="91">
        <v>32</v>
      </c>
      <c r="C278" s="91"/>
      <c r="D278" s="91"/>
      <c r="E278" s="103">
        <v>3</v>
      </c>
      <c r="F278" s="103">
        <v>1233.80590933947</v>
      </c>
      <c r="G278" s="103">
        <v>49.250954875112797</v>
      </c>
      <c r="H278" s="103">
        <v>0</v>
      </c>
      <c r="I278" s="103">
        <v>-6.7199315199413396</v>
      </c>
      <c r="J278" s="103">
        <v>0.25973637797111498</v>
      </c>
      <c r="K278" s="103">
        <v>0.73245572009061899</v>
      </c>
      <c r="L278" s="103">
        <v>0.29204565457701398</v>
      </c>
    </row>
    <row r="279" spans="1:12" customFormat="1" x14ac:dyDescent="0.25">
      <c r="A279" s="91">
        <v>276</v>
      </c>
      <c r="B279" s="91">
        <v>31</v>
      </c>
      <c r="C279" s="91"/>
      <c r="D279" s="91"/>
      <c r="E279" s="103">
        <v>3</v>
      </c>
      <c r="F279" s="103">
        <v>1195.2494746726099</v>
      </c>
      <c r="G279" s="103">
        <v>49.346558179107902</v>
      </c>
      <c r="H279" s="103">
        <v>0</v>
      </c>
      <c r="I279" s="103">
        <v>-6.7199315199413396</v>
      </c>
      <c r="J279" s="103">
        <v>0.26206185447680502</v>
      </c>
      <c r="K279" s="103">
        <v>0.73901355608507502</v>
      </c>
      <c r="L279" s="103">
        <v>0.46939996951524399</v>
      </c>
    </row>
    <row r="280" spans="1:12" customFormat="1" x14ac:dyDescent="0.25">
      <c r="A280" s="91">
        <v>277</v>
      </c>
      <c r="B280" s="91">
        <v>31</v>
      </c>
      <c r="C280" s="91"/>
      <c r="D280" s="91"/>
      <c r="E280" s="103">
        <v>3</v>
      </c>
      <c r="F280" s="103">
        <v>1195.2494746726099</v>
      </c>
      <c r="G280" s="103">
        <v>49.445404113424402</v>
      </c>
      <c r="H280" s="103">
        <v>0</v>
      </c>
      <c r="I280" s="103">
        <v>-6.7199315199413396</v>
      </c>
      <c r="J280" s="103">
        <v>0.37660993669803</v>
      </c>
      <c r="K280" s="103">
        <v>1.0620387661219901</v>
      </c>
      <c r="L280" s="103">
        <v>2.4333380676935699</v>
      </c>
    </row>
    <row r="281" spans="1:12" customFormat="1" x14ac:dyDescent="0.25">
      <c r="A281" s="91">
        <v>278</v>
      </c>
      <c r="B281" s="91">
        <v>31</v>
      </c>
      <c r="C281" s="91"/>
      <c r="D281" s="91"/>
      <c r="E281" s="103">
        <v>3</v>
      </c>
      <c r="F281" s="103">
        <v>1195.2494746726099</v>
      </c>
      <c r="G281" s="103">
        <v>49.5435402301271</v>
      </c>
      <c r="H281" s="103">
        <v>0</v>
      </c>
      <c r="I281" s="103">
        <v>-6.7199315199413396</v>
      </c>
      <c r="J281" s="103">
        <v>0.53008501399520402</v>
      </c>
      <c r="K281" s="103">
        <v>1.49483797251643</v>
      </c>
      <c r="L281" s="103">
        <v>5.0300472331075996</v>
      </c>
    </row>
    <row r="282" spans="1:12" customFormat="1" x14ac:dyDescent="0.25">
      <c r="A282" s="91">
        <v>279</v>
      </c>
      <c r="B282" s="91">
        <v>32</v>
      </c>
      <c r="C282" s="91"/>
      <c r="D282" s="91"/>
      <c r="E282" s="103">
        <v>3</v>
      </c>
      <c r="F282" s="103">
        <v>1233.80590933947</v>
      </c>
      <c r="G282" s="103">
        <v>49.6456166959359</v>
      </c>
      <c r="H282" s="103">
        <v>0</v>
      </c>
      <c r="I282" s="103">
        <v>-6.7199315199413396</v>
      </c>
      <c r="J282" s="103">
        <v>0.41458699337286398</v>
      </c>
      <c r="K282" s="103">
        <v>1.1691339393548299</v>
      </c>
      <c r="L282" s="103">
        <v>2.9578925238097802</v>
      </c>
    </row>
    <row r="283" spans="1:12" customFormat="1" x14ac:dyDescent="0.25">
      <c r="A283" s="91">
        <v>280</v>
      </c>
      <c r="B283" s="91">
        <v>31</v>
      </c>
      <c r="C283" s="91"/>
      <c r="D283" s="91"/>
      <c r="E283" s="103">
        <v>3</v>
      </c>
      <c r="F283" s="103">
        <v>1195.2494746726099</v>
      </c>
      <c r="G283" s="103">
        <v>49.747212916182399</v>
      </c>
      <c r="H283" s="103">
        <v>0</v>
      </c>
      <c r="I283" s="103">
        <v>-6.7199315199413396</v>
      </c>
      <c r="J283" s="103">
        <v>0.17731276459902801</v>
      </c>
      <c r="K283" s="103">
        <v>0.500021405126711</v>
      </c>
      <c r="L283" s="103">
        <v>-0.99255433364870704</v>
      </c>
    </row>
    <row r="284" spans="1:12" customFormat="1" x14ac:dyDescent="0.25">
      <c r="A284" s="91">
        <v>281</v>
      </c>
      <c r="B284" s="91">
        <v>30</v>
      </c>
      <c r="C284" s="91"/>
      <c r="D284" s="91"/>
      <c r="E284" s="103">
        <v>3</v>
      </c>
      <c r="F284" s="103">
        <v>1156.6930400057499</v>
      </c>
      <c r="G284" s="103">
        <v>49.845646944122798</v>
      </c>
      <c r="H284" s="103">
        <v>0</v>
      </c>
      <c r="I284" s="103">
        <v>-6.7199315199413396</v>
      </c>
      <c r="J284" s="103">
        <v>0</v>
      </c>
      <c r="K284" s="103">
        <v>0</v>
      </c>
      <c r="L284" s="103">
        <v>-3.2823073764222399</v>
      </c>
    </row>
    <row r="285" spans="1:12" customFormat="1" x14ac:dyDescent="0.25">
      <c r="A285" s="91">
        <v>282</v>
      </c>
      <c r="B285" s="91">
        <v>27</v>
      </c>
      <c r="C285" s="91"/>
      <c r="D285" s="91"/>
      <c r="E285" s="103">
        <v>2</v>
      </c>
      <c r="F285" s="103">
        <v>1663.51884532125</v>
      </c>
      <c r="G285" s="103">
        <v>49.944555531132501</v>
      </c>
      <c r="H285" s="103">
        <v>0</v>
      </c>
      <c r="I285" s="103">
        <v>-6.7199315199413396</v>
      </c>
      <c r="J285" s="103">
        <v>0</v>
      </c>
      <c r="K285" s="103">
        <v>0</v>
      </c>
      <c r="L285" s="103">
        <v>-5.8479828455238598</v>
      </c>
    </row>
    <row r="286" spans="1:12" customFormat="1" x14ac:dyDescent="0.25">
      <c r="A286" s="91">
        <v>283</v>
      </c>
      <c r="B286" s="91">
        <v>24</v>
      </c>
      <c r="C286" s="91"/>
      <c r="D286" s="91"/>
      <c r="E286" s="103">
        <v>2</v>
      </c>
      <c r="F286" s="103">
        <v>1478.68341806333</v>
      </c>
      <c r="G286" s="103">
        <v>50.040602243696199</v>
      </c>
      <c r="H286" s="103">
        <v>0</v>
      </c>
      <c r="I286" s="103">
        <v>-6.7199315199413396</v>
      </c>
      <c r="J286" s="103">
        <v>0</v>
      </c>
      <c r="K286" s="103">
        <v>0</v>
      </c>
      <c r="L286" s="103">
        <v>-3.8338947092491198</v>
      </c>
    </row>
    <row r="287" spans="1:12" customFormat="1" x14ac:dyDescent="0.25">
      <c r="A287" s="91">
        <v>284</v>
      </c>
      <c r="B287" s="91">
        <v>22</v>
      </c>
      <c r="C287" s="91"/>
      <c r="D287" s="91"/>
      <c r="E287" s="103">
        <v>2</v>
      </c>
      <c r="F287" s="103">
        <v>1355.45979989139</v>
      </c>
      <c r="G287" s="103">
        <v>50.142941647906397</v>
      </c>
      <c r="H287" s="103">
        <v>0</v>
      </c>
      <c r="I287" s="103">
        <v>-6.7199315199413396</v>
      </c>
      <c r="J287" s="103">
        <v>0</v>
      </c>
      <c r="K287" s="103">
        <v>0</v>
      </c>
      <c r="L287" s="103">
        <v>-3.63683977684616</v>
      </c>
    </row>
    <row r="288" spans="1:12" customFormat="1" x14ac:dyDescent="0.25">
      <c r="A288" s="91">
        <v>285</v>
      </c>
      <c r="B288" s="91">
        <v>19</v>
      </c>
      <c r="C288" s="91"/>
      <c r="D288" s="91"/>
      <c r="E288" s="103">
        <v>2</v>
      </c>
      <c r="F288" s="103">
        <v>1170.6243726334701</v>
      </c>
      <c r="G288" s="103">
        <v>50.242752068957103</v>
      </c>
      <c r="H288" s="103">
        <v>0</v>
      </c>
      <c r="I288" s="103">
        <v>-6.7199315199413396</v>
      </c>
      <c r="J288" s="103">
        <v>0</v>
      </c>
      <c r="K288" s="103">
        <v>0</v>
      </c>
      <c r="L288" s="103">
        <v>-3.8984315546464998</v>
      </c>
    </row>
    <row r="289" spans="1:12" customFormat="1" x14ac:dyDescent="0.25">
      <c r="A289" s="91">
        <v>286</v>
      </c>
      <c r="B289" s="91">
        <v>16</v>
      </c>
      <c r="C289" s="91"/>
      <c r="D289" s="91"/>
      <c r="E289" s="103">
        <v>2</v>
      </c>
      <c r="F289" s="103">
        <v>985.78894537555402</v>
      </c>
      <c r="G289" s="103">
        <v>50.327822670536101</v>
      </c>
      <c r="H289" s="103">
        <v>0</v>
      </c>
      <c r="I289" s="103">
        <v>-6.7199315199413396</v>
      </c>
      <c r="J289" s="103">
        <v>0</v>
      </c>
      <c r="K289" s="103">
        <v>0</v>
      </c>
      <c r="L289" s="103">
        <v>-2.6586015144201598</v>
      </c>
    </row>
    <row r="290" spans="1:12" customFormat="1" x14ac:dyDescent="0.25">
      <c r="A290" s="91">
        <v>287</v>
      </c>
      <c r="B290" s="91">
        <v>14</v>
      </c>
      <c r="C290" s="91"/>
      <c r="D290" s="91"/>
      <c r="E290" s="103">
        <v>2</v>
      </c>
      <c r="F290" s="103">
        <v>862.56532720360997</v>
      </c>
      <c r="G290" s="103">
        <v>50.369855787056899</v>
      </c>
      <c r="H290" s="103">
        <v>0</v>
      </c>
      <c r="I290" s="103">
        <v>-6.7199315199413396</v>
      </c>
      <c r="J290" s="103">
        <v>2.1198647684160202E-2</v>
      </c>
      <c r="K290" s="103">
        <v>5.97801158071729E-2</v>
      </c>
      <c r="L290" s="103">
        <v>-2.4804060359981102</v>
      </c>
    </row>
    <row r="291" spans="1:12" customFormat="1" x14ac:dyDescent="0.25">
      <c r="A291" s="91">
        <v>288</v>
      </c>
      <c r="B291" s="91">
        <v>11</v>
      </c>
      <c r="C291" s="91"/>
      <c r="D291" s="91"/>
      <c r="E291" s="103">
        <v>1</v>
      </c>
      <c r="F291" s="103">
        <v>1310.13391486317</v>
      </c>
      <c r="G291" s="103">
        <v>50.473750291535303</v>
      </c>
      <c r="H291" s="103">
        <v>0</v>
      </c>
      <c r="I291" s="103">
        <v>-6.7199315199413396</v>
      </c>
      <c r="J291" s="103">
        <v>0</v>
      </c>
      <c r="K291" s="103">
        <v>0</v>
      </c>
      <c r="L291" s="103">
        <v>-2.6514236556635602</v>
      </c>
    </row>
    <row r="292" spans="1:12" customFormat="1" x14ac:dyDescent="0.25">
      <c r="A292" s="91">
        <v>289</v>
      </c>
      <c r="B292" s="91">
        <v>8</v>
      </c>
      <c r="C292" s="91"/>
      <c r="D292" s="91"/>
      <c r="E292" s="103">
        <v>1</v>
      </c>
      <c r="F292" s="103">
        <v>952.82466535503397</v>
      </c>
      <c r="G292" s="103">
        <v>50.553444288618003</v>
      </c>
      <c r="H292" s="103">
        <v>0</v>
      </c>
      <c r="I292" s="103">
        <v>-6.7199315199413396</v>
      </c>
      <c r="J292" s="103">
        <v>5.9291236574441498E-2</v>
      </c>
      <c r="K292" s="103">
        <v>0.16720108950247001</v>
      </c>
      <c r="L292" s="103">
        <v>-2.1489940455717398</v>
      </c>
    </row>
    <row r="293" spans="1:12" customFormat="1" x14ac:dyDescent="0.25">
      <c r="A293" s="91">
        <v>290</v>
      </c>
      <c r="B293" s="91">
        <v>4</v>
      </c>
      <c r="C293" s="91"/>
      <c r="D293" s="91"/>
      <c r="E293" s="103">
        <v>1</v>
      </c>
      <c r="F293" s="103">
        <v>800</v>
      </c>
      <c r="G293" s="103">
        <v>50.593584383299998</v>
      </c>
      <c r="H293" s="103">
        <v>0</v>
      </c>
      <c r="I293" s="103">
        <v>-6.7199315199413396</v>
      </c>
      <c r="J293" s="103">
        <v>9.3339492734477905E-2</v>
      </c>
      <c r="K293" s="103">
        <v>0.26321705837958498</v>
      </c>
      <c r="L293" s="103">
        <v>-1.29232254180156</v>
      </c>
    </row>
    <row r="294" spans="1:12" customFormat="1" x14ac:dyDescent="0.25">
      <c r="A294" s="91">
        <v>291</v>
      </c>
      <c r="B294" s="91">
        <v>1</v>
      </c>
      <c r="C294" s="91"/>
      <c r="D294" s="91"/>
      <c r="E294" s="103">
        <v>1</v>
      </c>
      <c r="F294" s="103">
        <v>800</v>
      </c>
      <c r="G294" s="103">
        <v>50.632640236174304</v>
      </c>
      <c r="H294" s="103">
        <v>0</v>
      </c>
      <c r="I294" s="103">
        <v>-6.7199315199413396</v>
      </c>
      <c r="J294" s="103">
        <v>9.3329872677950301E-2</v>
      </c>
      <c r="K294" s="103">
        <v>0.26318992985224399</v>
      </c>
      <c r="L294" s="103">
        <v>-0.10654166184335299</v>
      </c>
    </row>
    <row r="295" spans="1:12" customFormat="1" x14ac:dyDescent="0.25">
      <c r="A295" s="91">
        <v>292</v>
      </c>
      <c r="B295" s="91">
        <v>0</v>
      </c>
      <c r="C295" s="91"/>
      <c r="D295" s="91"/>
      <c r="E295" s="103">
        <v>0</v>
      </c>
      <c r="F295" s="103">
        <v>800</v>
      </c>
      <c r="G295" s="103">
        <v>50.666414599554201</v>
      </c>
      <c r="H295" s="103">
        <v>0</v>
      </c>
      <c r="I295" s="103">
        <v>-6.7199315199413396</v>
      </c>
      <c r="J295" s="103">
        <v>9.33215552687537E-2</v>
      </c>
      <c r="K295" s="103">
        <v>0.263166474786034</v>
      </c>
      <c r="L295" s="103">
        <v>4.1887902047863898E-2</v>
      </c>
    </row>
    <row r="296" spans="1:12" customFormat="1" x14ac:dyDescent="0.25">
      <c r="A296" s="91">
        <v>293</v>
      </c>
      <c r="B296" s="91">
        <v>0</v>
      </c>
      <c r="C296" s="91"/>
      <c r="D296" s="91"/>
      <c r="E296" s="103">
        <v>0</v>
      </c>
      <c r="F296" s="103">
        <v>800</v>
      </c>
      <c r="G296" s="103">
        <v>50.700188962934099</v>
      </c>
      <c r="H296" s="103">
        <v>0</v>
      </c>
      <c r="I296" s="103">
        <v>-6.7199315199413396</v>
      </c>
      <c r="J296" s="103">
        <v>9.3313239468545806E-2</v>
      </c>
      <c r="K296" s="103">
        <v>0.26314302425716801</v>
      </c>
      <c r="L296" s="103">
        <v>4.1887902047863898E-2</v>
      </c>
    </row>
    <row r="297" spans="1:12" customFormat="1" x14ac:dyDescent="0.25">
      <c r="A297" s="91">
        <v>294</v>
      </c>
      <c r="B297" s="91">
        <v>0</v>
      </c>
      <c r="C297" s="91"/>
      <c r="D297" s="91"/>
      <c r="E297" s="103">
        <v>0</v>
      </c>
      <c r="F297" s="103">
        <v>800</v>
      </c>
      <c r="G297" s="103">
        <v>50.733963326313997</v>
      </c>
      <c r="H297" s="103">
        <v>0</v>
      </c>
      <c r="I297" s="103">
        <v>-6.7199315199413396</v>
      </c>
      <c r="J297" s="103">
        <v>9.3304925276847597E-2</v>
      </c>
      <c r="K297" s="103">
        <v>0.263119578264293</v>
      </c>
      <c r="L297" s="103">
        <v>4.1887902047863898E-2</v>
      </c>
    </row>
    <row r="298" spans="1:12" customFormat="1" x14ac:dyDescent="0.25">
      <c r="A298" s="91">
        <v>295</v>
      </c>
      <c r="B298" s="91">
        <v>0</v>
      </c>
      <c r="C298" s="91"/>
      <c r="D298" s="91"/>
      <c r="E298" s="103">
        <v>0</v>
      </c>
      <c r="F298" s="103">
        <v>800</v>
      </c>
      <c r="G298" s="103">
        <v>50.767737689693902</v>
      </c>
      <c r="H298" s="103">
        <v>0</v>
      </c>
      <c r="I298" s="103">
        <v>-6.7199315199413396</v>
      </c>
      <c r="J298" s="103">
        <v>9.3296612693180098E-2</v>
      </c>
      <c r="K298" s="103">
        <v>0.26309613680605898</v>
      </c>
      <c r="L298" s="103">
        <v>4.1887902047863898E-2</v>
      </c>
    </row>
    <row r="299" spans="1:12" customFormat="1" x14ac:dyDescent="0.25">
      <c r="A299" s="91">
        <v>296</v>
      </c>
      <c r="B299" s="91">
        <v>0</v>
      </c>
      <c r="C299" s="91"/>
      <c r="D299" s="91"/>
      <c r="E299" s="103">
        <v>0</v>
      </c>
      <c r="F299" s="103">
        <v>800</v>
      </c>
      <c r="G299" s="103">
        <v>50.8015120530738</v>
      </c>
      <c r="H299" s="103">
        <v>0</v>
      </c>
      <c r="I299" s="103">
        <v>-6.7199315199413396</v>
      </c>
      <c r="J299" s="103">
        <v>9.3288301717064703E-2</v>
      </c>
      <c r="K299" s="103">
        <v>0.26307269988111698</v>
      </c>
      <c r="L299" s="103">
        <v>4.1887902047863898E-2</v>
      </c>
    </row>
    <row r="300" spans="1:12" customFormat="1" x14ac:dyDescent="0.25">
      <c r="A300" s="91">
        <v>297</v>
      </c>
      <c r="B300" s="91">
        <v>0</v>
      </c>
      <c r="C300" s="91"/>
      <c r="D300" s="91"/>
      <c r="E300" s="103">
        <v>0</v>
      </c>
      <c r="F300" s="103">
        <v>800</v>
      </c>
      <c r="G300" s="103">
        <v>50.835286416453698</v>
      </c>
      <c r="H300" s="103">
        <v>0</v>
      </c>
      <c r="I300" s="103">
        <v>-6.7199315199413396</v>
      </c>
      <c r="J300" s="103">
        <v>9.3279992348022894E-2</v>
      </c>
      <c r="K300" s="103">
        <v>0.26304926748811702</v>
      </c>
      <c r="L300" s="103">
        <v>4.1887902047863898E-2</v>
      </c>
    </row>
    <row r="301" spans="1:12" customFormat="1" x14ac:dyDescent="0.25">
      <c r="A301" s="91">
        <v>298</v>
      </c>
      <c r="B301" s="91">
        <v>0</v>
      </c>
      <c r="C301" s="91"/>
      <c r="D301" s="91"/>
      <c r="E301" s="103">
        <v>0</v>
      </c>
      <c r="F301" s="103">
        <v>800</v>
      </c>
      <c r="G301" s="103">
        <v>50.869060779833603</v>
      </c>
      <c r="H301" s="103">
        <v>0</v>
      </c>
      <c r="I301" s="103">
        <v>-6.7199315199413396</v>
      </c>
      <c r="J301" s="103">
        <v>9.32716845855764E-2</v>
      </c>
      <c r="K301" s="103">
        <v>0.26302583962571002</v>
      </c>
      <c r="L301" s="103">
        <v>4.1887902047863898E-2</v>
      </c>
    </row>
    <row r="302" spans="1:12" customFormat="1" x14ac:dyDescent="0.25">
      <c r="A302" s="91">
        <v>299</v>
      </c>
      <c r="B302" s="91">
        <v>0</v>
      </c>
      <c r="C302" s="91"/>
      <c r="D302" s="91"/>
      <c r="E302" s="103">
        <v>0</v>
      </c>
      <c r="F302" s="103">
        <v>800</v>
      </c>
      <c r="G302" s="103">
        <v>50.902835143213501</v>
      </c>
      <c r="H302" s="103">
        <v>0</v>
      </c>
      <c r="I302" s="103">
        <v>-6.7199315199413396</v>
      </c>
      <c r="J302" s="103">
        <v>9.3263378429246896E-2</v>
      </c>
      <c r="K302" s="103">
        <v>0.263002416292548</v>
      </c>
      <c r="L302" s="103">
        <v>4.1887902047863898E-2</v>
      </c>
    </row>
    <row r="303" spans="1:12" customFormat="1" x14ac:dyDescent="0.25">
      <c r="A303" s="91">
        <v>300</v>
      </c>
      <c r="B303" s="91">
        <v>0</v>
      </c>
      <c r="C303" s="91"/>
      <c r="D303" s="91"/>
      <c r="E303" s="103">
        <v>0</v>
      </c>
      <c r="F303" s="103">
        <v>800</v>
      </c>
      <c r="G303" s="103">
        <v>50.936609506593399</v>
      </c>
      <c r="H303" s="103">
        <v>0</v>
      </c>
      <c r="I303" s="103">
        <v>-6.7199315199413396</v>
      </c>
      <c r="J303" s="103">
        <v>9.3255073878556694E-2</v>
      </c>
      <c r="K303" s="103">
        <v>0.26297899748728398</v>
      </c>
      <c r="L303" s="103">
        <v>4.1887902047863898E-2</v>
      </c>
    </row>
    <row r="304" spans="1:12" customFormat="1" x14ac:dyDescent="0.25">
      <c r="A304" s="91">
        <v>301</v>
      </c>
      <c r="B304" s="91">
        <v>0</v>
      </c>
      <c r="C304" s="91"/>
      <c r="D304" s="91"/>
      <c r="E304" s="103">
        <v>0</v>
      </c>
      <c r="F304" s="103">
        <v>800</v>
      </c>
      <c r="G304" s="103">
        <v>50.970383869973297</v>
      </c>
      <c r="H304" s="103">
        <v>0</v>
      </c>
      <c r="I304" s="103">
        <v>-6.7199315199413396</v>
      </c>
      <c r="J304" s="103">
        <v>9.3246770933027801E-2</v>
      </c>
      <c r="K304" s="103">
        <v>0.26295558320856899</v>
      </c>
      <c r="L304" s="103">
        <v>4.1887902047863898E-2</v>
      </c>
    </row>
    <row r="305" spans="1:12" customFormat="1" x14ac:dyDescent="0.25">
      <c r="A305" s="91">
        <v>302</v>
      </c>
      <c r="B305" s="91">
        <v>0</v>
      </c>
      <c r="C305" s="91"/>
      <c r="D305" s="91"/>
      <c r="E305" s="103">
        <v>0</v>
      </c>
      <c r="F305" s="103">
        <v>800</v>
      </c>
      <c r="G305" s="103">
        <v>51.004158233353202</v>
      </c>
      <c r="H305" s="103">
        <v>0</v>
      </c>
      <c r="I305" s="103">
        <v>-6.7199315199413396</v>
      </c>
      <c r="J305" s="103">
        <v>9.3238469592182904E-2</v>
      </c>
      <c r="K305" s="103">
        <v>0.26293217345505698</v>
      </c>
      <c r="L305" s="103">
        <v>4.1887902047863898E-2</v>
      </c>
    </row>
    <row r="306" spans="1:12" customFormat="1" x14ac:dyDescent="0.25">
      <c r="A306" s="91">
        <v>303</v>
      </c>
      <c r="B306" s="91">
        <v>0</v>
      </c>
      <c r="C306" s="91"/>
      <c r="D306" s="91"/>
      <c r="E306" s="103">
        <v>0</v>
      </c>
      <c r="F306" s="103">
        <v>800</v>
      </c>
      <c r="G306" s="103">
        <v>51.0379325967331</v>
      </c>
      <c r="H306" s="103">
        <v>0</v>
      </c>
      <c r="I306" s="103">
        <v>-6.7199315199413396</v>
      </c>
      <c r="J306" s="103">
        <v>9.3230169855544595E-2</v>
      </c>
      <c r="K306" s="103">
        <v>0.26290876822540299</v>
      </c>
      <c r="L306" s="103">
        <v>4.1887902047863898E-2</v>
      </c>
    </row>
    <row r="307" spans="1:12" customFormat="1" x14ac:dyDescent="0.25">
      <c r="A307" s="91">
        <v>304</v>
      </c>
      <c r="B307" s="91">
        <v>0</v>
      </c>
      <c r="C307" s="91"/>
      <c r="D307" s="91"/>
      <c r="E307" s="103">
        <v>0</v>
      </c>
      <c r="F307" s="103">
        <v>800</v>
      </c>
      <c r="G307" s="103">
        <v>51.071706960112998</v>
      </c>
      <c r="H307" s="103">
        <v>0</v>
      </c>
      <c r="I307" s="103">
        <v>-6.7199315199413396</v>
      </c>
      <c r="J307" s="103">
        <v>9.3221871722635505E-2</v>
      </c>
      <c r="K307" s="103">
        <v>0.26288536751826003</v>
      </c>
      <c r="L307" s="103">
        <v>4.1887902047863898E-2</v>
      </c>
    </row>
    <row r="308" spans="1:12" customFormat="1" x14ac:dyDescent="0.25">
      <c r="A308" s="91">
        <v>305</v>
      </c>
      <c r="B308" s="91">
        <v>0</v>
      </c>
      <c r="C308" s="91"/>
      <c r="D308" s="91"/>
      <c r="E308" s="103">
        <v>0</v>
      </c>
      <c r="F308" s="103">
        <v>800</v>
      </c>
      <c r="G308" s="103">
        <v>51.105481323492903</v>
      </c>
      <c r="H308" s="103">
        <v>0</v>
      </c>
      <c r="I308" s="103">
        <v>-6.7199315199413396</v>
      </c>
      <c r="J308" s="103">
        <v>9.3213575192979001E-2</v>
      </c>
      <c r="K308" s="103">
        <v>0.26286197133228301</v>
      </c>
      <c r="L308" s="103">
        <v>4.1887902047863898E-2</v>
      </c>
    </row>
    <row r="309" spans="1:12" customFormat="1" x14ac:dyDescent="0.25">
      <c r="A309" s="91">
        <v>306</v>
      </c>
      <c r="B309" s="91">
        <v>0</v>
      </c>
      <c r="C309" s="91"/>
      <c r="D309" s="91"/>
      <c r="E309" s="103">
        <v>0</v>
      </c>
      <c r="F309" s="103">
        <v>800</v>
      </c>
      <c r="G309" s="103">
        <v>51.139255686872801</v>
      </c>
      <c r="H309" s="103">
        <v>0</v>
      </c>
      <c r="I309" s="103">
        <v>-6.7199315199413396</v>
      </c>
      <c r="J309" s="103">
        <v>9.3205280266098006E-2</v>
      </c>
      <c r="K309" s="103">
        <v>0.262838579666129</v>
      </c>
      <c r="L309" s="103">
        <v>4.1887902047863898E-2</v>
      </c>
    </row>
    <row r="310" spans="1:12" customFormat="1" x14ac:dyDescent="0.25">
      <c r="A310" s="91">
        <v>307</v>
      </c>
      <c r="B310" s="91">
        <v>0</v>
      </c>
      <c r="C310" s="91"/>
      <c r="D310" s="91"/>
      <c r="E310" s="103">
        <v>0</v>
      </c>
      <c r="F310" s="103">
        <v>800</v>
      </c>
      <c r="G310" s="103">
        <v>51.173030050252699</v>
      </c>
      <c r="H310" s="103">
        <v>0</v>
      </c>
      <c r="I310" s="103">
        <v>-6.7199315199413396</v>
      </c>
      <c r="J310" s="103">
        <v>9.3196986941516097E-2</v>
      </c>
      <c r="K310" s="103">
        <v>0.26281519251845198</v>
      </c>
      <c r="L310" s="103">
        <v>4.1887902047863898E-2</v>
      </c>
    </row>
    <row r="311" spans="1:12" customFormat="1" x14ac:dyDescent="0.25">
      <c r="A311" s="91">
        <v>308</v>
      </c>
      <c r="B311" s="91">
        <v>0</v>
      </c>
      <c r="C311" s="91"/>
      <c r="D311" s="91"/>
      <c r="E311" s="103">
        <v>0</v>
      </c>
      <c r="F311" s="103">
        <v>800</v>
      </c>
      <c r="G311" s="103">
        <v>51.206804413632597</v>
      </c>
      <c r="H311" s="103">
        <v>0</v>
      </c>
      <c r="I311" s="103">
        <v>-6.7199315199413396</v>
      </c>
      <c r="J311" s="103">
        <v>9.3188695218756806E-2</v>
      </c>
      <c r="K311" s="103">
        <v>0.26279180988791001</v>
      </c>
      <c r="L311" s="103">
        <v>4.1887902047863898E-2</v>
      </c>
    </row>
    <row r="312" spans="1:12" customFormat="1" x14ac:dyDescent="0.25">
      <c r="A312" s="91">
        <v>309</v>
      </c>
      <c r="B312" s="91">
        <v>0</v>
      </c>
      <c r="C312" s="91"/>
      <c r="D312" s="91"/>
      <c r="E312" s="103">
        <v>0</v>
      </c>
      <c r="F312" s="103">
        <v>800</v>
      </c>
      <c r="G312" s="103">
        <v>51.240578777012502</v>
      </c>
      <c r="H312" s="103">
        <v>0</v>
      </c>
      <c r="I312" s="103">
        <v>-6.7199315199413396</v>
      </c>
      <c r="J312" s="103">
        <v>9.3180405097343794E-2</v>
      </c>
      <c r="K312" s="103">
        <v>0.26276843177315901</v>
      </c>
      <c r="L312" s="103">
        <v>4.1887902047863898E-2</v>
      </c>
    </row>
    <row r="313" spans="1:12" customFormat="1" x14ac:dyDescent="0.25">
      <c r="A313" s="91">
        <v>310</v>
      </c>
      <c r="B313" s="91">
        <v>0</v>
      </c>
      <c r="C313" s="91"/>
      <c r="D313" s="91"/>
      <c r="E313" s="103">
        <v>0</v>
      </c>
      <c r="F313" s="103">
        <v>800</v>
      </c>
      <c r="G313" s="103">
        <v>51.2743531403924</v>
      </c>
      <c r="H313" s="103">
        <v>0</v>
      </c>
      <c r="I313" s="103">
        <v>-6.7199315199413396</v>
      </c>
      <c r="J313" s="103">
        <v>9.31721165768013E-2</v>
      </c>
      <c r="K313" s="103">
        <v>0.26274505817285798</v>
      </c>
      <c r="L313" s="103">
        <v>4.1887902047863898E-2</v>
      </c>
    </row>
    <row r="314" spans="1:12" customFormat="1" x14ac:dyDescent="0.25">
      <c r="A314" s="91">
        <v>311</v>
      </c>
      <c r="B314" s="91">
        <v>0</v>
      </c>
      <c r="C314" s="91"/>
      <c r="D314" s="91"/>
      <c r="E314" s="103">
        <v>0</v>
      </c>
      <c r="F314" s="103">
        <v>800</v>
      </c>
      <c r="G314" s="103">
        <v>51.308127503772297</v>
      </c>
      <c r="H314" s="103">
        <v>0</v>
      </c>
      <c r="I314" s="103">
        <v>-6.7199315199413396</v>
      </c>
      <c r="J314" s="103">
        <v>9.3163829656653499E-2</v>
      </c>
      <c r="K314" s="103">
        <v>0.26272168908566401</v>
      </c>
      <c r="L314" s="103">
        <v>4.1887902047863898E-2</v>
      </c>
    </row>
    <row r="315" spans="1:12" customFormat="1" x14ac:dyDescent="0.25">
      <c r="A315" s="91">
        <v>312</v>
      </c>
      <c r="B315" s="91">
        <v>0</v>
      </c>
      <c r="C315" s="91"/>
      <c r="D315" s="91"/>
      <c r="E315" s="103">
        <v>1</v>
      </c>
      <c r="F315" s="103">
        <v>800</v>
      </c>
      <c r="G315" s="103">
        <v>51.341901867152202</v>
      </c>
      <c r="H315" s="103">
        <v>0</v>
      </c>
      <c r="I315" s="103">
        <v>-6.7199315199413396</v>
      </c>
      <c r="J315" s="103">
        <v>9.3155544336424506E-2</v>
      </c>
      <c r="K315" s="103">
        <v>0.262698324510236</v>
      </c>
      <c r="L315" s="103">
        <v>4.1887902047863898E-2</v>
      </c>
    </row>
    <row r="316" spans="1:12" customFormat="1" x14ac:dyDescent="0.25">
      <c r="A316" s="91">
        <v>313</v>
      </c>
      <c r="B316" s="91">
        <v>1</v>
      </c>
      <c r="C316" s="91"/>
      <c r="D316" s="91"/>
      <c r="E316" s="103">
        <v>1</v>
      </c>
      <c r="F316" s="103">
        <v>800</v>
      </c>
      <c r="G316" s="103">
        <v>51.3756762305321</v>
      </c>
      <c r="H316" s="103">
        <v>0</v>
      </c>
      <c r="I316" s="103">
        <v>-6.7199315199413396</v>
      </c>
      <c r="J316" s="103">
        <v>9.3147260615639105E-2</v>
      </c>
      <c r="K316" s="103">
        <v>0.26267496444523297</v>
      </c>
      <c r="L316" s="103">
        <v>1.3216580890912599</v>
      </c>
    </row>
    <row r="317" spans="1:12" customFormat="1" x14ac:dyDescent="0.25">
      <c r="A317" s="91">
        <v>314</v>
      </c>
      <c r="B317" s="91">
        <v>4</v>
      </c>
      <c r="C317" s="91"/>
      <c r="D317" s="91"/>
      <c r="E317" s="103">
        <v>1</v>
      </c>
      <c r="F317" s="103">
        <v>800</v>
      </c>
      <c r="G317" s="103">
        <v>51.408010620713497</v>
      </c>
      <c r="H317" s="103">
        <v>0</v>
      </c>
      <c r="I317" s="103">
        <v>-6.7199315199413396</v>
      </c>
      <c r="J317" s="103">
        <v>9.3139331570247605E-2</v>
      </c>
      <c r="K317" s="103">
        <v>0.26265260456366002</v>
      </c>
      <c r="L317" s="103">
        <v>2.4434258912808202</v>
      </c>
    </row>
    <row r="318" spans="1:12" customFormat="1" x14ac:dyDescent="0.25">
      <c r="A318" s="91">
        <v>315</v>
      </c>
      <c r="B318" s="91">
        <v>7</v>
      </c>
      <c r="C318" s="91"/>
      <c r="D318" s="91"/>
      <c r="E318" s="103">
        <v>1</v>
      </c>
      <c r="F318" s="103">
        <v>833.72158218565505</v>
      </c>
      <c r="G318" s="103">
        <v>51.4428712862913</v>
      </c>
      <c r="H318" s="103">
        <v>0</v>
      </c>
      <c r="I318" s="103">
        <v>-6.7199315199413396</v>
      </c>
      <c r="J318" s="103">
        <v>0.35971365351007401</v>
      </c>
      <c r="K318" s="103">
        <v>1.0143913038529</v>
      </c>
      <c r="L318" s="103">
        <v>3.22047808389644</v>
      </c>
    </row>
    <row r="319" spans="1:12" customFormat="1" x14ac:dyDescent="0.25">
      <c r="A319" s="91">
        <v>316</v>
      </c>
      <c r="B319" s="91">
        <v>10</v>
      </c>
      <c r="C319" s="91"/>
      <c r="D319" s="91"/>
      <c r="E319" s="103">
        <v>1</v>
      </c>
      <c r="F319" s="103">
        <v>1191.0308316937901</v>
      </c>
      <c r="G319" s="103">
        <v>51.535944305796598</v>
      </c>
      <c r="H319" s="103">
        <v>0</v>
      </c>
      <c r="I319" s="103">
        <v>-6.7199315199413396</v>
      </c>
      <c r="J319" s="103">
        <v>0.52670877083260603</v>
      </c>
      <c r="K319" s="103">
        <v>1.4853169780520501</v>
      </c>
      <c r="L319" s="103">
        <v>5.00702148330969</v>
      </c>
    </row>
    <row r="320" spans="1:12" customFormat="1" x14ac:dyDescent="0.25">
      <c r="A320" s="91">
        <v>317</v>
      </c>
      <c r="B320" s="91">
        <v>13</v>
      </c>
      <c r="C320" s="91"/>
      <c r="D320" s="91"/>
      <c r="E320" s="103">
        <v>1</v>
      </c>
      <c r="F320" s="103">
        <v>1548.3400812019299</v>
      </c>
      <c r="G320" s="103">
        <v>51.631210747517997</v>
      </c>
      <c r="H320" s="103">
        <v>0</v>
      </c>
      <c r="I320" s="103">
        <v>-6.7199315199413396</v>
      </c>
      <c r="J320" s="103">
        <v>0.659693941744395</v>
      </c>
      <c r="K320" s="103">
        <v>1.86033471673939</v>
      </c>
      <c r="L320" s="103">
        <v>6.1388156752814496</v>
      </c>
    </row>
    <row r="321" spans="1:12" customFormat="1" x14ac:dyDescent="0.25">
      <c r="A321" s="91">
        <v>318</v>
      </c>
      <c r="B321" s="91">
        <v>15</v>
      </c>
      <c r="C321" s="91"/>
      <c r="D321" s="91"/>
      <c r="E321" s="103">
        <v>2</v>
      </c>
      <c r="F321" s="103">
        <v>924.17713628958199</v>
      </c>
      <c r="G321" s="103">
        <v>51.703480061263299</v>
      </c>
      <c r="H321" s="103">
        <v>0</v>
      </c>
      <c r="I321" s="103">
        <v>-6.7199315199413396</v>
      </c>
      <c r="J321" s="103">
        <v>0.27746837352063403</v>
      </c>
      <c r="K321" s="103">
        <v>0.78245988843360903</v>
      </c>
      <c r="L321" s="103">
        <v>1.6270275668877301</v>
      </c>
    </row>
    <row r="322" spans="1:12" customFormat="1" x14ac:dyDescent="0.25">
      <c r="A322" s="91">
        <v>319</v>
      </c>
      <c r="B322" s="91">
        <v>14</v>
      </c>
      <c r="C322" s="91"/>
      <c r="D322" s="91"/>
      <c r="E322" s="103">
        <v>2</v>
      </c>
      <c r="F322" s="103">
        <v>862.56532720360997</v>
      </c>
      <c r="G322" s="103">
        <v>51.7380884944467</v>
      </c>
      <c r="H322" s="103">
        <v>0</v>
      </c>
      <c r="I322" s="103">
        <v>-6.7199315199413396</v>
      </c>
      <c r="J322" s="103">
        <v>0.251869282042471</v>
      </c>
      <c r="K322" s="103">
        <v>0.71027053579549604</v>
      </c>
      <c r="L322" s="103">
        <v>1.38667511933472</v>
      </c>
    </row>
    <row r="323" spans="1:12" customFormat="1" x14ac:dyDescent="0.25">
      <c r="A323" s="91">
        <v>320</v>
      </c>
      <c r="B323" s="91">
        <v>16</v>
      </c>
      <c r="C323" s="91"/>
      <c r="D323" s="91"/>
      <c r="E323" s="103">
        <v>2</v>
      </c>
      <c r="F323" s="103">
        <v>985.78894537555402</v>
      </c>
      <c r="G323" s="103">
        <v>51.807486506884601</v>
      </c>
      <c r="H323" s="103">
        <v>0</v>
      </c>
      <c r="I323" s="103">
        <v>-6.7199315199413396</v>
      </c>
      <c r="J323" s="103">
        <v>0.542097705231536</v>
      </c>
      <c r="K323" s="103">
        <v>1.52871372176058</v>
      </c>
      <c r="L323" s="103">
        <v>5.7976553678590301</v>
      </c>
    </row>
    <row r="324" spans="1:12" customFormat="1" x14ac:dyDescent="0.25">
      <c r="A324" s="91">
        <v>321</v>
      </c>
      <c r="B324" s="91">
        <v>18</v>
      </c>
      <c r="C324" s="91"/>
      <c r="D324" s="91"/>
      <c r="E324" s="103">
        <v>2</v>
      </c>
      <c r="F324" s="103">
        <v>1109.0125635474999</v>
      </c>
      <c r="G324" s="103">
        <v>51.888829869336902</v>
      </c>
      <c r="H324" s="103">
        <v>0</v>
      </c>
      <c r="I324" s="103">
        <v>-6.7199315199413396</v>
      </c>
      <c r="J324" s="103">
        <v>0.51524954527174804</v>
      </c>
      <c r="K324" s="103">
        <v>1.4530020001678401</v>
      </c>
      <c r="L324" s="103">
        <v>5.0479567854849696</v>
      </c>
    </row>
    <row r="325" spans="1:12" customFormat="1" x14ac:dyDescent="0.25">
      <c r="A325" s="91">
        <v>322</v>
      </c>
      <c r="B325" s="91">
        <v>20</v>
      </c>
      <c r="C325" s="91"/>
      <c r="D325" s="91"/>
      <c r="E325" s="103">
        <v>2</v>
      </c>
      <c r="F325" s="103">
        <v>1232.2361817194401</v>
      </c>
      <c r="G325" s="103">
        <v>51.988110004590403</v>
      </c>
      <c r="H325" s="103">
        <v>0</v>
      </c>
      <c r="I325" s="103">
        <v>-6.7199315199413396</v>
      </c>
      <c r="J325" s="103">
        <v>0.66846494307530702</v>
      </c>
      <c r="K325" s="103">
        <v>1.88506891125589</v>
      </c>
      <c r="L325" s="103">
        <v>7.2678605811346397</v>
      </c>
    </row>
    <row r="326" spans="1:12" customFormat="1" x14ac:dyDescent="0.25">
      <c r="A326" s="91">
        <v>323</v>
      </c>
      <c r="B326" s="91">
        <v>23</v>
      </c>
      <c r="C326" s="91"/>
      <c r="D326" s="91"/>
      <c r="E326" s="103">
        <v>2</v>
      </c>
      <c r="F326" s="103">
        <v>1417.07160897736</v>
      </c>
      <c r="G326" s="103">
        <v>52.086720854642103</v>
      </c>
      <c r="H326" s="103">
        <v>0</v>
      </c>
      <c r="I326" s="103">
        <v>-6.7199315199413396</v>
      </c>
      <c r="J326" s="103">
        <v>0.89312037184503101</v>
      </c>
      <c r="K326" s="103">
        <v>2.5185964715350799</v>
      </c>
      <c r="L326" s="103">
        <v>10.5335265498219</v>
      </c>
    </row>
    <row r="327" spans="1:12" customFormat="1" x14ac:dyDescent="0.25">
      <c r="A327" s="91">
        <v>324</v>
      </c>
      <c r="B327" s="91">
        <v>26</v>
      </c>
      <c r="C327" s="91"/>
      <c r="D327" s="91"/>
      <c r="E327" s="103">
        <v>2</v>
      </c>
      <c r="F327" s="103">
        <v>1601.90703623527</v>
      </c>
      <c r="G327" s="103">
        <v>52.183715499159298</v>
      </c>
      <c r="H327" s="103">
        <v>0</v>
      </c>
      <c r="I327" s="103">
        <v>-6.7199315199413396</v>
      </c>
      <c r="J327" s="103">
        <v>0.83528206116995396</v>
      </c>
      <c r="K327" s="103">
        <v>2.35549262822573</v>
      </c>
      <c r="L327" s="103">
        <v>8.9909475218890407</v>
      </c>
    </row>
    <row r="328" spans="1:12" customFormat="1" x14ac:dyDescent="0.25">
      <c r="A328" s="91">
        <v>325</v>
      </c>
      <c r="B328" s="91">
        <v>28</v>
      </c>
      <c r="C328" s="91"/>
      <c r="D328" s="91"/>
      <c r="E328" s="103">
        <v>2</v>
      </c>
      <c r="F328" s="103">
        <v>1725.1306544072199</v>
      </c>
      <c r="G328" s="103">
        <v>52.282436731069801</v>
      </c>
      <c r="H328" s="103">
        <v>0</v>
      </c>
      <c r="I328" s="103">
        <v>-6.7199315199413396</v>
      </c>
      <c r="J328" s="103">
        <v>0.98781928846460498</v>
      </c>
      <c r="K328" s="103">
        <v>2.7856471007392201</v>
      </c>
      <c r="L328" s="103">
        <v>11.187264893470999</v>
      </c>
    </row>
    <row r="329" spans="1:12" customFormat="1" x14ac:dyDescent="0.25">
      <c r="A329" s="91">
        <v>326</v>
      </c>
      <c r="B329" s="91">
        <v>31</v>
      </c>
      <c r="C329" s="91"/>
      <c r="D329" s="91"/>
      <c r="E329" s="103">
        <v>3</v>
      </c>
      <c r="F329" s="103">
        <v>1195.2494746726099</v>
      </c>
      <c r="G329" s="103">
        <v>52.384922780572502</v>
      </c>
      <c r="H329" s="103">
        <v>0</v>
      </c>
      <c r="I329" s="103">
        <v>-6.7199315199413396</v>
      </c>
      <c r="J329" s="103">
        <v>0.78182997454118597</v>
      </c>
      <c r="K329" s="103">
        <v>2.2047579221062299</v>
      </c>
      <c r="L329" s="103">
        <v>9.2333135895134397</v>
      </c>
    </row>
    <row r="330" spans="1:12" customFormat="1" x14ac:dyDescent="0.25">
      <c r="A330" s="91">
        <v>327</v>
      </c>
      <c r="B330" s="91">
        <v>32</v>
      </c>
      <c r="C330" s="91"/>
      <c r="D330" s="91"/>
      <c r="E330" s="103">
        <v>3</v>
      </c>
      <c r="F330" s="103">
        <v>1233.80590933947</v>
      </c>
      <c r="G330" s="103">
        <v>52.488466355932701</v>
      </c>
      <c r="H330" s="103">
        <v>0</v>
      </c>
      <c r="I330" s="103">
        <v>-6.7199315199413396</v>
      </c>
      <c r="J330" s="103">
        <v>0.70134332585975101</v>
      </c>
      <c r="K330" s="103">
        <v>1.9777858411134099</v>
      </c>
      <c r="L330" s="103">
        <v>7.8159100758416002</v>
      </c>
    </row>
    <row r="331" spans="1:12" customFormat="1" x14ac:dyDescent="0.25">
      <c r="A331" s="91">
        <v>328</v>
      </c>
      <c r="B331" s="91">
        <v>34</v>
      </c>
      <c r="C331" s="91"/>
      <c r="D331" s="91"/>
      <c r="E331" s="103">
        <v>3</v>
      </c>
      <c r="F331" s="103">
        <v>1310.91877867318</v>
      </c>
      <c r="G331" s="103">
        <v>52.592608587481799</v>
      </c>
      <c r="H331" s="103">
        <v>0</v>
      </c>
      <c r="I331" s="103">
        <v>-6.7199315199413396</v>
      </c>
      <c r="J331" s="103">
        <v>0.65573084948300697</v>
      </c>
      <c r="K331" s="103">
        <v>1.84915880977258</v>
      </c>
      <c r="L331" s="103">
        <v>6.8451246505160004</v>
      </c>
    </row>
    <row r="332" spans="1:12" customFormat="1" x14ac:dyDescent="0.25">
      <c r="A332" s="91">
        <v>329</v>
      </c>
      <c r="B332" s="91">
        <v>34</v>
      </c>
      <c r="C332" s="91"/>
      <c r="D332" s="91"/>
      <c r="E332" s="103">
        <v>3</v>
      </c>
      <c r="F332" s="103">
        <v>1310.91877867318</v>
      </c>
      <c r="G332" s="103">
        <v>52.696750819030903</v>
      </c>
      <c r="H332" s="103">
        <v>0</v>
      </c>
      <c r="I332" s="103">
        <v>-6.7199315199413396</v>
      </c>
      <c r="J332" s="103">
        <v>0.473110444838717</v>
      </c>
      <c r="K332" s="103">
        <v>1.3341698774103701</v>
      </c>
      <c r="L332" s="103">
        <v>3.7429007871501399</v>
      </c>
    </row>
    <row r="333" spans="1:12" customFormat="1" x14ac:dyDescent="0.25">
      <c r="A333" s="91">
        <v>330</v>
      </c>
      <c r="B333" s="91">
        <v>35</v>
      </c>
      <c r="C333" s="91"/>
      <c r="D333" s="91"/>
      <c r="E333" s="103">
        <v>3</v>
      </c>
      <c r="F333" s="103">
        <v>1349.47521334004</v>
      </c>
      <c r="G333" s="103">
        <v>52.8000633277451</v>
      </c>
      <c r="H333" s="103">
        <v>0</v>
      </c>
      <c r="I333" s="103">
        <v>-6.7199315199413396</v>
      </c>
      <c r="J333" s="103">
        <v>0.67127246980029398</v>
      </c>
      <c r="K333" s="103">
        <v>1.8929861272619299</v>
      </c>
      <c r="L333" s="103">
        <v>6.9980236197163803</v>
      </c>
    </row>
    <row r="334" spans="1:12" customFormat="1" x14ac:dyDescent="0.25">
      <c r="A334" s="91">
        <v>331</v>
      </c>
      <c r="B334" s="91">
        <v>36</v>
      </c>
      <c r="C334" s="91"/>
      <c r="D334" s="91"/>
      <c r="E334" s="103">
        <v>3</v>
      </c>
      <c r="F334" s="103">
        <v>1388.0316480069</v>
      </c>
      <c r="G334" s="103">
        <v>52.9030225666978</v>
      </c>
      <c r="H334" s="103">
        <v>0</v>
      </c>
      <c r="I334" s="103">
        <v>-6.7199315199413396</v>
      </c>
      <c r="J334" s="103">
        <v>0.81843865235790403</v>
      </c>
      <c r="K334" s="103">
        <v>2.30799427152045</v>
      </c>
      <c r="L334" s="103">
        <v>9.3701398772441795</v>
      </c>
    </row>
    <row r="335" spans="1:12" customFormat="1" x14ac:dyDescent="0.25">
      <c r="A335" s="91">
        <v>332</v>
      </c>
      <c r="B335" s="91">
        <v>38</v>
      </c>
      <c r="C335" s="91"/>
      <c r="D335" s="91"/>
      <c r="E335" s="103">
        <v>3</v>
      </c>
      <c r="F335" s="103">
        <v>1465.14451734062</v>
      </c>
      <c r="G335" s="103">
        <v>53.004359264294699</v>
      </c>
      <c r="H335" s="103">
        <v>0</v>
      </c>
      <c r="I335" s="103">
        <v>-6.7199315199413396</v>
      </c>
      <c r="J335" s="103">
        <v>0.86316334015257501</v>
      </c>
      <c r="K335" s="103">
        <v>2.4341177420191298</v>
      </c>
      <c r="L335" s="103">
        <v>9.9082702877378406</v>
      </c>
    </row>
    <row r="336" spans="1:12" customFormat="1" x14ac:dyDescent="0.25">
      <c r="A336" s="91">
        <v>333</v>
      </c>
      <c r="B336" s="91">
        <v>39</v>
      </c>
      <c r="C336" s="91"/>
      <c r="D336" s="91"/>
      <c r="E336" s="103">
        <v>3</v>
      </c>
      <c r="F336" s="103">
        <v>1503.7009520074801</v>
      </c>
      <c r="G336" s="103">
        <v>53.079793067090797</v>
      </c>
      <c r="H336" s="103">
        <v>0</v>
      </c>
      <c r="I336" s="103">
        <v>-6.7199315199413396</v>
      </c>
      <c r="J336" s="103">
        <v>0.77487421718223204</v>
      </c>
      <c r="K336" s="103">
        <v>2.1851427095398401</v>
      </c>
      <c r="L336" s="103">
        <v>8.2918890562663297</v>
      </c>
    </row>
    <row r="337" spans="1:12" customFormat="1" x14ac:dyDescent="0.25">
      <c r="A337" s="91">
        <v>334</v>
      </c>
      <c r="B337" s="91">
        <v>41</v>
      </c>
      <c r="C337" s="91"/>
      <c r="D337" s="91"/>
      <c r="E337" s="103">
        <v>3</v>
      </c>
      <c r="F337" s="103">
        <v>1580.8138213411901</v>
      </c>
      <c r="G337" s="103">
        <v>53.165353213546801</v>
      </c>
      <c r="H337" s="103">
        <v>0</v>
      </c>
      <c r="I337" s="103">
        <v>-6.7199315199413396</v>
      </c>
      <c r="J337" s="103">
        <v>1.3098957525713999</v>
      </c>
      <c r="K337" s="103">
        <v>3.6939016559321698</v>
      </c>
      <c r="L337" s="103">
        <v>17.076883236675702</v>
      </c>
    </row>
    <row r="338" spans="1:12" customFormat="1" x14ac:dyDescent="0.25">
      <c r="A338" s="91">
        <v>335</v>
      </c>
      <c r="B338" s="91">
        <v>44</v>
      </c>
      <c r="C338" s="91"/>
      <c r="D338" s="91"/>
      <c r="E338" s="103">
        <v>3</v>
      </c>
      <c r="F338" s="103">
        <v>1696.4831253417699</v>
      </c>
      <c r="G338" s="103">
        <v>53.236161666023797</v>
      </c>
      <c r="H338" s="103">
        <v>0</v>
      </c>
      <c r="I338" s="103">
        <v>-6.7199315199413396</v>
      </c>
      <c r="J338" s="103">
        <v>1.13058273609584</v>
      </c>
      <c r="K338" s="103">
        <v>3.1882395471811402</v>
      </c>
      <c r="L338" s="103">
        <v>13.7431140061792</v>
      </c>
    </row>
    <row r="339" spans="1:12" customFormat="1" x14ac:dyDescent="0.25">
      <c r="A339" s="91">
        <v>336</v>
      </c>
      <c r="B339" s="91">
        <v>45</v>
      </c>
      <c r="C339" s="91"/>
      <c r="D339" s="91"/>
      <c r="E339" s="103">
        <v>4</v>
      </c>
      <c r="F339" s="103">
        <v>1278.83747043893</v>
      </c>
      <c r="G339" s="103">
        <v>53.307572191588697</v>
      </c>
      <c r="H339" s="103">
        <v>0</v>
      </c>
      <c r="I339" s="103">
        <v>-6.7199315199413396</v>
      </c>
      <c r="J339" s="103">
        <v>0.83189261001916004</v>
      </c>
      <c r="K339" s="103">
        <v>2.3459343872786702</v>
      </c>
      <c r="L339" s="103">
        <v>9.8761063307079304</v>
      </c>
    </row>
    <row r="340" spans="1:12" customFormat="1" x14ac:dyDescent="0.25">
      <c r="A340" s="91">
        <v>337</v>
      </c>
      <c r="B340" s="91">
        <v>47</v>
      </c>
      <c r="C340" s="91"/>
      <c r="D340" s="91"/>
      <c r="E340" s="103">
        <v>4</v>
      </c>
      <c r="F340" s="103">
        <v>1335.67469134732</v>
      </c>
      <c r="G340" s="103">
        <v>53.385008484317098</v>
      </c>
      <c r="H340" s="103">
        <v>0</v>
      </c>
      <c r="I340" s="103">
        <v>-6.7199315199413396</v>
      </c>
      <c r="J340" s="103">
        <v>1.2165355163709499</v>
      </c>
      <c r="K340" s="103">
        <v>3.4306261010476899</v>
      </c>
      <c r="L340" s="103">
        <v>16.0319994992776</v>
      </c>
    </row>
    <row r="341" spans="1:12" customFormat="1" x14ac:dyDescent="0.25">
      <c r="A341" s="91">
        <v>338</v>
      </c>
      <c r="B341" s="91">
        <v>49</v>
      </c>
      <c r="C341" s="91"/>
      <c r="D341" s="91"/>
      <c r="E341" s="103">
        <v>4</v>
      </c>
      <c r="F341" s="103">
        <v>1392.5119122557201</v>
      </c>
      <c r="G341" s="103">
        <v>53.457871360884504</v>
      </c>
      <c r="H341" s="103">
        <v>0</v>
      </c>
      <c r="I341" s="103">
        <v>-6.7199315199413396</v>
      </c>
      <c r="J341" s="103">
        <v>1.0376763376343601</v>
      </c>
      <c r="K341" s="103">
        <v>2.9262438132077602</v>
      </c>
      <c r="L341" s="103">
        <v>13.0136366281448</v>
      </c>
    </row>
    <row r="342" spans="1:12" customFormat="1" x14ac:dyDescent="0.25">
      <c r="A342" s="91">
        <v>339</v>
      </c>
      <c r="B342" s="91">
        <v>50</v>
      </c>
      <c r="C342" s="91"/>
      <c r="D342" s="91"/>
      <c r="E342" s="103">
        <v>4</v>
      </c>
      <c r="F342" s="103">
        <v>1420.9305227099201</v>
      </c>
      <c r="G342" s="103">
        <v>53.523745437564401</v>
      </c>
      <c r="H342" s="103">
        <v>0</v>
      </c>
      <c r="I342" s="103">
        <v>-6.7199315199413396</v>
      </c>
      <c r="J342" s="103">
        <v>0.68043626007634495</v>
      </c>
      <c r="K342" s="103">
        <v>1.9188279852944199</v>
      </c>
      <c r="L342" s="103">
        <v>6.9463293179807701</v>
      </c>
    </row>
    <row r="343" spans="1:12" customFormat="1" x14ac:dyDescent="0.25">
      <c r="A343" s="91">
        <v>340</v>
      </c>
      <c r="B343" s="91">
        <v>50</v>
      </c>
      <c r="C343" s="91"/>
      <c r="D343" s="91"/>
      <c r="E343" s="103">
        <v>4</v>
      </c>
      <c r="F343" s="103">
        <v>1420.9305227099201</v>
      </c>
      <c r="G343" s="103">
        <v>53.585947134036303</v>
      </c>
      <c r="H343" s="103">
        <v>0</v>
      </c>
      <c r="I343" s="103">
        <v>-6.7199315199413396</v>
      </c>
      <c r="J343" s="103">
        <v>0.52942813482462803</v>
      </c>
      <c r="K343" s="103">
        <v>1.4929855754450001</v>
      </c>
      <c r="L343" s="103">
        <v>4.3556881074352596</v>
      </c>
    </row>
    <row r="344" spans="1:12" customFormat="1" x14ac:dyDescent="0.25">
      <c r="A344" s="91">
        <v>341</v>
      </c>
      <c r="B344" s="91">
        <v>50</v>
      </c>
      <c r="C344" s="91"/>
      <c r="D344" s="91"/>
      <c r="E344" s="103">
        <v>4</v>
      </c>
      <c r="F344" s="103">
        <v>1420.9305227099201</v>
      </c>
      <c r="G344" s="103">
        <v>53.648148830508198</v>
      </c>
      <c r="H344" s="103">
        <v>0</v>
      </c>
      <c r="I344" s="103">
        <v>-6.7199315199413396</v>
      </c>
      <c r="J344" s="103">
        <v>0.569597443761092</v>
      </c>
      <c r="K344" s="103">
        <v>1.6062628927481299</v>
      </c>
      <c r="L344" s="103">
        <v>5.0489637203862703</v>
      </c>
    </row>
    <row r="345" spans="1:12" customFormat="1" x14ac:dyDescent="0.25">
      <c r="A345" s="91">
        <v>342</v>
      </c>
      <c r="B345" s="91">
        <v>50</v>
      </c>
      <c r="C345" s="91"/>
      <c r="D345" s="91"/>
      <c r="E345" s="103">
        <v>4</v>
      </c>
      <c r="F345" s="103">
        <v>1420.9305227099201</v>
      </c>
      <c r="G345" s="103">
        <v>53.6980011390648</v>
      </c>
      <c r="H345" s="103">
        <v>0</v>
      </c>
      <c r="I345" s="103">
        <v>-6.7199315199413396</v>
      </c>
      <c r="J345" s="103">
        <v>0.55871555953170704</v>
      </c>
      <c r="K345" s="103">
        <v>1.57557601549422</v>
      </c>
      <c r="L345" s="103">
        <v>4.8622470259295101</v>
      </c>
    </row>
    <row r="346" spans="1:12" customFormat="1" x14ac:dyDescent="0.25">
      <c r="A346" s="91">
        <v>343</v>
      </c>
      <c r="B346" s="91">
        <v>50</v>
      </c>
      <c r="C346" s="91"/>
      <c r="D346" s="91"/>
      <c r="E346" s="103">
        <v>4</v>
      </c>
      <c r="F346" s="103">
        <v>1420.9305227099201</v>
      </c>
      <c r="G346" s="103">
        <v>53.747853447621402</v>
      </c>
      <c r="H346" s="103">
        <v>0</v>
      </c>
      <c r="I346" s="103">
        <v>-6.7199315199413396</v>
      </c>
      <c r="J346" s="103">
        <v>0.56157836803446803</v>
      </c>
      <c r="K346" s="103">
        <v>1.58364912592931</v>
      </c>
      <c r="L346" s="103">
        <v>4.9122043749021396</v>
      </c>
    </row>
    <row r="347" spans="1:12" customFormat="1" x14ac:dyDescent="0.25">
      <c r="A347" s="91">
        <v>344</v>
      </c>
      <c r="B347" s="91">
        <v>50</v>
      </c>
      <c r="C347" s="91"/>
      <c r="D347" s="91"/>
      <c r="E347" s="103">
        <v>4</v>
      </c>
      <c r="F347" s="103">
        <v>1420.9305227099201</v>
      </c>
      <c r="G347" s="103">
        <v>53.797705756177997</v>
      </c>
      <c r="H347" s="103">
        <v>0</v>
      </c>
      <c r="I347" s="103">
        <v>-6.7199315199413396</v>
      </c>
      <c r="J347" s="103">
        <v>0.56056822781911897</v>
      </c>
      <c r="K347" s="103">
        <v>1.58080053388916</v>
      </c>
      <c r="L347" s="103">
        <v>4.8954560903045703</v>
      </c>
    </row>
    <row r="348" spans="1:12" customFormat="1" x14ac:dyDescent="0.25">
      <c r="A348" s="91">
        <v>345</v>
      </c>
      <c r="B348" s="91">
        <v>50</v>
      </c>
      <c r="C348" s="91"/>
      <c r="D348" s="91"/>
      <c r="E348" s="103">
        <v>4</v>
      </c>
      <c r="F348" s="103">
        <v>1420.9305227099201</v>
      </c>
      <c r="G348" s="103">
        <v>53.847558064734599</v>
      </c>
      <c r="H348" s="103">
        <v>0</v>
      </c>
      <c r="I348" s="103">
        <v>-6.7199315199413396</v>
      </c>
      <c r="J348" s="103">
        <v>0.56130868225146202</v>
      </c>
      <c r="K348" s="103">
        <v>1.58288861292018</v>
      </c>
      <c r="L348" s="103">
        <v>4.9088573217853302</v>
      </c>
    </row>
    <row r="349" spans="1:12" customFormat="1" x14ac:dyDescent="0.25">
      <c r="A349" s="91">
        <v>346</v>
      </c>
      <c r="B349" s="91">
        <v>50</v>
      </c>
      <c r="C349" s="91"/>
      <c r="D349" s="91"/>
      <c r="E349" s="103">
        <v>4</v>
      </c>
      <c r="F349" s="103">
        <v>1420.9305227099201</v>
      </c>
      <c r="G349" s="103">
        <v>53.897410373291201</v>
      </c>
      <c r="H349" s="103">
        <v>0</v>
      </c>
      <c r="I349" s="103">
        <v>-6.7199315199413396</v>
      </c>
      <c r="J349" s="103">
        <v>0.55892021782089996</v>
      </c>
      <c r="K349" s="103">
        <v>1.57615315118755</v>
      </c>
      <c r="L349" s="103">
        <v>4.8683673169441297</v>
      </c>
    </row>
    <row r="350" spans="1:12" customFormat="1" x14ac:dyDescent="0.25">
      <c r="A350" s="91">
        <v>347</v>
      </c>
      <c r="B350" s="91">
        <v>50</v>
      </c>
      <c r="C350" s="91"/>
      <c r="D350" s="91"/>
      <c r="E350" s="103">
        <v>4</v>
      </c>
      <c r="F350" s="103">
        <v>1420.9305227099201</v>
      </c>
      <c r="G350" s="103">
        <v>53.947262681847803</v>
      </c>
      <c r="H350" s="103">
        <v>0</v>
      </c>
      <c r="I350" s="103">
        <v>-6.7199315199413396</v>
      </c>
      <c r="J350" s="103">
        <v>0.56729894022917005</v>
      </c>
      <c r="K350" s="103">
        <v>1.59978112044979</v>
      </c>
      <c r="L350" s="103">
        <v>5.0132939567814496</v>
      </c>
    </row>
    <row r="351" spans="1:12" customFormat="1" x14ac:dyDescent="0.25">
      <c r="A351" s="91">
        <v>348</v>
      </c>
      <c r="B351" s="91">
        <v>50</v>
      </c>
      <c r="C351" s="91"/>
      <c r="D351" s="91"/>
      <c r="E351" s="103">
        <v>4</v>
      </c>
      <c r="F351" s="103">
        <v>1420.9305227099201</v>
      </c>
      <c r="G351" s="103">
        <v>53.9982077019325</v>
      </c>
      <c r="H351" s="103">
        <v>0</v>
      </c>
      <c r="I351" s="103">
        <v>-6.7199315199413396</v>
      </c>
      <c r="J351" s="103">
        <v>0.53576524393014002</v>
      </c>
      <c r="K351" s="103">
        <v>1.5108562019988501</v>
      </c>
      <c r="L351" s="103">
        <v>4.4704465814549996</v>
      </c>
    </row>
    <row r="352" spans="1:12" customFormat="1" x14ac:dyDescent="0.25">
      <c r="A352" s="91">
        <v>349</v>
      </c>
      <c r="B352" s="91">
        <v>50</v>
      </c>
      <c r="C352" s="91"/>
      <c r="D352" s="91"/>
      <c r="E352" s="103">
        <v>4</v>
      </c>
      <c r="F352" s="103">
        <v>1420.9305227099201</v>
      </c>
      <c r="G352" s="103">
        <v>54.049152722017197</v>
      </c>
      <c r="H352" s="103">
        <v>0</v>
      </c>
      <c r="I352" s="103">
        <v>-6.7199315199413396</v>
      </c>
      <c r="J352" s="103">
        <v>0.65350154955107598</v>
      </c>
      <c r="K352" s="103">
        <v>1.8428721913955399</v>
      </c>
      <c r="L352" s="103">
        <v>6.4932815745918697</v>
      </c>
    </row>
    <row r="353" spans="1:12" customFormat="1" x14ac:dyDescent="0.25">
      <c r="A353" s="91">
        <v>350</v>
      </c>
      <c r="B353" s="91">
        <v>50</v>
      </c>
      <c r="C353" s="91"/>
      <c r="D353" s="91"/>
      <c r="E353" s="103">
        <v>4</v>
      </c>
      <c r="F353" s="103">
        <v>1420.9305227099201</v>
      </c>
      <c r="G353" s="103">
        <v>54.101912795216599</v>
      </c>
      <c r="H353" s="103">
        <v>0</v>
      </c>
      <c r="I353" s="103">
        <v>-6.7199315199413396</v>
      </c>
      <c r="J353" s="103">
        <v>0.23938253484744099</v>
      </c>
      <c r="K353" s="103">
        <v>0.67505795032799998</v>
      </c>
      <c r="L353" s="103">
        <v>-0.70470468336469805</v>
      </c>
    </row>
    <row r="354" spans="1:12" customFormat="1" x14ac:dyDescent="0.25">
      <c r="A354" s="91">
        <v>351</v>
      </c>
      <c r="B354" s="91">
        <v>48</v>
      </c>
      <c r="C354" s="91"/>
      <c r="D354" s="91"/>
      <c r="E354" s="103">
        <v>4</v>
      </c>
      <c r="F354" s="103">
        <v>1364.0933018015201</v>
      </c>
      <c r="G354" s="103">
        <v>54.154793126499897</v>
      </c>
      <c r="H354" s="103">
        <v>0</v>
      </c>
      <c r="I354" s="103">
        <v>-6.7199315199413396</v>
      </c>
      <c r="J354" s="103">
        <v>0</v>
      </c>
      <c r="K354" s="103">
        <v>0</v>
      </c>
      <c r="L354" s="103">
        <v>-4.3567023431217304</v>
      </c>
    </row>
    <row r="355" spans="1:12" customFormat="1" x14ac:dyDescent="0.25">
      <c r="A355" s="91">
        <v>352</v>
      </c>
      <c r="B355" s="91">
        <v>47</v>
      </c>
      <c r="C355" s="91"/>
      <c r="D355" s="91"/>
      <c r="E355" s="103">
        <v>4</v>
      </c>
      <c r="F355" s="103">
        <v>1335.67469134732</v>
      </c>
      <c r="G355" s="103">
        <v>54.207362635827501</v>
      </c>
      <c r="H355" s="103">
        <v>0</v>
      </c>
      <c r="I355" s="103">
        <v>-6.7199315199413396</v>
      </c>
      <c r="J355" s="103">
        <v>0.372058264784971</v>
      </c>
      <c r="K355" s="103">
        <v>1.0492030664994001</v>
      </c>
      <c r="L355" s="103">
        <v>1.93566063260846</v>
      </c>
    </row>
    <row r="356" spans="1:12" customFormat="1" x14ac:dyDescent="0.25">
      <c r="A356" s="91">
        <v>353</v>
      </c>
      <c r="B356" s="91">
        <v>46</v>
      </c>
      <c r="C356" s="91"/>
      <c r="D356" s="91"/>
      <c r="E356" s="103">
        <v>4</v>
      </c>
      <c r="F356" s="103">
        <v>1307.25608089313</v>
      </c>
      <c r="G356" s="103">
        <v>54.261072689945699</v>
      </c>
      <c r="H356" s="103">
        <v>0</v>
      </c>
      <c r="I356" s="103">
        <v>-6.7199315199413396</v>
      </c>
      <c r="J356" s="103">
        <v>0</v>
      </c>
      <c r="K356" s="103">
        <v>0</v>
      </c>
      <c r="L356" s="103">
        <v>-4.4121245617296498</v>
      </c>
    </row>
    <row r="357" spans="1:12" customFormat="1" x14ac:dyDescent="0.25">
      <c r="A357" s="91">
        <v>354</v>
      </c>
      <c r="B357" s="91">
        <v>43</v>
      </c>
      <c r="C357" s="91"/>
      <c r="D357" s="91"/>
      <c r="E357" s="103">
        <v>4</v>
      </c>
      <c r="F357" s="103">
        <v>1222.00024953053</v>
      </c>
      <c r="G357" s="103">
        <v>54.314184087874899</v>
      </c>
      <c r="H357" s="103">
        <v>0</v>
      </c>
      <c r="I357" s="103">
        <v>-6.7199315199413396</v>
      </c>
      <c r="J357" s="103">
        <v>0</v>
      </c>
      <c r="K357" s="103">
        <v>0</v>
      </c>
      <c r="L357" s="103">
        <v>-4.08944031461274</v>
      </c>
    </row>
    <row r="358" spans="1:12" customFormat="1" x14ac:dyDescent="0.25">
      <c r="A358" s="91">
        <v>355</v>
      </c>
      <c r="B358" s="91">
        <v>41</v>
      </c>
      <c r="C358" s="91"/>
      <c r="D358" s="91"/>
      <c r="E358" s="103">
        <v>4</v>
      </c>
      <c r="F358" s="103">
        <v>1165.16302862213</v>
      </c>
      <c r="G358" s="103">
        <v>54.364535435998597</v>
      </c>
      <c r="H358" s="103">
        <v>0</v>
      </c>
      <c r="I358" s="103">
        <v>-6.7199315199413396</v>
      </c>
      <c r="J358" s="103">
        <v>0</v>
      </c>
      <c r="K358" s="103">
        <v>0</v>
      </c>
      <c r="L358" s="103">
        <v>-3.8782734183132499</v>
      </c>
    </row>
    <row r="359" spans="1:12" customFormat="1" x14ac:dyDescent="0.25">
      <c r="A359" s="91">
        <v>356</v>
      </c>
      <c r="B359" s="91">
        <v>39</v>
      </c>
      <c r="C359" s="91"/>
      <c r="D359" s="91"/>
      <c r="E359" s="103">
        <v>3</v>
      </c>
      <c r="F359" s="103">
        <v>1503.7009520074801</v>
      </c>
      <c r="G359" s="103">
        <v>54.412790346536099</v>
      </c>
      <c r="H359" s="103">
        <v>0</v>
      </c>
      <c r="I359" s="103">
        <v>-6.7199315199413396</v>
      </c>
      <c r="J359" s="103">
        <v>0.21005514730378599</v>
      </c>
      <c r="K359" s="103">
        <v>0.59235481521285105</v>
      </c>
      <c r="L359" s="103">
        <v>-1.55341857583811</v>
      </c>
    </row>
    <row r="360" spans="1:12" customFormat="1" x14ac:dyDescent="0.25">
      <c r="A360" s="91">
        <v>357</v>
      </c>
      <c r="B360" s="91">
        <v>38</v>
      </c>
      <c r="C360" s="91"/>
      <c r="D360" s="91"/>
      <c r="E360" s="103">
        <v>3</v>
      </c>
      <c r="F360" s="103">
        <v>1465.14451734062</v>
      </c>
      <c r="G360" s="103">
        <v>54.464048136463603</v>
      </c>
      <c r="H360" s="103">
        <v>0</v>
      </c>
      <c r="I360" s="103">
        <v>-6.7199315199413396</v>
      </c>
      <c r="J360" s="103">
        <v>0</v>
      </c>
      <c r="K360" s="103">
        <v>0</v>
      </c>
      <c r="L360" s="103">
        <v>-4.6542259577086398</v>
      </c>
    </row>
    <row r="361" spans="1:12" customFormat="1" x14ac:dyDescent="0.25">
      <c r="A361" s="91">
        <v>358</v>
      </c>
      <c r="B361" s="91">
        <v>35</v>
      </c>
      <c r="C361" s="91"/>
      <c r="D361" s="91"/>
      <c r="E361" s="103">
        <v>3</v>
      </c>
      <c r="F361" s="103">
        <v>1349.47521334004</v>
      </c>
      <c r="G361" s="103">
        <v>54.516928467746901</v>
      </c>
      <c r="H361" s="103">
        <v>0</v>
      </c>
      <c r="I361" s="103">
        <v>-6.7199315199413396</v>
      </c>
      <c r="J361" s="103">
        <v>0</v>
      </c>
      <c r="K361" s="103">
        <v>0</v>
      </c>
      <c r="L361" s="103">
        <v>-4.5746871982804098</v>
      </c>
    </row>
    <row r="362" spans="1:12" customFormat="1" x14ac:dyDescent="0.25">
      <c r="A362" s="91">
        <v>359</v>
      </c>
      <c r="B362" s="91">
        <v>34</v>
      </c>
      <c r="C362" s="91"/>
      <c r="D362" s="91"/>
      <c r="E362" s="103">
        <v>3</v>
      </c>
      <c r="F362" s="103">
        <v>1310.91877867318</v>
      </c>
      <c r="G362" s="103">
        <v>54.568788159460702</v>
      </c>
      <c r="H362" s="103">
        <v>0</v>
      </c>
      <c r="I362" s="103">
        <v>-6.7199315199413396</v>
      </c>
      <c r="J362" s="103">
        <v>0.52677488114393001</v>
      </c>
      <c r="K362" s="103">
        <v>1.48550340890961</v>
      </c>
      <c r="L362" s="103">
        <v>4.6822655724555799</v>
      </c>
    </row>
    <row r="363" spans="1:12" customFormat="1" x14ac:dyDescent="0.25">
      <c r="A363" s="91">
        <v>360</v>
      </c>
      <c r="B363" s="91">
        <v>35</v>
      </c>
      <c r="C363" s="91"/>
      <c r="D363" s="91"/>
      <c r="E363" s="103">
        <v>3</v>
      </c>
      <c r="F363" s="103">
        <v>1349.47521334004</v>
      </c>
      <c r="G363" s="103">
        <v>54.619818128339702</v>
      </c>
      <c r="H363" s="103">
        <v>0</v>
      </c>
      <c r="I363" s="103">
        <v>-6.7199315199413396</v>
      </c>
      <c r="J363" s="103">
        <v>0.58639083832723504</v>
      </c>
      <c r="K363" s="103">
        <v>1.6536202094466701</v>
      </c>
      <c r="L363" s="103">
        <v>5.5789455199165703</v>
      </c>
    </row>
    <row r="364" spans="1:12" customFormat="1" x14ac:dyDescent="0.25">
      <c r="A364" s="91">
        <v>361</v>
      </c>
      <c r="B364" s="91">
        <v>35</v>
      </c>
      <c r="C364" s="91"/>
      <c r="D364" s="91"/>
      <c r="E364" s="103">
        <v>3</v>
      </c>
      <c r="F364" s="103">
        <v>1349.47521334004</v>
      </c>
      <c r="G364" s="103">
        <v>54.671557914832398</v>
      </c>
      <c r="H364" s="103">
        <v>0</v>
      </c>
      <c r="I364" s="103">
        <v>-6.7199315199413396</v>
      </c>
      <c r="J364" s="103">
        <v>0.39972958903531602</v>
      </c>
      <c r="K364" s="103">
        <v>1.1272361086476299</v>
      </c>
      <c r="L364" s="103">
        <v>2.3725644270056101</v>
      </c>
    </row>
    <row r="365" spans="1:12" customFormat="1" x14ac:dyDescent="0.25">
      <c r="A365" s="91">
        <v>362</v>
      </c>
      <c r="B365" s="91">
        <v>35</v>
      </c>
      <c r="C365" s="91"/>
      <c r="D365" s="91"/>
      <c r="E365" s="103">
        <v>3</v>
      </c>
      <c r="F365" s="103">
        <v>1349.47521334004</v>
      </c>
      <c r="G365" s="103">
        <v>54.725823976721401</v>
      </c>
      <c r="H365" s="103">
        <v>0</v>
      </c>
      <c r="I365" s="103">
        <v>-6.7199315199413396</v>
      </c>
      <c r="J365" s="103">
        <v>0.44935766694290502</v>
      </c>
      <c r="K365" s="103">
        <v>1.2671871229200999</v>
      </c>
      <c r="L365" s="103">
        <v>3.2308974158616701</v>
      </c>
    </row>
    <row r="366" spans="1:12" customFormat="1" x14ac:dyDescent="0.25">
      <c r="A366" s="91">
        <v>363</v>
      </c>
      <c r="B366" s="91">
        <v>35</v>
      </c>
      <c r="C366" s="91"/>
      <c r="D366" s="91"/>
      <c r="E366" s="103">
        <v>3</v>
      </c>
      <c r="F366" s="103">
        <v>1349.47521334004</v>
      </c>
      <c r="G366" s="103">
        <v>54.780090038610403</v>
      </c>
      <c r="H366" s="103">
        <v>0</v>
      </c>
      <c r="I366" s="103">
        <v>-6.7199315199413396</v>
      </c>
      <c r="J366" s="103">
        <v>0.43595980017271801</v>
      </c>
      <c r="K366" s="103">
        <v>1.22940518328773</v>
      </c>
      <c r="L366" s="103">
        <v>3.0003734150767101</v>
      </c>
    </row>
    <row r="367" spans="1:12" customFormat="1" x14ac:dyDescent="0.25">
      <c r="A367" s="91">
        <v>364</v>
      </c>
      <c r="B367" s="91">
        <v>35</v>
      </c>
      <c r="C367" s="91"/>
      <c r="D367" s="91"/>
      <c r="E367" s="103">
        <v>3</v>
      </c>
      <c r="F367" s="103">
        <v>1349.47521334004</v>
      </c>
      <c r="G367" s="103">
        <v>54.834356100499399</v>
      </c>
      <c r="H367" s="103">
        <v>0</v>
      </c>
      <c r="I367" s="103">
        <v>-6.7199315199413396</v>
      </c>
      <c r="J367" s="103">
        <v>0.439469982268548</v>
      </c>
      <c r="K367" s="103">
        <v>1.2393038850973599</v>
      </c>
      <c r="L367" s="103">
        <v>3.0616279283303802</v>
      </c>
    </row>
    <row r="368" spans="1:12" customFormat="1" x14ac:dyDescent="0.25">
      <c r="A368" s="91">
        <v>365</v>
      </c>
      <c r="B368" s="91">
        <v>35</v>
      </c>
      <c r="C368" s="91"/>
      <c r="D368" s="91"/>
      <c r="E368" s="103">
        <v>3</v>
      </c>
      <c r="F368" s="103">
        <v>1349.47521334004</v>
      </c>
      <c r="G368" s="103">
        <v>54.888622162388401</v>
      </c>
      <c r="H368" s="103">
        <v>0</v>
      </c>
      <c r="I368" s="103">
        <v>-6.7199315199413396</v>
      </c>
      <c r="J368" s="103">
        <v>0.43844575526393798</v>
      </c>
      <c r="K368" s="103">
        <v>1.2364155683584499</v>
      </c>
      <c r="L368" s="103">
        <v>3.04460854401189</v>
      </c>
    </row>
    <row r="369" spans="1:12" customFormat="1" x14ac:dyDescent="0.25">
      <c r="A369" s="91">
        <v>366</v>
      </c>
      <c r="B369" s="91">
        <v>35</v>
      </c>
      <c r="C369" s="91"/>
      <c r="D369" s="91"/>
      <c r="E369" s="103">
        <v>3</v>
      </c>
      <c r="F369" s="103">
        <v>1349.47521334004</v>
      </c>
      <c r="G369" s="103">
        <v>54.942888224277397</v>
      </c>
      <c r="H369" s="103">
        <v>0</v>
      </c>
      <c r="I369" s="103">
        <v>-6.7199315199413396</v>
      </c>
      <c r="J369" s="103">
        <v>0.43865651281117202</v>
      </c>
      <c r="K369" s="103">
        <v>1.23700990393913</v>
      </c>
      <c r="L369" s="103">
        <v>3.0489058313425002</v>
      </c>
    </row>
    <row r="370" spans="1:12" customFormat="1" x14ac:dyDescent="0.25">
      <c r="A370" s="91">
        <v>367</v>
      </c>
      <c r="B370" s="91">
        <v>35</v>
      </c>
      <c r="C370" s="91"/>
      <c r="D370" s="91"/>
      <c r="E370" s="103">
        <v>3</v>
      </c>
      <c r="F370" s="103">
        <v>1349.47521334004</v>
      </c>
      <c r="G370" s="103">
        <v>54.997154286166499</v>
      </c>
      <c r="H370" s="103">
        <v>0</v>
      </c>
      <c r="I370" s="103">
        <v>-6.7199315199413396</v>
      </c>
      <c r="J370" s="103">
        <v>0.43846219675301801</v>
      </c>
      <c r="K370" s="103">
        <v>1.2364619333028499</v>
      </c>
      <c r="L370" s="103">
        <v>3.04621080541762</v>
      </c>
    </row>
    <row r="371" spans="1:12" customFormat="1" x14ac:dyDescent="0.25">
      <c r="A371" s="91">
        <v>368</v>
      </c>
      <c r="B371" s="91">
        <v>35</v>
      </c>
      <c r="C371" s="91"/>
      <c r="D371" s="91"/>
      <c r="E371" s="103">
        <v>3</v>
      </c>
      <c r="F371" s="103">
        <v>1349.47521334004</v>
      </c>
      <c r="G371" s="103">
        <v>55.051420348055501</v>
      </c>
      <c r="H371" s="103">
        <v>0</v>
      </c>
      <c r="I371" s="103">
        <v>-6.7199315199413396</v>
      </c>
      <c r="J371" s="103">
        <v>0.43865332783900002</v>
      </c>
      <c r="K371" s="103">
        <v>1.2370009223282199</v>
      </c>
      <c r="L371" s="103">
        <v>3.05016890745192</v>
      </c>
    </row>
    <row r="372" spans="1:12" customFormat="1" x14ac:dyDescent="0.25">
      <c r="A372" s="91">
        <v>369</v>
      </c>
      <c r="B372" s="91">
        <v>35</v>
      </c>
      <c r="C372" s="91"/>
      <c r="D372" s="91"/>
      <c r="E372" s="103">
        <v>3</v>
      </c>
      <c r="F372" s="103">
        <v>1349.47521334004</v>
      </c>
      <c r="G372" s="103">
        <v>55.105686409944497</v>
      </c>
      <c r="H372" s="103">
        <v>0</v>
      </c>
      <c r="I372" s="103">
        <v>-6.7199315199413396</v>
      </c>
      <c r="J372" s="103">
        <v>0.437707876832654</v>
      </c>
      <c r="K372" s="103">
        <v>1.2343347536418301</v>
      </c>
      <c r="L372" s="103">
        <v>3.0345073620889198</v>
      </c>
    </row>
    <row r="373" spans="1:12" customFormat="1" x14ac:dyDescent="0.25">
      <c r="A373" s="91">
        <v>370</v>
      </c>
      <c r="B373" s="91">
        <v>35</v>
      </c>
      <c r="C373" s="91"/>
      <c r="D373" s="91"/>
      <c r="E373" s="103">
        <v>3</v>
      </c>
      <c r="F373" s="103">
        <v>1349.47521334004</v>
      </c>
      <c r="G373" s="103">
        <v>55.159952471833499</v>
      </c>
      <c r="H373" s="103">
        <v>0</v>
      </c>
      <c r="I373" s="103">
        <v>-6.7199315199413396</v>
      </c>
      <c r="J373" s="103">
        <v>0.44092370929000702</v>
      </c>
      <c r="K373" s="103">
        <v>1.24340339045212</v>
      </c>
      <c r="L373" s="103">
        <v>3.0906718335294401</v>
      </c>
    </row>
    <row r="374" spans="1:12" customFormat="1" x14ac:dyDescent="0.25">
      <c r="A374" s="91">
        <v>371</v>
      </c>
      <c r="B374" s="91">
        <v>35</v>
      </c>
      <c r="C374" s="91"/>
      <c r="D374" s="91"/>
      <c r="E374" s="103">
        <v>3</v>
      </c>
      <c r="F374" s="103">
        <v>1349.47521334004</v>
      </c>
      <c r="G374" s="103">
        <v>55.214218533722502</v>
      </c>
      <c r="H374" s="103">
        <v>0</v>
      </c>
      <c r="I374" s="103">
        <v>-6.7199315199413396</v>
      </c>
      <c r="J374" s="103">
        <v>0.428635597835414</v>
      </c>
      <c r="K374" s="103">
        <v>1.2087509571105399</v>
      </c>
      <c r="L374" s="103">
        <v>2.8791524984729802</v>
      </c>
    </row>
    <row r="375" spans="1:12" customFormat="1" x14ac:dyDescent="0.25">
      <c r="A375" s="91">
        <v>372</v>
      </c>
      <c r="B375" s="91">
        <v>35</v>
      </c>
      <c r="C375" s="91"/>
      <c r="D375" s="91"/>
      <c r="E375" s="103">
        <v>3</v>
      </c>
      <c r="F375" s="103">
        <v>1349.47521334004</v>
      </c>
      <c r="G375" s="103">
        <v>55.265248502601501</v>
      </c>
      <c r="H375" s="103">
        <v>0</v>
      </c>
      <c r="I375" s="103">
        <v>-6.7199315199413396</v>
      </c>
      <c r="J375" s="103">
        <v>0.47433540677480801</v>
      </c>
      <c r="K375" s="103">
        <v>1.33762426598694</v>
      </c>
      <c r="L375" s="103">
        <v>3.6677391748210102</v>
      </c>
    </row>
    <row r="376" spans="1:12" customFormat="1" x14ac:dyDescent="0.25">
      <c r="A376" s="91">
        <v>373</v>
      </c>
      <c r="B376" s="91">
        <v>34</v>
      </c>
      <c r="C376" s="91"/>
      <c r="D376" s="91"/>
      <c r="E376" s="103">
        <v>3</v>
      </c>
      <c r="F376" s="103">
        <v>1310.91877867318</v>
      </c>
      <c r="G376" s="103">
        <v>55.3189585567197</v>
      </c>
      <c r="H376" s="103">
        <v>0</v>
      </c>
      <c r="I376" s="103">
        <v>-6.7199315199413396</v>
      </c>
      <c r="J376" s="103">
        <v>0</v>
      </c>
      <c r="K376" s="103">
        <v>0</v>
      </c>
      <c r="L376" s="103">
        <v>-4.4261533047899002</v>
      </c>
    </row>
    <row r="377" spans="1:12" customFormat="1" x14ac:dyDescent="0.25">
      <c r="A377" s="91">
        <v>374</v>
      </c>
      <c r="B377" s="91">
        <v>29</v>
      </c>
      <c r="C377" s="91"/>
      <c r="D377" s="91"/>
      <c r="E377" s="103">
        <v>3</v>
      </c>
      <c r="F377" s="103">
        <v>1118.1366053388899</v>
      </c>
      <c r="G377" s="103">
        <v>55.365566239538303</v>
      </c>
      <c r="H377" s="103">
        <v>0</v>
      </c>
      <c r="I377" s="103">
        <v>-6.7199315199413396</v>
      </c>
      <c r="J377" s="103">
        <v>0</v>
      </c>
      <c r="K377" s="103">
        <v>0</v>
      </c>
      <c r="L377" s="103">
        <v>-3.7058265151747598</v>
      </c>
    </row>
    <row r="378" spans="1:12" customFormat="1" x14ac:dyDescent="0.25">
      <c r="A378" s="91">
        <v>375</v>
      </c>
      <c r="B378" s="91">
        <v>27</v>
      </c>
      <c r="C378" s="91"/>
      <c r="D378" s="91"/>
      <c r="E378" s="103">
        <v>2</v>
      </c>
      <c r="F378" s="103">
        <v>1663.51884532125</v>
      </c>
      <c r="G378" s="103">
        <v>55.416392146731198</v>
      </c>
      <c r="H378" s="103">
        <v>0</v>
      </c>
      <c r="I378" s="103">
        <v>-6.7199315199413396</v>
      </c>
      <c r="J378" s="103">
        <v>0</v>
      </c>
      <c r="K378" s="103">
        <v>0</v>
      </c>
      <c r="L378" s="103">
        <v>-5.1114261844810898</v>
      </c>
    </row>
    <row r="379" spans="1:12" customFormat="1" x14ac:dyDescent="0.25">
      <c r="A379" s="91">
        <v>376</v>
      </c>
      <c r="B379" s="91">
        <v>23</v>
      </c>
      <c r="C379" s="91"/>
      <c r="D379" s="91"/>
      <c r="E379" s="103">
        <v>2</v>
      </c>
      <c r="F379" s="103">
        <v>1417.07160897736</v>
      </c>
      <c r="G379" s="103">
        <v>55.4691875292202</v>
      </c>
      <c r="H379" s="103">
        <v>0</v>
      </c>
      <c r="I379" s="103">
        <v>-6.7199315199413396</v>
      </c>
      <c r="J379" s="103">
        <v>0</v>
      </c>
      <c r="K379" s="103">
        <v>0</v>
      </c>
      <c r="L379" s="103">
        <v>-4.8389731527781796</v>
      </c>
    </row>
    <row r="380" spans="1:12" customFormat="1" x14ac:dyDescent="0.25">
      <c r="A380" s="91">
        <v>377</v>
      </c>
      <c r="B380" s="91">
        <v>20</v>
      </c>
      <c r="C380" s="91"/>
      <c r="D380" s="91"/>
      <c r="E380" s="103">
        <v>2</v>
      </c>
      <c r="F380" s="103">
        <v>1232.2361817194401</v>
      </c>
      <c r="G380" s="103">
        <v>55.5222989271495</v>
      </c>
      <c r="H380" s="103">
        <v>0</v>
      </c>
      <c r="I380" s="103">
        <v>-6.7199315199413396</v>
      </c>
      <c r="J380" s="103">
        <v>0</v>
      </c>
      <c r="K380" s="103">
        <v>0</v>
      </c>
      <c r="L380" s="103">
        <v>-4.1277992614266097</v>
      </c>
    </row>
    <row r="381" spans="1:12" customFormat="1" x14ac:dyDescent="0.25">
      <c r="A381" s="91">
        <v>378</v>
      </c>
      <c r="B381" s="91">
        <v>17</v>
      </c>
      <c r="C381" s="91"/>
      <c r="D381" s="91"/>
      <c r="E381" s="103">
        <v>2</v>
      </c>
      <c r="F381" s="103">
        <v>1047.4007544615299</v>
      </c>
      <c r="G381" s="103">
        <v>55.5634636173342</v>
      </c>
      <c r="H381" s="103">
        <v>0</v>
      </c>
      <c r="I381" s="103">
        <v>-6.7199315199413396</v>
      </c>
      <c r="J381" s="103">
        <v>0</v>
      </c>
      <c r="K381" s="103">
        <v>0</v>
      </c>
      <c r="L381" s="103">
        <v>-2.7532218398367299</v>
      </c>
    </row>
    <row r="382" spans="1:12" customFormat="1" x14ac:dyDescent="0.25">
      <c r="A382" s="91">
        <v>379</v>
      </c>
      <c r="B382" s="91">
        <v>15</v>
      </c>
      <c r="C382" s="91"/>
      <c r="D382" s="91"/>
      <c r="E382" s="103">
        <v>2</v>
      </c>
      <c r="F382" s="103">
        <v>924.17713628958199</v>
      </c>
      <c r="G382" s="103">
        <v>55.596090817325098</v>
      </c>
      <c r="H382" s="103">
        <v>0</v>
      </c>
      <c r="I382" s="103">
        <v>-6.7199315199413396</v>
      </c>
      <c r="J382" s="103">
        <v>0</v>
      </c>
      <c r="K382" s="103">
        <v>0</v>
      </c>
      <c r="L382" s="103">
        <v>-3.0144505564133599</v>
      </c>
    </row>
    <row r="383" spans="1:12" customFormat="1" x14ac:dyDescent="0.25">
      <c r="A383" s="91">
        <v>380</v>
      </c>
      <c r="B383" s="91">
        <v>11</v>
      </c>
      <c r="C383" s="91"/>
      <c r="D383" s="91"/>
      <c r="E383" s="103">
        <v>1</v>
      </c>
      <c r="F383" s="103">
        <v>1310.13391486317</v>
      </c>
      <c r="G383" s="103">
        <v>55.649800871443297</v>
      </c>
      <c r="H383" s="103">
        <v>0</v>
      </c>
      <c r="I383" s="103">
        <v>-6.7199315199413396</v>
      </c>
      <c r="J383" s="103">
        <v>0</v>
      </c>
      <c r="K383" s="103">
        <v>0</v>
      </c>
      <c r="L383" s="103">
        <v>-3.6063555010509099</v>
      </c>
    </row>
    <row r="384" spans="1:12" customFormat="1" x14ac:dyDescent="0.25">
      <c r="A384" s="91">
        <v>381</v>
      </c>
      <c r="B384" s="91">
        <v>8</v>
      </c>
      <c r="C384" s="91"/>
      <c r="D384" s="91"/>
      <c r="E384" s="103">
        <v>1</v>
      </c>
      <c r="F384" s="103">
        <v>952.82466535503397</v>
      </c>
      <c r="G384" s="103">
        <v>55.683534470030601</v>
      </c>
      <c r="H384" s="103">
        <v>0</v>
      </c>
      <c r="I384" s="103">
        <v>-6.7199315199413396</v>
      </c>
      <c r="J384" s="103">
        <v>0.102131761905482</v>
      </c>
      <c r="K384" s="103">
        <v>0.28801122813425201</v>
      </c>
      <c r="L384" s="103">
        <v>-1.3761560103385699</v>
      </c>
    </row>
    <row r="385" spans="1:12" customFormat="1" x14ac:dyDescent="0.25">
      <c r="A385" s="91">
        <v>382</v>
      </c>
      <c r="B385" s="91">
        <v>5</v>
      </c>
      <c r="C385" s="91"/>
      <c r="D385" s="91"/>
      <c r="E385" s="103">
        <v>1</v>
      </c>
      <c r="F385" s="103">
        <v>800</v>
      </c>
      <c r="G385" s="103">
        <v>55.7113651865401</v>
      </c>
      <c r="H385" s="103">
        <v>0</v>
      </c>
      <c r="I385" s="103">
        <v>-6.7199315199413396</v>
      </c>
      <c r="J385" s="103">
        <v>9.2096973518821096E-2</v>
      </c>
      <c r="K385" s="103">
        <v>0.259713158333164</v>
      </c>
      <c r="L385" s="103">
        <v>-1.6545973989573799</v>
      </c>
    </row>
    <row r="386" spans="1:12" customFormat="1" x14ac:dyDescent="0.25">
      <c r="A386" s="91">
        <v>383</v>
      </c>
      <c r="B386" s="91">
        <v>1</v>
      </c>
      <c r="C386" s="91"/>
      <c r="D386" s="91"/>
      <c r="E386" s="103">
        <v>1</v>
      </c>
      <c r="F386" s="103">
        <v>800</v>
      </c>
      <c r="G386" s="103">
        <v>55.738111661242002</v>
      </c>
      <c r="H386" s="103">
        <v>0</v>
      </c>
      <c r="I386" s="103">
        <v>-6.7199315199413396</v>
      </c>
      <c r="J386" s="103">
        <v>9.2090574122867697E-2</v>
      </c>
      <c r="K386" s="103">
        <v>0.25969511205790702</v>
      </c>
      <c r="L386" s="103">
        <v>-0.18621532410608199</v>
      </c>
    </row>
    <row r="387" spans="1:12" customFormat="1" x14ac:dyDescent="0.25">
      <c r="A387" s="91">
        <v>384</v>
      </c>
      <c r="B387" s="91">
        <v>0</v>
      </c>
      <c r="C387" s="91"/>
      <c r="D387" s="91"/>
      <c r="E387" s="103">
        <v>0</v>
      </c>
      <c r="F387" s="103">
        <v>800</v>
      </c>
      <c r="G387" s="103">
        <v>55.759576646449403</v>
      </c>
      <c r="H387" s="103">
        <v>0</v>
      </c>
      <c r="I387" s="103">
        <v>-6.7199315199413396</v>
      </c>
      <c r="J387" s="103">
        <v>9.2085439081062301E-2</v>
      </c>
      <c r="K387" s="103">
        <v>0.25968063125713198</v>
      </c>
      <c r="L387" s="103">
        <v>4.1887902047863898E-2</v>
      </c>
    </row>
    <row r="388" spans="1:12" customFormat="1" x14ac:dyDescent="0.25">
      <c r="A388" s="91">
        <v>385</v>
      </c>
      <c r="B388" s="91">
        <v>0</v>
      </c>
      <c r="C388" s="91"/>
      <c r="D388" s="91"/>
      <c r="E388" s="103">
        <v>0</v>
      </c>
      <c r="F388" s="103">
        <v>800</v>
      </c>
      <c r="G388" s="103">
        <v>55.781041631656798</v>
      </c>
      <c r="H388" s="103">
        <v>0</v>
      </c>
      <c r="I388" s="103">
        <v>-6.7199315199413396</v>
      </c>
      <c r="J388" s="103">
        <v>9.2080304660822898E-2</v>
      </c>
      <c r="K388" s="103">
        <v>0.259666152209172</v>
      </c>
      <c r="L388" s="103">
        <v>4.1887902047863898E-2</v>
      </c>
    </row>
    <row r="389" spans="1:12" customFormat="1" x14ac:dyDescent="0.25">
      <c r="A389" s="91">
        <v>386</v>
      </c>
      <c r="B389" s="91">
        <v>0</v>
      </c>
      <c r="C389" s="91"/>
      <c r="D389" s="91"/>
      <c r="E389" s="103">
        <v>0</v>
      </c>
      <c r="F389" s="103">
        <v>800</v>
      </c>
      <c r="G389" s="103">
        <v>55.802506616864299</v>
      </c>
      <c r="H389" s="103">
        <v>0</v>
      </c>
      <c r="I389" s="103">
        <v>-6.7199315199413396</v>
      </c>
      <c r="J389" s="103">
        <v>9.2075170862033706E-2</v>
      </c>
      <c r="K389" s="103">
        <v>0.259651674913699</v>
      </c>
      <c r="L389" s="103">
        <v>4.1887902047863898E-2</v>
      </c>
    </row>
    <row r="390" spans="1:12" customFormat="1" x14ac:dyDescent="0.25">
      <c r="A390" s="91">
        <v>387</v>
      </c>
      <c r="B390" s="91">
        <v>0</v>
      </c>
      <c r="C390" s="91"/>
      <c r="D390" s="91"/>
      <c r="E390" s="103">
        <v>0</v>
      </c>
      <c r="F390" s="103">
        <v>800</v>
      </c>
      <c r="G390" s="103">
        <v>55.823971602071701</v>
      </c>
      <c r="H390" s="103">
        <v>0</v>
      </c>
      <c r="I390" s="103">
        <v>-6.7199315199413396</v>
      </c>
      <c r="J390" s="103">
        <v>9.2070037684578998E-2</v>
      </c>
      <c r="K390" s="103">
        <v>0.25963719937038698</v>
      </c>
      <c r="L390" s="103">
        <v>4.1887902047863898E-2</v>
      </c>
    </row>
    <row r="391" spans="1:12" customFormat="1" x14ac:dyDescent="0.25">
      <c r="A391" s="91">
        <v>388</v>
      </c>
      <c r="B391" s="91">
        <v>0</v>
      </c>
      <c r="C391" s="91"/>
      <c r="D391" s="91"/>
      <c r="E391" s="103">
        <v>0</v>
      </c>
      <c r="F391" s="103">
        <v>800</v>
      </c>
      <c r="G391" s="103">
        <v>55.845436587279202</v>
      </c>
      <c r="H391" s="103">
        <v>0</v>
      </c>
      <c r="I391" s="103">
        <v>-6.7199315199413396</v>
      </c>
      <c r="J391" s="103">
        <v>9.2064905128343005E-2</v>
      </c>
      <c r="K391" s="103">
        <v>0.25962272557890997</v>
      </c>
      <c r="L391" s="103">
        <v>4.1887902047863898E-2</v>
      </c>
    </row>
    <row r="392" spans="1:12" customFormat="1" x14ac:dyDescent="0.25">
      <c r="A392" s="91">
        <v>389</v>
      </c>
      <c r="B392" s="91">
        <v>0</v>
      </c>
      <c r="C392" s="91"/>
      <c r="D392" s="91"/>
      <c r="E392" s="103">
        <v>0</v>
      </c>
      <c r="F392" s="103">
        <v>800</v>
      </c>
      <c r="G392" s="103">
        <v>55.866901572486597</v>
      </c>
      <c r="H392" s="103">
        <v>0</v>
      </c>
      <c r="I392" s="103">
        <v>-6.7199315199413396</v>
      </c>
      <c r="J392" s="103">
        <v>9.2059773193210098E-2</v>
      </c>
      <c r="K392" s="103">
        <v>0.25960825353894201</v>
      </c>
      <c r="L392" s="103">
        <v>4.1887902047863898E-2</v>
      </c>
    </row>
    <row r="393" spans="1:12" customFormat="1" x14ac:dyDescent="0.25">
      <c r="A393" s="91">
        <v>390</v>
      </c>
      <c r="B393" s="91">
        <v>0</v>
      </c>
      <c r="C393" s="91"/>
      <c r="D393" s="91"/>
      <c r="E393" s="103">
        <v>0</v>
      </c>
      <c r="F393" s="103">
        <v>800</v>
      </c>
      <c r="G393" s="103">
        <v>55.888366557693999</v>
      </c>
      <c r="H393" s="103">
        <v>0</v>
      </c>
      <c r="I393" s="103">
        <v>-6.7199315199413396</v>
      </c>
      <c r="J393" s="103">
        <v>9.2054641879064397E-2</v>
      </c>
      <c r="K393" s="103">
        <v>0.25959378325015497</v>
      </c>
      <c r="L393" s="103">
        <v>4.1887902047863898E-2</v>
      </c>
    </row>
    <row r="394" spans="1:12" customFormat="1" x14ac:dyDescent="0.25">
      <c r="A394" s="91">
        <v>391</v>
      </c>
      <c r="B394" s="91">
        <v>0</v>
      </c>
      <c r="C394" s="91"/>
      <c r="D394" s="91"/>
      <c r="E394" s="103">
        <v>0</v>
      </c>
      <c r="F394" s="103">
        <v>800</v>
      </c>
      <c r="G394" s="103">
        <v>55.9098315429015</v>
      </c>
      <c r="H394" s="103">
        <v>0</v>
      </c>
      <c r="I394" s="103">
        <v>-6.7199315199413396</v>
      </c>
      <c r="J394" s="103">
        <v>9.2049511185790397E-2</v>
      </c>
      <c r="K394" s="103">
        <v>0.25957931471222501</v>
      </c>
      <c r="L394" s="103">
        <v>4.1887902047863898E-2</v>
      </c>
    </row>
    <row r="395" spans="1:12" customFormat="1" x14ac:dyDescent="0.25">
      <c r="A395" s="91">
        <v>392</v>
      </c>
      <c r="B395" s="91">
        <v>0</v>
      </c>
      <c r="C395" s="91"/>
      <c r="D395" s="91"/>
      <c r="E395" s="103">
        <v>0</v>
      </c>
      <c r="F395" s="103">
        <v>800</v>
      </c>
      <c r="G395" s="103">
        <v>55.931296528108902</v>
      </c>
      <c r="H395" s="103">
        <v>0</v>
      </c>
      <c r="I395" s="103">
        <v>-6.7199315199413396</v>
      </c>
      <c r="J395" s="103">
        <v>9.20443811132724E-2</v>
      </c>
      <c r="K395" s="103">
        <v>0.25956484792482398</v>
      </c>
      <c r="L395" s="103">
        <v>4.1887902047863898E-2</v>
      </c>
    </row>
    <row r="396" spans="1:12" customFormat="1" x14ac:dyDescent="0.25">
      <c r="A396" s="91">
        <v>393</v>
      </c>
      <c r="B396" s="91">
        <v>0</v>
      </c>
      <c r="C396" s="91"/>
      <c r="D396" s="91"/>
      <c r="E396" s="103">
        <v>0</v>
      </c>
      <c r="F396" s="103">
        <v>800</v>
      </c>
      <c r="G396" s="103">
        <v>55.952761513316297</v>
      </c>
      <c r="H396" s="103">
        <v>0</v>
      </c>
      <c r="I396" s="103">
        <v>-6.7199315199413396</v>
      </c>
      <c r="J396" s="103">
        <v>9.2039251661394705E-2</v>
      </c>
      <c r="K396" s="103">
        <v>0.259550382887628</v>
      </c>
      <c r="L396" s="103">
        <v>4.1887902047863898E-2</v>
      </c>
    </row>
    <row r="397" spans="1:12" customFormat="1" x14ac:dyDescent="0.25">
      <c r="A397" s="91">
        <v>394</v>
      </c>
      <c r="B397" s="91">
        <v>0</v>
      </c>
      <c r="C397" s="91"/>
      <c r="D397" s="91"/>
      <c r="E397" s="103">
        <v>0</v>
      </c>
      <c r="F397" s="103">
        <v>800</v>
      </c>
      <c r="G397" s="103">
        <v>55.974226498523798</v>
      </c>
      <c r="H397" s="103">
        <v>0</v>
      </c>
      <c r="I397" s="103">
        <v>-6.7199315199413396</v>
      </c>
      <c r="J397" s="103">
        <v>9.2034122830042003E-2</v>
      </c>
      <c r="K397" s="103">
        <v>0.25953591960030897</v>
      </c>
      <c r="L397" s="103">
        <v>4.1887902047863898E-2</v>
      </c>
    </row>
    <row r="398" spans="1:12" customFormat="1" x14ac:dyDescent="0.25">
      <c r="A398" s="91">
        <v>395</v>
      </c>
      <c r="B398" s="91">
        <v>0</v>
      </c>
      <c r="C398" s="91"/>
      <c r="D398" s="91"/>
      <c r="E398" s="103">
        <v>0</v>
      </c>
      <c r="F398" s="103">
        <v>800</v>
      </c>
      <c r="G398" s="103">
        <v>55.9956914837312</v>
      </c>
      <c r="H398" s="103">
        <v>0</v>
      </c>
      <c r="I398" s="103">
        <v>-6.7199315199413396</v>
      </c>
      <c r="J398" s="103">
        <v>9.20289946190984E-2</v>
      </c>
      <c r="K398" s="103">
        <v>0.25952145806254201</v>
      </c>
      <c r="L398" s="103">
        <v>4.1887902047863898E-2</v>
      </c>
    </row>
    <row r="399" spans="1:12" customFormat="1" x14ac:dyDescent="0.25">
      <c r="A399" s="91">
        <v>396</v>
      </c>
      <c r="B399" s="91">
        <v>0</v>
      </c>
      <c r="C399" s="91"/>
      <c r="D399" s="91"/>
      <c r="E399" s="103">
        <v>0</v>
      </c>
      <c r="F399" s="103">
        <v>800</v>
      </c>
      <c r="G399" s="103">
        <v>56.017156468938701</v>
      </c>
      <c r="H399" s="103">
        <v>0</v>
      </c>
      <c r="I399" s="103">
        <v>-6.7199315199413396</v>
      </c>
      <c r="J399" s="103">
        <v>9.2023867028448697E-2</v>
      </c>
      <c r="K399" s="103">
        <v>0.25950699827400198</v>
      </c>
      <c r="L399" s="103">
        <v>4.1887902047863898E-2</v>
      </c>
    </row>
    <row r="400" spans="1:12" customFormat="1" x14ac:dyDescent="0.25">
      <c r="A400" s="91">
        <v>397</v>
      </c>
      <c r="B400" s="91">
        <v>0</v>
      </c>
      <c r="C400" s="91"/>
      <c r="D400" s="91"/>
      <c r="E400" s="103">
        <v>0</v>
      </c>
      <c r="F400" s="103">
        <v>800</v>
      </c>
      <c r="G400" s="103">
        <v>56.038621454146103</v>
      </c>
      <c r="H400" s="103">
        <v>0</v>
      </c>
      <c r="I400" s="103">
        <v>-6.7199315199413396</v>
      </c>
      <c r="J400" s="103">
        <v>9.2018740057977194E-2</v>
      </c>
      <c r="K400" s="103">
        <v>0.25949254023436202</v>
      </c>
      <c r="L400" s="103">
        <v>4.1887902047863898E-2</v>
      </c>
    </row>
    <row r="401" spans="1:12" customFormat="1" x14ac:dyDescent="0.25">
      <c r="A401" s="91">
        <v>398</v>
      </c>
      <c r="B401" s="91">
        <v>0</v>
      </c>
      <c r="C401" s="91"/>
      <c r="D401" s="91"/>
      <c r="E401" s="103">
        <v>0</v>
      </c>
      <c r="F401" s="103">
        <v>800</v>
      </c>
      <c r="G401" s="103">
        <v>56.060086439353498</v>
      </c>
      <c r="H401" s="103">
        <v>0</v>
      </c>
      <c r="I401" s="103">
        <v>-6.7199315199413396</v>
      </c>
      <c r="J401" s="103">
        <v>9.2013613707568498E-2</v>
      </c>
      <c r="K401" s="103">
        <v>0.25947808394329802</v>
      </c>
      <c r="L401" s="103">
        <v>4.1887902047863898E-2</v>
      </c>
    </row>
    <row r="402" spans="1:12" customFormat="1" x14ac:dyDescent="0.25">
      <c r="A402" s="91">
        <v>399</v>
      </c>
      <c r="B402" s="91">
        <v>0</v>
      </c>
      <c r="C402" s="91"/>
      <c r="D402" s="91"/>
      <c r="E402" s="103">
        <v>0</v>
      </c>
      <c r="F402" s="103">
        <v>800</v>
      </c>
      <c r="G402" s="103">
        <v>56.081551424560999</v>
      </c>
      <c r="H402" s="103">
        <v>0</v>
      </c>
      <c r="I402" s="103">
        <v>-6.7199315199413396</v>
      </c>
      <c r="J402" s="103">
        <v>9.2008487977107201E-2</v>
      </c>
      <c r="K402" s="103">
        <v>0.25946362940048301</v>
      </c>
      <c r="L402" s="103">
        <v>4.1887902047863898E-2</v>
      </c>
    </row>
    <row r="403" spans="1:12" customFormat="1" x14ac:dyDescent="0.25">
      <c r="A403" s="91">
        <v>400</v>
      </c>
      <c r="B403" s="91">
        <v>0</v>
      </c>
      <c r="C403" s="91"/>
      <c r="D403" s="91"/>
      <c r="E403" s="103">
        <v>0</v>
      </c>
      <c r="F403" s="103">
        <v>800</v>
      </c>
      <c r="G403" s="103">
        <v>56.103016409768401</v>
      </c>
      <c r="H403" s="103">
        <v>0</v>
      </c>
      <c r="I403" s="103">
        <v>-6.7199315199413396</v>
      </c>
      <c r="J403" s="103">
        <v>9.2003362866477895E-2</v>
      </c>
      <c r="K403" s="103">
        <v>0.25944917660559202</v>
      </c>
      <c r="L403" s="103">
        <v>4.1887902047863898E-2</v>
      </c>
    </row>
    <row r="404" spans="1:12" customFormat="1" x14ac:dyDescent="0.25">
      <c r="A404" s="91">
        <v>401</v>
      </c>
      <c r="B404" s="91">
        <v>0</v>
      </c>
      <c r="C404" s="91"/>
      <c r="D404" s="91"/>
      <c r="E404" s="103">
        <v>0</v>
      </c>
      <c r="F404" s="103">
        <v>800</v>
      </c>
      <c r="G404" s="103">
        <v>56.124481394975803</v>
      </c>
      <c r="H404" s="103">
        <v>0</v>
      </c>
      <c r="I404" s="103">
        <v>-6.7199315199413396</v>
      </c>
      <c r="J404" s="103">
        <v>9.19982383755652E-2</v>
      </c>
      <c r="K404" s="103">
        <v>0.259434725558299</v>
      </c>
      <c r="L404" s="103">
        <v>4.1887902047863898E-2</v>
      </c>
    </row>
    <row r="405" spans="1:12" customFormat="1" x14ac:dyDescent="0.25">
      <c r="A405" s="91">
        <v>402</v>
      </c>
      <c r="B405" s="91">
        <v>1</v>
      </c>
      <c r="C405" s="91"/>
      <c r="D405" s="91"/>
      <c r="E405" s="103">
        <v>1</v>
      </c>
      <c r="F405" s="103">
        <v>800</v>
      </c>
      <c r="G405" s="103">
        <v>56.145946380183297</v>
      </c>
      <c r="H405" s="103">
        <v>0</v>
      </c>
      <c r="I405" s="103">
        <v>-6.7199315199413396</v>
      </c>
      <c r="J405" s="103">
        <v>9.1993114504253806E-2</v>
      </c>
      <c r="K405" s="103">
        <v>0.25942027625828101</v>
      </c>
      <c r="L405" s="103">
        <v>1.7896486882682401</v>
      </c>
    </row>
    <row r="406" spans="1:12" customFormat="1" x14ac:dyDescent="0.25">
      <c r="A406" s="91">
        <v>403</v>
      </c>
      <c r="B406" s="91">
        <v>6</v>
      </c>
      <c r="C406" s="91"/>
      <c r="D406" s="91"/>
      <c r="E406" s="103">
        <v>1</v>
      </c>
      <c r="F406" s="103">
        <v>800</v>
      </c>
      <c r="G406" s="103">
        <v>56.160538224570097</v>
      </c>
      <c r="H406" s="103">
        <v>0</v>
      </c>
      <c r="I406" s="103">
        <v>-6.7199315199413396</v>
      </c>
      <c r="J406" s="103">
        <v>9.1989631662791504E-2</v>
      </c>
      <c r="K406" s="103">
        <v>0.25941045465696699</v>
      </c>
      <c r="L406" s="103">
        <v>4.4018678065657104</v>
      </c>
    </row>
    <row r="407" spans="1:12" customFormat="1" x14ac:dyDescent="0.25">
      <c r="A407" s="91">
        <v>404</v>
      </c>
      <c r="B407" s="91">
        <v>9</v>
      </c>
      <c r="C407" s="91"/>
      <c r="D407" s="91"/>
      <c r="E407" s="103">
        <v>1</v>
      </c>
      <c r="F407" s="103">
        <v>1071.9277485244099</v>
      </c>
      <c r="G407" s="103">
        <v>56.199059676298901</v>
      </c>
      <c r="H407" s="103">
        <v>0</v>
      </c>
      <c r="I407" s="103">
        <v>-6.7199315199413396</v>
      </c>
      <c r="J407" s="103">
        <v>0.34593589702030803</v>
      </c>
      <c r="K407" s="103">
        <v>0.97553807647761104</v>
      </c>
      <c r="L407" s="103">
        <v>2.36747760350675</v>
      </c>
    </row>
    <row r="408" spans="1:12" customFormat="1" x14ac:dyDescent="0.25">
      <c r="A408" s="91">
        <v>405</v>
      </c>
      <c r="B408" s="91">
        <v>10</v>
      </c>
      <c r="C408" s="91"/>
      <c r="D408" s="91"/>
      <c r="E408" s="103">
        <v>1</v>
      </c>
      <c r="F408" s="103">
        <v>1191.0308316937901</v>
      </c>
      <c r="G408" s="103">
        <v>56.244113596075799</v>
      </c>
      <c r="H408" s="103">
        <v>0</v>
      </c>
      <c r="I408" s="103">
        <v>-6.7199315199413396</v>
      </c>
      <c r="J408" s="103">
        <v>0.49177265307715401</v>
      </c>
      <c r="K408" s="103">
        <v>1.3867972424354</v>
      </c>
      <c r="L408" s="103">
        <v>4.4694427063658599</v>
      </c>
    </row>
    <row r="409" spans="1:12" customFormat="1" x14ac:dyDescent="0.25">
      <c r="A409" s="91">
        <v>406</v>
      </c>
      <c r="B409" s="91">
        <v>14</v>
      </c>
      <c r="C409" s="91"/>
      <c r="D409" s="91"/>
      <c r="E409" s="103">
        <v>1</v>
      </c>
      <c r="F409" s="103">
        <v>1667.4431643713101</v>
      </c>
      <c r="G409" s="103">
        <v>56.293089140864403</v>
      </c>
      <c r="H409" s="103">
        <v>0</v>
      </c>
      <c r="I409" s="103">
        <v>-6.7199315199413396</v>
      </c>
      <c r="J409" s="103">
        <v>0.72813257906749596</v>
      </c>
      <c r="K409" s="103">
        <v>2.05333144586174</v>
      </c>
      <c r="L409" s="103">
        <v>6.9650815050307502</v>
      </c>
    </row>
    <row r="410" spans="1:12" customFormat="1" x14ac:dyDescent="0.25">
      <c r="A410" s="91">
        <v>407</v>
      </c>
      <c r="B410" s="91">
        <v>15</v>
      </c>
      <c r="C410" s="91"/>
      <c r="D410" s="91"/>
      <c r="E410" s="103">
        <v>2</v>
      </c>
      <c r="F410" s="103">
        <v>924.17713628958199</v>
      </c>
      <c r="G410" s="103">
        <v>56.3268227394517</v>
      </c>
      <c r="H410" s="103">
        <v>0</v>
      </c>
      <c r="I410" s="103">
        <v>-6.7199315199413396</v>
      </c>
      <c r="J410" s="103">
        <v>0.20257392485154499</v>
      </c>
      <c r="K410" s="103">
        <v>0.57125779283494005</v>
      </c>
      <c r="L410" s="103">
        <v>0.41689633520080499</v>
      </c>
    </row>
    <row r="411" spans="1:12" customFormat="1" x14ac:dyDescent="0.25">
      <c r="A411" s="91">
        <v>408</v>
      </c>
      <c r="B411" s="91">
        <v>14</v>
      </c>
      <c r="C411" s="91"/>
      <c r="D411" s="91"/>
      <c r="E411" s="103">
        <v>2</v>
      </c>
      <c r="F411" s="103">
        <v>862.56532720360997</v>
      </c>
      <c r="G411" s="103">
        <v>56.354653455961099</v>
      </c>
      <c r="H411" s="103">
        <v>0</v>
      </c>
      <c r="I411" s="103">
        <v>-6.7199315199413396</v>
      </c>
      <c r="J411" s="103">
        <v>0.160411222197655</v>
      </c>
      <c r="K411" s="103">
        <v>0.45235911189331401</v>
      </c>
      <c r="L411" s="103">
        <v>-9.3902883640169701E-2</v>
      </c>
    </row>
    <row r="412" spans="1:12" customFormat="1" x14ac:dyDescent="0.25">
      <c r="A412" s="91">
        <v>409</v>
      </c>
      <c r="B412" s="91">
        <v>14</v>
      </c>
      <c r="C412" s="91"/>
      <c r="D412" s="91"/>
      <c r="E412" s="103">
        <v>2</v>
      </c>
      <c r="F412" s="103">
        <v>862.56532720360997</v>
      </c>
      <c r="G412" s="103">
        <v>56.3761184411686</v>
      </c>
      <c r="H412" s="103">
        <v>0</v>
      </c>
      <c r="I412" s="103">
        <v>-6.7199315199413396</v>
      </c>
      <c r="J412" s="103">
        <v>0.25732845406789601</v>
      </c>
      <c r="K412" s="103">
        <v>0.72566538270995196</v>
      </c>
      <c r="L412" s="103">
        <v>1.5105434563057201</v>
      </c>
    </row>
    <row r="413" spans="1:12" customFormat="1" x14ac:dyDescent="0.25">
      <c r="A413" s="91">
        <v>410</v>
      </c>
      <c r="B413" s="91">
        <v>14</v>
      </c>
      <c r="C413" s="91"/>
      <c r="D413" s="91"/>
      <c r="E413" s="103">
        <v>2</v>
      </c>
      <c r="F413" s="103">
        <v>862.56532720360997</v>
      </c>
      <c r="G413" s="103">
        <v>56.397583426376002</v>
      </c>
      <c r="H413" s="103">
        <v>0</v>
      </c>
      <c r="I413" s="103">
        <v>-6.7199315199413396</v>
      </c>
      <c r="J413" s="103">
        <v>0.213553741101531</v>
      </c>
      <c r="K413" s="103">
        <v>0.60222083806051396</v>
      </c>
      <c r="L413" s="103">
        <v>0.78877235492285702</v>
      </c>
    </row>
    <row r="414" spans="1:12" customFormat="1" x14ac:dyDescent="0.25">
      <c r="A414" s="91">
        <v>411</v>
      </c>
      <c r="B414" s="91">
        <v>14</v>
      </c>
      <c r="C414" s="91"/>
      <c r="D414" s="91"/>
      <c r="E414" s="103">
        <v>2</v>
      </c>
      <c r="F414" s="103">
        <v>862.56532720360997</v>
      </c>
      <c r="G414" s="103">
        <v>56.421574686979802</v>
      </c>
      <c r="H414" s="103">
        <v>0</v>
      </c>
      <c r="I414" s="103">
        <v>-6.7199315199413396</v>
      </c>
      <c r="J414" s="103">
        <v>0.31013949434097599</v>
      </c>
      <c r="K414" s="103">
        <v>0.87459234024323695</v>
      </c>
      <c r="L414" s="103">
        <v>2.37593840627334</v>
      </c>
    </row>
    <row r="415" spans="1:12" customFormat="1" x14ac:dyDescent="0.25">
      <c r="A415" s="91">
        <v>412</v>
      </c>
      <c r="B415" s="91">
        <v>15</v>
      </c>
      <c r="C415" s="91"/>
      <c r="D415" s="91"/>
      <c r="E415" s="103">
        <v>2</v>
      </c>
      <c r="F415" s="103">
        <v>924.17713628958199</v>
      </c>
      <c r="G415" s="103">
        <v>56.448942554265003</v>
      </c>
      <c r="H415" s="103">
        <v>0</v>
      </c>
      <c r="I415" s="103">
        <v>-6.7199315199413396</v>
      </c>
      <c r="J415" s="103">
        <v>0.25946456646751598</v>
      </c>
      <c r="K415" s="103">
        <v>0.73168921255650798</v>
      </c>
      <c r="L415" s="103">
        <v>1.36601271652416</v>
      </c>
    </row>
    <row r="416" spans="1:12" customFormat="1" x14ac:dyDescent="0.25">
      <c r="A416" s="91">
        <v>413</v>
      </c>
      <c r="B416" s="91">
        <v>14</v>
      </c>
      <c r="C416" s="91"/>
      <c r="D416" s="91"/>
      <c r="E416" s="103">
        <v>2</v>
      </c>
      <c r="F416" s="103">
        <v>862.56532720360997</v>
      </c>
      <c r="G416" s="103">
        <v>56.476773270774501</v>
      </c>
      <c r="H416" s="103">
        <v>0</v>
      </c>
      <c r="I416" s="103">
        <v>-6.7199315199413396</v>
      </c>
      <c r="J416" s="103">
        <v>0.14700198928258901</v>
      </c>
      <c r="K416" s="103">
        <v>0.41454511977027098</v>
      </c>
      <c r="L416" s="103">
        <v>-0.31669079041088999</v>
      </c>
    </row>
    <row r="417" spans="1:12" customFormat="1" x14ac:dyDescent="0.25">
      <c r="A417" s="91">
        <v>414</v>
      </c>
      <c r="B417" s="91">
        <v>13</v>
      </c>
      <c r="C417" s="91"/>
      <c r="D417" s="91"/>
      <c r="E417" s="103">
        <v>1</v>
      </c>
      <c r="F417" s="103">
        <v>1548.3400812019299</v>
      </c>
      <c r="G417" s="103">
        <v>56.525835665881999</v>
      </c>
      <c r="H417" s="103">
        <v>0</v>
      </c>
      <c r="I417" s="103">
        <v>-6.7199315199413396</v>
      </c>
      <c r="J417" s="103">
        <v>0.21184820676233801</v>
      </c>
      <c r="K417" s="103">
        <v>0.59741123690910503</v>
      </c>
      <c r="L417" s="103">
        <v>-1.6767775396473099</v>
      </c>
    </row>
    <row r="418" spans="1:12" customFormat="1" x14ac:dyDescent="0.25">
      <c r="A418" s="91">
        <v>415</v>
      </c>
      <c r="B418" s="91">
        <v>10</v>
      </c>
      <c r="C418" s="91"/>
      <c r="D418" s="91"/>
      <c r="E418" s="103">
        <v>1</v>
      </c>
      <c r="F418" s="103">
        <v>1191.0308316937901</v>
      </c>
      <c r="G418" s="103">
        <v>56.576912391439002</v>
      </c>
      <c r="H418" s="103">
        <v>0</v>
      </c>
      <c r="I418" s="103">
        <v>-6.7199315199413396</v>
      </c>
      <c r="J418" s="103">
        <v>0.10553675478551899</v>
      </c>
      <c r="K418" s="103">
        <v>0.29761329670598102</v>
      </c>
      <c r="L418" s="103">
        <v>-2.15542844348378</v>
      </c>
    </row>
    <row r="419" spans="1:12" customFormat="1" x14ac:dyDescent="0.25">
      <c r="A419" s="91">
        <v>416</v>
      </c>
      <c r="B419" s="91">
        <v>7</v>
      </c>
      <c r="C419" s="91"/>
      <c r="D419" s="91"/>
      <c r="E419" s="103">
        <v>1</v>
      </c>
      <c r="F419" s="103">
        <v>833.72158218565505</v>
      </c>
      <c r="G419" s="103">
        <v>56.603601400062502</v>
      </c>
      <c r="H419" s="103">
        <v>0</v>
      </c>
      <c r="I419" s="103">
        <v>-6.7199315199413396</v>
      </c>
      <c r="J419" s="103">
        <v>4.7196915273724799E-2</v>
      </c>
      <c r="K419" s="103">
        <v>0.13309514374885301</v>
      </c>
      <c r="L419" s="103">
        <v>-1.89554118006435</v>
      </c>
    </row>
    <row r="420" spans="1:12" customFormat="1" x14ac:dyDescent="0.25">
      <c r="A420" s="91">
        <v>417</v>
      </c>
      <c r="B420" s="91">
        <v>3</v>
      </c>
      <c r="C420" s="91"/>
      <c r="D420" s="91"/>
      <c r="E420" s="103">
        <v>1</v>
      </c>
      <c r="F420" s="103">
        <v>800</v>
      </c>
      <c r="G420" s="103">
        <v>56.631432116572</v>
      </c>
      <c r="H420" s="103">
        <v>0</v>
      </c>
      <c r="I420" s="103">
        <v>-6.7199315199413396</v>
      </c>
      <c r="J420" s="103">
        <v>9.1877390237086798E-2</v>
      </c>
      <c r="K420" s="103">
        <v>0.25909393421061699</v>
      </c>
      <c r="L420" s="103">
        <v>-1.0293022690125</v>
      </c>
    </row>
    <row r="421" spans="1:12" customFormat="1" x14ac:dyDescent="0.25">
      <c r="A421" s="91">
        <v>418</v>
      </c>
      <c r="B421" s="91">
        <v>0</v>
      </c>
      <c r="C421" s="91"/>
      <c r="D421" s="91"/>
      <c r="E421" s="103">
        <v>0</v>
      </c>
      <c r="F421" s="103">
        <v>800</v>
      </c>
      <c r="G421" s="103">
        <v>56.652897101779402</v>
      </c>
      <c r="H421" s="103">
        <v>0</v>
      </c>
      <c r="I421" s="103">
        <v>-6.7199315199413396</v>
      </c>
      <c r="J421" s="103">
        <v>9.1872280965790296E-2</v>
      </c>
      <c r="K421" s="103">
        <v>0.25907952608259199</v>
      </c>
      <c r="L421" s="103">
        <v>4.1887902047863898E-2</v>
      </c>
    </row>
    <row r="422" spans="1:12" customFormat="1" x14ac:dyDescent="0.25">
      <c r="A422" s="91">
        <v>419</v>
      </c>
      <c r="B422" s="91">
        <v>0</v>
      </c>
      <c r="C422" s="91"/>
      <c r="D422" s="91"/>
      <c r="E422" s="103">
        <v>0</v>
      </c>
      <c r="F422" s="103">
        <v>800</v>
      </c>
      <c r="G422" s="103">
        <v>56.674362086986797</v>
      </c>
      <c r="H422" s="103">
        <v>0</v>
      </c>
      <c r="I422" s="103">
        <v>-6.7199315199413396</v>
      </c>
      <c r="J422" s="103">
        <v>9.1867172311264594E-2</v>
      </c>
      <c r="K422" s="103">
        <v>0.25906511969385898</v>
      </c>
      <c r="L422" s="103">
        <v>4.1887902047863898E-2</v>
      </c>
    </row>
    <row r="423" spans="1:12" customFormat="1" x14ac:dyDescent="0.25">
      <c r="A423" s="91">
        <v>420</v>
      </c>
      <c r="B423" s="91">
        <v>0</v>
      </c>
      <c r="C423" s="91"/>
      <c r="D423" s="91"/>
      <c r="E423" s="103">
        <v>0</v>
      </c>
      <c r="F423" s="103">
        <v>800</v>
      </c>
      <c r="G423" s="103">
        <v>56.695827072194298</v>
      </c>
      <c r="H423" s="103">
        <v>0</v>
      </c>
      <c r="I423" s="103">
        <v>-6.7199315199413396</v>
      </c>
      <c r="J423" s="103">
        <v>9.18620642733953E-2</v>
      </c>
      <c r="K423" s="103">
        <v>0.25905071504409399</v>
      </c>
      <c r="L423" s="103">
        <v>4.1887902047863898E-2</v>
      </c>
    </row>
    <row r="424" spans="1:12" customFormat="1" x14ac:dyDescent="0.25">
      <c r="A424" s="91">
        <v>421</v>
      </c>
      <c r="B424" s="91">
        <v>0</v>
      </c>
      <c r="C424" s="91"/>
      <c r="D424" s="91"/>
      <c r="E424" s="103">
        <v>0</v>
      </c>
      <c r="F424" s="103">
        <v>800</v>
      </c>
      <c r="G424" s="103">
        <v>56.7172920574017</v>
      </c>
      <c r="H424" s="103">
        <v>0</v>
      </c>
      <c r="I424" s="103">
        <v>-6.7199315199413396</v>
      </c>
      <c r="J424" s="103">
        <v>9.1856956852067601E-2</v>
      </c>
      <c r="K424" s="103">
        <v>0.25903631213297401</v>
      </c>
      <c r="L424" s="103">
        <v>4.1887902047863898E-2</v>
      </c>
    </row>
    <row r="425" spans="1:12" customFormat="1" x14ac:dyDescent="0.25">
      <c r="A425" s="91">
        <v>422</v>
      </c>
      <c r="B425" s="91">
        <v>0</v>
      </c>
      <c r="C425" s="91"/>
      <c r="D425" s="91"/>
      <c r="E425" s="103">
        <v>0</v>
      </c>
      <c r="F425" s="103">
        <v>800</v>
      </c>
      <c r="G425" s="103">
        <v>56.738757042609102</v>
      </c>
      <c r="H425" s="103">
        <v>0</v>
      </c>
      <c r="I425" s="103">
        <v>-6.7199315199413396</v>
      </c>
      <c r="J425" s="103">
        <v>9.1851850047167102E-2</v>
      </c>
      <c r="K425" s="103">
        <v>0.25902191096017801</v>
      </c>
      <c r="L425" s="103">
        <v>4.1887902047863898E-2</v>
      </c>
    </row>
    <row r="426" spans="1:12" customFormat="1" x14ac:dyDescent="0.25">
      <c r="A426" s="91">
        <v>423</v>
      </c>
      <c r="B426" s="91">
        <v>0</v>
      </c>
      <c r="C426" s="91"/>
      <c r="D426" s="91"/>
      <c r="E426" s="103">
        <v>0</v>
      </c>
      <c r="F426" s="103">
        <v>800</v>
      </c>
      <c r="G426" s="103">
        <v>56.760222027816603</v>
      </c>
      <c r="H426" s="103">
        <v>0</v>
      </c>
      <c r="I426" s="103">
        <v>-6.7199315199413396</v>
      </c>
      <c r="J426" s="103">
        <v>9.1846743858579202E-2</v>
      </c>
      <c r="K426" s="103">
        <v>0.25900751152537999</v>
      </c>
      <c r="L426" s="103">
        <v>4.1887902047863898E-2</v>
      </c>
    </row>
    <row r="427" spans="1:12" customFormat="1" x14ac:dyDescent="0.25">
      <c r="A427" s="91">
        <v>424</v>
      </c>
      <c r="B427" s="91">
        <v>0</v>
      </c>
      <c r="C427" s="91"/>
      <c r="D427" s="91"/>
      <c r="E427" s="103">
        <v>0</v>
      </c>
      <c r="F427" s="103">
        <v>800</v>
      </c>
      <c r="G427" s="103">
        <v>56.781687013023998</v>
      </c>
      <c r="H427" s="103">
        <v>0</v>
      </c>
      <c r="I427" s="103">
        <v>-6.7199315199413396</v>
      </c>
      <c r="J427" s="103">
        <v>9.1841638286189506E-2</v>
      </c>
      <c r="K427" s="103">
        <v>0.25899311382826001</v>
      </c>
      <c r="L427" s="103">
        <v>4.1887902047863898E-2</v>
      </c>
    </row>
    <row r="428" spans="1:12" customFormat="1" x14ac:dyDescent="0.25">
      <c r="A428" s="91">
        <v>425</v>
      </c>
      <c r="B428" s="91">
        <v>0</v>
      </c>
      <c r="C428" s="91"/>
      <c r="D428" s="91"/>
      <c r="E428" s="103">
        <v>0</v>
      </c>
      <c r="F428" s="103">
        <v>800</v>
      </c>
      <c r="G428" s="103">
        <v>56.803151998231499</v>
      </c>
      <c r="H428" s="103">
        <v>0</v>
      </c>
      <c r="I428" s="103">
        <v>-6.7199315199413396</v>
      </c>
      <c r="J428" s="103">
        <v>9.1836533329883396E-2</v>
      </c>
      <c r="K428" s="103">
        <v>0.25897871786849302</v>
      </c>
      <c r="L428" s="103">
        <v>4.1887902047863898E-2</v>
      </c>
    </row>
    <row r="429" spans="1:12" customFormat="1" x14ac:dyDescent="0.25">
      <c r="A429" s="91">
        <v>426</v>
      </c>
      <c r="B429" s="91">
        <v>0</v>
      </c>
      <c r="C429" s="91"/>
      <c r="D429" s="91"/>
      <c r="E429" s="103">
        <v>0</v>
      </c>
      <c r="F429" s="103">
        <v>800</v>
      </c>
      <c r="G429" s="103">
        <v>56.824616983438901</v>
      </c>
      <c r="H429" s="103">
        <v>0</v>
      </c>
      <c r="I429" s="103">
        <v>-6.7199315199413396</v>
      </c>
      <c r="J429" s="103">
        <v>9.1831428989546604E-2</v>
      </c>
      <c r="K429" s="103">
        <v>0.258964323645758</v>
      </c>
      <c r="L429" s="103">
        <v>4.1887902047863898E-2</v>
      </c>
    </row>
    <row r="430" spans="1:12" customFormat="1" x14ac:dyDescent="0.25">
      <c r="A430" s="91">
        <v>427</v>
      </c>
      <c r="B430" s="91">
        <v>0</v>
      </c>
      <c r="C430" s="91"/>
      <c r="D430" s="91"/>
      <c r="E430" s="103">
        <v>0</v>
      </c>
      <c r="F430" s="103">
        <v>800</v>
      </c>
      <c r="G430" s="103">
        <v>56.846081968646303</v>
      </c>
      <c r="H430" s="103">
        <v>0</v>
      </c>
      <c r="I430" s="103">
        <v>-6.7199315199413396</v>
      </c>
      <c r="J430" s="103">
        <v>9.1826325265064596E-2</v>
      </c>
      <c r="K430" s="103">
        <v>0.25894993115973097</v>
      </c>
      <c r="L430" s="103">
        <v>4.1887902047863898E-2</v>
      </c>
    </row>
    <row r="431" spans="1:12" customFormat="1" x14ac:dyDescent="0.25">
      <c r="A431" s="91">
        <v>428</v>
      </c>
      <c r="B431" s="91">
        <v>0</v>
      </c>
      <c r="C431" s="91"/>
      <c r="D431" s="91"/>
      <c r="E431" s="103">
        <v>0</v>
      </c>
      <c r="F431" s="103">
        <v>800</v>
      </c>
      <c r="G431" s="103">
        <v>56.867546953853797</v>
      </c>
      <c r="H431" s="103">
        <v>0</v>
      </c>
      <c r="I431" s="103">
        <v>-6.7199315199413396</v>
      </c>
      <c r="J431" s="103">
        <v>9.1821222156323101E-2</v>
      </c>
      <c r="K431" s="103">
        <v>0.25893554041009098</v>
      </c>
      <c r="L431" s="103">
        <v>4.1887902047863898E-2</v>
      </c>
    </row>
    <row r="432" spans="1:12" customFormat="1" x14ac:dyDescent="0.25">
      <c r="A432" s="91">
        <v>429</v>
      </c>
      <c r="B432" s="91">
        <v>0</v>
      </c>
      <c r="C432" s="91"/>
      <c r="D432" s="91"/>
      <c r="E432" s="103">
        <v>0</v>
      </c>
      <c r="F432" s="103">
        <v>800</v>
      </c>
      <c r="G432" s="103">
        <v>56.889011939061199</v>
      </c>
      <c r="H432" s="103">
        <v>0</v>
      </c>
      <c r="I432" s="103">
        <v>-6.7199315199413396</v>
      </c>
      <c r="J432" s="103">
        <v>9.1816119663207699E-2</v>
      </c>
      <c r="K432" s="103">
        <v>0.258921151396514</v>
      </c>
      <c r="L432" s="103">
        <v>4.1887902047863898E-2</v>
      </c>
    </row>
    <row r="433" spans="1:12" customFormat="1" x14ac:dyDescent="0.25">
      <c r="A433" s="91">
        <v>430</v>
      </c>
      <c r="B433" s="91">
        <v>0</v>
      </c>
      <c r="C433" s="91"/>
      <c r="D433" s="91"/>
      <c r="E433" s="103">
        <v>0</v>
      </c>
      <c r="F433" s="103">
        <v>800</v>
      </c>
      <c r="G433" s="103">
        <v>56.9104769242686</v>
      </c>
      <c r="H433" s="103">
        <v>0</v>
      </c>
      <c r="I433" s="103">
        <v>-6.7199315199413396</v>
      </c>
      <c r="J433" s="103">
        <v>9.1811017785604201E-2</v>
      </c>
      <c r="K433" s="103">
        <v>0.25890676411867802</v>
      </c>
      <c r="L433" s="103">
        <v>4.1887902047863898E-2</v>
      </c>
    </row>
    <row r="434" spans="1:12" customFormat="1" x14ac:dyDescent="0.25">
      <c r="A434" s="91">
        <v>431</v>
      </c>
      <c r="B434" s="91">
        <v>0</v>
      </c>
      <c r="C434" s="91"/>
      <c r="D434" s="91"/>
      <c r="E434" s="103">
        <v>0</v>
      </c>
      <c r="F434" s="103">
        <v>800</v>
      </c>
      <c r="G434" s="103">
        <v>56.931941909476102</v>
      </c>
      <c r="H434" s="103">
        <v>0</v>
      </c>
      <c r="I434" s="103">
        <v>-6.7199315199413396</v>
      </c>
      <c r="J434" s="103">
        <v>9.1805916523398201E-2</v>
      </c>
      <c r="K434" s="103">
        <v>0.25889237857626102</v>
      </c>
      <c r="L434" s="103">
        <v>4.1887902047863898E-2</v>
      </c>
    </row>
    <row r="435" spans="1:12" customFormat="1" x14ac:dyDescent="0.25">
      <c r="A435" s="91">
        <v>432</v>
      </c>
      <c r="B435" s="91">
        <v>0</v>
      </c>
      <c r="C435" s="91"/>
      <c r="D435" s="91"/>
      <c r="E435" s="103">
        <v>0</v>
      </c>
      <c r="F435" s="103">
        <v>800</v>
      </c>
      <c r="G435" s="103">
        <v>56.953406894683503</v>
      </c>
      <c r="H435" s="103">
        <v>0</v>
      </c>
      <c r="I435" s="103">
        <v>-6.7199315199413396</v>
      </c>
      <c r="J435" s="103">
        <v>9.18008158764754E-2</v>
      </c>
      <c r="K435" s="103">
        <v>0.25887799476894102</v>
      </c>
      <c r="L435" s="103">
        <v>4.1887902047863898E-2</v>
      </c>
    </row>
    <row r="436" spans="1:12" customFormat="1" x14ac:dyDescent="0.25">
      <c r="A436" s="91">
        <v>433</v>
      </c>
      <c r="B436" s="91">
        <v>0</v>
      </c>
      <c r="C436" s="91"/>
      <c r="D436" s="91"/>
      <c r="E436" s="103">
        <v>0</v>
      </c>
      <c r="F436" s="103">
        <v>800</v>
      </c>
      <c r="G436" s="103">
        <v>56.974871879890998</v>
      </c>
      <c r="H436" s="103">
        <v>0</v>
      </c>
      <c r="I436" s="103">
        <v>-6.7199315199413396</v>
      </c>
      <c r="J436" s="103">
        <v>9.1795715844721695E-2</v>
      </c>
      <c r="K436" s="103">
        <v>0.25886361269639602</v>
      </c>
      <c r="L436" s="103">
        <v>4.1887902047863898E-2</v>
      </c>
    </row>
    <row r="437" spans="1:12" customFormat="1" x14ac:dyDescent="0.25">
      <c r="A437" s="91">
        <v>434</v>
      </c>
      <c r="B437" s="91">
        <v>0</v>
      </c>
      <c r="C437" s="91"/>
      <c r="D437" s="91"/>
      <c r="E437" s="103">
        <v>0</v>
      </c>
      <c r="F437" s="103">
        <v>800</v>
      </c>
      <c r="G437" s="103">
        <v>56.996336865098399</v>
      </c>
      <c r="H437" s="103">
        <v>0</v>
      </c>
      <c r="I437" s="103">
        <v>-6.7199315199413396</v>
      </c>
      <c r="J437" s="103">
        <v>9.1790616428022706E-2</v>
      </c>
      <c r="K437" s="103">
        <v>0.25884923235830298</v>
      </c>
      <c r="L437" s="103">
        <v>4.1887902047863898E-2</v>
      </c>
    </row>
    <row r="438" spans="1:12" customFormat="1" x14ac:dyDescent="0.25">
      <c r="A438" s="91">
        <v>435</v>
      </c>
      <c r="B438" s="91">
        <v>0</v>
      </c>
      <c r="C438" s="91"/>
      <c r="D438" s="91"/>
      <c r="E438" s="103">
        <v>0</v>
      </c>
      <c r="F438" s="103">
        <v>800</v>
      </c>
      <c r="G438" s="103">
        <v>57.017801850305801</v>
      </c>
      <c r="H438" s="103">
        <v>0</v>
      </c>
      <c r="I438" s="103">
        <v>-6.7199315199413396</v>
      </c>
      <c r="J438" s="103">
        <v>9.1785517626264398E-2</v>
      </c>
      <c r="K438" s="103">
        <v>0.25883485375434001</v>
      </c>
      <c r="L438" s="103">
        <v>4.1887902047863898E-2</v>
      </c>
    </row>
    <row r="439" spans="1:12" customFormat="1" x14ac:dyDescent="0.25">
      <c r="A439" s="91">
        <v>436</v>
      </c>
      <c r="B439" s="91">
        <v>0</v>
      </c>
      <c r="C439" s="91"/>
      <c r="D439" s="91"/>
      <c r="E439" s="103">
        <v>0</v>
      </c>
      <c r="F439" s="103">
        <v>800</v>
      </c>
      <c r="G439" s="103">
        <v>57.039266835513303</v>
      </c>
      <c r="H439" s="103">
        <v>0</v>
      </c>
      <c r="I439" s="103">
        <v>-6.7199315199413396</v>
      </c>
      <c r="J439" s="103">
        <v>9.1780419439332697E-2</v>
      </c>
      <c r="K439" s="103">
        <v>0.25882047688418702</v>
      </c>
      <c r="L439" s="103">
        <v>4.1887902047863898E-2</v>
      </c>
    </row>
    <row r="440" spans="1:12" customFormat="1" x14ac:dyDescent="0.25">
      <c r="A440" s="91">
        <v>437</v>
      </c>
      <c r="B440" s="91">
        <v>0</v>
      </c>
      <c r="C440" s="91"/>
      <c r="D440" s="91"/>
      <c r="E440" s="103">
        <v>0</v>
      </c>
      <c r="F440" s="103">
        <v>800</v>
      </c>
      <c r="G440" s="103">
        <v>57.060731820720697</v>
      </c>
      <c r="H440" s="103">
        <v>0</v>
      </c>
      <c r="I440" s="103">
        <v>-6.7199315199413396</v>
      </c>
      <c r="J440" s="103">
        <v>9.1775321867113305E-2</v>
      </c>
      <c r="K440" s="103">
        <v>0.25880610174752</v>
      </c>
      <c r="L440" s="103">
        <v>4.1887902047863898E-2</v>
      </c>
    </row>
    <row r="441" spans="1:12" customFormat="1" x14ac:dyDescent="0.25">
      <c r="A441" s="91">
        <v>438</v>
      </c>
      <c r="B441" s="91">
        <v>0</v>
      </c>
      <c r="C441" s="91"/>
      <c r="D441" s="91"/>
      <c r="E441" s="103">
        <v>0</v>
      </c>
      <c r="F441" s="103">
        <v>800</v>
      </c>
      <c r="G441" s="103">
        <v>57.082196805928099</v>
      </c>
      <c r="H441" s="103">
        <v>0</v>
      </c>
      <c r="I441" s="103">
        <v>-6.7199315199413396</v>
      </c>
      <c r="J441" s="103">
        <v>9.1770224909492298E-2</v>
      </c>
      <c r="K441" s="103">
        <v>0.25879172834401798</v>
      </c>
      <c r="L441" s="103">
        <v>4.1887902047863898E-2</v>
      </c>
    </row>
    <row r="442" spans="1:12" customFormat="1" x14ac:dyDescent="0.25">
      <c r="A442" s="91">
        <v>439</v>
      </c>
      <c r="B442" s="91">
        <v>0</v>
      </c>
      <c r="C442" s="91"/>
      <c r="D442" s="91"/>
      <c r="E442" s="103">
        <v>0</v>
      </c>
      <c r="F442" s="103">
        <v>800</v>
      </c>
      <c r="G442" s="103">
        <v>57.1036617911356</v>
      </c>
      <c r="H442" s="103">
        <v>0</v>
      </c>
      <c r="I442" s="103">
        <v>-6.7199315199413396</v>
      </c>
      <c r="J442" s="103">
        <v>9.1765128566355506E-2</v>
      </c>
      <c r="K442" s="103">
        <v>0.25877735667335999</v>
      </c>
      <c r="L442" s="103">
        <v>4.1887902047863898E-2</v>
      </c>
    </row>
    <row r="443" spans="1:12" customFormat="1" x14ac:dyDescent="0.25">
      <c r="A443" s="91">
        <v>440</v>
      </c>
      <c r="B443" s="91">
        <v>0</v>
      </c>
      <c r="C443" s="91"/>
      <c r="D443" s="91"/>
      <c r="E443" s="103">
        <v>1</v>
      </c>
      <c r="F443" s="103">
        <v>800</v>
      </c>
      <c r="G443" s="103">
        <v>57.125126776343002</v>
      </c>
      <c r="H443" s="103">
        <v>0</v>
      </c>
      <c r="I443" s="103">
        <v>-6.7199315199413396</v>
      </c>
      <c r="J443" s="103">
        <v>9.1760032837588795E-2</v>
      </c>
      <c r="K443" s="103">
        <v>0.25876298673522402</v>
      </c>
      <c r="L443" s="103">
        <v>4.1887902047863898E-2</v>
      </c>
    </row>
    <row r="444" spans="1:12" customFormat="1" x14ac:dyDescent="0.25">
      <c r="A444" s="91">
        <v>441</v>
      </c>
      <c r="B444" s="91">
        <v>4</v>
      </c>
      <c r="C444" s="91"/>
      <c r="D444" s="91"/>
      <c r="E444" s="103">
        <v>1</v>
      </c>
      <c r="F444" s="103">
        <v>800</v>
      </c>
      <c r="G444" s="103">
        <v>57.149118036946803</v>
      </c>
      <c r="H444" s="103">
        <v>0</v>
      </c>
      <c r="I444" s="103">
        <v>-6.7199315199413396</v>
      </c>
      <c r="J444" s="103">
        <v>9.1754338104899705E-2</v>
      </c>
      <c r="K444" s="103">
        <v>0.25874692760802398</v>
      </c>
      <c r="L444" s="103">
        <v>2.9910473591037401</v>
      </c>
    </row>
    <row r="445" spans="1:12" customFormat="1" x14ac:dyDescent="0.25">
      <c r="A445" s="91">
        <v>442</v>
      </c>
      <c r="B445" s="91">
        <v>7</v>
      </c>
      <c r="C445" s="91"/>
      <c r="D445" s="91"/>
      <c r="E445" s="103">
        <v>1</v>
      </c>
      <c r="F445" s="103">
        <v>833.72158218565505</v>
      </c>
      <c r="G445" s="103">
        <v>57.173109297550603</v>
      </c>
      <c r="H445" s="103">
        <v>0</v>
      </c>
      <c r="I445" s="103">
        <v>-6.7199315199413396</v>
      </c>
      <c r="J445" s="103">
        <v>0.30666051041262798</v>
      </c>
      <c r="K445" s="103">
        <v>0.86478161716190904</v>
      </c>
      <c r="L445" s="103">
        <v>2.4027330036559502</v>
      </c>
    </row>
    <row r="446" spans="1:12" customFormat="1" x14ac:dyDescent="0.25">
      <c r="A446" s="91">
        <v>443</v>
      </c>
      <c r="B446" s="91">
        <v>9</v>
      </c>
      <c r="C446" s="91"/>
      <c r="D446" s="91"/>
      <c r="E446" s="103">
        <v>1</v>
      </c>
      <c r="F446" s="103">
        <v>1071.9277485244099</v>
      </c>
      <c r="G446" s="103">
        <v>57.204757608458799</v>
      </c>
      <c r="H446" s="103">
        <v>0</v>
      </c>
      <c r="I446" s="103">
        <v>-6.7199315199413396</v>
      </c>
      <c r="J446" s="103">
        <v>0.46594138627118797</v>
      </c>
      <c r="K446" s="103">
        <v>1.3139531561468001</v>
      </c>
      <c r="L446" s="103">
        <v>4.3804999256201196</v>
      </c>
    </row>
    <row r="447" spans="1:12" customFormat="1" x14ac:dyDescent="0.25">
      <c r="A447" s="91">
        <v>444</v>
      </c>
      <c r="B447" s="91">
        <v>13</v>
      </c>
      <c r="C447" s="91"/>
      <c r="D447" s="91"/>
      <c r="E447" s="103">
        <v>1</v>
      </c>
      <c r="F447" s="103">
        <v>1548.3400812019299</v>
      </c>
      <c r="G447" s="103">
        <v>57.2520049504516</v>
      </c>
      <c r="H447" s="103">
        <v>0</v>
      </c>
      <c r="I447" s="103">
        <v>-6.7199315199413396</v>
      </c>
      <c r="J447" s="103">
        <v>0.76375981220288702</v>
      </c>
      <c r="K447" s="103">
        <v>2.1538001245461</v>
      </c>
      <c r="L447" s="103">
        <v>8.0154568594772595</v>
      </c>
    </row>
    <row r="448" spans="1:12" customFormat="1" x14ac:dyDescent="0.25">
      <c r="A448" s="91">
        <v>445</v>
      </c>
      <c r="B448" s="91">
        <v>16</v>
      </c>
      <c r="C448" s="91"/>
      <c r="D448" s="91"/>
      <c r="E448" s="103">
        <v>2</v>
      </c>
      <c r="F448" s="103">
        <v>985.78894537555402</v>
      </c>
      <c r="G448" s="103">
        <v>57.284749422232998</v>
      </c>
      <c r="H448" s="103">
        <v>0</v>
      </c>
      <c r="I448" s="103">
        <v>-6.7199315199413396</v>
      </c>
      <c r="J448" s="103">
        <v>0.330743104864332</v>
      </c>
      <c r="K448" s="103">
        <v>0.93269445324040001</v>
      </c>
      <c r="L448" s="103">
        <v>2.37662343240601</v>
      </c>
    </row>
    <row r="449" spans="1:12" customFormat="1" x14ac:dyDescent="0.25">
      <c r="A449" s="91">
        <v>446</v>
      </c>
      <c r="B449" s="91">
        <v>15</v>
      </c>
      <c r="C449" s="91"/>
      <c r="D449" s="91"/>
      <c r="E449" s="103">
        <v>2</v>
      </c>
      <c r="F449" s="103">
        <v>924.17713628958199</v>
      </c>
      <c r="G449" s="103">
        <v>57.312117289518298</v>
      </c>
      <c r="H449" s="103">
        <v>0</v>
      </c>
      <c r="I449" s="103">
        <v>-6.7199315199413396</v>
      </c>
      <c r="J449" s="103">
        <v>0.25173670877658</v>
      </c>
      <c r="K449" s="103">
        <v>0.70989667962759295</v>
      </c>
      <c r="L449" s="103">
        <v>1.2443564379990399</v>
      </c>
    </row>
    <row r="450" spans="1:12" customFormat="1" x14ac:dyDescent="0.25">
      <c r="A450" s="91">
        <v>447</v>
      </c>
      <c r="B450" s="91">
        <v>17</v>
      </c>
      <c r="C450" s="91"/>
      <c r="D450" s="91"/>
      <c r="E450" s="103">
        <v>2</v>
      </c>
      <c r="F450" s="103">
        <v>1047.4007544615299</v>
      </c>
      <c r="G450" s="103">
        <v>57.342390835443403</v>
      </c>
      <c r="H450" s="103">
        <v>0</v>
      </c>
      <c r="I450" s="103">
        <v>-6.7199315199413396</v>
      </c>
      <c r="J450" s="103">
        <v>0.58795797691104501</v>
      </c>
      <c r="K450" s="103">
        <v>1.6580395350292201</v>
      </c>
      <c r="L450" s="103">
        <v>6.4487148400953798</v>
      </c>
    </row>
    <row r="451" spans="1:12" customFormat="1" x14ac:dyDescent="0.25">
      <c r="A451" s="91">
        <v>448</v>
      </c>
      <c r="B451" s="91">
        <v>20</v>
      </c>
      <c r="C451" s="91"/>
      <c r="D451" s="91"/>
      <c r="E451" s="103">
        <v>2</v>
      </c>
      <c r="F451" s="103">
        <v>1232.2361817194401</v>
      </c>
      <c r="G451" s="103">
        <v>57.394051041273599</v>
      </c>
      <c r="H451" s="103">
        <v>0</v>
      </c>
      <c r="I451" s="103">
        <v>-6.7199315199413396</v>
      </c>
      <c r="J451" s="103">
        <v>0.90520664556728503</v>
      </c>
      <c r="K451" s="103">
        <v>2.5526797231442599</v>
      </c>
      <c r="L451" s="103">
        <v>11.222992785419001</v>
      </c>
    </row>
    <row r="452" spans="1:12" customFormat="1" x14ac:dyDescent="0.25">
      <c r="A452" s="91">
        <v>449</v>
      </c>
      <c r="B452" s="91">
        <v>25</v>
      </c>
      <c r="C452" s="91"/>
      <c r="D452" s="91"/>
      <c r="E452" s="103">
        <v>2</v>
      </c>
      <c r="F452" s="103">
        <v>1540.2952271493</v>
      </c>
      <c r="G452" s="103">
        <v>57.442653046443603</v>
      </c>
      <c r="H452" s="103">
        <v>0</v>
      </c>
      <c r="I452" s="103">
        <v>-6.7199315199413396</v>
      </c>
      <c r="J452" s="103">
        <v>1.1021149818323701</v>
      </c>
      <c r="K452" s="103">
        <v>3.1079605750506798</v>
      </c>
      <c r="L452" s="103">
        <v>13.781156257274301</v>
      </c>
    </row>
    <row r="453" spans="1:12" customFormat="1" x14ac:dyDescent="0.25">
      <c r="A453" s="91">
        <v>450</v>
      </c>
      <c r="B453" s="91">
        <v>28</v>
      </c>
      <c r="C453" s="91"/>
      <c r="D453" s="91"/>
      <c r="E453" s="103">
        <v>2</v>
      </c>
      <c r="F453" s="103">
        <v>1725.1306544072199</v>
      </c>
      <c r="G453" s="103">
        <v>57.491828131385198</v>
      </c>
      <c r="H453" s="103">
        <v>0</v>
      </c>
      <c r="I453" s="103">
        <v>-6.7199315199413396</v>
      </c>
      <c r="J453" s="103">
        <v>1.0484867215204701</v>
      </c>
      <c r="K453" s="103">
        <v>2.956729059732</v>
      </c>
      <c r="L453" s="103">
        <v>12.315583048743401</v>
      </c>
    </row>
    <row r="454" spans="1:12" customFormat="1" x14ac:dyDescent="0.25">
      <c r="A454" s="91">
        <v>451</v>
      </c>
      <c r="B454" s="91">
        <v>31</v>
      </c>
      <c r="C454" s="91"/>
      <c r="D454" s="91"/>
      <c r="E454" s="103">
        <v>3</v>
      </c>
      <c r="F454" s="103">
        <v>1195.2494746726099</v>
      </c>
      <c r="G454" s="103">
        <v>57.5423849108141</v>
      </c>
      <c r="H454" s="103">
        <v>0</v>
      </c>
      <c r="I454" s="103">
        <v>-6.7199315199413396</v>
      </c>
      <c r="J454" s="103">
        <v>0.67070047094627405</v>
      </c>
      <c r="K454" s="103">
        <v>1.8913730924002601</v>
      </c>
      <c r="L454" s="103">
        <v>7.45866930042164</v>
      </c>
    </row>
    <row r="455" spans="1:12" customFormat="1" x14ac:dyDescent="0.25">
      <c r="A455" s="91">
        <v>452</v>
      </c>
      <c r="B455" s="91">
        <v>31</v>
      </c>
      <c r="C455" s="91"/>
      <c r="D455" s="91"/>
      <c r="E455" s="103">
        <v>3</v>
      </c>
      <c r="F455" s="103">
        <v>1195.2494746726099</v>
      </c>
      <c r="G455" s="103">
        <v>57.596177783253097</v>
      </c>
      <c r="H455" s="103">
        <v>0</v>
      </c>
      <c r="I455" s="103">
        <v>-6.7199315199413396</v>
      </c>
      <c r="J455" s="103">
        <v>0.419850247275941</v>
      </c>
      <c r="K455" s="103">
        <v>1.18397629781733</v>
      </c>
      <c r="L455" s="103">
        <v>3.2551448730666999</v>
      </c>
    </row>
    <row r="456" spans="1:12" customFormat="1" x14ac:dyDescent="0.25">
      <c r="A456" s="91">
        <v>453</v>
      </c>
      <c r="B456" s="91">
        <v>32</v>
      </c>
      <c r="C456" s="91"/>
      <c r="D456" s="91"/>
      <c r="E456" s="103">
        <v>3</v>
      </c>
      <c r="F456" s="103">
        <v>1233.80590933947</v>
      </c>
      <c r="G456" s="103">
        <v>57.647438818778099</v>
      </c>
      <c r="H456" s="103">
        <v>0</v>
      </c>
      <c r="I456" s="103">
        <v>-6.7199315199413396</v>
      </c>
      <c r="J456" s="103">
        <v>0.53284031763497597</v>
      </c>
      <c r="K456" s="103">
        <v>1.5026079195962401</v>
      </c>
      <c r="L456" s="103">
        <v>5.0523253508844697</v>
      </c>
    </row>
    <row r="457" spans="1:12" customFormat="1" x14ac:dyDescent="0.25">
      <c r="A457" s="91">
        <v>454</v>
      </c>
      <c r="B457" s="91">
        <v>32</v>
      </c>
      <c r="C457" s="91"/>
      <c r="D457" s="91"/>
      <c r="E457" s="103">
        <v>3</v>
      </c>
      <c r="F457" s="103">
        <v>1233.80590933947</v>
      </c>
      <c r="G457" s="103">
        <v>57.699409671916797</v>
      </c>
      <c r="H457" s="103">
        <v>0</v>
      </c>
      <c r="I457" s="103">
        <v>-6.7199315199413396</v>
      </c>
      <c r="J457" s="103">
        <v>0.38550695796842299</v>
      </c>
      <c r="K457" s="103">
        <v>1.08712833644776</v>
      </c>
      <c r="L457" s="103">
        <v>2.54969583027377</v>
      </c>
    </row>
    <row r="458" spans="1:12" customFormat="1" x14ac:dyDescent="0.25">
      <c r="A458" s="91">
        <v>455</v>
      </c>
      <c r="B458" s="91">
        <v>32</v>
      </c>
      <c r="C458" s="91"/>
      <c r="D458" s="91"/>
      <c r="E458" s="103">
        <v>3</v>
      </c>
      <c r="F458" s="103">
        <v>1233.80590933947</v>
      </c>
      <c r="G458" s="103">
        <v>57.752543226634799</v>
      </c>
      <c r="H458" s="103">
        <v>0</v>
      </c>
      <c r="I458" s="103">
        <v>-6.7199315199413396</v>
      </c>
      <c r="J458" s="103">
        <v>0.26275032180674401</v>
      </c>
      <c r="K458" s="103">
        <v>0.74095503166061105</v>
      </c>
      <c r="L458" s="103">
        <v>0.43788310696426103</v>
      </c>
    </row>
    <row r="459" spans="1:12" customFormat="1" x14ac:dyDescent="0.25">
      <c r="A459" s="91">
        <v>456</v>
      </c>
      <c r="B459" s="91">
        <v>31</v>
      </c>
      <c r="C459" s="91"/>
      <c r="D459" s="91"/>
      <c r="E459" s="103">
        <v>3</v>
      </c>
      <c r="F459" s="103">
        <v>1195.2494746726099</v>
      </c>
      <c r="G459" s="103">
        <v>57.806056767064497</v>
      </c>
      <c r="H459" s="103">
        <v>0</v>
      </c>
      <c r="I459" s="103">
        <v>-6.7199315199413396</v>
      </c>
      <c r="J459" s="103">
        <v>0.24941167206968101</v>
      </c>
      <c r="K459" s="103">
        <v>0.70334008386425995</v>
      </c>
      <c r="L459" s="103">
        <v>0.34107602609447102</v>
      </c>
    </row>
    <row r="460" spans="1:12" customFormat="1" x14ac:dyDescent="0.25">
      <c r="A460" s="91">
        <v>457</v>
      </c>
      <c r="B460" s="91">
        <v>31</v>
      </c>
      <c r="C460" s="91"/>
      <c r="D460" s="91"/>
      <c r="E460" s="103">
        <v>3</v>
      </c>
      <c r="F460" s="103">
        <v>1195.2494746726099</v>
      </c>
      <c r="G460" s="103">
        <v>57.857323364107202</v>
      </c>
      <c r="H460" s="103">
        <v>0</v>
      </c>
      <c r="I460" s="103">
        <v>-6.7199315199413396</v>
      </c>
      <c r="J460" s="103">
        <v>0.38035023857934103</v>
      </c>
      <c r="K460" s="103">
        <v>1.0725864049596101</v>
      </c>
      <c r="L460" s="103">
        <v>2.5863054262865601</v>
      </c>
    </row>
    <row r="461" spans="1:12" customFormat="1" x14ac:dyDescent="0.25">
      <c r="A461" s="91">
        <v>458</v>
      </c>
      <c r="B461" s="91">
        <v>31</v>
      </c>
      <c r="C461" s="91"/>
      <c r="D461" s="91"/>
      <c r="E461" s="103">
        <v>3</v>
      </c>
      <c r="F461" s="103">
        <v>1195.2494746726099</v>
      </c>
      <c r="G461" s="103">
        <v>57.909509131059998</v>
      </c>
      <c r="H461" s="103">
        <v>0</v>
      </c>
      <c r="I461" s="103">
        <v>-6.7199315199413396</v>
      </c>
      <c r="J461" s="103">
        <v>0.48036638457132302</v>
      </c>
      <c r="K461" s="103">
        <v>1.35463160326985</v>
      </c>
      <c r="L461" s="103">
        <v>4.2821966595240797</v>
      </c>
    </row>
    <row r="462" spans="1:12" customFormat="1" x14ac:dyDescent="0.25">
      <c r="A462" s="91">
        <v>459</v>
      </c>
      <c r="B462" s="91">
        <v>32</v>
      </c>
      <c r="C462" s="91"/>
      <c r="D462" s="91"/>
      <c r="E462" s="103">
        <v>3</v>
      </c>
      <c r="F462" s="103">
        <v>1233.80590933947</v>
      </c>
      <c r="G462" s="103">
        <v>57.962399154108901</v>
      </c>
      <c r="H462" s="103">
        <v>0</v>
      </c>
      <c r="I462" s="103">
        <v>-6.7199315199413396</v>
      </c>
      <c r="J462" s="103">
        <v>0.56509744846629795</v>
      </c>
      <c r="K462" s="103">
        <v>1.5935729210167999</v>
      </c>
      <c r="L462" s="103">
        <v>5.59908483626793</v>
      </c>
    </row>
    <row r="463" spans="1:12" customFormat="1" x14ac:dyDescent="0.25">
      <c r="A463" s="91">
        <v>460</v>
      </c>
      <c r="B463" s="91">
        <v>32</v>
      </c>
      <c r="C463" s="91"/>
      <c r="D463" s="91"/>
      <c r="E463" s="103">
        <v>3</v>
      </c>
      <c r="F463" s="103">
        <v>1233.80590933947</v>
      </c>
      <c r="G463" s="103">
        <v>58.018245938158501</v>
      </c>
      <c r="H463" s="103">
        <v>0</v>
      </c>
      <c r="I463" s="103">
        <v>-6.7199315199413396</v>
      </c>
      <c r="J463" s="103">
        <v>0.19161701158188199</v>
      </c>
      <c r="K463" s="103">
        <v>0.54035933393753499</v>
      </c>
      <c r="L463" s="103">
        <v>-0.79444534275567402</v>
      </c>
    </row>
    <row r="464" spans="1:12" customFormat="1" x14ac:dyDescent="0.25">
      <c r="A464" s="91">
        <v>461</v>
      </c>
      <c r="B464" s="91">
        <v>31</v>
      </c>
      <c r="C464" s="91"/>
      <c r="D464" s="91"/>
      <c r="E464" s="103">
        <v>3</v>
      </c>
      <c r="F464" s="103">
        <v>1195.2494746726099</v>
      </c>
      <c r="G464" s="103">
        <v>58.073667798121399</v>
      </c>
      <c r="H464" s="103">
        <v>0</v>
      </c>
      <c r="I464" s="103">
        <v>-6.7199315199413396</v>
      </c>
      <c r="J464" s="103">
        <v>0.385408557269448</v>
      </c>
      <c r="K464" s="103">
        <v>1.0868508468046501</v>
      </c>
      <c r="L464" s="103">
        <v>2.6746876436192601</v>
      </c>
    </row>
    <row r="465" spans="1:12" customFormat="1" x14ac:dyDescent="0.25">
      <c r="A465" s="91">
        <v>462</v>
      </c>
      <c r="B465" s="91">
        <v>32</v>
      </c>
      <c r="C465" s="91"/>
      <c r="D465" s="91"/>
      <c r="E465" s="103">
        <v>3</v>
      </c>
      <c r="F465" s="103">
        <v>1233.80590933947</v>
      </c>
      <c r="G465" s="103">
        <v>58.126557821170302</v>
      </c>
      <c r="H465" s="103">
        <v>0</v>
      </c>
      <c r="I465" s="103">
        <v>-6.7199315199413396</v>
      </c>
      <c r="J465" s="103">
        <v>0.55057441676721097</v>
      </c>
      <c r="K465" s="103">
        <v>1.55261802003548</v>
      </c>
      <c r="L465" s="103">
        <v>5.3564140596316197</v>
      </c>
    </row>
    <row r="466" spans="1:12" customFormat="1" x14ac:dyDescent="0.25">
      <c r="A466" s="91">
        <v>463</v>
      </c>
      <c r="B466" s="91">
        <v>32</v>
      </c>
      <c r="C466" s="91"/>
      <c r="D466" s="91"/>
      <c r="E466" s="103">
        <v>3</v>
      </c>
      <c r="F466" s="103">
        <v>1233.80590933947</v>
      </c>
      <c r="G466" s="103">
        <v>58.180157661832901</v>
      </c>
      <c r="H466" s="103">
        <v>0</v>
      </c>
      <c r="I466" s="103">
        <v>-6.7199315199413396</v>
      </c>
      <c r="J466" s="103">
        <v>0.34815686696006198</v>
      </c>
      <c r="K466" s="103">
        <v>0.98180120430448603</v>
      </c>
      <c r="L466" s="103">
        <v>1.9147181045078301</v>
      </c>
    </row>
    <row r="467" spans="1:12" customFormat="1" x14ac:dyDescent="0.25">
      <c r="A467" s="91">
        <v>464</v>
      </c>
      <c r="B467" s="91">
        <v>32</v>
      </c>
      <c r="C467" s="91"/>
      <c r="D467" s="91"/>
      <c r="E467" s="103">
        <v>3</v>
      </c>
      <c r="F467" s="103">
        <v>1233.80590933947</v>
      </c>
      <c r="G467" s="103">
        <v>58.236283777891799</v>
      </c>
      <c r="H467" s="103">
        <v>0</v>
      </c>
      <c r="I467" s="103">
        <v>-6.7199315199413396</v>
      </c>
      <c r="J467" s="103">
        <v>0.40193126721786299</v>
      </c>
      <c r="K467" s="103">
        <v>1.1334448337834799</v>
      </c>
      <c r="L467" s="103">
        <v>2.8362463243086</v>
      </c>
    </row>
    <row r="468" spans="1:12" customFormat="1" x14ac:dyDescent="0.25">
      <c r="A468" s="91">
        <v>465</v>
      </c>
      <c r="B468" s="91">
        <v>32</v>
      </c>
      <c r="C468" s="91"/>
      <c r="D468" s="91"/>
      <c r="E468" s="103">
        <v>3</v>
      </c>
      <c r="F468" s="103">
        <v>1233.80590933947</v>
      </c>
      <c r="G468" s="103">
        <v>58.289883618554398</v>
      </c>
      <c r="H468" s="103">
        <v>0</v>
      </c>
      <c r="I468" s="103">
        <v>-6.7199315199413396</v>
      </c>
      <c r="J468" s="103">
        <v>0.38742456463649499</v>
      </c>
      <c r="K468" s="103">
        <v>1.0925359808596999</v>
      </c>
      <c r="L468" s="103">
        <v>2.5888428519406501</v>
      </c>
    </row>
    <row r="469" spans="1:12" customFormat="1" x14ac:dyDescent="0.25">
      <c r="A469" s="91">
        <v>466</v>
      </c>
      <c r="B469" s="91">
        <v>32</v>
      </c>
      <c r="C469" s="91"/>
      <c r="D469" s="91"/>
      <c r="E469" s="103">
        <v>3</v>
      </c>
      <c r="F469" s="103">
        <v>1233.80590933947</v>
      </c>
      <c r="G469" s="103">
        <v>58.343483459216998</v>
      </c>
      <c r="H469" s="103">
        <v>0</v>
      </c>
      <c r="I469" s="103">
        <v>-6.7199315199413396</v>
      </c>
      <c r="J469" s="103">
        <v>0.39125827001783497</v>
      </c>
      <c r="K469" s="103">
        <v>1.10334701725606</v>
      </c>
      <c r="L469" s="103">
        <v>2.6549840659080699</v>
      </c>
    </row>
    <row r="470" spans="1:12" customFormat="1" x14ac:dyDescent="0.25">
      <c r="A470" s="91">
        <v>467</v>
      </c>
      <c r="B470" s="91">
        <v>32</v>
      </c>
      <c r="C470" s="91"/>
      <c r="D470" s="91"/>
      <c r="E470" s="103">
        <v>3</v>
      </c>
      <c r="F470" s="103">
        <v>1233.80590933947</v>
      </c>
      <c r="G470" s="103">
        <v>58.397083299879597</v>
      </c>
      <c r="H470" s="103">
        <v>0</v>
      </c>
      <c r="I470" s="103">
        <v>-6.7199315199413396</v>
      </c>
      <c r="J470" s="103">
        <v>0.39010611126272798</v>
      </c>
      <c r="K470" s="103">
        <v>1.1000979334071901</v>
      </c>
      <c r="L470" s="103">
        <v>2.6358560531762998</v>
      </c>
    </row>
    <row r="471" spans="1:12" customFormat="1" x14ac:dyDescent="0.25">
      <c r="A471" s="91">
        <v>468</v>
      </c>
      <c r="B471" s="91">
        <v>32</v>
      </c>
      <c r="C471" s="91"/>
      <c r="D471" s="91"/>
      <c r="E471" s="103">
        <v>3</v>
      </c>
      <c r="F471" s="103">
        <v>1233.80590933947</v>
      </c>
      <c r="G471" s="103">
        <v>58.455386539222403</v>
      </c>
      <c r="H471" s="103">
        <v>0</v>
      </c>
      <c r="I471" s="103">
        <v>-6.7199315199413396</v>
      </c>
      <c r="J471" s="103">
        <v>0.39056098026201103</v>
      </c>
      <c r="K471" s="103">
        <v>1.10138066246894</v>
      </c>
      <c r="L471" s="103">
        <v>2.6442594859078801</v>
      </c>
    </row>
    <row r="472" spans="1:12" customFormat="1" x14ac:dyDescent="0.25">
      <c r="A472" s="91">
        <v>469</v>
      </c>
      <c r="B472" s="91">
        <v>32</v>
      </c>
      <c r="C472" s="91"/>
      <c r="D472" s="91"/>
      <c r="E472" s="103">
        <v>3</v>
      </c>
      <c r="F472" s="103">
        <v>1233.80590933947</v>
      </c>
      <c r="G472" s="103">
        <v>58.513689778565102</v>
      </c>
      <c r="H472" s="103">
        <v>0</v>
      </c>
      <c r="I472" s="103">
        <v>-6.7199315199413396</v>
      </c>
      <c r="J472" s="103">
        <v>0.389562394167078</v>
      </c>
      <c r="K472" s="103">
        <v>1.0985646530098501</v>
      </c>
      <c r="L472" s="103">
        <v>2.6278066532733702</v>
      </c>
    </row>
    <row r="473" spans="1:12" customFormat="1" x14ac:dyDescent="0.25">
      <c r="A473" s="91">
        <v>470</v>
      </c>
      <c r="B473" s="91">
        <v>32</v>
      </c>
      <c r="C473" s="91"/>
      <c r="D473" s="91"/>
      <c r="E473" s="103">
        <v>3</v>
      </c>
      <c r="F473" s="103">
        <v>1233.80590933947</v>
      </c>
      <c r="G473" s="103">
        <v>58.5719930179079</v>
      </c>
      <c r="H473" s="103">
        <v>0</v>
      </c>
      <c r="I473" s="103">
        <v>-6.7199315199413396</v>
      </c>
      <c r="J473" s="103">
        <v>0.39276811243236198</v>
      </c>
      <c r="K473" s="103">
        <v>1.1076047678322201</v>
      </c>
      <c r="L473" s="103">
        <v>2.68324781578636</v>
      </c>
    </row>
    <row r="474" spans="1:12" customFormat="1" x14ac:dyDescent="0.25">
      <c r="A474" s="91">
        <v>471</v>
      </c>
      <c r="B474" s="91">
        <v>32</v>
      </c>
      <c r="C474" s="91"/>
      <c r="D474" s="91"/>
      <c r="E474" s="103">
        <v>3</v>
      </c>
      <c r="F474" s="103">
        <v>1233.80590933947</v>
      </c>
      <c r="G474" s="103">
        <v>58.630296257250698</v>
      </c>
      <c r="H474" s="103">
        <v>0</v>
      </c>
      <c r="I474" s="103">
        <v>-6.7199315199413396</v>
      </c>
      <c r="J474" s="103">
        <v>0.38061502055086499</v>
      </c>
      <c r="K474" s="103">
        <v>1.0733330892367099</v>
      </c>
      <c r="L474" s="103">
        <v>2.4759697059838301</v>
      </c>
    </row>
    <row r="475" spans="1:12" customFormat="1" x14ac:dyDescent="0.25">
      <c r="A475" s="91">
        <v>472</v>
      </c>
      <c r="B475" s="91">
        <v>32</v>
      </c>
      <c r="C475" s="91"/>
      <c r="D475" s="91"/>
      <c r="E475" s="103">
        <v>3</v>
      </c>
      <c r="F475" s="103">
        <v>1233.80590933947</v>
      </c>
      <c r="G475" s="103">
        <v>58.691125771989903</v>
      </c>
      <c r="H475" s="103">
        <v>0</v>
      </c>
      <c r="I475" s="103">
        <v>-6.7199315199413396</v>
      </c>
      <c r="J475" s="103">
        <v>0.42575793576413301</v>
      </c>
      <c r="K475" s="103">
        <v>1.20063595966174</v>
      </c>
      <c r="L475" s="103">
        <v>3.2476759725862601</v>
      </c>
    </row>
    <row r="476" spans="1:12" customFormat="1" x14ac:dyDescent="0.25">
      <c r="A476" s="91">
        <v>473</v>
      </c>
      <c r="B476" s="91">
        <v>32</v>
      </c>
      <c r="C476" s="91"/>
      <c r="D476" s="91"/>
      <c r="E476" s="103">
        <v>3</v>
      </c>
      <c r="F476" s="103">
        <v>1233.80590933947</v>
      </c>
      <c r="G476" s="103">
        <v>58.751675954719602</v>
      </c>
      <c r="H476" s="103">
        <v>0</v>
      </c>
      <c r="I476" s="103">
        <v>-6.7199315199413396</v>
      </c>
      <c r="J476" s="103">
        <v>0.248692938598818</v>
      </c>
      <c r="K476" s="103">
        <v>0.701313257872204</v>
      </c>
      <c r="L476" s="103">
        <v>0.20514881543699101</v>
      </c>
    </row>
    <row r="477" spans="1:12" customFormat="1" x14ac:dyDescent="0.25">
      <c r="A477" s="91">
        <v>474</v>
      </c>
      <c r="B477" s="91">
        <v>31</v>
      </c>
      <c r="C477" s="91"/>
      <c r="D477" s="91"/>
      <c r="E477" s="103">
        <v>3</v>
      </c>
      <c r="F477" s="103">
        <v>1195.2494746726099</v>
      </c>
      <c r="G477" s="103">
        <v>58.810437639545803</v>
      </c>
      <c r="H477" s="103">
        <v>0</v>
      </c>
      <c r="I477" s="103">
        <v>-6.7199315199413396</v>
      </c>
      <c r="J477" s="103">
        <v>0.26303499737732999</v>
      </c>
      <c r="K477" s="103">
        <v>0.74175781582074696</v>
      </c>
      <c r="L477" s="103">
        <v>0.58633190968913795</v>
      </c>
    </row>
    <row r="478" spans="1:12" customFormat="1" x14ac:dyDescent="0.25">
      <c r="A478" s="91">
        <v>475</v>
      </c>
      <c r="B478" s="91">
        <v>31</v>
      </c>
      <c r="C478" s="91"/>
      <c r="D478" s="91"/>
      <c r="E478" s="103">
        <v>3</v>
      </c>
      <c r="F478" s="103">
        <v>1195.2494746726099</v>
      </c>
      <c r="G478" s="103">
        <v>58.868036622792602</v>
      </c>
      <c r="H478" s="103">
        <v>0</v>
      </c>
      <c r="I478" s="103">
        <v>-6.7199315199413396</v>
      </c>
      <c r="J478" s="103">
        <v>0.33060282752713799</v>
      </c>
      <c r="K478" s="103">
        <v>0.93229887161710301</v>
      </c>
      <c r="L478" s="103">
        <v>1.7472831662491699</v>
      </c>
    </row>
    <row r="479" spans="1:12" customFormat="1" x14ac:dyDescent="0.25">
      <c r="A479" s="91">
        <v>476</v>
      </c>
      <c r="B479" s="91">
        <v>30</v>
      </c>
      <c r="C479" s="91"/>
      <c r="D479" s="91"/>
      <c r="E479" s="103">
        <v>3</v>
      </c>
      <c r="F479" s="103">
        <v>1156.6930400057499</v>
      </c>
      <c r="G479" s="103">
        <v>58.925445734553698</v>
      </c>
      <c r="H479" s="103">
        <v>0</v>
      </c>
      <c r="I479" s="103">
        <v>-6.7199315199413396</v>
      </c>
      <c r="J479" s="103">
        <v>7.6799994031510804E-2</v>
      </c>
      <c r="K479" s="103">
        <v>0.21657572716887999</v>
      </c>
      <c r="L479" s="103">
        <v>-2.50669364330057</v>
      </c>
    </row>
    <row r="480" spans="1:12" customFormat="1" x14ac:dyDescent="0.25">
      <c r="A480" s="91">
        <v>477</v>
      </c>
      <c r="B480" s="91">
        <v>28</v>
      </c>
      <c r="C480" s="91"/>
      <c r="D480" s="91"/>
      <c r="E480" s="103">
        <v>3</v>
      </c>
      <c r="F480" s="103">
        <v>1079.5801706720299</v>
      </c>
      <c r="G480" s="103">
        <v>58.978385803576401</v>
      </c>
      <c r="H480" s="103">
        <v>0</v>
      </c>
      <c r="I480" s="103">
        <v>-6.7199315199413396</v>
      </c>
      <c r="J480" s="103">
        <v>0</v>
      </c>
      <c r="K480" s="103">
        <v>0</v>
      </c>
      <c r="L480" s="103">
        <v>-3.56591051170725</v>
      </c>
    </row>
    <row r="481" spans="1:12" customFormat="1" x14ac:dyDescent="0.25">
      <c r="A481" s="91">
        <v>478</v>
      </c>
      <c r="B481" s="91">
        <v>25</v>
      </c>
      <c r="C481" s="91"/>
      <c r="D481" s="91"/>
      <c r="E481" s="103">
        <v>2</v>
      </c>
      <c r="F481" s="103">
        <v>1540.2952271493</v>
      </c>
      <c r="G481" s="103">
        <v>59.032247722884698</v>
      </c>
      <c r="H481" s="103">
        <v>0</v>
      </c>
      <c r="I481" s="103">
        <v>-6.7199315199413396</v>
      </c>
      <c r="J481" s="103">
        <v>0</v>
      </c>
      <c r="K481" s="103">
        <v>0</v>
      </c>
      <c r="L481" s="103">
        <v>-5.3341752689045503</v>
      </c>
    </row>
    <row r="482" spans="1:12" customFormat="1" x14ac:dyDescent="0.25">
      <c r="A482" s="91">
        <v>479</v>
      </c>
      <c r="B482" s="91">
        <v>22</v>
      </c>
      <c r="C482" s="91"/>
      <c r="D482" s="91"/>
      <c r="E482" s="103">
        <v>2</v>
      </c>
      <c r="F482" s="103">
        <v>1355.45979989139</v>
      </c>
      <c r="G482" s="103">
        <v>59.091460440372103</v>
      </c>
      <c r="H482" s="103">
        <v>0</v>
      </c>
      <c r="I482" s="103">
        <v>-6.7199315199413396</v>
      </c>
      <c r="J482" s="103">
        <v>0</v>
      </c>
      <c r="K482" s="103">
        <v>0</v>
      </c>
      <c r="L482" s="103">
        <v>-4.5978840058875203</v>
      </c>
    </row>
    <row r="483" spans="1:12" customFormat="1" x14ac:dyDescent="0.25">
      <c r="A483" s="91">
        <v>480</v>
      </c>
      <c r="B483" s="91">
        <v>19</v>
      </c>
      <c r="C483" s="91"/>
      <c r="D483" s="91"/>
      <c r="E483" s="103">
        <v>2</v>
      </c>
      <c r="F483" s="103">
        <v>1170.6243726334701</v>
      </c>
      <c r="G483" s="103">
        <v>59.148144174699901</v>
      </c>
      <c r="H483" s="103">
        <v>0</v>
      </c>
      <c r="I483" s="103">
        <v>-6.7199315199413396</v>
      </c>
      <c r="J483" s="103">
        <v>0</v>
      </c>
      <c r="K483" s="103">
        <v>0</v>
      </c>
      <c r="L483" s="103">
        <v>-3.8984315546464998</v>
      </c>
    </row>
    <row r="484" spans="1:12" customFormat="1" x14ac:dyDescent="0.25">
      <c r="A484" s="91">
        <v>481</v>
      </c>
      <c r="B484" s="91">
        <v>16</v>
      </c>
      <c r="C484" s="91"/>
      <c r="D484" s="91"/>
      <c r="E484" s="103">
        <v>2</v>
      </c>
      <c r="F484" s="103">
        <v>985.78894537555402</v>
      </c>
      <c r="G484" s="103">
        <v>59.192480365391098</v>
      </c>
      <c r="H484" s="103">
        <v>0</v>
      </c>
      <c r="I484" s="103">
        <v>-6.7199315199413396</v>
      </c>
      <c r="J484" s="103">
        <v>0</v>
      </c>
      <c r="K484" s="103">
        <v>0</v>
      </c>
      <c r="L484" s="103">
        <v>-3.2307944408484102</v>
      </c>
    </row>
    <row r="485" spans="1:12" customFormat="1" x14ac:dyDescent="0.25">
      <c r="A485" s="91">
        <v>482</v>
      </c>
      <c r="B485" s="91">
        <v>13</v>
      </c>
      <c r="C485" s="91"/>
      <c r="D485" s="91"/>
      <c r="E485" s="103">
        <v>1</v>
      </c>
      <c r="F485" s="103">
        <v>1548.3400812019299</v>
      </c>
      <c r="G485" s="103">
        <v>59.247910455992397</v>
      </c>
      <c r="H485" s="103">
        <v>0</v>
      </c>
      <c r="I485" s="103">
        <v>-6.7199315199413396</v>
      </c>
      <c r="J485" s="103">
        <v>0</v>
      </c>
      <c r="K485" s="103">
        <v>0</v>
      </c>
      <c r="L485" s="103">
        <v>-3.3413847130339702</v>
      </c>
    </row>
    <row r="486" spans="1:12" customFormat="1" x14ac:dyDescent="0.25">
      <c r="A486" s="91">
        <v>483</v>
      </c>
      <c r="B486" s="91">
        <v>10</v>
      </c>
      <c r="C486" s="91"/>
      <c r="D486" s="91"/>
      <c r="E486" s="103">
        <v>1</v>
      </c>
      <c r="F486" s="103">
        <v>1191.0308316937901</v>
      </c>
      <c r="G486" s="103">
        <v>59.304558881030601</v>
      </c>
      <c r="H486" s="103">
        <v>0</v>
      </c>
      <c r="I486" s="103">
        <v>-6.7199315199413396</v>
      </c>
      <c r="J486" s="103">
        <v>0.146761170953362</v>
      </c>
      <c r="K486" s="103">
        <v>0.41386601288457697</v>
      </c>
      <c r="L486" s="103">
        <v>-1.40794548586672</v>
      </c>
    </row>
    <row r="487" spans="1:12" customFormat="1" x14ac:dyDescent="0.25">
      <c r="A487" s="91">
        <v>484</v>
      </c>
      <c r="B487" s="91">
        <v>8</v>
      </c>
      <c r="C487" s="91"/>
      <c r="D487" s="91"/>
      <c r="E487" s="103">
        <v>1</v>
      </c>
      <c r="F487" s="103">
        <v>952.82466535503397</v>
      </c>
      <c r="G487" s="103">
        <v>59.344624865821999</v>
      </c>
      <c r="H487" s="103">
        <v>0</v>
      </c>
      <c r="I487" s="103">
        <v>-6.7199315199413396</v>
      </c>
      <c r="J487" s="103">
        <v>8.7124142776067906E-2</v>
      </c>
      <c r="K487" s="103">
        <v>0.245689792214702</v>
      </c>
      <c r="L487" s="103">
        <v>-1.60223627038408</v>
      </c>
    </row>
    <row r="488" spans="1:12" customFormat="1" x14ac:dyDescent="0.25">
      <c r="A488" s="91">
        <v>485</v>
      </c>
      <c r="B488" s="91">
        <v>4</v>
      </c>
      <c r="C488" s="91"/>
      <c r="D488" s="91"/>
      <c r="E488" s="103">
        <v>1</v>
      </c>
      <c r="F488" s="103">
        <v>800</v>
      </c>
      <c r="G488" s="103">
        <v>59.378787968535597</v>
      </c>
      <c r="H488" s="103">
        <v>0</v>
      </c>
      <c r="I488" s="103">
        <v>-6.7199315199413396</v>
      </c>
      <c r="J488" s="103">
        <v>9.1228415839617799E-2</v>
      </c>
      <c r="K488" s="103">
        <v>0.25726382857300301</v>
      </c>
      <c r="L488" s="103">
        <v>-1.68054740799145</v>
      </c>
    </row>
    <row r="489" spans="1:12" customFormat="1" x14ac:dyDescent="0.25">
      <c r="A489" s="91">
        <v>486</v>
      </c>
      <c r="B489" s="91">
        <v>0</v>
      </c>
      <c r="C489" s="91"/>
      <c r="D489" s="91"/>
      <c r="E489" s="103">
        <v>0</v>
      </c>
      <c r="F489" s="103">
        <v>800</v>
      </c>
      <c r="G489" s="103">
        <v>59.4065853399471</v>
      </c>
      <c r="H489" s="103">
        <v>0</v>
      </c>
      <c r="I489" s="103">
        <v>-6.7199315199413396</v>
      </c>
      <c r="J489" s="103">
        <v>9.1221900434155401E-2</v>
      </c>
      <c r="K489" s="103">
        <v>0.25724545515131703</v>
      </c>
      <c r="L489" s="103">
        <v>4.1887902047863898E-2</v>
      </c>
    </row>
    <row r="490" spans="1:12" customFormat="1" x14ac:dyDescent="0.25">
      <c r="A490" s="91">
        <v>487</v>
      </c>
      <c r="B490" s="91">
        <v>0</v>
      </c>
      <c r="C490" s="91"/>
      <c r="D490" s="91"/>
      <c r="E490" s="103">
        <v>0</v>
      </c>
      <c r="F490" s="103">
        <v>800</v>
      </c>
      <c r="G490" s="103">
        <v>59.434382711358701</v>
      </c>
      <c r="H490" s="103">
        <v>0</v>
      </c>
      <c r="I490" s="103">
        <v>-6.7199315199413396</v>
      </c>
      <c r="J490" s="103">
        <v>9.1215386038781196E-2</v>
      </c>
      <c r="K490" s="103">
        <v>0.25722708457807603</v>
      </c>
      <c r="L490" s="103">
        <v>4.1887902047863898E-2</v>
      </c>
    </row>
    <row r="491" spans="1:12" customFormat="1" x14ac:dyDescent="0.25">
      <c r="A491" s="91">
        <v>488</v>
      </c>
      <c r="B491" s="91">
        <v>0</v>
      </c>
      <c r="C491" s="91"/>
      <c r="D491" s="91"/>
      <c r="E491" s="103">
        <v>0</v>
      </c>
      <c r="F491" s="103">
        <v>800</v>
      </c>
      <c r="G491" s="103">
        <v>59.462180082770203</v>
      </c>
      <c r="H491" s="103">
        <v>0</v>
      </c>
      <c r="I491" s="103">
        <v>-6.7199315199413396</v>
      </c>
      <c r="J491" s="103">
        <v>9.1208872653254294E-2</v>
      </c>
      <c r="K491" s="103">
        <v>0.25720871685260099</v>
      </c>
      <c r="L491" s="103">
        <v>4.1887902047863898E-2</v>
      </c>
    </row>
    <row r="492" spans="1:12" customFormat="1" x14ac:dyDescent="0.25">
      <c r="A492" s="91">
        <v>489</v>
      </c>
      <c r="B492" s="91">
        <v>0</v>
      </c>
      <c r="C492" s="91"/>
      <c r="D492" s="91"/>
      <c r="E492" s="103">
        <v>0</v>
      </c>
      <c r="F492" s="103">
        <v>800</v>
      </c>
      <c r="G492" s="103">
        <v>59.489977454181798</v>
      </c>
      <c r="H492" s="103">
        <v>0</v>
      </c>
      <c r="I492" s="103">
        <v>-6.7199315199413396</v>
      </c>
      <c r="J492" s="103">
        <v>9.12023602773335E-2</v>
      </c>
      <c r="K492" s="103">
        <v>0.25719035197421303</v>
      </c>
      <c r="L492" s="103">
        <v>4.1887902047863898E-2</v>
      </c>
    </row>
    <row r="493" spans="1:12" customFormat="1" x14ac:dyDescent="0.25">
      <c r="A493" s="91">
        <v>490</v>
      </c>
      <c r="B493" s="91">
        <v>0</v>
      </c>
      <c r="C493" s="91"/>
      <c r="D493" s="91"/>
      <c r="E493" s="103">
        <v>0</v>
      </c>
      <c r="F493" s="103">
        <v>800</v>
      </c>
      <c r="G493" s="103">
        <v>59.5177748255933</v>
      </c>
      <c r="H493" s="103">
        <v>0</v>
      </c>
      <c r="I493" s="103">
        <v>-6.7199315199413396</v>
      </c>
      <c r="J493" s="103">
        <v>9.1195848910778005E-2</v>
      </c>
      <c r="K493" s="103">
        <v>0.25717198994223101</v>
      </c>
      <c r="L493" s="103">
        <v>4.1887902047863898E-2</v>
      </c>
    </row>
    <row r="494" spans="1:12" customFormat="1" x14ac:dyDescent="0.25">
      <c r="A494" s="91">
        <v>491</v>
      </c>
      <c r="B494" s="91">
        <v>0</v>
      </c>
      <c r="C494" s="91"/>
      <c r="D494" s="91"/>
      <c r="E494" s="103">
        <v>0</v>
      </c>
      <c r="F494" s="103">
        <v>800</v>
      </c>
      <c r="G494" s="103">
        <v>59.545572197004901</v>
      </c>
      <c r="H494" s="103">
        <v>0</v>
      </c>
      <c r="I494" s="103">
        <v>-6.7199315199413396</v>
      </c>
      <c r="J494" s="103">
        <v>9.1189338553347196E-2</v>
      </c>
      <c r="K494" s="103">
        <v>0.25715363075597703</v>
      </c>
      <c r="L494" s="103">
        <v>4.1887902047863898E-2</v>
      </c>
    </row>
    <row r="495" spans="1:12" customFormat="1" x14ac:dyDescent="0.25">
      <c r="A495" s="91">
        <v>492</v>
      </c>
      <c r="B495" s="91">
        <v>0</v>
      </c>
      <c r="C495" s="91"/>
      <c r="D495" s="91"/>
      <c r="E495" s="103">
        <v>0</v>
      </c>
      <c r="F495" s="103">
        <v>800</v>
      </c>
      <c r="G495" s="103">
        <v>59.573369568416403</v>
      </c>
      <c r="H495" s="103">
        <v>0</v>
      </c>
      <c r="I495" s="103">
        <v>-6.7199315199413396</v>
      </c>
      <c r="J495" s="103">
        <v>9.11828292048001E-2</v>
      </c>
      <c r="K495" s="103">
        <v>0.25713527441477202</v>
      </c>
      <c r="L495" s="103">
        <v>4.1887902047863898E-2</v>
      </c>
    </row>
    <row r="496" spans="1:12" customFormat="1" x14ac:dyDescent="0.25">
      <c r="A496" s="91">
        <v>493</v>
      </c>
      <c r="B496" s="91">
        <v>0</v>
      </c>
      <c r="C496" s="91"/>
      <c r="D496" s="91"/>
      <c r="E496" s="103">
        <v>0</v>
      </c>
      <c r="F496" s="103">
        <v>800</v>
      </c>
      <c r="G496" s="103">
        <v>59.601166939827998</v>
      </c>
      <c r="H496" s="103">
        <v>0</v>
      </c>
      <c r="I496" s="103">
        <v>-6.7199315199413396</v>
      </c>
      <c r="J496" s="103">
        <v>9.1176320864896201E-2</v>
      </c>
      <c r="K496" s="103">
        <v>0.25711692091793797</v>
      </c>
      <c r="L496" s="103">
        <v>4.1887902047863898E-2</v>
      </c>
    </row>
    <row r="497" spans="1:12" customFormat="1" x14ac:dyDescent="0.25">
      <c r="A497" s="91">
        <v>494</v>
      </c>
      <c r="B497" s="91">
        <v>0</v>
      </c>
      <c r="C497" s="91"/>
      <c r="D497" s="91"/>
      <c r="E497" s="103">
        <v>0</v>
      </c>
      <c r="F497" s="103">
        <v>800</v>
      </c>
      <c r="G497" s="103">
        <v>59.6289643112395</v>
      </c>
      <c r="H497" s="103">
        <v>0</v>
      </c>
      <c r="I497" s="103">
        <v>-6.7199315199413396</v>
      </c>
      <c r="J497" s="103">
        <v>9.11698135333949E-2</v>
      </c>
      <c r="K497" s="103">
        <v>0.25709857026479499</v>
      </c>
      <c r="L497" s="103">
        <v>4.1887902047863898E-2</v>
      </c>
    </row>
    <row r="498" spans="1:12" customFormat="1" x14ac:dyDescent="0.25">
      <c r="A498" s="91">
        <v>495</v>
      </c>
      <c r="B498" s="91">
        <v>0</v>
      </c>
      <c r="C498" s="91"/>
      <c r="D498" s="91"/>
      <c r="E498" s="103">
        <v>0</v>
      </c>
      <c r="F498" s="103">
        <v>800</v>
      </c>
      <c r="G498" s="103">
        <v>59.656761682651101</v>
      </c>
      <c r="H498" s="103">
        <v>0</v>
      </c>
      <c r="I498" s="103">
        <v>-6.7199315199413396</v>
      </c>
      <c r="J498" s="103">
        <v>9.1163307210055694E-2</v>
      </c>
      <c r="K498" s="103">
        <v>0.257080222454666</v>
      </c>
      <c r="L498" s="103">
        <v>4.1887902047863898E-2</v>
      </c>
    </row>
    <row r="499" spans="1:12" customFormat="1" x14ac:dyDescent="0.25">
      <c r="A499" s="91">
        <v>496</v>
      </c>
      <c r="B499" s="91">
        <v>0</v>
      </c>
      <c r="C499" s="91"/>
      <c r="D499" s="91"/>
      <c r="E499" s="103">
        <v>0</v>
      </c>
      <c r="F499" s="103">
        <v>800</v>
      </c>
      <c r="G499" s="103">
        <v>59.684559054062603</v>
      </c>
      <c r="H499" s="103">
        <v>0</v>
      </c>
      <c r="I499" s="103">
        <v>-6.7199315199413396</v>
      </c>
      <c r="J499" s="103">
        <v>9.1156801894638206E-2</v>
      </c>
      <c r="K499" s="103">
        <v>0.25706187748687298</v>
      </c>
      <c r="L499" s="103">
        <v>4.1887902047863898E-2</v>
      </c>
    </row>
    <row r="500" spans="1:12" customFormat="1" x14ac:dyDescent="0.25">
      <c r="A500" s="91">
        <v>497</v>
      </c>
      <c r="B500" s="91">
        <v>0</v>
      </c>
      <c r="C500" s="91"/>
      <c r="D500" s="91"/>
      <c r="E500" s="103">
        <v>0</v>
      </c>
      <c r="F500" s="103">
        <v>800</v>
      </c>
      <c r="G500" s="103">
        <v>59.712356425474198</v>
      </c>
      <c r="H500" s="103">
        <v>0</v>
      </c>
      <c r="I500" s="103">
        <v>-6.7199315199413396</v>
      </c>
      <c r="J500" s="103">
        <v>9.1150297586902004E-2</v>
      </c>
      <c r="K500" s="103">
        <v>0.25704353536073798</v>
      </c>
      <c r="L500" s="103">
        <v>4.1887902047863898E-2</v>
      </c>
    </row>
    <row r="501" spans="1:12" customFormat="1" x14ac:dyDescent="0.25">
      <c r="A501" s="91">
        <v>498</v>
      </c>
      <c r="B501" s="91">
        <v>0</v>
      </c>
      <c r="C501" s="91"/>
      <c r="D501" s="91"/>
      <c r="E501" s="103">
        <v>0</v>
      </c>
      <c r="F501" s="103">
        <v>800</v>
      </c>
      <c r="G501" s="103">
        <v>59.7401537968857</v>
      </c>
      <c r="H501" s="103">
        <v>0</v>
      </c>
      <c r="I501" s="103">
        <v>-6.7199315199413396</v>
      </c>
      <c r="J501" s="103">
        <v>9.1143794286607002E-2</v>
      </c>
      <c r="K501" s="103">
        <v>0.25702519607558399</v>
      </c>
      <c r="L501" s="103">
        <v>4.1887902047863898E-2</v>
      </c>
    </row>
    <row r="502" spans="1:12" customFormat="1" x14ac:dyDescent="0.25">
      <c r="A502" s="91">
        <v>499</v>
      </c>
      <c r="B502" s="91">
        <v>0</v>
      </c>
      <c r="C502" s="91"/>
      <c r="D502" s="91"/>
      <c r="E502" s="103">
        <v>0</v>
      </c>
      <c r="F502" s="103">
        <v>800</v>
      </c>
      <c r="G502" s="103">
        <v>59.767951168297301</v>
      </c>
      <c r="H502" s="103">
        <v>0</v>
      </c>
      <c r="I502" s="103">
        <v>-6.7199315199413396</v>
      </c>
      <c r="J502" s="103">
        <v>9.1137291993512795E-2</v>
      </c>
      <c r="K502" s="103">
        <v>0.257006859630733</v>
      </c>
      <c r="L502" s="103">
        <v>4.1887902047863898E-2</v>
      </c>
    </row>
    <row r="503" spans="1:12" customFormat="1" x14ac:dyDescent="0.25">
      <c r="A503" s="91">
        <v>500</v>
      </c>
      <c r="B503" s="91">
        <v>0</v>
      </c>
      <c r="C503" s="91"/>
      <c r="D503" s="91"/>
      <c r="E503" s="103">
        <v>0</v>
      </c>
      <c r="F503" s="103">
        <v>800</v>
      </c>
      <c r="G503" s="103">
        <v>59.795748539708804</v>
      </c>
      <c r="H503" s="103">
        <v>0</v>
      </c>
      <c r="I503" s="103">
        <v>-6.7199315199413396</v>
      </c>
      <c r="J503" s="103">
        <v>9.1130790707379505E-2</v>
      </c>
      <c r="K503" s="103">
        <v>0.25698852602550798</v>
      </c>
      <c r="L503" s="103">
        <v>4.1887902047863898E-2</v>
      </c>
    </row>
    <row r="504" spans="1:12" customFormat="1" x14ac:dyDescent="0.25">
      <c r="A504" s="91">
        <v>501</v>
      </c>
      <c r="B504" s="91">
        <v>0</v>
      </c>
      <c r="C504" s="91"/>
      <c r="D504" s="91"/>
      <c r="E504" s="103">
        <v>0</v>
      </c>
      <c r="F504" s="103">
        <v>800</v>
      </c>
      <c r="G504" s="103">
        <v>59.823545911120398</v>
      </c>
      <c r="H504" s="103">
        <v>0</v>
      </c>
      <c r="I504" s="103">
        <v>-6.7199315199413396</v>
      </c>
      <c r="J504" s="103">
        <v>9.1124290427966895E-2</v>
      </c>
      <c r="K504" s="103">
        <v>0.25697019525923198</v>
      </c>
      <c r="L504" s="103">
        <v>4.1887902047863898E-2</v>
      </c>
    </row>
    <row r="505" spans="1:12" customFormat="1" x14ac:dyDescent="0.25">
      <c r="A505" s="91">
        <v>502</v>
      </c>
      <c r="B505" s="91">
        <v>0</v>
      </c>
      <c r="C505" s="91"/>
      <c r="D505" s="91"/>
      <c r="E505" s="103">
        <v>0</v>
      </c>
      <c r="F505" s="103">
        <v>800</v>
      </c>
      <c r="G505" s="103">
        <v>59.8513432825319</v>
      </c>
      <c r="H505" s="103">
        <v>0</v>
      </c>
      <c r="I505" s="103">
        <v>-6.7199315199413396</v>
      </c>
      <c r="J505" s="103">
        <v>9.1117791155035099E-2</v>
      </c>
      <c r="K505" s="103">
        <v>0.25695186733122799</v>
      </c>
      <c r="L505" s="103">
        <v>4.1887902047863898E-2</v>
      </c>
    </row>
    <row r="506" spans="1:12" customFormat="1" x14ac:dyDescent="0.25">
      <c r="A506" s="91">
        <v>503</v>
      </c>
      <c r="B506" s="91">
        <v>0</v>
      </c>
      <c r="C506" s="91"/>
      <c r="D506" s="91"/>
      <c r="E506" s="103">
        <v>0</v>
      </c>
      <c r="F506" s="103">
        <v>800</v>
      </c>
      <c r="G506" s="103">
        <v>59.879140653943502</v>
      </c>
      <c r="H506" s="103">
        <v>0</v>
      </c>
      <c r="I506" s="103">
        <v>-6.7199315199413396</v>
      </c>
      <c r="J506" s="103">
        <v>9.11112928883442E-2</v>
      </c>
      <c r="K506" s="103">
        <v>0.25693354224082099</v>
      </c>
      <c r="L506" s="103">
        <v>4.1887902047863898E-2</v>
      </c>
    </row>
    <row r="507" spans="1:12" customFormat="1" x14ac:dyDescent="0.25">
      <c r="A507" s="91">
        <v>504</v>
      </c>
      <c r="B507" s="91">
        <v>0</v>
      </c>
      <c r="C507" s="91"/>
      <c r="D507" s="91"/>
      <c r="E507" s="103">
        <v>0</v>
      </c>
      <c r="F507" s="103">
        <v>800</v>
      </c>
      <c r="G507" s="103">
        <v>59.906938025355103</v>
      </c>
      <c r="H507" s="103">
        <v>0</v>
      </c>
      <c r="I507" s="103">
        <v>-6.7199315199413396</v>
      </c>
      <c r="J507" s="103">
        <v>9.1104795627654597E-2</v>
      </c>
      <c r="K507" s="103">
        <v>0.25691521998733402</v>
      </c>
      <c r="L507" s="103">
        <v>4.1887902047863898E-2</v>
      </c>
    </row>
    <row r="508" spans="1:12" customFormat="1" x14ac:dyDescent="0.25">
      <c r="A508" s="91">
        <v>505</v>
      </c>
      <c r="B508" s="91">
        <v>0</v>
      </c>
      <c r="C508" s="91"/>
      <c r="D508" s="91"/>
      <c r="E508" s="103">
        <v>0</v>
      </c>
      <c r="F508" s="103">
        <v>800</v>
      </c>
      <c r="G508" s="103">
        <v>59.934735396766598</v>
      </c>
      <c r="H508" s="103">
        <v>0</v>
      </c>
      <c r="I508" s="103">
        <v>-6.7199315199413396</v>
      </c>
      <c r="J508" s="103">
        <v>9.1098299372726302E-2</v>
      </c>
      <c r="K508" s="103">
        <v>0.25689690057009001</v>
      </c>
      <c r="L508" s="103">
        <v>4.1887902047863898E-2</v>
      </c>
    </row>
    <row r="509" spans="1:12" customFormat="1" x14ac:dyDescent="0.25">
      <c r="A509" s="91">
        <v>506</v>
      </c>
      <c r="B509" s="91">
        <v>0</v>
      </c>
      <c r="C509" s="91"/>
      <c r="D509" s="91"/>
      <c r="E509" s="103">
        <v>0</v>
      </c>
      <c r="F509" s="103">
        <v>800</v>
      </c>
      <c r="G509" s="103">
        <v>59.9625327681782</v>
      </c>
      <c r="H509" s="103">
        <v>0</v>
      </c>
      <c r="I509" s="103">
        <v>-6.7199315199413396</v>
      </c>
      <c r="J509" s="103">
        <v>9.1091804123319797E-2</v>
      </c>
      <c r="K509" s="103">
        <v>0.25687858398841501</v>
      </c>
      <c r="L509" s="103">
        <v>4.1887902047863898E-2</v>
      </c>
    </row>
    <row r="510" spans="1:12" customFormat="1" x14ac:dyDescent="0.25">
      <c r="A510" s="91">
        <v>507</v>
      </c>
      <c r="B510" s="91">
        <v>0</v>
      </c>
      <c r="C510" s="91"/>
      <c r="D510" s="91"/>
      <c r="E510" s="103">
        <v>1</v>
      </c>
      <c r="F510" s="103">
        <v>800</v>
      </c>
      <c r="G510" s="103">
        <v>59.990330139589702</v>
      </c>
      <c r="H510" s="103">
        <v>0</v>
      </c>
      <c r="I510" s="103">
        <v>-6.7199315199413396</v>
      </c>
      <c r="J510" s="103">
        <v>9.1085309879195595E-2</v>
      </c>
      <c r="K510" s="103">
        <v>0.25686027024163199</v>
      </c>
      <c r="L510" s="103">
        <v>4.1887902047863898E-2</v>
      </c>
    </row>
    <row r="511" spans="1:12" customFormat="1" x14ac:dyDescent="0.25">
      <c r="A511" s="91">
        <v>508</v>
      </c>
      <c r="B511" s="91">
        <v>1</v>
      </c>
      <c r="C511" s="91"/>
      <c r="D511" s="91"/>
      <c r="E511" s="103">
        <v>1</v>
      </c>
      <c r="F511" s="103">
        <v>800</v>
      </c>
      <c r="G511" s="103">
        <v>60.018127511001303</v>
      </c>
      <c r="H511" s="103">
        <v>0</v>
      </c>
      <c r="I511" s="103">
        <v>-6.7199315199413396</v>
      </c>
      <c r="J511" s="103">
        <v>9.1078816640113996E-2</v>
      </c>
      <c r="K511" s="103">
        <v>0.25684195932906601</v>
      </c>
      <c r="L511" s="103">
        <v>1.3225125169498799</v>
      </c>
    </row>
    <row r="512" spans="1:12" customFormat="1" x14ac:dyDescent="0.25">
      <c r="A512" s="91">
        <v>509</v>
      </c>
      <c r="B512" s="91">
        <v>4</v>
      </c>
      <c r="C512" s="91"/>
      <c r="D512" s="91"/>
      <c r="E512" s="103">
        <v>1</v>
      </c>
      <c r="F512" s="103">
        <v>800</v>
      </c>
      <c r="G512" s="103">
        <v>60.045924882412798</v>
      </c>
      <c r="H512" s="103">
        <v>0</v>
      </c>
      <c r="I512" s="103">
        <v>-6.7199315199413396</v>
      </c>
      <c r="J512" s="103">
        <v>9.1072324405835806E-2</v>
      </c>
      <c r="K512" s="103">
        <v>0.25682365125004197</v>
      </c>
      <c r="L512" s="103">
        <v>2.3339476592157302</v>
      </c>
    </row>
    <row r="513" spans="1:12" customFormat="1" x14ac:dyDescent="0.25">
      <c r="A513" s="91">
        <v>510</v>
      </c>
      <c r="B513" s="91">
        <v>7</v>
      </c>
      <c r="C513" s="91"/>
      <c r="D513" s="91"/>
      <c r="E513" s="103">
        <v>1</v>
      </c>
      <c r="F513" s="103">
        <v>833.72158218565505</v>
      </c>
      <c r="G513" s="103">
        <v>60.069518862714098</v>
      </c>
      <c r="H513" s="103">
        <v>0</v>
      </c>
      <c r="I513" s="103">
        <v>-6.7199315199413396</v>
      </c>
      <c r="J513" s="103">
        <v>0.38596158446005702</v>
      </c>
      <c r="K513" s="103">
        <v>1.08841038163875</v>
      </c>
      <c r="L513" s="103">
        <v>3.7031329517392102</v>
      </c>
    </row>
    <row r="514" spans="1:12" customFormat="1" x14ac:dyDescent="0.25">
      <c r="A514" s="91">
        <v>511</v>
      </c>
      <c r="B514" s="91">
        <v>11</v>
      </c>
      <c r="C514" s="91"/>
      <c r="D514" s="91"/>
      <c r="E514" s="103">
        <v>1</v>
      </c>
      <c r="F514" s="103">
        <v>1310.13391486317</v>
      </c>
      <c r="G514" s="103">
        <v>60.127710940632099</v>
      </c>
      <c r="H514" s="103">
        <v>0</v>
      </c>
      <c r="I514" s="103">
        <v>-6.7199315199413396</v>
      </c>
      <c r="J514" s="103">
        <v>0.63627820764715204</v>
      </c>
      <c r="K514" s="103">
        <v>1.79430242463761</v>
      </c>
      <c r="L514" s="103">
        <v>6.6069122777655798</v>
      </c>
    </row>
    <row r="515" spans="1:12" customFormat="1" x14ac:dyDescent="0.25">
      <c r="A515" s="91">
        <v>512</v>
      </c>
      <c r="B515" s="91">
        <v>14</v>
      </c>
      <c r="C515" s="91"/>
      <c r="D515" s="91"/>
      <c r="E515" s="103">
        <v>1</v>
      </c>
      <c r="F515" s="103">
        <v>1667.4431643713101</v>
      </c>
      <c r="G515" s="103">
        <v>60.183018871624903</v>
      </c>
      <c r="H515" s="103">
        <v>0</v>
      </c>
      <c r="I515" s="103">
        <v>-6.7199315199413396</v>
      </c>
      <c r="J515" s="103">
        <v>0.618606239341567</v>
      </c>
      <c r="K515" s="103">
        <v>1.74446753292242</v>
      </c>
      <c r="L515" s="103">
        <v>5.1091334446505696</v>
      </c>
    </row>
    <row r="516" spans="1:12" customFormat="1" x14ac:dyDescent="0.25">
      <c r="A516" s="91">
        <v>513</v>
      </c>
      <c r="B516" s="91">
        <v>15</v>
      </c>
      <c r="C516" s="91"/>
      <c r="D516" s="91"/>
      <c r="E516" s="103">
        <v>2</v>
      </c>
      <c r="F516" s="103">
        <v>924.17713628958199</v>
      </c>
      <c r="G516" s="103">
        <v>60.216719125114203</v>
      </c>
      <c r="H516" s="103">
        <v>0</v>
      </c>
      <c r="I516" s="103">
        <v>-6.7199315199413396</v>
      </c>
      <c r="J516" s="103">
        <v>0.29578442200368499</v>
      </c>
      <c r="K516" s="103">
        <v>0.83411108410231904</v>
      </c>
      <c r="L516" s="103">
        <v>1.9968255251318401</v>
      </c>
    </row>
    <row r="517" spans="1:12" customFormat="1" x14ac:dyDescent="0.25">
      <c r="A517" s="91">
        <v>514</v>
      </c>
      <c r="B517" s="91">
        <v>15</v>
      </c>
      <c r="C517" s="91"/>
      <c r="D517" s="91"/>
      <c r="E517" s="103">
        <v>2</v>
      </c>
      <c r="F517" s="103">
        <v>924.17713628958199</v>
      </c>
      <c r="G517" s="103">
        <v>60.250419378603503</v>
      </c>
      <c r="H517" s="103">
        <v>0</v>
      </c>
      <c r="I517" s="103">
        <v>-6.7199315199413396</v>
      </c>
      <c r="J517" s="103">
        <v>0.28014578195630901</v>
      </c>
      <c r="K517" s="103">
        <v>0.79001017129751805</v>
      </c>
      <c r="L517" s="103">
        <v>1.7383624188622899</v>
      </c>
    </row>
    <row r="518" spans="1:12" customFormat="1" x14ac:dyDescent="0.25">
      <c r="A518" s="91">
        <v>515</v>
      </c>
      <c r="B518" s="91">
        <v>16</v>
      </c>
      <c r="C518" s="91"/>
      <c r="D518" s="91"/>
      <c r="E518" s="103">
        <v>2</v>
      </c>
      <c r="F518" s="103">
        <v>985.78894537555402</v>
      </c>
      <c r="G518" s="103">
        <v>60.2826230957685</v>
      </c>
      <c r="H518" s="103">
        <v>0</v>
      </c>
      <c r="I518" s="103">
        <v>-6.7199315199413396</v>
      </c>
      <c r="J518" s="103">
        <v>0.44056183645410002</v>
      </c>
      <c r="K518" s="103">
        <v>1.2423829102611099</v>
      </c>
      <c r="L518" s="103">
        <v>4.2144143349887502</v>
      </c>
    </row>
    <row r="519" spans="1:12" customFormat="1" x14ac:dyDescent="0.25">
      <c r="A519" s="91">
        <v>516</v>
      </c>
      <c r="B519" s="91">
        <v>18</v>
      </c>
      <c r="C519" s="91"/>
      <c r="D519" s="91"/>
      <c r="E519" s="103">
        <v>2</v>
      </c>
      <c r="F519" s="103">
        <v>1109.0125635474999</v>
      </c>
      <c r="G519" s="103">
        <v>60.325397397964899</v>
      </c>
      <c r="H519" s="103">
        <v>0</v>
      </c>
      <c r="I519" s="103">
        <v>-6.7199315199413396</v>
      </c>
      <c r="J519" s="103">
        <v>0.55194977073634499</v>
      </c>
      <c r="K519" s="103">
        <v>1.5564965136439199</v>
      </c>
      <c r="L519" s="103">
        <v>5.7367318162276701</v>
      </c>
    </row>
    <row r="520" spans="1:12" customFormat="1" x14ac:dyDescent="0.25">
      <c r="A520" s="91">
        <v>517</v>
      </c>
      <c r="B520" s="91">
        <v>20</v>
      </c>
      <c r="C520" s="91"/>
      <c r="D520" s="91"/>
      <c r="E520" s="103">
        <v>2</v>
      </c>
      <c r="F520" s="103">
        <v>1232.2361817194401</v>
      </c>
      <c r="G520" s="103">
        <v>60.382990819693902</v>
      </c>
      <c r="H520" s="103">
        <v>0</v>
      </c>
      <c r="I520" s="103">
        <v>-6.7199315199413396</v>
      </c>
      <c r="J520" s="103">
        <v>0.57650857446432002</v>
      </c>
      <c r="K520" s="103">
        <v>1.6257522582941299</v>
      </c>
      <c r="L520" s="103">
        <v>5.8210747897678496</v>
      </c>
    </row>
    <row r="521" spans="1:12" customFormat="1" x14ac:dyDescent="0.25">
      <c r="A521" s="91">
        <v>518</v>
      </c>
      <c r="B521" s="91">
        <v>22</v>
      </c>
      <c r="C521" s="91"/>
      <c r="D521" s="91"/>
      <c r="E521" s="103">
        <v>2</v>
      </c>
      <c r="F521" s="103">
        <v>1355.45979989139</v>
      </c>
      <c r="G521" s="103">
        <v>60.440353174777002</v>
      </c>
      <c r="H521" s="103">
        <v>0</v>
      </c>
      <c r="I521" s="103">
        <v>-6.7199315199413396</v>
      </c>
      <c r="J521" s="103">
        <v>0.72608428817328996</v>
      </c>
      <c r="K521" s="103">
        <v>2.0475552723677199</v>
      </c>
      <c r="L521" s="103">
        <v>7.9986181171752397</v>
      </c>
    </row>
    <row r="522" spans="1:12" customFormat="1" x14ac:dyDescent="0.25">
      <c r="A522" s="91">
        <v>519</v>
      </c>
      <c r="B522" s="91">
        <v>25</v>
      </c>
      <c r="C522" s="91"/>
      <c r="D522" s="91"/>
      <c r="E522" s="103">
        <v>2</v>
      </c>
      <c r="F522" s="103">
        <v>1540.2952271493</v>
      </c>
      <c r="G522" s="103">
        <v>60.4932730915259</v>
      </c>
      <c r="H522" s="103">
        <v>0</v>
      </c>
      <c r="I522" s="103">
        <v>-6.7199315199413396</v>
      </c>
      <c r="J522" s="103">
        <v>0.94277045339179699</v>
      </c>
      <c r="K522" s="103">
        <v>2.6586095359966899</v>
      </c>
      <c r="L522" s="103">
        <v>11.140611350196</v>
      </c>
    </row>
    <row r="523" spans="1:12" customFormat="1" x14ac:dyDescent="0.25">
      <c r="A523" s="91">
        <v>520</v>
      </c>
      <c r="B523" s="91">
        <v>28</v>
      </c>
      <c r="C523" s="91"/>
      <c r="D523" s="91"/>
      <c r="E523" s="103">
        <v>2</v>
      </c>
      <c r="F523" s="103">
        <v>1725.1306544072199</v>
      </c>
      <c r="G523" s="103">
        <v>60.548227752757199</v>
      </c>
      <c r="H523" s="103">
        <v>0</v>
      </c>
      <c r="I523" s="103">
        <v>-6.7199315199413396</v>
      </c>
      <c r="J523" s="103">
        <v>0.97392786602634895</v>
      </c>
      <c r="K523" s="103">
        <v>2.7464733357680902</v>
      </c>
      <c r="L523" s="103">
        <v>11.0833160012044</v>
      </c>
    </row>
    <row r="524" spans="1:12" customFormat="1" x14ac:dyDescent="0.25">
      <c r="A524" s="91">
        <v>521</v>
      </c>
      <c r="B524" s="91">
        <v>30</v>
      </c>
      <c r="C524" s="91"/>
      <c r="D524" s="91"/>
      <c r="E524" s="103">
        <v>3</v>
      </c>
      <c r="F524" s="103">
        <v>1156.6930400057499</v>
      </c>
      <c r="G524" s="103">
        <v>60.595549552812599</v>
      </c>
      <c r="H524" s="103">
        <v>0</v>
      </c>
      <c r="I524" s="103">
        <v>-6.7199315199413396</v>
      </c>
      <c r="J524" s="103">
        <v>0.56592936180351605</v>
      </c>
      <c r="K524" s="103">
        <v>1.5959189138547101</v>
      </c>
      <c r="L524" s="103">
        <v>5.8490162216573998</v>
      </c>
    </row>
    <row r="525" spans="1:12" customFormat="1" x14ac:dyDescent="0.25">
      <c r="A525" s="91">
        <v>522</v>
      </c>
      <c r="B525" s="91">
        <v>31</v>
      </c>
      <c r="C525" s="91"/>
      <c r="D525" s="91"/>
      <c r="E525" s="103">
        <v>3</v>
      </c>
      <c r="F525" s="103">
        <v>1195.2494746726099</v>
      </c>
      <c r="G525" s="103">
        <v>60.652085448684197</v>
      </c>
      <c r="H525" s="103">
        <v>0</v>
      </c>
      <c r="I525" s="103">
        <v>-6.7199315199413396</v>
      </c>
      <c r="J525" s="103">
        <v>0.82933225721395598</v>
      </c>
      <c r="K525" s="103">
        <v>2.3387142009024999</v>
      </c>
      <c r="L525" s="103">
        <v>10.0951186130211</v>
      </c>
    </row>
    <row r="526" spans="1:12" customFormat="1" x14ac:dyDescent="0.25">
      <c r="A526" s="91">
        <v>523</v>
      </c>
      <c r="B526" s="91">
        <v>34</v>
      </c>
      <c r="C526" s="91"/>
      <c r="D526" s="91"/>
      <c r="E526" s="103">
        <v>3</v>
      </c>
      <c r="F526" s="103">
        <v>1310.91877867318</v>
      </c>
      <c r="G526" s="103">
        <v>60.709924256840701</v>
      </c>
      <c r="H526" s="103">
        <v>0</v>
      </c>
      <c r="I526" s="103">
        <v>-6.7199315199413396</v>
      </c>
      <c r="J526" s="103">
        <v>0.82294427660842495</v>
      </c>
      <c r="K526" s="103">
        <v>2.3207001168881698</v>
      </c>
      <c r="L526" s="103">
        <v>9.7366924367551206</v>
      </c>
    </row>
    <row r="527" spans="1:12" customFormat="1" x14ac:dyDescent="0.25">
      <c r="A527" s="91">
        <v>524</v>
      </c>
      <c r="B527" s="91">
        <v>34</v>
      </c>
      <c r="C527" s="91"/>
      <c r="D527" s="91"/>
      <c r="E527" s="103">
        <v>3</v>
      </c>
      <c r="F527" s="103">
        <v>1310.91877867318</v>
      </c>
      <c r="G527" s="103">
        <v>60.771073095759398</v>
      </c>
      <c r="H527" s="103">
        <v>0</v>
      </c>
      <c r="I527" s="103">
        <v>-6.7199315199413396</v>
      </c>
      <c r="J527" s="103">
        <v>0.24215626020210901</v>
      </c>
      <c r="K527" s="103">
        <v>0.68287984658241296</v>
      </c>
      <c r="L527" s="103">
        <v>-0.16067344573377201</v>
      </c>
    </row>
    <row r="528" spans="1:12" customFormat="1" x14ac:dyDescent="0.25">
      <c r="A528" s="91">
        <v>525</v>
      </c>
      <c r="B528" s="91">
        <v>34</v>
      </c>
      <c r="C528" s="91"/>
      <c r="D528" s="91"/>
      <c r="E528" s="103">
        <v>3</v>
      </c>
      <c r="F528" s="103">
        <v>1310.91877867318</v>
      </c>
      <c r="G528" s="103">
        <v>60.829265173677399</v>
      </c>
      <c r="H528" s="103">
        <v>0</v>
      </c>
      <c r="I528" s="103">
        <v>-6.7199315199413396</v>
      </c>
      <c r="J528" s="103">
        <v>0.69610071614908997</v>
      </c>
      <c r="K528" s="103">
        <v>1.9630016992047099</v>
      </c>
      <c r="L528" s="103">
        <v>7.6200492987569204</v>
      </c>
    </row>
    <row r="529" spans="1:12" customFormat="1" x14ac:dyDescent="0.25">
      <c r="A529" s="91">
        <v>526</v>
      </c>
      <c r="B529" s="91">
        <v>36</v>
      </c>
      <c r="C529" s="91"/>
      <c r="D529" s="91"/>
      <c r="E529" s="103">
        <v>3</v>
      </c>
      <c r="F529" s="103">
        <v>1388.0316480069</v>
      </c>
      <c r="G529" s="103">
        <v>60.886274258999002</v>
      </c>
      <c r="H529" s="103">
        <v>0</v>
      </c>
      <c r="I529" s="103">
        <v>-6.7199315199413396</v>
      </c>
      <c r="J529" s="103">
        <v>0.80898571063417901</v>
      </c>
      <c r="K529" s="103">
        <v>2.2813370073693502</v>
      </c>
      <c r="L529" s="103">
        <v>9.3106063013867395</v>
      </c>
    </row>
    <row r="530" spans="1:12" customFormat="1" x14ac:dyDescent="0.25">
      <c r="A530" s="91">
        <v>527</v>
      </c>
      <c r="B530" s="91">
        <v>37</v>
      </c>
      <c r="C530" s="91"/>
      <c r="D530" s="91"/>
      <c r="E530" s="103">
        <v>3</v>
      </c>
      <c r="F530" s="103">
        <v>1426.58808267376</v>
      </c>
      <c r="G530" s="103">
        <v>60.943551665287799</v>
      </c>
      <c r="H530" s="103">
        <v>0</v>
      </c>
      <c r="I530" s="103">
        <v>-6.7199315199413396</v>
      </c>
      <c r="J530" s="103">
        <v>0.76853316838777197</v>
      </c>
      <c r="K530" s="103">
        <v>2.16726097307629</v>
      </c>
      <c r="L530" s="103">
        <v>8.5219078307544507</v>
      </c>
    </row>
    <row r="531" spans="1:12" customFormat="1" x14ac:dyDescent="0.25">
      <c r="A531" s="91">
        <v>528</v>
      </c>
      <c r="B531" s="91">
        <v>39</v>
      </c>
      <c r="C531" s="91"/>
      <c r="D531" s="91"/>
      <c r="E531" s="103">
        <v>3</v>
      </c>
      <c r="F531" s="103">
        <v>1503.7009520074801</v>
      </c>
      <c r="G531" s="103">
        <v>60.995762762344803</v>
      </c>
      <c r="H531" s="103">
        <v>0</v>
      </c>
      <c r="I531" s="103">
        <v>-6.7199315199413396</v>
      </c>
      <c r="J531" s="103">
        <v>1.0166274400306401</v>
      </c>
      <c r="K531" s="103">
        <v>2.8668859921282799</v>
      </c>
      <c r="L531" s="103">
        <v>12.4931713330175</v>
      </c>
    </row>
    <row r="532" spans="1:12" customFormat="1" x14ac:dyDescent="0.25">
      <c r="A532" s="91">
        <v>529</v>
      </c>
      <c r="B532" s="91">
        <v>41</v>
      </c>
      <c r="C532" s="91"/>
      <c r="D532" s="91"/>
      <c r="E532" s="103">
        <v>3</v>
      </c>
      <c r="F532" s="103">
        <v>1580.8138213411901</v>
      </c>
      <c r="G532" s="103">
        <v>61.054156969582799</v>
      </c>
      <c r="H532" s="103">
        <v>0</v>
      </c>
      <c r="I532" s="103">
        <v>-6.7199315199413396</v>
      </c>
      <c r="J532" s="103">
        <v>1.08159624895359</v>
      </c>
      <c r="K532" s="103">
        <v>3.0500978167282899</v>
      </c>
      <c r="L532" s="103">
        <v>13.3790229915307</v>
      </c>
    </row>
    <row r="533" spans="1:12" customFormat="1" x14ac:dyDescent="0.25">
      <c r="A533" s="91">
        <v>530</v>
      </c>
      <c r="B533" s="91">
        <v>43</v>
      </c>
      <c r="C533" s="91"/>
      <c r="D533" s="91"/>
      <c r="E533" s="103">
        <v>3</v>
      </c>
      <c r="F533" s="103">
        <v>1657.9266906749101</v>
      </c>
      <c r="G533" s="103">
        <v>61.109111630813999</v>
      </c>
      <c r="H533" s="103">
        <v>0</v>
      </c>
      <c r="I533" s="103">
        <v>-6.7199315199413396</v>
      </c>
      <c r="J533" s="103">
        <v>0.89013930520001405</v>
      </c>
      <c r="K533" s="103">
        <v>2.5101898735330201</v>
      </c>
      <c r="L533" s="103">
        <v>9.8801754183412491</v>
      </c>
    </row>
    <row r="534" spans="1:12" customFormat="1" x14ac:dyDescent="0.25">
      <c r="A534" s="91">
        <v>531</v>
      </c>
      <c r="B534" s="91">
        <v>44</v>
      </c>
      <c r="C534" s="91"/>
      <c r="D534" s="91"/>
      <c r="E534" s="103">
        <v>3</v>
      </c>
      <c r="F534" s="103">
        <v>1696.4831253417699</v>
      </c>
      <c r="G534" s="103">
        <v>61.166348365882598</v>
      </c>
      <c r="H534" s="103">
        <v>0</v>
      </c>
      <c r="I534" s="103">
        <v>-6.7199315199413396</v>
      </c>
      <c r="J534" s="103">
        <v>1.10632067991392</v>
      </c>
      <c r="K534" s="103">
        <v>3.11982062962166</v>
      </c>
      <c r="L534" s="103">
        <v>13.4567342790182</v>
      </c>
    </row>
    <row r="535" spans="1:12" customFormat="1" x14ac:dyDescent="0.25">
      <c r="A535" s="91">
        <v>532</v>
      </c>
      <c r="B535" s="91">
        <v>47</v>
      </c>
      <c r="C535" s="91"/>
      <c r="D535" s="91"/>
      <c r="E535" s="103">
        <v>4</v>
      </c>
      <c r="F535" s="103">
        <v>1335.67469134732</v>
      </c>
      <c r="G535" s="103">
        <v>61.227869211861197</v>
      </c>
      <c r="H535" s="103">
        <v>0</v>
      </c>
      <c r="I535" s="103">
        <v>-6.7199315199413396</v>
      </c>
      <c r="J535" s="103">
        <v>1.4672250842917001</v>
      </c>
      <c r="K535" s="103">
        <v>4.1375698469523297</v>
      </c>
      <c r="L535" s="103">
        <v>20.1077952329677</v>
      </c>
    </row>
    <row r="536" spans="1:12" customFormat="1" x14ac:dyDescent="0.25">
      <c r="A536" s="91">
        <v>533</v>
      </c>
      <c r="B536" s="91">
        <v>49</v>
      </c>
      <c r="C536" s="91"/>
      <c r="D536" s="91"/>
      <c r="E536" s="103">
        <v>4</v>
      </c>
      <c r="F536" s="103">
        <v>1392.5119122557201</v>
      </c>
      <c r="G536" s="103">
        <v>61.285231566944297</v>
      </c>
      <c r="H536" s="103">
        <v>0</v>
      </c>
      <c r="I536" s="103">
        <v>-6.7199315199413396</v>
      </c>
      <c r="J536" s="103">
        <v>0.72555752905012005</v>
      </c>
      <c r="K536" s="103">
        <v>2.0460698133962398</v>
      </c>
      <c r="L536" s="103">
        <v>7.89584578668092</v>
      </c>
    </row>
    <row r="537" spans="1:12" customFormat="1" x14ac:dyDescent="0.25">
      <c r="A537" s="91">
        <v>534</v>
      </c>
      <c r="B537" s="91">
        <v>49</v>
      </c>
      <c r="C537" s="91"/>
      <c r="D537" s="91"/>
      <c r="E537" s="103">
        <v>4</v>
      </c>
      <c r="F537" s="103">
        <v>1392.5119122557201</v>
      </c>
      <c r="G537" s="103">
        <v>61.342593922027397</v>
      </c>
      <c r="H537" s="103">
        <v>0</v>
      </c>
      <c r="I537" s="103">
        <v>-6.7199315199413396</v>
      </c>
      <c r="J537" s="103">
        <v>0.66639638261434797</v>
      </c>
      <c r="K537" s="103">
        <v>1.87923557765119</v>
      </c>
      <c r="L537" s="103">
        <v>6.89231331467915</v>
      </c>
    </row>
    <row r="538" spans="1:12" customFormat="1" x14ac:dyDescent="0.25">
      <c r="A538" s="91">
        <v>535</v>
      </c>
      <c r="B538" s="91">
        <v>50</v>
      </c>
      <c r="C538" s="91"/>
      <c r="D538" s="91"/>
      <c r="E538" s="103">
        <v>4</v>
      </c>
      <c r="F538" s="103">
        <v>1420.9305227099201</v>
      </c>
      <c r="G538" s="103">
        <v>61.399871328316202</v>
      </c>
      <c r="H538" s="103">
        <v>0</v>
      </c>
      <c r="I538" s="103">
        <v>-6.7199315199413396</v>
      </c>
      <c r="J538" s="103">
        <v>0.76823653831651395</v>
      </c>
      <c r="K538" s="103">
        <v>2.1664244772641101</v>
      </c>
      <c r="L538" s="103">
        <v>8.5387880242489</v>
      </c>
    </row>
    <row r="539" spans="1:12" customFormat="1" x14ac:dyDescent="0.25">
      <c r="A539" s="91">
        <v>536</v>
      </c>
      <c r="B539" s="91">
        <v>50</v>
      </c>
      <c r="C539" s="91"/>
      <c r="D539" s="91"/>
      <c r="E539" s="103">
        <v>4</v>
      </c>
      <c r="F539" s="103">
        <v>1420.9305227099201</v>
      </c>
      <c r="G539" s="103">
        <v>61.457148734604999</v>
      </c>
      <c r="H539" s="103">
        <v>0</v>
      </c>
      <c r="I539" s="103">
        <v>-6.7199315199413396</v>
      </c>
      <c r="J539" s="103">
        <v>0.49432805945654801</v>
      </c>
      <c r="K539" s="103">
        <v>1.39400347990727</v>
      </c>
      <c r="L539" s="103">
        <v>3.84907015187426</v>
      </c>
    </row>
    <row r="540" spans="1:12" customFormat="1" x14ac:dyDescent="0.25">
      <c r="A540" s="91">
        <v>537</v>
      </c>
      <c r="B540" s="91">
        <v>50</v>
      </c>
      <c r="C540" s="91"/>
      <c r="D540" s="91"/>
      <c r="E540" s="103">
        <v>4</v>
      </c>
      <c r="F540" s="103">
        <v>1420.9305227099201</v>
      </c>
      <c r="G540" s="103">
        <v>61.514426140893903</v>
      </c>
      <c r="H540" s="103">
        <v>0</v>
      </c>
      <c r="I540" s="103">
        <v>-6.7199315199413396</v>
      </c>
      <c r="J540" s="103">
        <v>0.56703651868396499</v>
      </c>
      <c r="K540" s="103">
        <v>1.59904109256705</v>
      </c>
      <c r="L540" s="103">
        <v>5.1050995386914799</v>
      </c>
    </row>
    <row r="541" spans="1:12" customFormat="1" x14ac:dyDescent="0.25">
      <c r="A541" s="91">
        <v>538</v>
      </c>
      <c r="B541" s="91">
        <v>50</v>
      </c>
      <c r="C541" s="91"/>
      <c r="D541" s="91"/>
      <c r="E541" s="103">
        <v>4</v>
      </c>
      <c r="F541" s="103">
        <v>1420.9305227099201</v>
      </c>
      <c r="G541" s="103">
        <v>61.5717035471827</v>
      </c>
      <c r="H541" s="103">
        <v>0</v>
      </c>
      <c r="I541" s="103">
        <v>-6.7199315199413396</v>
      </c>
      <c r="J541" s="103">
        <v>0.547348406895385</v>
      </c>
      <c r="K541" s="103">
        <v>1.5435206829503001</v>
      </c>
      <c r="L541" s="103">
        <v>4.7666282802907096</v>
      </c>
    </row>
    <row r="542" spans="1:12" customFormat="1" x14ac:dyDescent="0.25">
      <c r="A542" s="91">
        <v>539</v>
      </c>
      <c r="B542" s="91">
        <v>50</v>
      </c>
      <c r="C542" s="91"/>
      <c r="D542" s="91"/>
      <c r="E542" s="103">
        <v>4</v>
      </c>
      <c r="F542" s="103">
        <v>1420.9305227099201</v>
      </c>
      <c r="G542" s="103">
        <v>61.628980953471597</v>
      </c>
      <c r="H542" s="103">
        <v>0</v>
      </c>
      <c r="I542" s="103">
        <v>-6.7199315199413396</v>
      </c>
      <c r="J542" s="103">
        <v>0.55278079762985299</v>
      </c>
      <c r="K542" s="103">
        <v>1.55884000671353</v>
      </c>
      <c r="L542" s="103">
        <v>4.86098470581915</v>
      </c>
    </row>
    <row r="543" spans="1:12" customFormat="1" x14ac:dyDescent="0.25">
      <c r="A543" s="91">
        <v>540</v>
      </c>
      <c r="B543" s="91">
        <v>50</v>
      </c>
      <c r="C543" s="91"/>
      <c r="D543" s="91"/>
      <c r="E543" s="103">
        <v>4</v>
      </c>
      <c r="F543" s="103">
        <v>1420.9305227099201</v>
      </c>
      <c r="G543" s="103">
        <v>61.686258359760402</v>
      </c>
      <c r="H543" s="103">
        <v>0</v>
      </c>
      <c r="I543" s="103">
        <v>-6.7199315199413396</v>
      </c>
      <c r="J543" s="103">
        <v>0.55027580468537596</v>
      </c>
      <c r="K543" s="103">
        <v>1.5517759349600799</v>
      </c>
      <c r="L543" s="103">
        <v>4.8185222647079504</v>
      </c>
    </row>
    <row r="544" spans="1:12" customFormat="1" x14ac:dyDescent="0.25">
      <c r="A544" s="91">
        <v>541</v>
      </c>
      <c r="B544" s="91">
        <v>50</v>
      </c>
      <c r="C544" s="91"/>
      <c r="D544" s="91"/>
      <c r="E544" s="103">
        <v>4</v>
      </c>
      <c r="F544" s="103">
        <v>1420.9305227099201</v>
      </c>
      <c r="G544" s="103">
        <v>61.743535766049199</v>
      </c>
      <c r="H544" s="103">
        <v>0</v>
      </c>
      <c r="I544" s="103">
        <v>-6.7199315199413396</v>
      </c>
      <c r="J544" s="103">
        <v>0.55441123976860696</v>
      </c>
      <c r="K544" s="103">
        <v>1.56343784811001</v>
      </c>
      <c r="L544" s="103">
        <v>4.8905082474347603</v>
      </c>
    </row>
    <row r="545" spans="1:12" customFormat="1" x14ac:dyDescent="0.25">
      <c r="A545" s="91">
        <v>542</v>
      </c>
      <c r="B545" s="91">
        <v>50</v>
      </c>
      <c r="C545" s="91"/>
      <c r="D545" s="91"/>
      <c r="E545" s="103">
        <v>4</v>
      </c>
      <c r="F545" s="103">
        <v>1420.9305227099201</v>
      </c>
      <c r="G545" s="103">
        <v>61.803344534671702</v>
      </c>
      <c r="H545" s="103">
        <v>0</v>
      </c>
      <c r="I545" s="103">
        <v>-6.7199315199413396</v>
      </c>
      <c r="J545" s="103">
        <v>0.53992726786246503</v>
      </c>
      <c r="K545" s="103">
        <v>1.5225930956145901</v>
      </c>
      <c r="L545" s="103">
        <v>4.6415205779731696</v>
      </c>
    </row>
    <row r="546" spans="1:12" customFormat="1" x14ac:dyDescent="0.25">
      <c r="A546" s="91">
        <v>543</v>
      </c>
      <c r="B546" s="91">
        <v>50</v>
      </c>
      <c r="C546" s="91"/>
      <c r="D546" s="91"/>
      <c r="E546" s="103">
        <v>4</v>
      </c>
      <c r="F546" s="103">
        <v>1420.9305227099201</v>
      </c>
      <c r="G546" s="103">
        <v>61.863153303294098</v>
      </c>
      <c r="H546" s="103">
        <v>0</v>
      </c>
      <c r="I546" s="103">
        <v>-6.7199315199413396</v>
      </c>
      <c r="J546" s="103">
        <v>0.59335357214655005</v>
      </c>
      <c r="K546" s="103">
        <v>1.6732550956080301</v>
      </c>
      <c r="L546" s="103">
        <v>5.5619806087542001</v>
      </c>
    </row>
    <row r="547" spans="1:12" customFormat="1" x14ac:dyDescent="0.25">
      <c r="A547" s="91">
        <v>544</v>
      </c>
      <c r="B547" s="91">
        <v>50</v>
      </c>
      <c r="C547" s="91"/>
      <c r="D547" s="91"/>
      <c r="E547" s="103">
        <v>4</v>
      </c>
      <c r="F547" s="103">
        <v>1420.9305227099201</v>
      </c>
      <c r="G547" s="103">
        <v>61.923671889530198</v>
      </c>
      <c r="H547" s="103">
        <v>0</v>
      </c>
      <c r="I547" s="103">
        <v>-6.7199315199413396</v>
      </c>
      <c r="J547" s="103">
        <v>0.39490127421300297</v>
      </c>
      <c r="K547" s="103">
        <v>1.1136202769430901</v>
      </c>
      <c r="L547" s="103">
        <v>2.1262780592568</v>
      </c>
    </row>
    <row r="548" spans="1:12" customFormat="1" x14ac:dyDescent="0.25">
      <c r="A548" s="91">
        <v>545</v>
      </c>
      <c r="B548" s="91">
        <v>49</v>
      </c>
      <c r="C548" s="91"/>
      <c r="D548" s="91"/>
      <c r="E548" s="103">
        <v>4</v>
      </c>
      <c r="F548" s="103">
        <v>1392.5119122557201</v>
      </c>
      <c r="G548" s="103">
        <v>61.985380660061502</v>
      </c>
      <c r="H548" s="103">
        <v>0</v>
      </c>
      <c r="I548" s="103">
        <v>-6.7199315199413396</v>
      </c>
      <c r="J548" s="103">
        <v>0.220147563559321</v>
      </c>
      <c r="K548" s="103">
        <v>0.62081539541207198</v>
      </c>
      <c r="L548" s="103">
        <v>-0.83597357475652101</v>
      </c>
    </row>
    <row r="549" spans="1:12" customFormat="1" x14ac:dyDescent="0.25">
      <c r="A549" s="91">
        <v>546</v>
      </c>
      <c r="B549" s="91">
        <v>48</v>
      </c>
      <c r="C549" s="91"/>
      <c r="D549" s="91"/>
      <c r="E549" s="103">
        <v>4</v>
      </c>
      <c r="F549" s="103">
        <v>1364.0933018015201</v>
      </c>
      <c r="G549" s="103">
        <v>62.048231138478798</v>
      </c>
      <c r="H549" s="103">
        <v>0</v>
      </c>
      <c r="I549" s="103">
        <v>-6.7199315199413396</v>
      </c>
      <c r="J549" s="103">
        <v>0.228942410532541</v>
      </c>
      <c r="K549" s="103">
        <v>0.64561683456039698</v>
      </c>
      <c r="L549" s="103">
        <v>-0.57318688435443299</v>
      </c>
    </row>
    <row r="550" spans="1:12" customFormat="1" x14ac:dyDescent="0.25">
      <c r="A550" s="91">
        <v>547</v>
      </c>
      <c r="B550" s="91">
        <v>47</v>
      </c>
      <c r="C550" s="91"/>
      <c r="D550" s="91"/>
      <c r="E550" s="103">
        <v>4</v>
      </c>
      <c r="F550" s="103">
        <v>1335.67469134732</v>
      </c>
      <c r="G550" s="103">
        <v>62.110827097923497</v>
      </c>
      <c r="H550" s="103">
        <v>0</v>
      </c>
      <c r="I550" s="103">
        <v>-6.7199315199413396</v>
      </c>
      <c r="J550" s="103">
        <v>0.31077912086245502</v>
      </c>
      <c r="K550" s="103">
        <v>0.87639608490172005</v>
      </c>
      <c r="L550" s="103">
        <v>0.96382392973446296</v>
      </c>
    </row>
    <row r="551" spans="1:12" customFormat="1" x14ac:dyDescent="0.25">
      <c r="A551" s="91">
        <v>548</v>
      </c>
      <c r="B551" s="91">
        <v>46</v>
      </c>
      <c r="C551" s="91"/>
      <c r="D551" s="91"/>
      <c r="E551" s="103">
        <v>4</v>
      </c>
      <c r="F551" s="103">
        <v>1307.25608089313</v>
      </c>
      <c r="G551" s="103">
        <v>62.173400900579402</v>
      </c>
      <c r="H551" s="103">
        <v>0</v>
      </c>
      <c r="I551" s="103">
        <v>-6.7199315199413396</v>
      </c>
      <c r="J551" s="103">
        <v>0</v>
      </c>
      <c r="K551" s="103">
        <v>0</v>
      </c>
      <c r="L551" s="103">
        <v>-4.4121245617296498</v>
      </c>
    </row>
    <row r="552" spans="1:12" customFormat="1" x14ac:dyDescent="0.25">
      <c r="A552" s="91">
        <v>549</v>
      </c>
      <c r="B552" s="91">
        <v>43</v>
      </c>
      <c r="C552" s="91"/>
      <c r="D552" s="91"/>
      <c r="E552" s="103">
        <v>4</v>
      </c>
      <c r="F552" s="103">
        <v>1222.00024953053</v>
      </c>
      <c r="G552" s="103">
        <v>62.235376047046302</v>
      </c>
      <c r="H552" s="103">
        <v>0</v>
      </c>
      <c r="I552" s="103">
        <v>-6.7199315199413396</v>
      </c>
      <c r="J552" s="103">
        <v>0</v>
      </c>
      <c r="K552" s="103">
        <v>0</v>
      </c>
      <c r="L552" s="103">
        <v>-4.08944031461274</v>
      </c>
    </row>
    <row r="553" spans="1:12" customFormat="1" x14ac:dyDescent="0.25">
      <c r="A553" s="91">
        <v>550</v>
      </c>
      <c r="B553" s="91">
        <v>41</v>
      </c>
      <c r="C553" s="91"/>
      <c r="D553" s="91"/>
      <c r="E553" s="103">
        <v>4</v>
      </c>
      <c r="F553" s="103">
        <v>1165.16302862213</v>
      </c>
      <c r="G553" s="103">
        <v>62.294591143707699</v>
      </c>
      <c r="H553" s="103">
        <v>0</v>
      </c>
      <c r="I553" s="103">
        <v>-6.7199315199413396</v>
      </c>
      <c r="J553" s="103">
        <v>0</v>
      </c>
      <c r="K553" s="103">
        <v>0</v>
      </c>
      <c r="L553" s="103">
        <v>-3.8782734183132499</v>
      </c>
    </row>
    <row r="554" spans="1:12" customFormat="1" x14ac:dyDescent="0.25">
      <c r="A554" s="91">
        <v>551</v>
      </c>
      <c r="B554" s="91">
        <v>39</v>
      </c>
      <c r="C554" s="91"/>
      <c r="D554" s="91"/>
      <c r="E554" s="103">
        <v>3</v>
      </c>
      <c r="F554" s="103">
        <v>1503.7009520074801</v>
      </c>
      <c r="G554" s="103">
        <v>62.350984425349601</v>
      </c>
      <c r="H554" s="103">
        <v>0</v>
      </c>
      <c r="I554" s="103">
        <v>-6.7199315199413396</v>
      </c>
      <c r="J554" s="103">
        <v>0</v>
      </c>
      <c r="K554" s="103">
        <v>0</v>
      </c>
      <c r="L554" s="103">
        <v>-4.5256667121778298</v>
      </c>
    </row>
    <row r="555" spans="1:12" customFormat="1" x14ac:dyDescent="0.25">
      <c r="A555" s="91">
        <v>552</v>
      </c>
      <c r="B555" s="91">
        <v>37</v>
      </c>
      <c r="C555" s="91"/>
      <c r="D555" s="91"/>
      <c r="E555" s="103">
        <v>3</v>
      </c>
      <c r="F555" s="103">
        <v>1426.58808267376</v>
      </c>
      <c r="G555" s="103">
        <v>62.412643556376302</v>
      </c>
      <c r="H555" s="103">
        <v>0</v>
      </c>
      <c r="I555" s="103">
        <v>-6.7199315199413396</v>
      </c>
      <c r="J555" s="103">
        <v>0</v>
      </c>
      <c r="K555" s="103">
        <v>0</v>
      </c>
      <c r="L555" s="103">
        <v>-4.87658829924258</v>
      </c>
    </row>
    <row r="556" spans="1:12" customFormat="1" x14ac:dyDescent="0.25">
      <c r="A556" s="91">
        <v>553</v>
      </c>
      <c r="B556" s="91">
        <v>35</v>
      </c>
      <c r="C556" s="91"/>
      <c r="D556" s="91"/>
      <c r="E556" s="103">
        <v>3</v>
      </c>
      <c r="F556" s="103">
        <v>1349.47521334004</v>
      </c>
      <c r="G556" s="103">
        <v>62.475494034793599</v>
      </c>
      <c r="H556" s="103">
        <v>0</v>
      </c>
      <c r="I556" s="103">
        <v>-6.7199315199413396</v>
      </c>
      <c r="J556" s="103">
        <v>0.212058741307557</v>
      </c>
      <c r="K556" s="103">
        <v>0.59800494362483902</v>
      </c>
      <c r="L556" s="103">
        <v>-0.81072080579150996</v>
      </c>
    </row>
    <row r="557" spans="1:12" customFormat="1" x14ac:dyDescent="0.25">
      <c r="A557" s="91">
        <v>554</v>
      </c>
      <c r="B557" s="91">
        <v>35</v>
      </c>
      <c r="C557" s="91"/>
      <c r="D557" s="91"/>
      <c r="E557" s="103">
        <v>3</v>
      </c>
      <c r="F557" s="103">
        <v>1349.47521334004</v>
      </c>
      <c r="G557" s="103">
        <v>62.535387752210298</v>
      </c>
      <c r="H557" s="103">
        <v>0</v>
      </c>
      <c r="I557" s="103">
        <v>-6.7199315199413396</v>
      </c>
      <c r="J557" s="103">
        <v>0.47616869942196499</v>
      </c>
      <c r="K557" s="103">
        <v>1.34279414514094</v>
      </c>
      <c r="L557" s="103">
        <v>3.7856698823680999</v>
      </c>
    </row>
    <row r="558" spans="1:12" customFormat="1" x14ac:dyDescent="0.25">
      <c r="A558" s="91">
        <v>555</v>
      </c>
      <c r="B558" s="91">
        <v>35</v>
      </c>
      <c r="C558" s="91"/>
      <c r="D558" s="91"/>
      <c r="E558" s="103">
        <v>3</v>
      </c>
      <c r="F558" s="103">
        <v>1349.47521334004</v>
      </c>
      <c r="G558" s="103">
        <v>62.598517562636999</v>
      </c>
      <c r="H558" s="103">
        <v>0</v>
      </c>
      <c r="I558" s="103">
        <v>-6.7199315199413396</v>
      </c>
      <c r="J558" s="103">
        <v>0.46131424228178403</v>
      </c>
      <c r="K558" s="103">
        <v>1.3009046255204899</v>
      </c>
      <c r="L558" s="103">
        <v>3.53065865450206</v>
      </c>
    </row>
    <row r="559" spans="1:12" customFormat="1" x14ac:dyDescent="0.25">
      <c r="A559" s="91">
        <v>556</v>
      </c>
      <c r="B559" s="91">
        <v>35</v>
      </c>
      <c r="C559" s="91"/>
      <c r="D559" s="91"/>
      <c r="E559" s="103">
        <v>3</v>
      </c>
      <c r="F559" s="103">
        <v>1349.47521334004</v>
      </c>
      <c r="G559" s="103">
        <v>62.661368041054303</v>
      </c>
      <c r="H559" s="103">
        <v>0</v>
      </c>
      <c r="I559" s="103">
        <v>-6.7199315199413396</v>
      </c>
      <c r="J559" s="103">
        <v>0.252148493451268</v>
      </c>
      <c r="K559" s="103">
        <v>0.71105791103759797</v>
      </c>
      <c r="L559" s="103">
        <v>-0.104342401414111</v>
      </c>
    </row>
    <row r="560" spans="1:12" customFormat="1" x14ac:dyDescent="0.25">
      <c r="A560" s="91">
        <v>557</v>
      </c>
      <c r="B560" s="91">
        <v>34</v>
      </c>
      <c r="C560" s="91"/>
      <c r="D560" s="91"/>
      <c r="E560" s="103">
        <v>3</v>
      </c>
      <c r="F560" s="103">
        <v>1310.91877867318</v>
      </c>
      <c r="G560" s="103">
        <v>62.725327574315898</v>
      </c>
      <c r="H560" s="103">
        <v>0</v>
      </c>
      <c r="I560" s="103">
        <v>-6.7199315199413396</v>
      </c>
      <c r="J560" s="103">
        <v>0.41417249016610902</v>
      </c>
      <c r="K560" s="103">
        <v>1.1679650416934599</v>
      </c>
      <c r="L560" s="103">
        <v>2.8463846734304101</v>
      </c>
    </row>
    <row r="561" spans="1:12" customFormat="1" x14ac:dyDescent="0.25">
      <c r="A561" s="91">
        <v>558</v>
      </c>
      <c r="B561" s="91">
        <v>35</v>
      </c>
      <c r="C561" s="91"/>
      <c r="D561" s="91"/>
      <c r="E561" s="103">
        <v>3</v>
      </c>
      <c r="F561" s="103">
        <v>1349.47521334004</v>
      </c>
      <c r="G561" s="103">
        <v>62.785221291732597</v>
      </c>
      <c r="H561" s="103">
        <v>0</v>
      </c>
      <c r="I561" s="103">
        <v>-6.7199315199413396</v>
      </c>
      <c r="J561" s="103">
        <v>0.60520697050985595</v>
      </c>
      <c r="K561" s="103">
        <v>1.7066816394812301</v>
      </c>
      <c r="L561" s="103">
        <v>5.9965040773818297</v>
      </c>
    </row>
    <row r="562" spans="1:12" customFormat="1" x14ac:dyDescent="0.25">
      <c r="A562" s="91">
        <v>559</v>
      </c>
      <c r="B562" s="91">
        <v>35</v>
      </c>
      <c r="C562" s="91"/>
      <c r="D562" s="91"/>
      <c r="E562" s="103">
        <v>3</v>
      </c>
      <c r="F562" s="103">
        <v>1349.47521334004</v>
      </c>
      <c r="G562" s="103">
        <v>62.8458248267629</v>
      </c>
      <c r="H562" s="103">
        <v>0</v>
      </c>
      <c r="I562" s="103">
        <v>-6.7199315199413396</v>
      </c>
      <c r="J562" s="103">
        <v>0.38648827740106101</v>
      </c>
      <c r="K562" s="103">
        <v>1.0898956539767299</v>
      </c>
      <c r="L562" s="103">
        <v>2.2403213138801701</v>
      </c>
    </row>
    <row r="563" spans="1:12" customFormat="1" x14ac:dyDescent="0.25">
      <c r="A563" s="91">
        <v>560</v>
      </c>
      <c r="B563" s="91">
        <v>35</v>
      </c>
      <c r="C563" s="91"/>
      <c r="D563" s="91"/>
      <c r="E563" s="103">
        <v>3</v>
      </c>
      <c r="F563" s="103">
        <v>1349.47521334004</v>
      </c>
      <c r="G563" s="103">
        <v>62.908954637189602</v>
      </c>
      <c r="H563" s="103">
        <v>0</v>
      </c>
      <c r="I563" s="103">
        <v>-6.7199315199413396</v>
      </c>
      <c r="J563" s="103">
        <v>0.42977765838615001</v>
      </c>
      <c r="K563" s="103">
        <v>1.2119715640567501</v>
      </c>
      <c r="L563" s="103">
        <v>2.9902306022320002</v>
      </c>
    </row>
    <row r="564" spans="1:12" customFormat="1" x14ac:dyDescent="0.25">
      <c r="A564" s="91">
        <v>561</v>
      </c>
      <c r="B564" s="91">
        <v>35</v>
      </c>
      <c r="C564" s="91"/>
      <c r="D564" s="91"/>
      <c r="E564" s="103">
        <v>3</v>
      </c>
      <c r="F564" s="103">
        <v>1349.47521334004</v>
      </c>
      <c r="G564" s="103">
        <v>62.968848354606301</v>
      </c>
      <c r="H564" s="103">
        <v>0</v>
      </c>
      <c r="I564" s="103">
        <v>-6.7199315199413396</v>
      </c>
      <c r="J564" s="103">
        <v>0.47341430839663701</v>
      </c>
      <c r="K564" s="103">
        <v>1.33502677163082</v>
      </c>
      <c r="L564" s="103">
        <v>3.7433135858675999</v>
      </c>
    </row>
    <row r="565" spans="1:12" customFormat="1" x14ac:dyDescent="0.25">
      <c r="A565" s="91">
        <v>562</v>
      </c>
      <c r="B565" s="91">
        <v>35</v>
      </c>
      <c r="C565" s="91"/>
      <c r="D565" s="91"/>
      <c r="E565" s="103">
        <v>3</v>
      </c>
      <c r="F565" s="103">
        <v>1349.47521334004</v>
      </c>
      <c r="G565" s="103">
        <v>63.031698833023597</v>
      </c>
      <c r="H565" s="103">
        <v>0</v>
      </c>
      <c r="I565" s="103">
        <v>-6.7199315199413396</v>
      </c>
      <c r="J565" s="103">
        <v>0.24814561058958001</v>
      </c>
      <c r="K565" s="103">
        <v>0.69976979471057998</v>
      </c>
      <c r="L565" s="103">
        <v>-0.17024578312071501</v>
      </c>
    </row>
    <row r="566" spans="1:12" customFormat="1" x14ac:dyDescent="0.25">
      <c r="A566" s="91">
        <v>563</v>
      </c>
      <c r="B566" s="91">
        <v>34</v>
      </c>
      <c r="C566" s="91"/>
      <c r="D566" s="91"/>
      <c r="E566" s="103">
        <v>3</v>
      </c>
      <c r="F566" s="103">
        <v>1310.91877867318</v>
      </c>
      <c r="G566" s="103">
        <v>63.0956583662852</v>
      </c>
      <c r="H566" s="103">
        <v>0</v>
      </c>
      <c r="I566" s="103">
        <v>-6.7199315199413396</v>
      </c>
      <c r="J566" s="103">
        <v>0.41709326222383802</v>
      </c>
      <c r="K566" s="103">
        <v>1.17620160916035</v>
      </c>
      <c r="L566" s="103">
        <v>2.9008372466028201</v>
      </c>
    </row>
    <row r="567" spans="1:12" customFormat="1" x14ac:dyDescent="0.25">
      <c r="A567" s="91">
        <v>564</v>
      </c>
      <c r="B567" s="91">
        <v>35</v>
      </c>
      <c r="C567" s="91"/>
      <c r="D567" s="91"/>
      <c r="E567" s="103">
        <v>3</v>
      </c>
      <c r="F567" s="103">
        <v>1349.47521334004</v>
      </c>
      <c r="G567" s="103">
        <v>63.155552083701899</v>
      </c>
      <c r="H567" s="103">
        <v>0</v>
      </c>
      <c r="I567" s="103">
        <v>-6.7199315199413396</v>
      </c>
      <c r="J567" s="103">
        <v>0.59502739588110998</v>
      </c>
      <c r="K567" s="103">
        <v>1.6779752729600801</v>
      </c>
      <c r="L567" s="103">
        <v>5.8275192169219903</v>
      </c>
    </row>
    <row r="568" spans="1:12" customFormat="1" x14ac:dyDescent="0.25">
      <c r="A568" s="91">
        <v>565</v>
      </c>
      <c r="B568" s="91">
        <v>35</v>
      </c>
      <c r="C568" s="91"/>
      <c r="D568" s="91"/>
      <c r="E568" s="103">
        <v>3</v>
      </c>
      <c r="F568" s="103">
        <v>1349.47521334004</v>
      </c>
      <c r="G568" s="103">
        <v>63.218681894128601</v>
      </c>
      <c r="H568" s="103">
        <v>0</v>
      </c>
      <c r="I568" s="103">
        <v>-6.7199315199413396</v>
      </c>
      <c r="J568" s="103">
        <v>0.42111960064909199</v>
      </c>
      <c r="K568" s="103">
        <v>1.1875558700984401</v>
      </c>
      <c r="L568" s="103">
        <v>2.84420929906232</v>
      </c>
    </row>
    <row r="569" spans="1:12" customFormat="1" x14ac:dyDescent="0.25">
      <c r="A569" s="91">
        <v>566</v>
      </c>
      <c r="B569" s="91">
        <v>35</v>
      </c>
      <c r="C569" s="91"/>
      <c r="D569" s="91"/>
      <c r="E569" s="103">
        <v>3</v>
      </c>
      <c r="F569" s="103">
        <v>1349.47521334004</v>
      </c>
      <c r="G569" s="103">
        <v>63.2804481307383</v>
      </c>
      <c r="H569" s="103">
        <v>0</v>
      </c>
      <c r="I569" s="103">
        <v>-6.7199315199413396</v>
      </c>
      <c r="J569" s="103">
        <v>0.28781968603015401</v>
      </c>
      <c r="K569" s="103">
        <v>0.81165055520607998</v>
      </c>
      <c r="L569" s="103">
        <v>0.52745312841190795</v>
      </c>
    </row>
    <row r="570" spans="1:12" customFormat="1" x14ac:dyDescent="0.25">
      <c r="A570" s="91">
        <v>567</v>
      </c>
      <c r="B570" s="91">
        <v>34</v>
      </c>
      <c r="C570" s="91"/>
      <c r="D570" s="91"/>
      <c r="E570" s="103">
        <v>3</v>
      </c>
      <c r="F570" s="103">
        <v>1310.91877867318</v>
      </c>
      <c r="G570" s="103">
        <v>63.3430440901829</v>
      </c>
      <c r="H570" s="103">
        <v>0</v>
      </c>
      <c r="I570" s="103">
        <v>-6.7199315199413396</v>
      </c>
      <c r="J570" s="103">
        <v>0.28722509204940699</v>
      </c>
      <c r="K570" s="103">
        <v>0.80997380216235404</v>
      </c>
      <c r="L570" s="103">
        <v>0.65475235387836905</v>
      </c>
    </row>
    <row r="571" spans="1:12" customFormat="1" x14ac:dyDescent="0.25">
      <c r="A571" s="91">
        <v>568</v>
      </c>
      <c r="B571" s="91">
        <v>33</v>
      </c>
      <c r="C571" s="91"/>
      <c r="D571" s="91"/>
      <c r="E571" s="103">
        <v>3</v>
      </c>
      <c r="F571" s="103">
        <v>1272.36234400633</v>
      </c>
      <c r="G571" s="103">
        <v>63.405617892838798</v>
      </c>
      <c r="H571" s="103">
        <v>0</v>
      </c>
      <c r="I571" s="103">
        <v>-6.7199315199413396</v>
      </c>
      <c r="J571" s="103">
        <v>0</v>
      </c>
      <c r="K571" s="103">
        <v>0</v>
      </c>
      <c r="L571" s="103">
        <v>-4.2791697195575003</v>
      </c>
    </row>
    <row r="572" spans="1:12" customFormat="1" x14ac:dyDescent="0.25">
      <c r="A572" s="91">
        <v>569</v>
      </c>
      <c r="B572" s="91">
        <v>29</v>
      </c>
      <c r="C572" s="91"/>
      <c r="D572" s="91"/>
      <c r="E572" s="103">
        <v>3</v>
      </c>
      <c r="F572" s="103">
        <v>1118.1366053388899</v>
      </c>
      <c r="G572" s="103">
        <v>63.461156241719003</v>
      </c>
      <c r="H572" s="103">
        <v>0</v>
      </c>
      <c r="I572" s="103">
        <v>-6.7199315199413396</v>
      </c>
      <c r="J572" s="103">
        <v>0</v>
      </c>
      <c r="K572" s="103">
        <v>0</v>
      </c>
      <c r="L572" s="103">
        <v>-2.8080478788346199</v>
      </c>
    </row>
    <row r="573" spans="1:12" customFormat="1" x14ac:dyDescent="0.25">
      <c r="A573" s="91">
        <v>570</v>
      </c>
      <c r="B573" s="91">
        <v>29</v>
      </c>
      <c r="C573" s="91"/>
      <c r="D573" s="91"/>
      <c r="E573" s="103">
        <v>3</v>
      </c>
      <c r="F573" s="103">
        <v>1118.1366053388899</v>
      </c>
      <c r="G573" s="103">
        <v>63.516627673075298</v>
      </c>
      <c r="H573" s="103">
        <v>0</v>
      </c>
      <c r="I573" s="103">
        <v>-6.7199315199413396</v>
      </c>
      <c r="J573" s="103">
        <v>0</v>
      </c>
      <c r="K573" s="103">
        <v>0</v>
      </c>
      <c r="L573" s="103">
        <v>-3.7058265151747598</v>
      </c>
    </row>
    <row r="574" spans="1:12" customFormat="1" x14ac:dyDescent="0.25">
      <c r="A574" s="91">
        <v>571</v>
      </c>
      <c r="B574" s="91">
        <v>24</v>
      </c>
      <c r="C574" s="91"/>
      <c r="D574" s="91"/>
      <c r="E574" s="103">
        <v>2</v>
      </c>
      <c r="F574" s="103">
        <v>1478.68341806333</v>
      </c>
      <c r="G574" s="103">
        <v>63.572079061249603</v>
      </c>
      <c r="H574" s="103">
        <v>0</v>
      </c>
      <c r="I574" s="103">
        <v>-6.7199315199413396</v>
      </c>
      <c r="J574" s="103">
        <v>0</v>
      </c>
      <c r="K574" s="103">
        <v>0</v>
      </c>
      <c r="L574" s="103">
        <v>-5.0843415555822098</v>
      </c>
    </row>
    <row r="575" spans="1:12" customFormat="1" x14ac:dyDescent="0.25">
      <c r="A575" s="91">
        <v>572</v>
      </c>
      <c r="B575" s="91">
        <v>21</v>
      </c>
      <c r="C575" s="91"/>
      <c r="D575" s="91"/>
      <c r="E575" s="103">
        <v>2</v>
      </c>
      <c r="F575" s="103">
        <v>1293.8479908054101</v>
      </c>
      <c r="G575" s="103">
        <v>63.634652863905401</v>
      </c>
      <c r="H575" s="103">
        <v>0</v>
      </c>
      <c r="I575" s="103">
        <v>-6.7199315199413396</v>
      </c>
      <c r="J575" s="103">
        <v>0</v>
      </c>
      <c r="K575" s="103">
        <v>0</v>
      </c>
      <c r="L575" s="103">
        <v>-4.3608880603053102</v>
      </c>
    </row>
    <row r="576" spans="1:12" customFormat="1" x14ac:dyDescent="0.25">
      <c r="A576" s="91">
        <v>573</v>
      </c>
      <c r="B576" s="91">
        <v>17</v>
      </c>
      <c r="C576" s="91"/>
      <c r="D576" s="91"/>
      <c r="E576" s="103">
        <v>2</v>
      </c>
      <c r="F576" s="103">
        <v>1047.4007544615299</v>
      </c>
      <c r="G576" s="103">
        <v>63.683955925194603</v>
      </c>
      <c r="H576" s="103">
        <v>0</v>
      </c>
      <c r="I576" s="103">
        <v>-6.7199315199413396</v>
      </c>
      <c r="J576" s="103">
        <v>0</v>
      </c>
      <c r="K576" s="103">
        <v>0</v>
      </c>
      <c r="L576" s="103">
        <v>-3.45011519896233</v>
      </c>
    </row>
    <row r="577" spans="1:12" customFormat="1" x14ac:dyDescent="0.25">
      <c r="A577" s="91">
        <v>574</v>
      </c>
      <c r="B577" s="91">
        <v>13</v>
      </c>
      <c r="C577" s="91"/>
      <c r="D577" s="91"/>
      <c r="E577" s="103">
        <v>1</v>
      </c>
      <c r="F577" s="103">
        <v>1548.3400812019299</v>
      </c>
      <c r="G577" s="103">
        <v>63.742642755562699</v>
      </c>
      <c r="H577" s="103">
        <v>0</v>
      </c>
      <c r="I577" s="103">
        <v>-6.7199315199413396</v>
      </c>
      <c r="J577" s="103">
        <v>0</v>
      </c>
      <c r="K577" s="103">
        <v>0</v>
      </c>
      <c r="L577" s="103">
        <v>-2.86184571671191</v>
      </c>
    </row>
    <row r="578" spans="1:12" customFormat="1" x14ac:dyDescent="0.25">
      <c r="A578" s="91">
        <v>575</v>
      </c>
      <c r="B578" s="91">
        <v>11</v>
      </c>
      <c r="C578" s="91"/>
      <c r="D578" s="91"/>
      <c r="E578" s="103">
        <v>1</v>
      </c>
      <c r="F578" s="103">
        <v>1310.13391486317</v>
      </c>
      <c r="G578" s="103">
        <v>63.805181248928903</v>
      </c>
      <c r="H578" s="103">
        <v>0</v>
      </c>
      <c r="I578" s="103">
        <v>-6.7199315199413396</v>
      </c>
      <c r="J578" s="103">
        <v>0.17001924661564999</v>
      </c>
      <c r="K578" s="103">
        <v>0.47945370872531101</v>
      </c>
      <c r="L578" s="103">
        <v>-1.3887441973094801</v>
      </c>
    </row>
    <row r="579" spans="1:12" customFormat="1" x14ac:dyDescent="0.25">
      <c r="A579" s="91">
        <v>576</v>
      </c>
      <c r="B579" s="91">
        <v>8</v>
      </c>
      <c r="C579" s="91"/>
      <c r="D579" s="91"/>
      <c r="E579" s="103">
        <v>1</v>
      </c>
      <c r="F579" s="103">
        <v>952.82466535503397</v>
      </c>
      <c r="G579" s="103">
        <v>63.847397574890799</v>
      </c>
      <c r="H579" s="103">
        <v>0</v>
      </c>
      <c r="I579" s="103">
        <v>-6.7199315199413396</v>
      </c>
      <c r="J579" s="103">
        <v>4.0740492765924799E-2</v>
      </c>
      <c r="K579" s="103">
        <v>0.114888053798265</v>
      </c>
      <c r="L579" s="103">
        <v>-2.35950199821762</v>
      </c>
    </row>
    <row r="580" spans="1:12" customFormat="1" x14ac:dyDescent="0.25">
      <c r="A580" s="91">
        <v>577</v>
      </c>
      <c r="B580" s="91">
        <v>4</v>
      </c>
      <c r="C580" s="91"/>
      <c r="D580" s="91"/>
      <c r="E580" s="103">
        <v>1</v>
      </c>
      <c r="F580" s="103">
        <v>800</v>
      </c>
      <c r="G580" s="103">
        <v>63.884092039937897</v>
      </c>
      <c r="H580" s="103">
        <v>0</v>
      </c>
      <c r="I580" s="103">
        <v>-6.7199315199413396</v>
      </c>
      <c r="J580" s="103">
        <v>9.0185440230223998E-2</v>
      </c>
      <c r="K580" s="103">
        <v>0.25432264083109801</v>
      </c>
      <c r="L580" s="103">
        <v>-1.2732694645075699</v>
      </c>
    </row>
    <row r="581" spans="1:12" customFormat="1" x14ac:dyDescent="0.25">
      <c r="A581" s="91">
        <v>578</v>
      </c>
      <c r="B581" s="91">
        <v>1</v>
      </c>
      <c r="C581" s="91"/>
      <c r="D581" s="91"/>
      <c r="E581" s="103">
        <v>1</v>
      </c>
      <c r="F581" s="103">
        <v>800</v>
      </c>
      <c r="G581" s="103">
        <v>63.919702263177498</v>
      </c>
      <c r="H581" s="103">
        <v>0</v>
      </c>
      <c r="I581" s="103">
        <v>-6.7199315199413396</v>
      </c>
      <c r="J581" s="103">
        <v>9.0177299513917106E-2</v>
      </c>
      <c r="K581" s="103">
        <v>0.25429968403824799</v>
      </c>
      <c r="L581" s="103">
        <v>-0.110058705487075</v>
      </c>
    </row>
    <row r="582" spans="1:12" customFormat="1" x14ac:dyDescent="0.25">
      <c r="A582" s="91">
        <v>579</v>
      </c>
      <c r="B582" s="91">
        <v>0</v>
      </c>
      <c r="C582" s="91"/>
      <c r="D582" s="91"/>
      <c r="E582" s="103">
        <v>0</v>
      </c>
      <c r="F582" s="103">
        <v>800</v>
      </c>
      <c r="G582" s="103">
        <v>63.9500309969226</v>
      </c>
      <c r="H582" s="103">
        <v>0</v>
      </c>
      <c r="I582" s="103">
        <v>-6.7199315199413396</v>
      </c>
      <c r="J582" s="103">
        <v>9.0170367436423093E-2</v>
      </c>
      <c r="K582" s="103">
        <v>0.25428013560282198</v>
      </c>
      <c r="L582" s="103">
        <v>4.1887902047863898E-2</v>
      </c>
    </row>
    <row r="583" spans="1:12" customFormat="1" x14ac:dyDescent="0.25">
      <c r="A583" s="91">
        <v>580</v>
      </c>
      <c r="B583" s="91">
        <v>0</v>
      </c>
      <c r="C583" s="91"/>
      <c r="D583" s="91"/>
      <c r="E583" s="103">
        <v>0</v>
      </c>
      <c r="F583" s="103">
        <v>800</v>
      </c>
      <c r="G583" s="103">
        <v>63.980359730667701</v>
      </c>
      <c r="H583" s="103">
        <v>0</v>
      </c>
      <c r="I583" s="103">
        <v>-6.7199315199413396</v>
      </c>
      <c r="J583" s="103">
        <v>9.0163436515662707E-2</v>
      </c>
      <c r="K583" s="103">
        <v>0.25426059042938098</v>
      </c>
      <c r="L583" s="103">
        <v>4.1887902047863898E-2</v>
      </c>
    </row>
    <row r="584" spans="1:12" customFormat="1" x14ac:dyDescent="0.25">
      <c r="A584" s="91">
        <v>581</v>
      </c>
      <c r="B584" s="91">
        <v>0</v>
      </c>
      <c r="C584" s="91"/>
      <c r="D584" s="91"/>
      <c r="E584" s="103">
        <v>0</v>
      </c>
      <c r="F584" s="103">
        <v>800</v>
      </c>
      <c r="G584" s="103">
        <v>64.010688464412894</v>
      </c>
      <c r="H584" s="103">
        <v>0</v>
      </c>
      <c r="I584" s="103">
        <v>-6.7199315199413396</v>
      </c>
      <c r="J584" s="103">
        <v>9.0156506751338905E-2</v>
      </c>
      <c r="K584" s="103">
        <v>0.25424104851708701</v>
      </c>
      <c r="L584" s="103">
        <v>4.1887902047863898E-2</v>
      </c>
    </row>
    <row r="585" spans="1:12" customFormat="1" x14ac:dyDescent="0.25">
      <c r="A585" s="91">
        <v>582</v>
      </c>
      <c r="B585" s="91">
        <v>0</v>
      </c>
      <c r="C585" s="91"/>
      <c r="D585" s="91"/>
      <c r="E585" s="103">
        <v>0</v>
      </c>
      <c r="F585" s="103">
        <v>800</v>
      </c>
      <c r="G585" s="103">
        <v>64.041017198158002</v>
      </c>
      <c r="H585" s="103">
        <v>0</v>
      </c>
      <c r="I585" s="103">
        <v>-6.7199315199413396</v>
      </c>
      <c r="J585" s="103">
        <v>9.0149578143154593E-2</v>
      </c>
      <c r="K585" s="103">
        <v>0.254221509865102</v>
      </c>
      <c r="L585" s="103">
        <v>4.1887902047863898E-2</v>
      </c>
    </row>
    <row r="586" spans="1:12" customFormat="1" x14ac:dyDescent="0.25">
      <c r="A586" s="91">
        <v>583</v>
      </c>
      <c r="B586" s="91">
        <v>0</v>
      </c>
      <c r="C586" s="91"/>
      <c r="D586" s="91"/>
      <c r="E586" s="103">
        <v>0</v>
      </c>
      <c r="F586" s="103">
        <v>800</v>
      </c>
      <c r="G586" s="103">
        <v>64.071345931903096</v>
      </c>
      <c r="H586" s="103">
        <v>0</v>
      </c>
      <c r="I586" s="103">
        <v>-6.7199315199413396</v>
      </c>
      <c r="J586" s="103">
        <v>9.0142650690813106E-2</v>
      </c>
      <c r="K586" s="103">
        <v>0.25420197447259102</v>
      </c>
      <c r="L586" s="103">
        <v>4.1887902047863898E-2</v>
      </c>
    </row>
    <row r="587" spans="1:12" customFormat="1" x14ac:dyDescent="0.25">
      <c r="A587" s="91">
        <v>584</v>
      </c>
      <c r="B587" s="91">
        <v>0</v>
      </c>
      <c r="C587" s="91"/>
      <c r="D587" s="91"/>
      <c r="E587" s="103">
        <v>0</v>
      </c>
      <c r="F587" s="103">
        <v>800</v>
      </c>
      <c r="G587" s="103">
        <v>64.101674665648204</v>
      </c>
      <c r="H587" s="103">
        <v>0</v>
      </c>
      <c r="I587" s="103">
        <v>-6.7199315199413396</v>
      </c>
      <c r="J587" s="103">
        <v>9.0135724394017305E-2</v>
      </c>
      <c r="K587" s="103">
        <v>0.25418244233871401</v>
      </c>
      <c r="L587" s="103">
        <v>4.1887902047863898E-2</v>
      </c>
    </row>
    <row r="588" spans="1:12" customFormat="1" x14ac:dyDescent="0.25">
      <c r="A588" s="91">
        <v>585</v>
      </c>
      <c r="B588" s="91">
        <v>0</v>
      </c>
      <c r="C588" s="91"/>
      <c r="D588" s="91"/>
      <c r="E588" s="103">
        <v>0</v>
      </c>
      <c r="F588" s="103">
        <v>800</v>
      </c>
      <c r="G588" s="103">
        <v>64.132003399393298</v>
      </c>
      <c r="H588" s="103">
        <v>0</v>
      </c>
      <c r="I588" s="103">
        <v>-6.7199315199413396</v>
      </c>
      <c r="J588" s="103">
        <v>9.0128799252470707E-2</v>
      </c>
      <c r="K588" s="103">
        <v>0.25416291346263598</v>
      </c>
      <c r="L588" s="103">
        <v>4.1887902047863898E-2</v>
      </c>
    </row>
    <row r="589" spans="1:12" customFormat="1" x14ac:dyDescent="0.25">
      <c r="A589" s="91">
        <v>586</v>
      </c>
      <c r="B589" s="91">
        <v>0</v>
      </c>
      <c r="C589" s="91"/>
      <c r="D589" s="91"/>
      <c r="E589" s="103">
        <v>0</v>
      </c>
      <c r="F589" s="103">
        <v>800</v>
      </c>
      <c r="G589" s="103">
        <v>64.162332133138506</v>
      </c>
      <c r="H589" s="103">
        <v>0</v>
      </c>
      <c r="I589" s="103">
        <v>-6.7199315199413396</v>
      </c>
      <c r="J589" s="103">
        <v>9.0121875265876603E-2</v>
      </c>
      <c r="K589" s="103">
        <v>0.25414338784352097</v>
      </c>
      <c r="L589" s="103">
        <v>4.1887902047863898E-2</v>
      </c>
    </row>
    <row r="590" spans="1:12" customFormat="1" x14ac:dyDescent="0.25">
      <c r="A590" s="91">
        <v>587</v>
      </c>
      <c r="B590" s="91">
        <v>0</v>
      </c>
      <c r="C590" s="91"/>
      <c r="D590" s="91"/>
      <c r="E590" s="103">
        <v>0</v>
      </c>
      <c r="F590" s="103">
        <v>800</v>
      </c>
      <c r="G590" s="103">
        <v>64.1926608668836</v>
      </c>
      <c r="H590" s="103">
        <v>0</v>
      </c>
      <c r="I590" s="103">
        <v>-6.7199315199413396</v>
      </c>
      <c r="J590" s="103">
        <v>9.0114952433938703E-2</v>
      </c>
      <c r="K590" s="103">
        <v>0.25412386548053201</v>
      </c>
      <c r="L590" s="103">
        <v>4.1887902047863898E-2</v>
      </c>
    </row>
    <row r="591" spans="1:12" customFormat="1" x14ac:dyDescent="0.25">
      <c r="A591" s="91">
        <v>588</v>
      </c>
      <c r="B591" s="91">
        <v>0</v>
      </c>
      <c r="C591" s="91"/>
      <c r="D591" s="91"/>
      <c r="E591" s="103">
        <v>0</v>
      </c>
      <c r="F591" s="103">
        <v>800</v>
      </c>
      <c r="G591" s="103">
        <v>64.222989600628694</v>
      </c>
      <c r="H591" s="103">
        <v>0</v>
      </c>
      <c r="I591" s="103">
        <v>-6.7199315199413396</v>
      </c>
      <c r="J591" s="103">
        <v>9.0108030756360397E-2</v>
      </c>
      <c r="K591" s="103">
        <v>0.25410434637283402</v>
      </c>
      <c r="L591" s="103">
        <v>4.1887902047863898E-2</v>
      </c>
    </row>
    <row r="592" spans="1:12" customFormat="1" x14ac:dyDescent="0.25">
      <c r="A592" s="91">
        <v>589</v>
      </c>
      <c r="B592" s="91">
        <v>0</v>
      </c>
      <c r="C592" s="91"/>
      <c r="D592" s="91"/>
      <c r="E592" s="103">
        <v>0</v>
      </c>
      <c r="F592" s="103">
        <v>800</v>
      </c>
      <c r="G592" s="103">
        <v>64.253318334373802</v>
      </c>
      <c r="H592" s="103">
        <v>0</v>
      </c>
      <c r="I592" s="103">
        <v>-6.7199315199413396</v>
      </c>
      <c r="J592" s="103">
        <v>9.0101110232845505E-2</v>
      </c>
      <c r="K592" s="103">
        <v>0.25408483051959002</v>
      </c>
      <c r="L592" s="103">
        <v>4.1887902047863898E-2</v>
      </c>
    </row>
    <row r="593" spans="1:12" customFormat="1" x14ac:dyDescent="0.25">
      <c r="A593" s="91">
        <v>590</v>
      </c>
      <c r="B593" s="91">
        <v>0</v>
      </c>
      <c r="C593" s="91"/>
      <c r="D593" s="91"/>
      <c r="E593" s="103">
        <v>0</v>
      </c>
      <c r="F593" s="103">
        <v>800</v>
      </c>
      <c r="G593" s="103">
        <v>64.283647068118995</v>
      </c>
      <c r="H593" s="103">
        <v>0</v>
      </c>
      <c r="I593" s="103">
        <v>-6.7199315199413396</v>
      </c>
      <c r="J593" s="103">
        <v>9.0094190863097903E-2</v>
      </c>
      <c r="K593" s="103">
        <v>0.254065317919967</v>
      </c>
      <c r="L593" s="103">
        <v>4.1887902047863898E-2</v>
      </c>
    </row>
    <row r="594" spans="1:12" customFormat="1" x14ac:dyDescent="0.25">
      <c r="A594" s="91">
        <v>591</v>
      </c>
      <c r="B594" s="91">
        <v>0</v>
      </c>
      <c r="C594" s="91"/>
      <c r="D594" s="91"/>
      <c r="E594" s="103">
        <v>0</v>
      </c>
      <c r="F594" s="103">
        <v>800</v>
      </c>
      <c r="G594" s="103">
        <v>64.313975801864103</v>
      </c>
      <c r="H594" s="103">
        <v>0</v>
      </c>
      <c r="I594" s="103">
        <v>-6.7199315199413396</v>
      </c>
      <c r="J594" s="103">
        <v>9.0087272646821495E-2</v>
      </c>
      <c r="K594" s="103">
        <v>0.25404580857312797</v>
      </c>
      <c r="L594" s="103">
        <v>4.1887902047863898E-2</v>
      </c>
    </row>
    <row r="595" spans="1:12" customFormat="1" x14ac:dyDescent="0.25">
      <c r="A595" s="91">
        <v>592</v>
      </c>
      <c r="B595" s="91">
        <v>0</v>
      </c>
      <c r="C595" s="91"/>
      <c r="D595" s="91"/>
      <c r="E595" s="103">
        <v>0</v>
      </c>
      <c r="F595" s="103">
        <v>800</v>
      </c>
      <c r="G595" s="103">
        <v>64.344304535609197</v>
      </c>
      <c r="H595" s="103">
        <v>0</v>
      </c>
      <c r="I595" s="103">
        <v>-6.7199315199413396</v>
      </c>
      <c r="J595" s="103">
        <v>9.0080355583720295E-2</v>
      </c>
      <c r="K595" s="103">
        <v>0.25402630247823899</v>
      </c>
      <c r="L595" s="103">
        <v>4.1887902047863898E-2</v>
      </c>
    </row>
    <row r="596" spans="1:12" customFormat="1" x14ac:dyDescent="0.25">
      <c r="A596" s="91">
        <v>593</v>
      </c>
      <c r="B596" s="91">
        <v>0</v>
      </c>
      <c r="C596" s="91"/>
      <c r="D596" s="91"/>
      <c r="E596" s="103">
        <v>0</v>
      </c>
      <c r="F596" s="103">
        <v>800</v>
      </c>
      <c r="G596" s="103">
        <v>64.374633269354305</v>
      </c>
      <c r="H596" s="103">
        <v>0</v>
      </c>
      <c r="I596" s="103">
        <v>-6.7199315199413396</v>
      </c>
      <c r="J596" s="103">
        <v>9.0073439673498401E-2</v>
      </c>
      <c r="K596" s="103">
        <v>0.25400679963446698</v>
      </c>
      <c r="L596" s="103">
        <v>4.1887902047863898E-2</v>
      </c>
    </row>
    <row r="597" spans="1:12" customFormat="1" x14ac:dyDescent="0.25">
      <c r="A597" s="91">
        <v>594</v>
      </c>
      <c r="B597" s="91">
        <v>0</v>
      </c>
      <c r="C597" s="91"/>
      <c r="D597" s="91"/>
      <c r="E597" s="103">
        <v>0</v>
      </c>
      <c r="F597" s="103">
        <v>800</v>
      </c>
      <c r="G597" s="103">
        <v>64.404962003099399</v>
      </c>
      <c r="H597" s="103">
        <v>0</v>
      </c>
      <c r="I597" s="103">
        <v>-6.7199315199413396</v>
      </c>
      <c r="J597" s="103">
        <v>9.0066524915860105E-2</v>
      </c>
      <c r="K597" s="103">
        <v>0.25398730004097603</v>
      </c>
      <c r="L597" s="103">
        <v>4.1887902047863898E-2</v>
      </c>
    </row>
    <row r="598" spans="1:12" customFormat="1" x14ac:dyDescent="0.25">
      <c r="A598" s="91">
        <v>595</v>
      </c>
      <c r="B598" s="91">
        <v>0</v>
      </c>
      <c r="C598" s="91"/>
      <c r="D598" s="91"/>
      <c r="E598" s="103">
        <v>0</v>
      </c>
      <c r="F598" s="103">
        <v>800</v>
      </c>
      <c r="G598" s="103">
        <v>64.435290736844607</v>
      </c>
      <c r="H598" s="103">
        <v>0</v>
      </c>
      <c r="I598" s="103">
        <v>-6.7199315199413396</v>
      </c>
      <c r="J598" s="103">
        <v>9.0059611310509699E-2</v>
      </c>
      <c r="K598" s="103">
        <v>0.253967803696933</v>
      </c>
      <c r="L598" s="103">
        <v>4.1887902047863898E-2</v>
      </c>
    </row>
    <row r="599" spans="1:12" customFormat="1" x14ac:dyDescent="0.25">
      <c r="A599" s="91">
        <v>596</v>
      </c>
      <c r="B599" s="91">
        <v>0</v>
      </c>
      <c r="C599" s="91"/>
      <c r="D599" s="91"/>
      <c r="E599" s="103">
        <v>1</v>
      </c>
      <c r="F599" s="103">
        <v>800</v>
      </c>
      <c r="G599" s="103">
        <v>64.465619470589701</v>
      </c>
      <c r="H599" s="103">
        <v>0</v>
      </c>
      <c r="I599" s="103">
        <v>-6.7199315199413396</v>
      </c>
      <c r="J599" s="103">
        <v>9.00526988571516E-2</v>
      </c>
      <c r="K599" s="103">
        <v>0.25394831060150502</v>
      </c>
      <c r="L599" s="103">
        <v>4.1887902047863898E-2</v>
      </c>
    </row>
    <row r="600" spans="1:12" customFormat="1" x14ac:dyDescent="0.25">
      <c r="A600" s="91">
        <v>597</v>
      </c>
      <c r="B600" s="91">
        <v>1</v>
      </c>
      <c r="C600" s="91"/>
      <c r="D600" s="91"/>
      <c r="E600" s="103">
        <v>1</v>
      </c>
      <c r="F600" s="103">
        <v>800</v>
      </c>
      <c r="G600" s="103">
        <v>64.495948204334795</v>
      </c>
      <c r="H600" s="103">
        <v>0</v>
      </c>
      <c r="I600" s="103">
        <v>-6.7199315199413396</v>
      </c>
      <c r="J600" s="103">
        <v>9.0045787555490406E-2</v>
      </c>
      <c r="K600" s="103">
        <v>0.25392882075385798</v>
      </c>
      <c r="L600" s="103">
        <v>1.5723702307319201</v>
      </c>
    </row>
    <row r="601" spans="1:12" customFormat="1" x14ac:dyDescent="0.25">
      <c r="A601" s="91">
        <v>598</v>
      </c>
      <c r="B601" s="91">
        <v>5</v>
      </c>
      <c r="C601" s="91"/>
      <c r="D601" s="91"/>
      <c r="E601" s="103">
        <v>1</v>
      </c>
      <c r="F601" s="103">
        <v>800</v>
      </c>
      <c r="G601" s="103">
        <v>64.528803213476294</v>
      </c>
      <c r="H601" s="103">
        <v>0</v>
      </c>
      <c r="I601" s="103">
        <v>-6.7199315199413396</v>
      </c>
      <c r="J601" s="103">
        <v>9.0038301866288403E-2</v>
      </c>
      <c r="K601" s="103">
        <v>0.25390771113526001</v>
      </c>
      <c r="L601" s="103">
        <v>3.0767385946947199</v>
      </c>
    </row>
    <row r="602" spans="1:12" customFormat="1" x14ac:dyDescent="0.25">
      <c r="A602" s="91">
        <v>599</v>
      </c>
      <c r="B602" s="91">
        <v>8</v>
      </c>
      <c r="C602" s="91"/>
      <c r="D602" s="91"/>
      <c r="E602" s="103">
        <v>1</v>
      </c>
      <c r="F602" s="103">
        <v>952.82466535503397</v>
      </c>
      <c r="G602" s="103">
        <v>64.558161688478606</v>
      </c>
      <c r="H602" s="103">
        <v>0</v>
      </c>
      <c r="I602" s="103">
        <v>-6.7199315199413396</v>
      </c>
      <c r="J602" s="103">
        <v>0.427681862884977</v>
      </c>
      <c r="K602" s="103">
        <v>1.2060614277294199</v>
      </c>
      <c r="L602" s="103">
        <v>4.1205937560649897</v>
      </c>
    </row>
    <row r="603" spans="1:12" customFormat="1" x14ac:dyDescent="0.25">
      <c r="A603" s="91">
        <v>600</v>
      </c>
      <c r="B603" s="91">
        <v>12</v>
      </c>
      <c r="C603" s="91"/>
      <c r="D603" s="91"/>
      <c r="E603" s="103">
        <v>1</v>
      </c>
      <c r="F603" s="103">
        <v>1429.23699803255</v>
      </c>
      <c r="G603" s="103">
        <v>64.617970457100995</v>
      </c>
      <c r="H603" s="103">
        <v>0</v>
      </c>
      <c r="I603" s="103">
        <v>-6.7199315199413396</v>
      </c>
      <c r="J603" s="103">
        <v>0.67112678078466603</v>
      </c>
      <c r="K603" s="103">
        <v>1.89257528472349</v>
      </c>
      <c r="L603" s="103">
        <v>6.9025124183403301</v>
      </c>
    </row>
    <row r="604" spans="1:12" customFormat="1" x14ac:dyDescent="0.25">
      <c r="A604" s="91">
        <v>601</v>
      </c>
      <c r="B604" s="91">
        <v>15</v>
      </c>
      <c r="C604" s="91"/>
      <c r="D604" s="91"/>
      <c r="E604" s="103">
        <v>2</v>
      </c>
      <c r="F604" s="103">
        <v>924.17713628958199</v>
      </c>
      <c r="G604" s="103">
        <v>64.649998681813699</v>
      </c>
      <c r="H604" s="103">
        <v>0</v>
      </c>
      <c r="I604" s="103">
        <v>-6.7199315199413396</v>
      </c>
      <c r="J604" s="103">
        <v>0.38267817873030102</v>
      </c>
      <c r="K604" s="103">
        <v>1.07915118842552</v>
      </c>
      <c r="L604" s="103">
        <v>3.4582851312710199</v>
      </c>
    </row>
    <row r="605" spans="1:12" customFormat="1" x14ac:dyDescent="0.25">
      <c r="A605" s="91">
        <v>602</v>
      </c>
      <c r="B605" s="91">
        <v>15</v>
      </c>
      <c r="C605" s="91"/>
      <c r="D605" s="91"/>
      <c r="E605" s="103">
        <v>2</v>
      </c>
      <c r="F605" s="103">
        <v>924.17713628958199</v>
      </c>
      <c r="G605" s="103">
        <v>64.686230297636598</v>
      </c>
      <c r="H605" s="103">
        <v>0</v>
      </c>
      <c r="I605" s="103">
        <v>-6.7199315199413396</v>
      </c>
      <c r="J605" s="103">
        <v>0.236113831795187</v>
      </c>
      <c r="K605" s="103">
        <v>0.66584021861632203</v>
      </c>
      <c r="L605" s="103">
        <v>1.0406062671590699</v>
      </c>
    </row>
    <row r="606" spans="1:12" customFormat="1" x14ac:dyDescent="0.25">
      <c r="A606" s="91">
        <v>603</v>
      </c>
      <c r="B606" s="91">
        <v>15</v>
      </c>
      <c r="C606" s="91"/>
      <c r="D606" s="91"/>
      <c r="E606" s="103">
        <v>2</v>
      </c>
      <c r="F606" s="103">
        <v>924.17713628958199</v>
      </c>
      <c r="G606" s="103">
        <v>64.728827644761594</v>
      </c>
      <c r="H606" s="103">
        <v>0</v>
      </c>
      <c r="I606" s="103">
        <v>-6.7199315199413396</v>
      </c>
      <c r="J606" s="103">
        <v>0.15755629686279099</v>
      </c>
      <c r="K606" s="103">
        <v>0.44430823196541502</v>
      </c>
      <c r="L606" s="103">
        <v>-0.27413195776764099</v>
      </c>
    </row>
    <row r="607" spans="1:12" customFormat="1" x14ac:dyDescent="0.25">
      <c r="A607" s="91">
        <v>604</v>
      </c>
      <c r="B607" s="91">
        <v>14</v>
      </c>
      <c r="C607" s="91"/>
      <c r="D607" s="91"/>
      <c r="E607" s="103">
        <v>2</v>
      </c>
      <c r="F607" s="103">
        <v>862.56532720360997</v>
      </c>
      <c r="G607" s="103">
        <v>64.759156378506702</v>
      </c>
      <c r="H607" s="103">
        <v>0</v>
      </c>
      <c r="I607" s="103">
        <v>-6.7199315199413396</v>
      </c>
      <c r="J607" s="103">
        <v>0.24447503150277899</v>
      </c>
      <c r="K607" s="103">
        <v>0.68941877392106399</v>
      </c>
      <c r="L607" s="103">
        <v>1.3584147660068799</v>
      </c>
    </row>
    <row r="608" spans="1:12" customFormat="1" x14ac:dyDescent="0.25">
      <c r="A608" s="91">
        <v>605</v>
      </c>
      <c r="B608" s="91">
        <v>15</v>
      </c>
      <c r="C608" s="91"/>
      <c r="D608" s="91"/>
      <c r="E608" s="103">
        <v>2</v>
      </c>
      <c r="F608" s="103">
        <v>924.17713628958199</v>
      </c>
      <c r="G608" s="103">
        <v>64.795387994329602</v>
      </c>
      <c r="H608" s="103">
        <v>0</v>
      </c>
      <c r="I608" s="103">
        <v>-6.7199315199413396</v>
      </c>
      <c r="J608" s="103">
        <v>0.26477329051521697</v>
      </c>
      <c r="K608" s="103">
        <v>0.74665979667527704</v>
      </c>
      <c r="L608" s="103">
        <v>1.51787130640172</v>
      </c>
    </row>
    <row r="609" spans="1:12" customFormat="1" x14ac:dyDescent="0.25">
      <c r="A609" s="91">
        <v>606</v>
      </c>
      <c r="B609" s="91">
        <v>14</v>
      </c>
      <c r="C609" s="91"/>
      <c r="D609" s="91"/>
      <c r="E609" s="103">
        <v>2</v>
      </c>
      <c r="F609" s="103">
        <v>862.56532720360997</v>
      </c>
      <c r="G609" s="103">
        <v>64.832082459376807</v>
      </c>
      <c r="H609" s="103">
        <v>0</v>
      </c>
      <c r="I609" s="103">
        <v>-6.7199315199413396</v>
      </c>
      <c r="J609" s="103">
        <v>0.13963527909908799</v>
      </c>
      <c r="K609" s="103">
        <v>0.39377102160849697</v>
      </c>
      <c r="L609" s="103">
        <v>-0.38058368194918502</v>
      </c>
    </row>
    <row r="610" spans="1:12" customFormat="1" x14ac:dyDescent="0.25">
      <c r="A610" s="91">
        <v>607</v>
      </c>
      <c r="B610" s="91">
        <v>14</v>
      </c>
      <c r="C610" s="91"/>
      <c r="D610" s="91"/>
      <c r="E610" s="103">
        <v>2</v>
      </c>
      <c r="F610" s="103">
        <v>862.56532720360997</v>
      </c>
      <c r="G610" s="103">
        <v>64.862411193121901</v>
      </c>
      <c r="H610" s="103">
        <v>0</v>
      </c>
      <c r="I610" s="103">
        <v>-6.7199315199413396</v>
      </c>
      <c r="J610" s="103">
        <v>0.24720227302984801</v>
      </c>
      <c r="K610" s="103">
        <v>0.697109585936595</v>
      </c>
      <c r="L610" s="103">
        <v>1.4040410766507101</v>
      </c>
    </row>
    <row r="611" spans="1:12" customFormat="1" x14ac:dyDescent="0.25">
      <c r="A611" s="91">
        <v>608</v>
      </c>
      <c r="B611" s="91">
        <v>14</v>
      </c>
      <c r="C611" s="91"/>
      <c r="D611" s="91"/>
      <c r="E611" s="103">
        <v>2</v>
      </c>
      <c r="F611" s="103">
        <v>862.56532720360997</v>
      </c>
      <c r="G611" s="103">
        <v>64.892739926866994</v>
      </c>
      <c r="H611" s="103">
        <v>0</v>
      </c>
      <c r="I611" s="103">
        <v>-6.7199315199413396</v>
      </c>
      <c r="J611" s="103">
        <v>0.243177637014203</v>
      </c>
      <c r="K611" s="103">
        <v>0.68576012578793</v>
      </c>
      <c r="L611" s="103">
        <v>1.3379676658222399</v>
      </c>
    </row>
    <row r="612" spans="1:12" customFormat="1" x14ac:dyDescent="0.25">
      <c r="A612" s="91">
        <v>609</v>
      </c>
      <c r="B612" s="91">
        <v>14</v>
      </c>
      <c r="C612" s="91"/>
      <c r="D612" s="91"/>
      <c r="E612" s="103">
        <v>2</v>
      </c>
      <c r="F612" s="103">
        <v>862.56532720360997</v>
      </c>
      <c r="G612" s="103">
        <v>64.940468620986906</v>
      </c>
      <c r="H612" s="103">
        <v>0</v>
      </c>
      <c r="I612" s="103">
        <v>-6.7199315199413396</v>
      </c>
      <c r="J612" s="103">
        <v>0.16592037526807901</v>
      </c>
      <c r="K612" s="103">
        <v>0.46789490518806598</v>
      </c>
      <c r="L612" s="103">
        <v>5.8671968046506602E-2</v>
      </c>
    </row>
    <row r="613" spans="1:12" customFormat="1" x14ac:dyDescent="0.25">
      <c r="A613" s="91">
        <v>610</v>
      </c>
      <c r="B613" s="91">
        <v>12</v>
      </c>
      <c r="C613" s="91"/>
      <c r="D613" s="91"/>
      <c r="E613" s="103">
        <v>1</v>
      </c>
      <c r="F613" s="103">
        <v>1429.23699803255</v>
      </c>
      <c r="G613" s="103">
        <v>65.013725905310295</v>
      </c>
      <c r="H613" s="103">
        <v>0</v>
      </c>
      <c r="I613" s="103">
        <v>-6.7199315199413396</v>
      </c>
      <c r="J613" s="103">
        <v>0</v>
      </c>
      <c r="K613" s="103">
        <v>0</v>
      </c>
      <c r="L613" s="103">
        <v>-3.2642959890108001</v>
      </c>
    </row>
    <row r="614" spans="1:12" customFormat="1" x14ac:dyDescent="0.25">
      <c r="A614" s="91">
        <v>611</v>
      </c>
      <c r="B614" s="91">
        <v>8</v>
      </c>
      <c r="C614" s="91"/>
      <c r="D614" s="91"/>
      <c r="E614" s="103">
        <v>1</v>
      </c>
      <c r="F614" s="103">
        <v>952.82466535503397</v>
      </c>
      <c r="G614" s="103">
        <v>65.067473467044906</v>
      </c>
      <c r="H614" s="103">
        <v>0</v>
      </c>
      <c r="I614" s="103">
        <v>-6.7199315199413396</v>
      </c>
      <c r="J614" s="103">
        <v>3.3538436364514403E-2</v>
      </c>
      <c r="K614" s="103">
        <v>9.4578278753142897E-2</v>
      </c>
      <c r="L614" s="103">
        <v>-2.47354605031693</v>
      </c>
    </row>
    <row r="615" spans="1:12" customFormat="1" x14ac:dyDescent="0.25">
      <c r="A615" s="91">
        <v>612</v>
      </c>
      <c r="B615" s="91">
        <v>4</v>
      </c>
      <c r="C615" s="91"/>
      <c r="D615" s="91"/>
      <c r="E615" s="103">
        <v>1</v>
      </c>
      <c r="F615" s="103">
        <v>800</v>
      </c>
      <c r="G615" s="103">
        <v>65.115699167864904</v>
      </c>
      <c r="H615" s="103">
        <v>0</v>
      </c>
      <c r="I615" s="103">
        <v>-6.7199315199413396</v>
      </c>
      <c r="J615" s="103">
        <v>8.9904810653423303E-2</v>
      </c>
      <c r="K615" s="103">
        <v>0.25353126635995099</v>
      </c>
      <c r="L615" s="103">
        <v>-1.54145133175229</v>
      </c>
    </row>
    <row r="616" spans="1:12" customFormat="1" x14ac:dyDescent="0.25">
      <c r="A616" s="91">
        <v>613</v>
      </c>
      <c r="B616" s="91">
        <v>0</v>
      </c>
      <c r="C616" s="91"/>
      <c r="D616" s="91"/>
      <c r="E616" s="103">
        <v>0</v>
      </c>
      <c r="F616" s="103">
        <v>800</v>
      </c>
      <c r="G616" s="103">
        <v>65.157559137382805</v>
      </c>
      <c r="H616" s="103">
        <v>0</v>
      </c>
      <c r="I616" s="103">
        <v>-6.7199315199413396</v>
      </c>
      <c r="J616" s="103">
        <v>8.9895305892117999E-2</v>
      </c>
      <c r="K616" s="103">
        <v>0.25350446296475299</v>
      </c>
      <c r="L616" s="103">
        <v>4.1887902047863898E-2</v>
      </c>
    </row>
    <row r="617" spans="1:12" customFormat="1" x14ac:dyDescent="0.25">
      <c r="A617" s="91">
        <v>614</v>
      </c>
      <c r="B617" s="91">
        <v>0</v>
      </c>
      <c r="C617" s="91"/>
      <c r="D617" s="91"/>
      <c r="E617" s="103">
        <v>0</v>
      </c>
      <c r="F617" s="103">
        <v>800</v>
      </c>
      <c r="G617" s="103">
        <v>65.199419106900706</v>
      </c>
      <c r="H617" s="103">
        <v>0</v>
      </c>
      <c r="I617" s="103">
        <v>-6.7199315199413396</v>
      </c>
      <c r="J617" s="103">
        <v>8.9885803311978096E-2</v>
      </c>
      <c r="K617" s="103">
        <v>0.25347766572043401</v>
      </c>
      <c r="L617" s="103">
        <v>4.1887902047863898E-2</v>
      </c>
    </row>
    <row r="618" spans="1:12" customFormat="1" x14ac:dyDescent="0.25">
      <c r="A618" s="91">
        <v>615</v>
      </c>
      <c r="B618" s="91">
        <v>0</v>
      </c>
      <c r="C618" s="91"/>
      <c r="D618" s="91"/>
      <c r="E618" s="103">
        <v>0</v>
      </c>
      <c r="F618" s="103">
        <v>800</v>
      </c>
      <c r="G618" s="103">
        <v>65.241279076418706</v>
      </c>
      <c r="H618" s="103">
        <v>0</v>
      </c>
      <c r="I618" s="103">
        <v>-6.7199315199413396</v>
      </c>
      <c r="J618" s="103">
        <v>8.9876302912233294E-2</v>
      </c>
      <c r="K618" s="103">
        <v>0.25345087462482202</v>
      </c>
      <c r="L618" s="103">
        <v>4.1887902047863898E-2</v>
      </c>
    </row>
    <row r="619" spans="1:12" customFormat="1" x14ac:dyDescent="0.25">
      <c r="A619" s="91">
        <v>616</v>
      </c>
      <c r="B619" s="91">
        <v>0</v>
      </c>
      <c r="C619" s="91"/>
      <c r="D619" s="91"/>
      <c r="E619" s="103">
        <v>0</v>
      </c>
      <c r="F619" s="103">
        <v>800</v>
      </c>
      <c r="G619" s="103">
        <v>65.283139045936593</v>
      </c>
      <c r="H619" s="103">
        <v>0</v>
      </c>
      <c r="I619" s="103">
        <v>-6.7199315199413396</v>
      </c>
      <c r="J619" s="103">
        <v>8.9866804692113403E-2</v>
      </c>
      <c r="K619" s="103">
        <v>0.25342408967574398</v>
      </c>
      <c r="L619" s="103">
        <v>4.1887902047863898E-2</v>
      </c>
    </row>
    <row r="620" spans="1:12" customFormat="1" x14ac:dyDescent="0.25">
      <c r="A620" s="91">
        <v>617</v>
      </c>
      <c r="B620" s="91">
        <v>0</v>
      </c>
      <c r="C620" s="91"/>
      <c r="D620" s="91"/>
      <c r="E620" s="103">
        <v>0</v>
      </c>
      <c r="F620" s="103">
        <v>800</v>
      </c>
      <c r="G620" s="103">
        <v>65.324999015454495</v>
      </c>
      <c r="H620" s="103">
        <v>0</v>
      </c>
      <c r="I620" s="103">
        <v>-6.7199315199413396</v>
      </c>
      <c r="J620" s="103">
        <v>8.9857308650848802E-2</v>
      </c>
      <c r="K620" s="103">
        <v>0.25339731087103101</v>
      </c>
      <c r="L620" s="103">
        <v>4.1887902047863898E-2</v>
      </c>
    </row>
    <row r="621" spans="1:12" customFormat="1" x14ac:dyDescent="0.25">
      <c r="A621" s="91">
        <v>618</v>
      </c>
      <c r="B621" s="91">
        <v>0</v>
      </c>
      <c r="C621" s="91"/>
      <c r="D621" s="91"/>
      <c r="E621" s="103">
        <v>0</v>
      </c>
      <c r="F621" s="103">
        <v>800</v>
      </c>
      <c r="G621" s="103">
        <v>65.366858984972495</v>
      </c>
      <c r="H621" s="103">
        <v>0</v>
      </c>
      <c r="I621" s="103">
        <v>-6.7199315199413396</v>
      </c>
      <c r="J621" s="103">
        <v>8.9847814787670094E-2</v>
      </c>
      <c r="K621" s="103">
        <v>0.25337053820851402</v>
      </c>
      <c r="L621" s="103">
        <v>4.1887902047863898E-2</v>
      </c>
    </row>
    <row r="622" spans="1:12" customFormat="1" x14ac:dyDescent="0.25">
      <c r="A622" s="91">
        <v>619</v>
      </c>
      <c r="B622" s="91">
        <v>0</v>
      </c>
      <c r="C622" s="91"/>
      <c r="D622" s="91"/>
      <c r="E622" s="103">
        <v>0</v>
      </c>
      <c r="F622" s="103">
        <v>800</v>
      </c>
      <c r="G622" s="103">
        <v>65.408718954490396</v>
      </c>
      <c r="H622" s="103">
        <v>0</v>
      </c>
      <c r="I622" s="103">
        <v>-6.7199315199413396</v>
      </c>
      <c r="J622" s="103">
        <v>8.9838323101808407E-2</v>
      </c>
      <c r="K622" s="103">
        <v>0.25334377168602301</v>
      </c>
      <c r="L622" s="103">
        <v>4.1887902047863898E-2</v>
      </c>
    </row>
    <row r="623" spans="1:12" customFormat="1" x14ac:dyDescent="0.25">
      <c r="A623" s="91">
        <v>620</v>
      </c>
      <c r="B623" s="91">
        <v>0</v>
      </c>
      <c r="C623" s="91"/>
      <c r="D623" s="91"/>
      <c r="E623" s="103">
        <v>0</v>
      </c>
      <c r="F623" s="103">
        <v>800</v>
      </c>
      <c r="G623" s="103">
        <v>65.450578924008298</v>
      </c>
      <c r="H623" s="103">
        <v>0</v>
      </c>
      <c r="I623" s="103">
        <v>-6.7199315199413396</v>
      </c>
      <c r="J623" s="103">
        <v>8.9828833592495202E-2</v>
      </c>
      <c r="K623" s="103">
        <v>0.253317011301391</v>
      </c>
      <c r="L623" s="103">
        <v>4.1887902047863898E-2</v>
      </c>
    </row>
    <row r="624" spans="1:12" customFormat="1" x14ac:dyDescent="0.25">
      <c r="A624" s="91">
        <v>621</v>
      </c>
      <c r="B624" s="91">
        <v>0</v>
      </c>
      <c r="C624" s="91"/>
      <c r="D624" s="91"/>
      <c r="E624" s="103">
        <v>0</v>
      </c>
      <c r="F624" s="103">
        <v>800</v>
      </c>
      <c r="G624" s="103">
        <v>65.492438893526199</v>
      </c>
      <c r="H624" s="103">
        <v>0</v>
      </c>
      <c r="I624" s="103">
        <v>-6.7199315199413396</v>
      </c>
      <c r="J624" s="103">
        <v>8.9819346258962304E-2</v>
      </c>
      <c r="K624" s="103">
        <v>0.25329025705245301</v>
      </c>
      <c r="L624" s="103">
        <v>4.1887902047863898E-2</v>
      </c>
    </row>
    <row r="625" spans="1:12" customFormat="1" x14ac:dyDescent="0.25">
      <c r="A625" s="91">
        <v>622</v>
      </c>
      <c r="B625" s="91">
        <v>0</v>
      </c>
      <c r="C625" s="91"/>
      <c r="D625" s="91"/>
      <c r="E625" s="103">
        <v>0</v>
      </c>
      <c r="F625" s="103">
        <v>800</v>
      </c>
      <c r="G625" s="103">
        <v>65.534298863044199</v>
      </c>
      <c r="H625" s="103">
        <v>0</v>
      </c>
      <c r="I625" s="103">
        <v>-6.7199315199413396</v>
      </c>
      <c r="J625" s="103">
        <v>8.9809861100441701E-2</v>
      </c>
      <c r="K625" s="103">
        <v>0.25326350893704203</v>
      </c>
      <c r="L625" s="103">
        <v>4.1887902047863898E-2</v>
      </c>
    </row>
    <row r="626" spans="1:12" customFormat="1" x14ac:dyDescent="0.25">
      <c r="A626" s="91">
        <v>623</v>
      </c>
      <c r="B626" s="91">
        <v>0</v>
      </c>
      <c r="C626" s="91"/>
      <c r="D626" s="91"/>
      <c r="E626" s="103">
        <v>0</v>
      </c>
      <c r="F626" s="103">
        <v>800</v>
      </c>
      <c r="G626" s="103">
        <v>65.576158832562101</v>
      </c>
      <c r="H626" s="103">
        <v>0</v>
      </c>
      <c r="I626" s="103">
        <v>-6.7199315199413396</v>
      </c>
      <c r="J626" s="103">
        <v>8.9800378116165994E-2</v>
      </c>
      <c r="K626" s="103">
        <v>0.25323676695299402</v>
      </c>
      <c r="L626" s="103">
        <v>4.1887902047863898E-2</v>
      </c>
    </row>
    <row r="627" spans="1:12" customFormat="1" x14ac:dyDescent="0.25">
      <c r="A627" s="91">
        <v>624</v>
      </c>
      <c r="B627" s="91">
        <v>0</v>
      </c>
      <c r="C627" s="91"/>
      <c r="D627" s="91"/>
      <c r="E627" s="103">
        <v>0</v>
      </c>
      <c r="F627" s="103">
        <v>800</v>
      </c>
      <c r="G627" s="103">
        <v>65.618018802080002</v>
      </c>
      <c r="H627" s="103">
        <v>0</v>
      </c>
      <c r="I627" s="103">
        <v>-6.7199315199413396</v>
      </c>
      <c r="J627" s="103">
        <v>8.97908973053681E-2</v>
      </c>
      <c r="K627" s="103">
        <v>0.25321003109814699</v>
      </c>
      <c r="L627" s="103">
        <v>4.1887902047863898E-2</v>
      </c>
    </row>
    <row r="628" spans="1:12" customFormat="1" x14ac:dyDescent="0.25">
      <c r="A628" s="91">
        <v>625</v>
      </c>
      <c r="B628" s="91">
        <v>0</v>
      </c>
      <c r="C628" s="91"/>
      <c r="D628" s="91"/>
      <c r="E628" s="103">
        <v>0</v>
      </c>
      <c r="F628" s="103">
        <v>800</v>
      </c>
      <c r="G628" s="103">
        <v>65.659878771598002</v>
      </c>
      <c r="H628" s="103">
        <v>0</v>
      </c>
      <c r="I628" s="103">
        <v>-6.7199315199413396</v>
      </c>
      <c r="J628" s="103">
        <v>8.9781418667281301E-2</v>
      </c>
      <c r="K628" s="103">
        <v>0.25318330137033801</v>
      </c>
      <c r="L628" s="103">
        <v>4.1887902047863898E-2</v>
      </c>
    </row>
    <row r="629" spans="1:12" customFormat="1" x14ac:dyDescent="0.25">
      <c r="A629" s="91">
        <v>626</v>
      </c>
      <c r="B629" s="91">
        <v>0</v>
      </c>
      <c r="C629" s="91"/>
      <c r="D629" s="91"/>
      <c r="E629" s="103">
        <v>0</v>
      </c>
      <c r="F629" s="103">
        <v>800</v>
      </c>
      <c r="G629" s="103">
        <v>65.701738741115904</v>
      </c>
      <c r="H629" s="103">
        <v>0</v>
      </c>
      <c r="I629" s="103">
        <v>-6.7199315199413396</v>
      </c>
      <c r="J629" s="103">
        <v>8.9771942201139002E-2</v>
      </c>
      <c r="K629" s="103">
        <v>0.25315657776740502</v>
      </c>
      <c r="L629" s="103">
        <v>4.1887902047863898E-2</v>
      </c>
    </row>
    <row r="630" spans="1:12" customFormat="1" x14ac:dyDescent="0.25">
      <c r="A630" s="91">
        <v>627</v>
      </c>
      <c r="B630" s="91">
        <v>0</v>
      </c>
      <c r="C630" s="91"/>
      <c r="D630" s="91"/>
      <c r="E630" s="103">
        <v>0</v>
      </c>
      <c r="F630" s="103">
        <v>800</v>
      </c>
      <c r="G630" s="103">
        <v>65.743598710633805</v>
      </c>
      <c r="H630" s="103">
        <v>0</v>
      </c>
      <c r="I630" s="103">
        <v>-6.7199315199413396</v>
      </c>
      <c r="J630" s="103">
        <v>8.9762467906175494E-2</v>
      </c>
      <c r="K630" s="103">
        <v>0.25312986028718898</v>
      </c>
      <c r="L630" s="103">
        <v>4.1887902047863898E-2</v>
      </c>
    </row>
    <row r="631" spans="1:12" customFormat="1" x14ac:dyDescent="0.25">
      <c r="A631" s="91">
        <v>628</v>
      </c>
      <c r="B631" s="91">
        <v>0</v>
      </c>
      <c r="C631" s="91"/>
      <c r="D631" s="91"/>
      <c r="E631" s="103">
        <v>0</v>
      </c>
      <c r="F631" s="103">
        <v>800</v>
      </c>
      <c r="G631" s="103">
        <v>65.785458680151706</v>
      </c>
      <c r="H631" s="103">
        <v>0</v>
      </c>
      <c r="I631" s="103">
        <v>-6.7199315199413396</v>
      </c>
      <c r="J631" s="103">
        <v>8.9752995781624906E-2</v>
      </c>
      <c r="K631" s="103">
        <v>0.25310314892753</v>
      </c>
      <c r="L631" s="103">
        <v>4.1887902047863898E-2</v>
      </c>
    </row>
    <row r="632" spans="1:12" customFormat="1" x14ac:dyDescent="0.25">
      <c r="A632" s="91">
        <v>629</v>
      </c>
      <c r="B632" s="91">
        <v>0</v>
      </c>
      <c r="C632" s="91"/>
      <c r="D632" s="91"/>
      <c r="E632" s="103">
        <v>0</v>
      </c>
      <c r="F632" s="103">
        <v>800</v>
      </c>
      <c r="G632" s="103">
        <v>65.827318649669706</v>
      </c>
      <c r="H632" s="103">
        <v>0</v>
      </c>
      <c r="I632" s="103">
        <v>-6.7199315199413396</v>
      </c>
      <c r="J632" s="103">
        <v>8.9743525826722001E-2</v>
      </c>
      <c r="K632" s="103">
        <v>0.25307644368627003</v>
      </c>
      <c r="L632" s="103">
        <v>4.1887902047863898E-2</v>
      </c>
    </row>
    <row r="633" spans="1:12" customFormat="1" x14ac:dyDescent="0.25">
      <c r="A633" s="91">
        <v>630</v>
      </c>
      <c r="B633" s="91">
        <v>0</v>
      </c>
      <c r="C633" s="91"/>
      <c r="D633" s="91"/>
      <c r="E633" s="103">
        <v>0</v>
      </c>
      <c r="F633" s="103">
        <v>800</v>
      </c>
      <c r="G633" s="103">
        <v>65.869178619187593</v>
      </c>
      <c r="H633" s="103">
        <v>0</v>
      </c>
      <c r="I633" s="103">
        <v>-6.7199315199413396</v>
      </c>
      <c r="J633" s="103">
        <v>8.9734058040701906E-2</v>
      </c>
      <c r="K633" s="103">
        <v>0.25304974456125301</v>
      </c>
      <c r="L633" s="103">
        <v>4.1887902047863898E-2</v>
      </c>
    </row>
    <row r="634" spans="1:12" customFormat="1" x14ac:dyDescent="0.25">
      <c r="A634" s="91">
        <v>631</v>
      </c>
      <c r="B634" s="91">
        <v>0</v>
      </c>
      <c r="C634" s="91"/>
      <c r="D634" s="91"/>
      <c r="E634" s="103">
        <v>0</v>
      </c>
      <c r="F634" s="103">
        <v>800</v>
      </c>
      <c r="G634" s="103">
        <v>65.911038588705495</v>
      </c>
      <c r="H634" s="103">
        <v>0</v>
      </c>
      <c r="I634" s="103">
        <v>-6.7199315199413396</v>
      </c>
      <c r="J634" s="103">
        <v>8.9724592422799995E-2</v>
      </c>
      <c r="K634" s="103">
        <v>0.25302305155032101</v>
      </c>
      <c r="L634" s="103">
        <v>4.1887902047863898E-2</v>
      </c>
    </row>
    <row r="635" spans="1:12" customFormat="1" x14ac:dyDescent="0.25">
      <c r="A635" s="91">
        <v>632</v>
      </c>
      <c r="B635" s="91">
        <v>0</v>
      </c>
      <c r="C635" s="91"/>
      <c r="D635" s="91"/>
      <c r="E635" s="103">
        <v>0</v>
      </c>
      <c r="F635" s="103">
        <v>800</v>
      </c>
      <c r="G635" s="103">
        <v>65.952898558223495</v>
      </c>
      <c r="H635" s="103">
        <v>0</v>
      </c>
      <c r="I635" s="103">
        <v>-6.7199315199413396</v>
      </c>
      <c r="J635" s="103">
        <v>8.9715128972252103E-2</v>
      </c>
      <c r="K635" s="103">
        <v>0.25299636465132103</v>
      </c>
      <c r="L635" s="103">
        <v>4.1887902047863898E-2</v>
      </c>
    </row>
    <row r="636" spans="1:12" customFormat="1" x14ac:dyDescent="0.25">
      <c r="A636" s="91">
        <v>633</v>
      </c>
      <c r="B636" s="91">
        <v>0</v>
      </c>
      <c r="C636" s="91"/>
      <c r="D636" s="91"/>
      <c r="E636" s="103">
        <v>0</v>
      </c>
      <c r="F636" s="103">
        <v>800</v>
      </c>
      <c r="G636" s="103">
        <v>65.994758527741396</v>
      </c>
      <c r="H636" s="103">
        <v>0</v>
      </c>
      <c r="I636" s="103">
        <v>-6.7199315199413396</v>
      </c>
      <c r="J636" s="103">
        <v>8.9705667688294397E-2</v>
      </c>
      <c r="K636" s="103">
        <v>0.252969683862098</v>
      </c>
      <c r="L636" s="103">
        <v>4.1887902047863898E-2</v>
      </c>
    </row>
    <row r="637" spans="1:12" customFormat="1" x14ac:dyDescent="0.25">
      <c r="A637" s="91">
        <v>634</v>
      </c>
      <c r="B637" s="91">
        <v>0</v>
      </c>
      <c r="C637" s="91"/>
      <c r="D637" s="91"/>
      <c r="E637" s="103">
        <v>1</v>
      </c>
      <c r="F637" s="103">
        <v>800</v>
      </c>
      <c r="G637" s="103">
        <v>66.036618497259298</v>
      </c>
      <c r="H637" s="103">
        <v>0</v>
      </c>
      <c r="I637" s="103">
        <v>-6.7199315199413396</v>
      </c>
      <c r="J637" s="103">
        <v>8.9696208570163305E-2</v>
      </c>
      <c r="K637" s="103">
        <v>0.252943009180499</v>
      </c>
      <c r="L637" s="103">
        <v>4.1887902047863898E-2</v>
      </c>
    </row>
    <row r="638" spans="1:12" customFormat="1" x14ac:dyDescent="0.25">
      <c r="A638" s="91">
        <v>635</v>
      </c>
      <c r="B638" s="91">
        <v>1</v>
      </c>
      <c r="C638" s="91"/>
      <c r="D638" s="91"/>
      <c r="E638" s="103">
        <v>1</v>
      </c>
      <c r="F638" s="103">
        <v>800</v>
      </c>
      <c r="G638" s="103">
        <v>66.078478466777298</v>
      </c>
      <c r="H638" s="103">
        <v>0</v>
      </c>
      <c r="I638" s="103">
        <v>-6.7199315199413396</v>
      </c>
      <c r="J638" s="103">
        <v>8.9686751617095897E-2</v>
      </c>
      <c r="K638" s="103">
        <v>0.25291634060437201</v>
      </c>
      <c r="L638" s="103">
        <v>0.96475501839172595</v>
      </c>
    </row>
    <row r="639" spans="1:12" customFormat="1" x14ac:dyDescent="0.25">
      <c r="A639" s="91">
        <v>636</v>
      </c>
      <c r="B639" s="91">
        <v>3</v>
      </c>
      <c r="C639" s="91"/>
      <c r="D639" s="91"/>
      <c r="E639" s="103">
        <v>1</v>
      </c>
      <c r="F639" s="103">
        <v>800</v>
      </c>
      <c r="G639" s="103">
        <v>66.120338436295199</v>
      </c>
      <c r="H639" s="103">
        <v>0</v>
      </c>
      <c r="I639" s="103">
        <v>-6.7199315199413396</v>
      </c>
      <c r="J639" s="103">
        <v>8.9677296828329395E-2</v>
      </c>
      <c r="K639" s="103">
        <v>0.25288967813156599</v>
      </c>
      <c r="L639" s="103">
        <v>2.1324814237128198</v>
      </c>
    </row>
    <row r="640" spans="1:12" customFormat="1" x14ac:dyDescent="0.25">
      <c r="A640" s="91">
        <v>637</v>
      </c>
      <c r="B640" s="91">
        <v>7</v>
      </c>
      <c r="C640" s="91"/>
      <c r="D640" s="91"/>
      <c r="E640" s="103">
        <v>1</v>
      </c>
      <c r="F640" s="103">
        <v>833.72158218565505</v>
      </c>
      <c r="G640" s="103">
        <v>66.155325264992499</v>
      </c>
      <c r="H640" s="103">
        <v>0</v>
      </c>
      <c r="I640" s="103">
        <v>-6.7199315199413396</v>
      </c>
      <c r="J640" s="103">
        <v>0.38952749470784498</v>
      </c>
      <c r="K640" s="103">
        <v>1.09846623665114</v>
      </c>
      <c r="L640" s="103">
        <v>3.8013271176961698</v>
      </c>
    </row>
    <row r="641" spans="1:12" customFormat="1" x14ac:dyDescent="0.25">
      <c r="A641" s="91">
        <v>638</v>
      </c>
      <c r="B641" s="91">
        <v>10</v>
      </c>
      <c r="C641" s="91"/>
      <c r="D641" s="91"/>
      <c r="E641" s="103">
        <v>1</v>
      </c>
      <c r="F641" s="103">
        <v>1191.0308316937901</v>
      </c>
      <c r="G641" s="103">
        <v>66.220774169079903</v>
      </c>
      <c r="H641" s="103">
        <v>0</v>
      </c>
      <c r="I641" s="103">
        <v>-6.7199315199413396</v>
      </c>
      <c r="J641" s="103">
        <v>0.488236355176629</v>
      </c>
      <c r="K641" s="103">
        <v>1.3768248941435799</v>
      </c>
      <c r="L641" s="103">
        <v>4.5109125652679198</v>
      </c>
    </row>
    <row r="642" spans="1:12" customFormat="1" x14ac:dyDescent="0.25">
      <c r="A642" s="91">
        <v>639</v>
      </c>
      <c r="B642" s="91">
        <v>13</v>
      </c>
      <c r="C642" s="91"/>
      <c r="D642" s="91"/>
      <c r="E642" s="103">
        <v>1</v>
      </c>
      <c r="F642" s="103">
        <v>1548.3400812019299</v>
      </c>
      <c r="G642" s="103">
        <v>66.287919488683102</v>
      </c>
      <c r="H642" s="103">
        <v>0</v>
      </c>
      <c r="I642" s="103">
        <v>-6.7199315199413396</v>
      </c>
      <c r="J642" s="103">
        <v>0.69502460671500099</v>
      </c>
      <c r="K642" s="103">
        <v>1.9599670741876101</v>
      </c>
      <c r="L642" s="103">
        <v>6.95606486856573</v>
      </c>
    </row>
    <row r="643" spans="1:12" customFormat="1" x14ac:dyDescent="0.25">
      <c r="A643" s="91">
        <v>640</v>
      </c>
      <c r="B643" s="91">
        <v>16</v>
      </c>
      <c r="C643" s="91"/>
      <c r="D643" s="91"/>
      <c r="E643" s="103">
        <v>2</v>
      </c>
      <c r="F643" s="103">
        <v>985.78894537555402</v>
      </c>
      <c r="G643" s="103">
        <v>66.341058944775099</v>
      </c>
      <c r="H643" s="103">
        <v>0</v>
      </c>
      <c r="I643" s="103">
        <v>-6.7199315199413396</v>
      </c>
      <c r="J643" s="103">
        <v>0.34503105562618303</v>
      </c>
      <c r="K643" s="103">
        <v>0.97298642676231795</v>
      </c>
      <c r="L643" s="103">
        <v>2.6876554299505702</v>
      </c>
    </row>
    <row r="644" spans="1:12" customFormat="1" x14ac:dyDescent="0.25">
      <c r="A644" s="91">
        <v>641</v>
      </c>
      <c r="B644" s="91">
        <v>15</v>
      </c>
      <c r="C644" s="91"/>
      <c r="D644" s="91"/>
      <c r="E644" s="103">
        <v>2</v>
      </c>
      <c r="F644" s="103">
        <v>924.17713628958199</v>
      </c>
      <c r="G644" s="103">
        <v>66.388821796370806</v>
      </c>
      <c r="H644" s="103">
        <v>0</v>
      </c>
      <c r="I644" s="103">
        <v>-6.7199315199413396</v>
      </c>
      <c r="J644" s="103">
        <v>0.237389440012306</v>
      </c>
      <c r="K644" s="103">
        <v>0.66943742953657104</v>
      </c>
      <c r="L644" s="103">
        <v>1.07450251134076</v>
      </c>
    </row>
    <row r="645" spans="1:12" customFormat="1" x14ac:dyDescent="0.25">
      <c r="A645" s="91">
        <v>642</v>
      </c>
      <c r="B645" s="91">
        <v>17</v>
      </c>
      <c r="C645" s="91"/>
      <c r="D645" s="91"/>
      <c r="E645" s="103">
        <v>2</v>
      </c>
      <c r="F645" s="103">
        <v>1047.4007544615299</v>
      </c>
      <c r="G645" s="103">
        <v>66.439490326606403</v>
      </c>
      <c r="H645" s="103">
        <v>0</v>
      </c>
      <c r="I645" s="103">
        <v>-6.7199315199413396</v>
      </c>
      <c r="J645" s="103">
        <v>0.59499572387271304</v>
      </c>
      <c r="K645" s="103">
        <v>1.67788595800197</v>
      </c>
      <c r="L645" s="103">
        <v>6.6425699136754996</v>
      </c>
    </row>
    <row r="646" spans="1:12" customFormat="1" x14ac:dyDescent="0.25">
      <c r="A646" s="91">
        <v>643</v>
      </c>
      <c r="B646" s="91">
        <v>20</v>
      </c>
      <c r="C646" s="91"/>
      <c r="D646" s="91"/>
      <c r="E646" s="103">
        <v>2</v>
      </c>
      <c r="F646" s="103">
        <v>1232.2361817194401</v>
      </c>
      <c r="G646" s="103">
        <v>66.5107930766804</v>
      </c>
      <c r="H646" s="103">
        <v>0</v>
      </c>
      <c r="I646" s="103">
        <v>-6.7199315199413396</v>
      </c>
      <c r="J646" s="103">
        <v>0.836514619723562</v>
      </c>
      <c r="K646" s="103">
        <v>2.3589684392383798</v>
      </c>
      <c r="L646" s="103">
        <v>10.197509505804</v>
      </c>
    </row>
    <row r="647" spans="1:12" customFormat="1" x14ac:dyDescent="0.25">
      <c r="A647" s="91">
        <v>644</v>
      </c>
      <c r="B647" s="91">
        <v>24</v>
      </c>
      <c r="C647" s="91"/>
      <c r="D647" s="91"/>
      <c r="E647" s="103">
        <v>2</v>
      </c>
      <c r="F647" s="103">
        <v>1478.68341806333</v>
      </c>
      <c r="G647" s="103">
        <v>66.575075061761595</v>
      </c>
      <c r="H647" s="103">
        <v>0</v>
      </c>
      <c r="I647" s="103">
        <v>-6.7199315199413396</v>
      </c>
      <c r="J647" s="103">
        <v>0.82894216820258904</v>
      </c>
      <c r="K647" s="103">
        <v>2.3376141511907398</v>
      </c>
      <c r="L647" s="103">
        <v>9.4683587454743492</v>
      </c>
    </row>
    <row r="648" spans="1:12" customFormat="1" x14ac:dyDescent="0.25">
      <c r="A648" s="91">
        <v>645</v>
      </c>
      <c r="B648" s="91">
        <v>26</v>
      </c>
      <c r="C648" s="91"/>
      <c r="D648" s="91"/>
      <c r="E648" s="103">
        <v>2</v>
      </c>
      <c r="F648" s="103">
        <v>1601.90703623527</v>
      </c>
      <c r="G648" s="103">
        <v>66.640839786520004</v>
      </c>
      <c r="H648" s="103">
        <v>0</v>
      </c>
      <c r="I648" s="103">
        <v>-6.7199315199413396</v>
      </c>
      <c r="J648" s="103">
        <v>0.95844018988218205</v>
      </c>
      <c r="K648" s="103">
        <v>2.7027981406671202</v>
      </c>
      <c r="L648" s="103">
        <v>11.3105534014288</v>
      </c>
    </row>
    <row r="649" spans="1:12" customFormat="1" x14ac:dyDescent="0.25">
      <c r="A649" s="91">
        <v>646</v>
      </c>
      <c r="B649" s="91">
        <v>30</v>
      </c>
      <c r="C649" s="91"/>
      <c r="D649" s="91"/>
      <c r="E649" s="103">
        <v>3</v>
      </c>
      <c r="F649" s="103">
        <v>1156.6930400057499</v>
      </c>
      <c r="G649" s="103">
        <v>66.702623354987097</v>
      </c>
      <c r="H649" s="103">
        <v>0</v>
      </c>
      <c r="I649" s="103">
        <v>-6.7199315199413396</v>
      </c>
      <c r="J649" s="103">
        <v>0.90131610091287295</v>
      </c>
      <c r="K649" s="103">
        <v>2.5417084001873</v>
      </c>
      <c r="L649" s="103">
        <v>11.3880453403098</v>
      </c>
    </row>
    <row r="650" spans="1:12" customFormat="1" x14ac:dyDescent="0.25">
      <c r="A650" s="91">
        <v>647</v>
      </c>
      <c r="B650" s="91">
        <v>31</v>
      </c>
      <c r="C650" s="91"/>
      <c r="D650" s="91"/>
      <c r="E650" s="103">
        <v>3</v>
      </c>
      <c r="F650" s="103">
        <v>1195.2494746726099</v>
      </c>
      <c r="G650" s="103">
        <v>66.773575118726498</v>
      </c>
      <c r="H650" s="103">
        <v>0</v>
      </c>
      <c r="I650" s="103">
        <v>-6.7199315199413396</v>
      </c>
      <c r="J650" s="103">
        <v>0.52743593754435603</v>
      </c>
      <c r="K650" s="103">
        <v>1.4873675857552899</v>
      </c>
      <c r="L650" s="103">
        <v>5.1638677190003399</v>
      </c>
    </row>
    <row r="651" spans="1:12" customFormat="1" x14ac:dyDescent="0.25">
      <c r="A651" s="91">
        <v>648</v>
      </c>
      <c r="B651" s="91">
        <v>32</v>
      </c>
      <c r="C651" s="91"/>
      <c r="D651" s="91"/>
      <c r="E651" s="103">
        <v>3</v>
      </c>
      <c r="F651" s="103">
        <v>1233.80590933947</v>
      </c>
      <c r="G651" s="103">
        <v>66.845940956175696</v>
      </c>
      <c r="H651" s="103">
        <v>0</v>
      </c>
      <c r="I651" s="103">
        <v>-6.7199315199413396</v>
      </c>
      <c r="J651" s="103">
        <v>0.38228849196683701</v>
      </c>
      <c r="K651" s="103">
        <v>1.0780522730515101</v>
      </c>
      <c r="L651" s="103">
        <v>2.5905652259241498</v>
      </c>
    </row>
    <row r="652" spans="1:12" customFormat="1" x14ac:dyDescent="0.25">
      <c r="A652" s="91">
        <v>649</v>
      </c>
      <c r="B652" s="91">
        <v>31</v>
      </c>
      <c r="C652" s="91"/>
      <c r="D652" s="91"/>
      <c r="E652" s="103">
        <v>3</v>
      </c>
      <c r="F652" s="103">
        <v>1195.2494746726099</v>
      </c>
      <c r="G652" s="103">
        <v>66.919849480915801</v>
      </c>
      <c r="H652" s="103">
        <v>0</v>
      </c>
      <c r="I652" s="103">
        <v>-6.7199315199413396</v>
      </c>
      <c r="J652" s="103">
        <v>0.206721661263644</v>
      </c>
      <c r="K652" s="103">
        <v>0.58295439569127205</v>
      </c>
      <c r="L652" s="103">
        <v>-0.30485279022712702</v>
      </c>
    </row>
    <row r="653" spans="1:12" customFormat="1" x14ac:dyDescent="0.25">
      <c r="A653" s="91">
        <v>650</v>
      </c>
      <c r="B653" s="91">
        <v>31</v>
      </c>
      <c r="C653" s="91"/>
      <c r="D653" s="91"/>
      <c r="E653" s="103">
        <v>3</v>
      </c>
      <c r="F653" s="103">
        <v>1195.2494746726099</v>
      </c>
      <c r="G653" s="103">
        <v>66.994037337665404</v>
      </c>
      <c r="H653" s="103">
        <v>0</v>
      </c>
      <c r="I653" s="103">
        <v>-6.7199315199413396</v>
      </c>
      <c r="J653" s="103">
        <v>0.41034633810337701</v>
      </c>
      <c r="K653" s="103">
        <v>1.1571753056303999</v>
      </c>
      <c r="L653" s="103">
        <v>3.1887974458972801</v>
      </c>
    </row>
    <row r="654" spans="1:12" customFormat="1" x14ac:dyDescent="0.25">
      <c r="A654" s="91">
        <v>651</v>
      </c>
      <c r="B654" s="91">
        <v>31</v>
      </c>
      <c r="C654" s="91"/>
      <c r="D654" s="91"/>
      <c r="E654" s="103">
        <v>3</v>
      </c>
      <c r="F654" s="103">
        <v>1195.2494746726099</v>
      </c>
      <c r="G654" s="103">
        <v>67.065698919018601</v>
      </c>
      <c r="H654" s="103">
        <v>0</v>
      </c>
      <c r="I654" s="103">
        <v>-6.7199315199413396</v>
      </c>
      <c r="J654" s="103">
        <v>0.35704757492257699</v>
      </c>
      <c r="K654" s="103">
        <v>1.0068729711230899</v>
      </c>
      <c r="L654" s="103">
        <v>2.28190498241187</v>
      </c>
    </row>
    <row r="655" spans="1:12" customFormat="1" x14ac:dyDescent="0.25">
      <c r="A655" s="91">
        <v>652</v>
      </c>
      <c r="B655" s="91">
        <v>31</v>
      </c>
      <c r="C655" s="91"/>
      <c r="D655" s="91"/>
      <c r="E655" s="103">
        <v>3</v>
      </c>
      <c r="F655" s="103">
        <v>1195.2494746726099</v>
      </c>
      <c r="G655" s="103">
        <v>67.137360500371699</v>
      </c>
      <c r="H655" s="103">
        <v>0</v>
      </c>
      <c r="I655" s="103">
        <v>-6.7199315199413396</v>
      </c>
      <c r="J655" s="103">
        <v>0.37121326127186399</v>
      </c>
      <c r="K655" s="103">
        <v>1.04682015940912</v>
      </c>
      <c r="L655" s="103">
        <v>2.5242924994996798</v>
      </c>
    </row>
    <row r="656" spans="1:12" customFormat="1" x14ac:dyDescent="0.25">
      <c r="A656" s="91">
        <v>653</v>
      </c>
      <c r="B656" s="91">
        <v>31</v>
      </c>
      <c r="C656" s="91"/>
      <c r="D656" s="91"/>
      <c r="E656" s="103">
        <v>3</v>
      </c>
      <c r="F656" s="103">
        <v>1195.2494746726099</v>
      </c>
      <c r="G656" s="103">
        <v>67.209022081724896</v>
      </c>
      <c r="H656" s="103">
        <v>0</v>
      </c>
      <c r="I656" s="103">
        <v>-6.7199315199413396</v>
      </c>
      <c r="J656" s="103">
        <v>0.36739523419178599</v>
      </c>
      <c r="K656" s="103">
        <v>1.0360533357700601</v>
      </c>
      <c r="L656" s="103">
        <v>2.4598907616527099</v>
      </c>
    </row>
    <row r="657" spans="1:12" customFormat="1" x14ac:dyDescent="0.25">
      <c r="A657" s="91">
        <v>654</v>
      </c>
      <c r="B657" s="91">
        <v>31</v>
      </c>
      <c r="C657" s="91"/>
      <c r="D657" s="91"/>
      <c r="E657" s="103">
        <v>3</v>
      </c>
      <c r="F657" s="103">
        <v>1195.2494746726099</v>
      </c>
      <c r="G657" s="103">
        <v>67.280683663078094</v>
      </c>
      <c r="H657" s="103">
        <v>0</v>
      </c>
      <c r="I657" s="103">
        <v>-6.7199315199413396</v>
      </c>
      <c r="J657" s="103">
        <v>0.36814325091460498</v>
      </c>
      <c r="K657" s="103">
        <v>1.03816274043502</v>
      </c>
      <c r="L657" s="103">
        <v>2.47335302500754</v>
      </c>
    </row>
    <row r="658" spans="1:12" customFormat="1" x14ac:dyDescent="0.25">
      <c r="A658" s="91">
        <v>655</v>
      </c>
      <c r="B658" s="91">
        <v>31</v>
      </c>
      <c r="C658" s="91"/>
      <c r="D658" s="91"/>
      <c r="E658" s="103">
        <v>3</v>
      </c>
      <c r="F658" s="103">
        <v>1195.2494746726099</v>
      </c>
      <c r="G658" s="103">
        <v>67.352345244431305</v>
      </c>
      <c r="H658" s="103">
        <v>0</v>
      </c>
      <c r="I658" s="103">
        <v>-6.7199315199413396</v>
      </c>
      <c r="J658" s="103">
        <v>0.36861762967679901</v>
      </c>
      <c r="K658" s="103">
        <v>1.0395004869631399</v>
      </c>
      <c r="L658" s="103">
        <v>2.4821476250579302</v>
      </c>
    </row>
    <row r="659" spans="1:12" customFormat="1" x14ac:dyDescent="0.25">
      <c r="A659" s="91">
        <v>656</v>
      </c>
      <c r="B659" s="91">
        <v>31</v>
      </c>
      <c r="C659" s="91"/>
      <c r="D659" s="91"/>
      <c r="E659" s="103">
        <v>3</v>
      </c>
      <c r="F659" s="103">
        <v>1195.2494746726099</v>
      </c>
      <c r="G659" s="103">
        <v>67.424006825784502</v>
      </c>
      <c r="H659" s="103">
        <v>0</v>
      </c>
      <c r="I659" s="103">
        <v>-6.7199315199413396</v>
      </c>
      <c r="J659" s="103">
        <v>0.36562147610680901</v>
      </c>
      <c r="K659" s="103">
        <v>1.0310513438829501</v>
      </c>
      <c r="L659" s="103">
        <v>2.4317491378896801</v>
      </c>
    </row>
    <row r="660" spans="1:12" customFormat="1" x14ac:dyDescent="0.25">
      <c r="A660" s="91">
        <v>657</v>
      </c>
      <c r="B660" s="91">
        <v>31</v>
      </c>
      <c r="C660" s="91"/>
      <c r="D660" s="91"/>
      <c r="E660" s="103">
        <v>3</v>
      </c>
      <c r="F660" s="103">
        <v>1195.2494746726099</v>
      </c>
      <c r="G660" s="103">
        <v>67.498194682534006</v>
      </c>
      <c r="H660" s="103">
        <v>0</v>
      </c>
      <c r="I660" s="103">
        <v>-6.7199315199413396</v>
      </c>
      <c r="J660" s="103">
        <v>0.376783983137426</v>
      </c>
      <c r="K660" s="103">
        <v>1.0625295765009299</v>
      </c>
      <c r="L660" s="103">
        <v>2.6227910452404402</v>
      </c>
    </row>
    <row r="661" spans="1:12" customFormat="1" x14ac:dyDescent="0.25">
      <c r="A661" s="91">
        <v>658</v>
      </c>
      <c r="B661" s="91">
        <v>31</v>
      </c>
      <c r="C661" s="91"/>
      <c r="D661" s="91"/>
      <c r="E661" s="103">
        <v>3</v>
      </c>
      <c r="F661" s="103">
        <v>1195.2494746726099</v>
      </c>
      <c r="G661" s="103">
        <v>67.569856263887203</v>
      </c>
      <c r="H661" s="103">
        <v>0</v>
      </c>
      <c r="I661" s="103">
        <v>-6.7199315199413396</v>
      </c>
      <c r="J661" s="103">
        <v>0.33483780036945299</v>
      </c>
      <c r="K661" s="103">
        <v>0.94424148091585602</v>
      </c>
      <c r="L661" s="103">
        <v>1.90726549443388</v>
      </c>
    </row>
    <row r="662" spans="1:12" customFormat="1" x14ac:dyDescent="0.25">
      <c r="A662" s="91">
        <v>659</v>
      </c>
      <c r="B662" s="91">
        <v>31</v>
      </c>
      <c r="C662" s="91"/>
      <c r="D662" s="91"/>
      <c r="E662" s="103">
        <v>3</v>
      </c>
      <c r="F662" s="103">
        <v>1195.2494746726099</v>
      </c>
      <c r="G662" s="103">
        <v>67.640808027626605</v>
      </c>
      <c r="H662" s="103">
        <v>0</v>
      </c>
      <c r="I662" s="103">
        <v>-6.7199315199413396</v>
      </c>
      <c r="J662" s="103">
        <v>0.49208074357465198</v>
      </c>
      <c r="K662" s="103">
        <v>1.3876660566113701</v>
      </c>
      <c r="L662" s="103">
        <v>4.5777776189269099</v>
      </c>
    </row>
    <row r="663" spans="1:12" customFormat="1" x14ac:dyDescent="0.25">
      <c r="A663" s="91">
        <v>660</v>
      </c>
      <c r="B663" s="91">
        <v>32</v>
      </c>
      <c r="C663" s="91"/>
      <c r="D663" s="91"/>
      <c r="E663" s="103">
        <v>3</v>
      </c>
      <c r="F663" s="103">
        <v>1233.80590933947</v>
      </c>
      <c r="G663" s="103">
        <v>67.712464047462106</v>
      </c>
      <c r="H663" s="103">
        <v>0</v>
      </c>
      <c r="I663" s="103">
        <v>-6.7199315199413396</v>
      </c>
      <c r="J663" s="103">
        <v>0.50961044988886295</v>
      </c>
      <c r="K663" s="103">
        <v>1.43709976998509</v>
      </c>
      <c r="L663" s="103">
        <v>4.7653196523051102</v>
      </c>
    </row>
    <row r="664" spans="1:12" customFormat="1" x14ac:dyDescent="0.25">
      <c r="A664" s="91">
        <v>661</v>
      </c>
      <c r="B664" s="91">
        <v>32</v>
      </c>
      <c r="C664" s="91"/>
      <c r="D664" s="91"/>
      <c r="E664" s="103">
        <v>3</v>
      </c>
      <c r="F664" s="103">
        <v>1233.80590933947</v>
      </c>
      <c r="G664" s="103">
        <v>67.784829884911304</v>
      </c>
      <c r="H664" s="103">
        <v>0</v>
      </c>
      <c r="I664" s="103">
        <v>-6.7199315199413396</v>
      </c>
      <c r="J664" s="103">
        <v>0.34774135004934598</v>
      </c>
      <c r="K664" s="103">
        <v>0.98062944800132201</v>
      </c>
      <c r="L664" s="103">
        <v>2.0079388980797499</v>
      </c>
    </row>
    <row r="665" spans="1:12" customFormat="1" x14ac:dyDescent="0.25">
      <c r="A665" s="91">
        <v>662</v>
      </c>
      <c r="B665" s="91">
        <v>32</v>
      </c>
      <c r="C665" s="91"/>
      <c r="D665" s="91"/>
      <c r="E665" s="103">
        <v>3</v>
      </c>
      <c r="F665" s="103">
        <v>1233.80590933947</v>
      </c>
      <c r="G665" s="103">
        <v>67.859721997756793</v>
      </c>
      <c r="H665" s="103">
        <v>0</v>
      </c>
      <c r="I665" s="103">
        <v>-6.7199315199413396</v>
      </c>
      <c r="J665" s="103">
        <v>0.39078579898489302</v>
      </c>
      <c r="K665" s="103">
        <v>1.1020146505180699</v>
      </c>
      <c r="L665" s="103">
        <v>2.74627016458196</v>
      </c>
    </row>
    <row r="666" spans="1:12" customFormat="1" x14ac:dyDescent="0.25">
      <c r="A666" s="91">
        <v>663</v>
      </c>
      <c r="B666" s="91">
        <v>32</v>
      </c>
      <c r="C666" s="91"/>
      <c r="D666" s="91"/>
      <c r="E666" s="103">
        <v>3</v>
      </c>
      <c r="F666" s="103">
        <v>1233.80590933947</v>
      </c>
      <c r="G666" s="103">
        <v>67.932087835205905</v>
      </c>
      <c r="H666" s="103">
        <v>0</v>
      </c>
      <c r="I666" s="103">
        <v>-6.7199315199413396</v>
      </c>
      <c r="J666" s="103">
        <v>0.37911572213980199</v>
      </c>
      <c r="K666" s="103">
        <v>1.0691050727151701</v>
      </c>
      <c r="L666" s="103">
        <v>2.54733400345726</v>
      </c>
    </row>
    <row r="667" spans="1:12" customFormat="1" x14ac:dyDescent="0.25">
      <c r="A667" s="91">
        <v>664</v>
      </c>
      <c r="B667" s="91">
        <v>32</v>
      </c>
      <c r="C667" s="91"/>
      <c r="D667" s="91"/>
      <c r="E667" s="103">
        <v>3</v>
      </c>
      <c r="F667" s="103">
        <v>1233.80590933947</v>
      </c>
      <c r="G667" s="103">
        <v>68.004453672655103</v>
      </c>
      <c r="H667" s="103">
        <v>0</v>
      </c>
      <c r="I667" s="103">
        <v>-6.7199315199413396</v>
      </c>
      <c r="J667" s="103">
        <v>0.38231636804518199</v>
      </c>
      <c r="K667" s="103">
        <v>1.07813088349952</v>
      </c>
      <c r="L667" s="103">
        <v>2.6028537351799201</v>
      </c>
    </row>
    <row r="668" spans="1:12" customFormat="1" x14ac:dyDescent="0.25">
      <c r="A668" s="91">
        <v>665</v>
      </c>
      <c r="B668" s="91">
        <v>32</v>
      </c>
      <c r="C668" s="91"/>
      <c r="D668" s="91"/>
      <c r="E668" s="103">
        <v>3</v>
      </c>
      <c r="F668" s="103">
        <v>1233.80590933947</v>
      </c>
      <c r="G668" s="103">
        <v>68.076819510104301</v>
      </c>
      <c r="H668" s="103">
        <v>0</v>
      </c>
      <c r="I668" s="103">
        <v>-6.7199315199413396</v>
      </c>
      <c r="J668" s="103">
        <v>0.38080985163839798</v>
      </c>
      <c r="K668" s="103">
        <v>1.07388251225411</v>
      </c>
      <c r="L668" s="103">
        <v>2.5778047101779</v>
      </c>
    </row>
    <row r="669" spans="1:12" customFormat="1" x14ac:dyDescent="0.25">
      <c r="A669" s="91">
        <v>666</v>
      </c>
      <c r="B669" s="91">
        <v>32</v>
      </c>
      <c r="C669" s="91"/>
      <c r="D669" s="91"/>
      <c r="E669" s="103">
        <v>3</v>
      </c>
      <c r="F669" s="103">
        <v>1233.80590933947</v>
      </c>
      <c r="G669" s="103">
        <v>68.149185347553498</v>
      </c>
      <c r="H669" s="103">
        <v>0</v>
      </c>
      <c r="I669" s="103">
        <v>-6.7199315199413396</v>
      </c>
      <c r="J669" s="103">
        <v>0.38326594869993802</v>
      </c>
      <c r="K669" s="103">
        <v>1.0808086977806599</v>
      </c>
      <c r="L669" s="103">
        <v>2.6205744930509498</v>
      </c>
    </row>
    <row r="670" spans="1:12" customFormat="1" x14ac:dyDescent="0.25">
      <c r="A670" s="91">
        <v>667</v>
      </c>
      <c r="B670" s="91">
        <v>32</v>
      </c>
      <c r="C670" s="91"/>
      <c r="D670" s="91"/>
      <c r="E670" s="103">
        <v>3</v>
      </c>
      <c r="F670" s="103">
        <v>1233.80590933947</v>
      </c>
      <c r="G670" s="103">
        <v>68.221551185002596</v>
      </c>
      <c r="H670" s="103">
        <v>0</v>
      </c>
      <c r="I670" s="103">
        <v>-6.7199315199413396</v>
      </c>
      <c r="J670" s="103">
        <v>0.37458162325812999</v>
      </c>
      <c r="K670" s="103">
        <v>1.0563189289825199</v>
      </c>
      <c r="L670" s="103">
        <v>2.47263815970478</v>
      </c>
    </row>
    <row r="671" spans="1:12" customFormat="1" x14ac:dyDescent="0.25">
      <c r="A671" s="91">
        <v>668</v>
      </c>
      <c r="B671" s="91">
        <v>32</v>
      </c>
      <c r="C671" s="91"/>
      <c r="D671" s="91"/>
      <c r="E671" s="103">
        <v>3</v>
      </c>
      <c r="F671" s="103">
        <v>1233.80590933947</v>
      </c>
      <c r="G671" s="103">
        <v>68.2964432978481</v>
      </c>
      <c r="H671" s="103">
        <v>0</v>
      </c>
      <c r="I671" s="103">
        <v>-6.7199315199413396</v>
      </c>
      <c r="J671" s="103">
        <v>0.406528264660039</v>
      </c>
      <c r="K671" s="103">
        <v>1.1464083512470999</v>
      </c>
      <c r="L671" s="103">
        <v>3.0197082878942001</v>
      </c>
    </row>
    <row r="672" spans="1:12" customFormat="1" x14ac:dyDescent="0.25">
      <c r="A672" s="91">
        <v>669</v>
      </c>
      <c r="B672" s="91">
        <v>32</v>
      </c>
      <c r="C672" s="91"/>
      <c r="D672" s="91"/>
      <c r="E672" s="103">
        <v>3</v>
      </c>
      <c r="F672" s="103">
        <v>1233.80590933947</v>
      </c>
      <c r="G672" s="103">
        <v>68.368809135297298</v>
      </c>
      <c r="H672" s="103">
        <v>0</v>
      </c>
      <c r="I672" s="103">
        <v>-6.7199315199413396</v>
      </c>
      <c r="J672" s="103">
        <v>0.28761859950839702</v>
      </c>
      <c r="K672" s="103">
        <v>0.81108349188501305</v>
      </c>
      <c r="L672" s="103">
        <v>0.97865954595042404</v>
      </c>
    </row>
    <row r="673" spans="1:12" customFormat="1" x14ac:dyDescent="0.25">
      <c r="A673" s="91">
        <v>670</v>
      </c>
      <c r="B673" s="91">
        <v>31</v>
      </c>
      <c r="C673" s="91"/>
      <c r="D673" s="91"/>
      <c r="E673" s="103">
        <v>3</v>
      </c>
      <c r="F673" s="103">
        <v>1195.2494746726099</v>
      </c>
      <c r="G673" s="103">
        <v>68.442336638874295</v>
      </c>
      <c r="H673" s="103">
        <v>0</v>
      </c>
      <c r="I673" s="103">
        <v>-6.7199315199413396</v>
      </c>
      <c r="J673" s="103">
        <v>0.12693453444164399</v>
      </c>
      <c r="K673" s="103">
        <v>0.35795496401032101</v>
      </c>
      <c r="L673" s="103">
        <v>-1.67739454641527</v>
      </c>
    </row>
    <row r="674" spans="1:12" customFormat="1" x14ac:dyDescent="0.25">
      <c r="A674" s="91">
        <v>671</v>
      </c>
      <c r="B674" s="91">
        <v>30</v>
      </c>
      <c r="C674" s="91"/>
      <c r="D674" s="91"/>
      <c r="E674" s="103">
        <v>3</v>
      </c>
      <c r="F674" s="103">
        <v>1156.6930400057499</v>
      </c>
      <c r="G674" s="103">
        <v>68.513105128097294</v>
      </c>
      <c r="H674" s="103">
        <v>0</v>
      </c>
      <c r="I674" s="103">
        <v>-6.7199315199413396</v>
      </c>
      <c r="J674" s="103">
        <v>0.242180185969191</v>
      </c>
      <c r="K674" s="103">
        <v>0.68294731716583101</v>
      </c>
      <c r="L674" s="103">
        <v>0.45156022172165999</v>
      </c>
    </row>
    <row r="675" spans="1:12" customFormat="1" x14ac:dyDescent="0.25">
      <c r="A675" s="91">
        <v>672</v>
      </c>
      <c r="B675" s="91">
        <v>29</v>
      </c>
      <c r="C675" s="91"/>
      <c r="D675" s="91"/>
      <c r="E675" s="103">
        <v>3</v>
      </c>
      <c r="F675" s="103">
        <v>1118.1366053388899</v>
      </c>
      <c r="G675" s="103">
        <v>68.580107795226397</v>
      </c>
      <c r="H675" s="103">
        <v>0</v>
      </c>
      <c r="I675" s="103">
        <v>-6.7199315199413396</v>
      </c>
      <c r="J675" s="103">
        <v>0</v>
      </c>
      <c r="K675" s="103">
        <v>0</v>
      </c>
      <c r="L675" s="103">
        <v>-3.7058265151747598</v>
      </c>
    </row>
    <row r="676" spans="1:12" customFormat="1" x14ac:dyDescent="0.25">
      <c r="A676" s="91">
        <v>673</v>
      </c>
      <c r="B676" s="91">
        <v>25</v>
      </c>
      <c r="C676" s="91"/>
      <c r="D676" s="91"/>
      <c r="E676" s="103">
        <v>2</v>
      </c>
      <c r="F676" s="103">
        <v>1540.2952271493</v>
      </c>
      <c r="G676" s="103">
        <v>68.647535305941005</v>
      </c>
      <c r="H676" s="103">
        <v>0</v>
      </c>
      <c r="I676" s="103">
        <v>-6.7199315199413396</v>
      </c>
      <c r="J676" s="103">
        <v>0</v>
      </c>
      <c r="K676" s="103">
        <v>0</v>
      </c>
      <c r="L676" s="103">
        <v>-5.3341752689045503</v>
      </c>
    </row>
    <row r="677" spans="1:12" customFormat="1" x14ac:dyDescent="0.25">
      <c r="A677" s="91">
        <v>674</v>
      </c>
      <c r="B677" s="91">
        <v>22</v>
      </c>
      <c r="C677" s="91"/>
      <c r="D677" s="91"/>
      <c r="E677" s="103">
        <v>2</v>
      </c>
      <c r="F677" s="103">
        <v>1355.45979989139</v>
      </c>
      <c r="G677" s="103">
        <v>68.721535998967994</v>
      </c>
      <c r="H677" s="103">
        <v>0</v>
      </c>
      <c r="I677" s="103">
        <v>-6.7199315199413396</v>
      </c>
      <c r="J677" s="103">
        <v>0</v>
      </c>
      <c r="K677" s="103">
        <v>0</v>
      </c>
      <c r="L677" s="103">
        <v>-2.7414482845418302</v>
      </c>
    </row>
    <row r="678" spans="1:12" customFormat="1" x14ac:dyDescent="0.25">
      <c r="A678" s="91">
        <v>675</v>
      </c>
      <c r="B678" s="91">
        <v>20</v>
      </c>
      <c r="C678" s="91"/>
      <c r="D678" s="91"/>
      <c r="E678" s="103">
        <v>2</v>
      </c>
      <c r="F678" s="103">
        <v>1232.2361817194401</v>
      </c>
      <c r="G678" s="103">
        <v>68.795042381207793</v>
      </c>
      <c r="H678" s="103">
        <v>0</v>
      </c>
      <c r="I678" s="103">
        <v>-6.7199315199413396</v>
      </c>
      <c r="J678" s="103">
        <v>0</v>
      </c>
      <c r="K678" s="103">
        <v>0</v>
      </c>
      <c r="L678" s="103">
        <v>-4.1277992614266097</v>
      </c>
    </row>
    <row r="679" spans="1:12" customFormat="1" x14ac:dyDescent="0.25">
      <c r="A679" s="91">
        <v>676</v>
      </c>
      <c r="B679" s="91">
        <v>16</v>
      </c>
      <c r="C679" s="91"/>
      <c r="D679" s="91"/>
      <c r="E679" s="103">
        <v>2</v>
      </c>
      <c r="F679" s="103">
        <v>985.78894537555402</v>
      </c>
      <c r="G679" s="103">
        <v>68.853441170005397</v>
      </c>
      <c r="H679" s="103">
        <v>0</v>
      </c>
      <c r="I679" s="103">
        <v>-6.7199315199413396</v>
      </c>
      <c r="J679" s="103">
        <v>0</v>
      </c>
      <c r="K679" s="103">
        <v>0</v>
      </c>
      <c r="L679" s="103">
        <v>-3.2307944408484102</v>
      </c>
    </row>
    <row r="680" spans="1:12" customFormat="1" x14ac:dyDescent="0.25">
      <c r="A680" s="91">
        <v>677</v>
      </c>
      <c r="B680" s="91">
        <v>14</v>
      </c>
      <c r="C680" s="91"/>
      <c r="D680" s="91"/>
      <c r="E680" s="103">
        <v>2</v>
      </c>
      <c r="F680" s="103">
        <v>862.56532720360997</v>
      </c>
      <c r="G680" s="103">
        <v>68.901285849662202</v>
      </c>
      <c r="H680" s="103">
        <v>0</v>
      </c>
      <c r="I680" s="103">
        <v>-6.7199315199413396</v>
      </c>
      <c r="J680" s="103">
        <v>2.7277848361074299E-2</v>
      </c>
      <c r="K680" s="103">
        <v>7.6923441452068197E-2</v>
      </c>
      <c r="L680" s="103">
        <v>-2.24514432407251</v>
      </c>
    </row>
    <row r="681" spans="1:12" customFormat="1" x14ac:dyDescent="0.25">
      <c r="A681" s="91">
        <v>678</v>
      </c>
      <c r="B681" s="91">
        <v>11</v>
      </c>
      <c r="C681" s="91"/>
      <c r="D681" s="91"/>
      <c r="E681" s="103">
        <v>1</v>
      </c>
      <c r="F681" s="103">
        <v>1310.13391486317</v>
      </c>
      <c r="G681" s="103">
        <v>68.976116265524198</v>
      </c>
      <c r="H681" s="103">
        <v>0</v>
      </c>
      <c r="I681" s="103">
        <v>-6.7199315199413396</v>
      </c>
      <c r="J681" s="103">
        <v>0</v>
      </c>
      <c r="K681" s="103">
        <v>0</v>
      </c>
      <c r="L681" s="103">
        <v>-2.61516497164807</v>
      </c>
    </row>
    <row r="682" spans="1:12" customFormat="1" x14ac:dyDescent="0.25">
      <c r="A682" s="91">
        <v>679</v>
      </c>
      <c r="B682" s="91">
        <v>8</v>
      </c>
      <c r="C682" s="91"/>
      <c r="D682" s="91"/>
      <c r="E682" s="103">
        <v>1</v>
      </c>
      <c r="F682" s="103">
        <v>952.82466535503397</v>
      </c>
      <c r="G682" s="103">
        <v>69.029863827258794</v>
      </c>
      <c r="H682" s="103">
        <v>0</v>
      </c>
      <c r="I682" s="103">
        <v>-6.7199315199413396</v>
      </c>
      <c r="J682" s="103">
        <v>3.0360176272000699E-2</v>
      </c>
      <c r="K682" s="103">
        <v>8.5615595886454496E-2</v>
      </c>
      <c r="L682" s="103">
        <v>-2.4978686325066901</v>
      </c>
    </row>
    <row r="683" spans="1:12" customFormat="1" x14ac:dyDescent="0.25">
      <c r="A683" s="91">
        <v>680</v>
      </c>
      <c r="B683" s="91">
        <v>4</v>
      </c>
      <c r="C683" s="91"/>
      <c r="D683" s="91"/>
      <c r="E683" s="103">
        <v>1</v>
      </c>
      <c r="F683" s="103">
        <v>800</v>
      </c>
      <c r="G683" s="103">
        <v>69.078089528078806</v>
      </c>
      <c r="H683" s="103">
        <v>0</v>
      </c>
      <c r="I683" s="103">
        <v>-6.7199315199413396</v>
      </c>
      <c r="J683" s="103">
        <v>8.9014671077765201E-2</v>
      </c>
      <c r="K683" s="103">
        <v>0.251021075723728</v>
      </c>
      <c r="L683" s="103">
        <v>-0.66117825200304903</v>
      </c>
    </row>
    <row r="684" spans="1:12" customFormat="1" x14ac:dyDescent="0.25">
      <c r="A684" s="91">
        <v>681</v>
      </c>
      <c r="B684" s="91">
        <v>3</v>
      </c>
      <c r="C684" s="91"/>
      <c r="D684" s="91"/>
      <c r="E684" s="103">
        <v>1</v>
      </c>
      <c r="F684" s="103">
        <v>800</v>
      </c>
      <c r="G684" s="103">
        <v>69.126315228898804</v>
      </c>
      <c r="H684" s="103">
        <v>0</v>
      </c>
      <c r="I684" s="103">
        <v>-6.7199315199413396</v>
      </c>
      <c r="J684" s="103">
        <v>8.9003955078388305E-2</v>
      </c>
      <c r="K684" s="103">
        <v>0.25099085664120502</v>
      </c>
      <c r="L684" s="103">
        <v>-0.40673392519470197</v>
      </c>
    </row>
    <row r="685" spans="1:12" customFormat="1" x14ac:dyDescent="0.25">
      <c r="A685" s="91">
        <v>682</v>
      </c>
      <c r="B685" s="91">
        <v>0</v>
      </c>
      <c r="C685" s="91"/>
      <c r="D685" s="91"/>
      <c r="E685" s="103">
        <v>0</v>
      </c>
      <c r="F685" s="103">
        <v>800</v>
      </c>
      <c r="G685" s="103">
        <v>69.168175198416705</v>
      </c>
      <c r="H685" s="103">
        <v>0</v>
      </c>
      <c r="I685" s="103">
        <v>-6.7199315199413396</v>
      </c>
      <c r="J685" s="103">
        <v>8.8994655847510706E-2</v>
      </c>
      <c r="K685" s="103">
        <v>0.25096463284112702</v>
      </c>
      <c r="L685" s="103">
        <v>4.1887902047863898E-2</v>
      </c>
    </row>
    <row r="686" spans="1:12" customFormat="1" x14ac:dyDescent="0.25">
      <c r="A686" s="91">
        <v>683</v>
      </c>
      <c r="B686" s="91">
        <v>0</v>
      </c>
      <c r="C686" s="91"/>
      <c r="D686" s="91"/>
      <c r="E686" s="103">
        <v>0</v>
      </c>
      <c r="F686" s="103">
        <v>800</v>
      </c>
      <c r="G686" s="103">
        <v>69.210035167934606</v>
      </c>
      <c r="H686" s="103">
        <v>0</v>
      </c>
      <c r="I686" s="103">
        <v>-6.7199315199413396</v>
      </c>
      <c r="J686" s="103">
        <v>8.8985358725622798E-2</v>
      </c>
      <c r="K686" s="103">
        <v>0.25093841498839398</v>
      </c>
      <c r="L686" s="103">
        <v>4.1887902047863898E-2</v>
      </c>
    </row>
    <row r="687" spans="1:12" customFormat="1" x14ac:dyDescent="0.25">
      <c r="A687" s="91">
        <v>684</v>
      </c>
      <c r="B687" s="91">
        <v>0</v>
      </c>
      <c r="C687" s="91"/>
      <c r="D687" s="91"/>
      <c r="E687" s="103">
        <v>0</v>
      </c>
      <c r="F687" s="103">
        <v>800</v>
      </c>
      <c r="G687" s="103">
        <v>69.251895137452493</v>
      </c>
      <c r="H687" s="103">
        <v>0</v>
      </c>
      <c r="I687" s="103">
        <v>-6.7199315199413396</v>
      </c>
      <c r="J687" s="103">
        <v>8.8976063711988601E-2</v>
      </c>
      <c r="K687" s="103">
        <v>0.25091220308092899</v>
      </c>
      <c r="L687" s="103">
        <v>4.1887902047863898E-2</v>
      </c>
    </row>
    <row r="688" spans="1:12" customFormat="1" x14ac:dyDescent="0.25">
      <c r="A688" s="91">
        <v>685</v>
      </c>
      <c r="B688" s="91">
        <v>0</v>
      </c>
      <c r="C688" s="91"/>
      <c r="D688" s="91"/>
      <c r="E688" s="103">
        <v>0</v>
      </c>
      <c r="F688" s="103">
        <v>800</v>
      </c>
      <c r="G688" s="103">
        <v>69.293755106970494</v>
      </c>
      <c r="H688" s="103">
        <v>0</v>
      </c>
      <c r="I688" s="103">
        <v>-6.7199315199413396</v>
      </c>
      <c r="J688" s="103">
        <v>8.8966770805872203E-2</v>
      </c>
      <c r="K688" s="103">
        <v>0.25088599711665699</v>
      </c>
      <c r="L688" s="103">
        <v>4.1887902047863898E-2</v>
      </c>
    </row>
    <row r="689" spans="1:12" customFormat="1" x14ac:dyDescent="0.25">
      <c r="A689" s="91">
        <v>686</v>
      </c>
      <c r="B689" s="91">
        <v>0</v>
      </c>
      <c r="C689" s="91"/>
      <c r="D689" s="91"/>
      <c r="E689" s="103">
        <v>0</v>
      </c>
      <c r="F689" s="103">
        <v>800</v>
      </c>
      <c r="G689" s="103">
        <v>69.335615076488395</v>
      </c>
      <c r="H689" s="103">
        <v>0</v>
      </c>
      <c r="I689" s="103">
        <v>-6.7199315199413396</v>
      </c>
      <c r="J689" s="103">
        <v>8.8957480006538206E-2</v>
      </c>
      <c r="K689" s="103">
        <v>0.25085979709350398</v>
      </c>
      <c r="L689" s="103">
        <v>4.1887902047863898E-2</v>
      </c>
    </row>
    <row r="690" spans="1:12" customFormat="1" x14ac:dyDescent="0.25">
      <c r="A690" s="91">
        <v>687</v>
      </c>
      <c r="B690" s="91">
        <v>0</v>
      </c>
      <c r="C690" s="91"/>
      <c r="D690" s="91"/>
      <c r="E690" s="103">
        <v>0</v>
      </c>
      <c r="F690" s="103">
        <v>800</v>
      </c>
      <c r="G690" s="103">
        <v>69.377475046006296</v>
      </c>
      <c r="H690" s="103">
        <v>0</v>
      </c>
      <c r="I690" s="103">
        <v>-6.7199315199413396</v>
      </c>
      <c r="J690" s="103">
        <v>8.8948191313251296E-2</v>
      </c>
      <c r="K690" s="103">
        <v>0.250833603009398</v>
      </c>
      <c r="L690" s="103">
        <v>4.1887902047863898E-2</v>
      </c>
    </row>
    <row r="691" spans="1:12" customFormat="1" x14ac:dyDescent="0.25">
      <c r="A691" s="91">
        <v>688</v>
      </c>
      <c r="B691" s="91">
        <v>0</v>
      </c>
      <c r="C691" s="91"/>
      <c r="D691" s="91"/>
      <c r="E691" s="103">
        <v>0</v>
      </c>
      <c r="F691" s="103">
        <v>800</v>
      </c>
      <c r="G691" s="103">
        <v>69.419335015524297</v>
      </c>
      <c r="H691" s="103">
        <v>0</v>
      </c>
      <c r="I691" s="103">
        <v>-6.7199315199413396</v>
      </c>
      <c r="J691" s="103">
        <v>8.8938904725276699E-2</v>
      </c>
      <c r="K691" s="103">
        <v>0.25080741486226499</v>
      </c>
      <c r="L691" s="103">
        <v>4.1887902047863898E-2</v>
      </c>
    </row>
    <row r="692" spans="1:12" customFormat="1" x14ac:dyDescent="0.25">
      <c r="A692" s="91">
        <v>689</v>
      </c>
      <c r="B692" s="91">
        <v>0</v>
      </c>
      <c r="C692" s="91"/>
      <c r="D692" s="91"/>
      <c r="E692" s="103">
        <v>0</v>
      </c>
      <c r="F692" s="103">
        <v>800</v>
      </c>
      <c r="G692" s="103">
        <v>69.461194985042198</v>
      </c>
      <c r="H692" s="103">
        <v>0</v>
      </c>
      <c r="I692" s="103">
        <v>-6.7199315199413396</v>
      </c>
      <c r="J692" s="103">
        <v>8.89296202418801E-2</v>
      </c>
      <c r="K692" s="103">
        <v>0.25078123265003399</v>
      </c>
      <c r="L692" s="103">
        <v>4.1887902047863898E-2</v>
      </c>
    </row>
    <row r="693" spans="1:12" customFormat="1" x14ac:dyDescent="0.25">
      <c r="A693" s="91">
        <v>690</v>
      </c>
      <c r="B693" s="91">
        <v>0</v>
      </c>
      <c r="C693" s="91"/>
      <c r="D693" s="91"/>
      <c r="E693" s="103">
        <v>0</v>
      </c>
      <c r="F693" s="103">
        <v>800</v>
      </c>
      <c r="G693" s="103">
        <v>69.503054954560099</v>
      </c>
      <c r="H693" s="103">
        <v>0</v>
      </c>
      <c r="I693" s="103">
        <v>-6.7199315199413396</v>
      </c>
      <c r="J693" s="103">
        <v>8.8920337862327198E-2</v>
      </c>
      <c r="K693" s="103">
        <v>0.250755056370637</v>
      </c>
      <c r="L693" s="103">
        <v>4.1887902047863898E-2</v>
      </c>
    </row>
    <row r="694" spans="1:12" customFormat="1" x14ac:dyDescent="0.25">
      <c r="A694" s="91">
        <v>691</v>
      </c>
      <c r="B694" s="91">
        <v>0</v>
      </c>
      <c r="C694" s="91"/>
      <c r="D694" s="91"/>
      <c r="E694" s="103">
        <v>0</v>
      </c>
      <c r="F694" s="103">
        <v>800</v>
      </c>
      <c r="G694" s="103">
        <v>69.5449149240781</v>
      </c>
      <c r="H694" s="103">
        <v>0</v>
      </c>
      <c r="I694" s="103">
        <v>-6.7199315199413396</v>
      </c>
      <c r="J694" s="103">
        <v>8.8911057585884398E-2</v>
      </c>
      <c r="K694" s="103">
        <v>0.250728886022002</v>
      </c>
      <c r="L694" s="103">
        <v>4.1887902047863898E-2</v>
      </c>
    </row>
    <row r="695" spans="1:12" customFormat="1" x14ac:dyDescent="0.25">
      <c r="A695" s="91">
        <v>692</v>
      </c>
      <c r="B695" s="91">
        <v>0</v>
      </c>
      <c r="C695" s="91"/>
      <c r="D695" s="91"/>
      <c r="E695" s="103">
        <v>0</v>
      </c>
      <c r="F695" s="103">
        <v>800</v>
      </c>
      <c r="G695" s="103">
        <v>69.586774893596001</v>
      </c>
      <c r="H695" s="103">
        <v>0</v>
      </c>
      <c r="I695" s="103">
        <v>-6.7199315199413396</v>
      </c>
      <c r="J695" s="103">
        <v>8.8901779411818205E-2</v>
      </c>
      <c r="K695" s="103">
        <v>0.25070272160206297</v>
      </c>
      <c r="L695" s="103">
        <v>4.1887902047863898E-2</v>
      </c>
    </row>
    <row r="696" spans="1:12" customFormat="1" x14ac:dyDescent="0.25">
      <c r="A696" s="91">
        <v>693</v>
      </c>
      <c r="B696" s="91">
        <v>0</v>
      </c>
      <c r="C696" s="91"/>
      <c r="D696" s="91"/>
      <c r="E696" s="103">
        <v>0</v>
      </c>
      <c r="F696" s="103">
        <v>800</v>
      </c>
      <c r="G696" s="103">
        <v>69.628634863113902</v>
      </c>
      <c r="H696" s="103">
        <v>0</v>
      </c>
      <c r="I696" s="103">
        <v>-6.7199315199413396</v>
      </c>
      <c r="J696" s="103">
        <v>8.8892503339395496E-2</v>
      </c>
      <c r="K696" s="103">
        <v>0.25067656310875103</v>
      </c>
      <c r="L696" s="103">
        <v>4.1887902047863898E-2</v>
      </c>
    </row>
    <row r="697" spans="1:12" customFormat="1" x14ac:dyDescent="0.25">
      <c r="A697" s="91">
        <v>694</v>
      </c>
      <c r="B697" s="91">
        <v>0</v>
      </c>
      <c r="C697" s="91"/>
      <c r="D697" s="91"/>
      <c r="E697" s="103">
        <v>0</v>
      </c>
      <c r="F697" s="103">
        <v>800</v>
      </c>
      <c r="G697" s="103">
        <v>69.670494832631803</v>
      </c>
      <c r="H697" s="103">
        <v>0</v>
      </c>
      <c r="I697" s="103">
        <v>-6.7199315199413396</v>
      </c>
      <c r="J697" s="103">
        <v>8.8883229367883607E-2</v>
      </c>
      <c r="K697" s="103">
        <v>0.25065041053999998</v>
      </c>
      <c r="L697" s="103">
        <v>4.1887902047863898E-2</v>
      </c>
    </row>
    <row r="698" spans="1:12" customFormat="1" x14ac:dyDescent="0.25">
      <c r="A698" s="91">
        <v>695</v>
      </c>
      <c r="B698" s="91">
        <v>0</v>
      </c>
      <c r="C698" s="91"/>
      <c r="D698" s="91"/>
      <c r="E698" s="103">
        <v>0</v>
      </c>
      <c r="F698" s="103">
        <v>800</v>
      </c>
      <c r="G698" s="103">
        <v>69.712354802149804</v>
      </c>
      <c r="H698" s="103">
        <v>0</v>
      </c>
      <c r="I698" s="103">
        <v>-6.7199315199413396</v>
      </c>
      <c r="J698" s="103">
        <v>8.8873957496550096E-2</v>
      </c>
      <c r="K698" s="103">
        <v>0.25062426389374598</v>
      </c>
      <c r="L698" s="103">
        <v>4.1887902047863898E-2</v>
      </c>
    </row>
    <row r="699" spans="1:12" customFormat="1" x14ac:dyDescent="0.25">
      <c r="A699" s="91">
        <v>696</v>
      </c>
      <c r="B699" s="91">
        <v>0</v>
      </c>
      <c r="C699" s="91"/>
      <c r="D699" s="91"/>
      <c r="E699" s="103">
        <v>0</v>
      </c>
      <c r="F699" s="103">
        <v>800</v>
      </c>
      <c r="G699" s="103">
        <v>69.754214771667705</v>
      </c>
      <c r="H699" s="103">
        <v>0</v>
      </c>
      <c r="I699" s="103">
        <v>-6.7199315199413396</v>
      </c>
      <c r="J699" s="103">
        <v>8.8864687724662994E-2</v>
      </c>
      <c r="K699" s="103">
        <v>0.25059812316792401</v>
      </c>
      <c r="L699" s="103">
        <v>4.1887902047863898E-2</v>
      </c>
    </row>
    <row r="700" spans="1:12" customFormat="1" x14ac:dyDescent="0.25">
      <c r="A700" s="91">
        <v>697</v>
      </c>
      <c r="B700" s="91">
        <v>0</v>
      </c>
      <c r="C700" s="91"/>
      <c r="D700" s="91"/>
      <c r="E700" s="103">
        <v>0</v>
      </c>
      <c r="F700" s="103">
        <v>800</v>
      </c>
      <c r="G700" s="103">
        <v>69.796074741185606</v>
      </c>
      <c r="H700" s="103">
        <v>0</v>
      </c>
      <c r="I700" s="103">
        <v>-6.7199315199413396</v>
      </c>
      <c r="J700" s="103">
        <v>8.8855420051490497E-2</v>
      </c>
      <c r="K700" s="103">
        <v>0.25057198836047001</v>
      </c>
      <c r="L700" s="103">
        <v>4.1887902047863898E-2</v>
      </c>
    </row>
    <row r="701" spans="1:12" customFormat="1" x14ac:dyDescent="0.25">
      <c r="A701" s="91">
        <v>698</v>
      </c>
      <c r="B701" s="91">
        <v>0</v>
      </c>
      <c r="C701" s="91"/>
      <c r="D701" s="91"/>
      <c r="E701" s="103">
        <v>0</v>
      </c>
      <c r="F701" s="103">
        <v>800</v>
      </c>
      <c r="G701" s="103">
        <v>69.837934710703607</v>
      </c>
      <c r="H701" s="103">
        <v>0</v>
      </c>
      <c r="I701" s="103">
        <v>-6.7199315199413396</v>
      </c>
      <c r="J701" s="103">
        <v>8.8846154476301398E-2</v>
      </c>
      <c r="K701" s="103">
        <v>0.25054585946932201</v>
      </c>
      <c r="L701" s="103">
        <v>4.1887902047863898E-2</v>
      </c>
    </row>
    <row r="702" spans="1:12" customFormat="1" x14ac:dyDescent="0.25">
      <c r="A702" s="91">
        <v>699</v>
      </c>
      <c r="B702" s="91">
        <v>0</v>
      </c>
      <c r="C702" s="91"/>
      <c r="D702" s="91"/>
      <c r="E702" s="103">
        <v>0</v>
      </c>
      <c r="F702" s="103">
        <v>800</v>
      </c>
      <c r="G702" s="103">
        <v>69.879794680221494</v>
      </c>
      <c r="H702" s="103">
        <v>0</v>
      </c>
      <c r="I702" s="103">
        <v>-6.7199315199413396</v>
      </c>
      <c r="J702" s="103">
        <v>8.8836890998364601E-2</v>
      </c>
      <c r="K702" s="103">
        <v>0.25051973649241799</v>
      </c>
      <c r="L702" s="103">
        <v>4.1887902047863898E-2</v>
      </c>
    </row>
    <row r="703" spans="1:12" customFormat="1" x14ac:dyDescent="0.25">
      <c r="A703" s="91">
        <v>700</v>
      </c>
      <c r="B703" s="91">
        <v>0</v>
      </c>
      <c r="C703" s="91"/>
      <c r="D703" s="91"/>
      <c r="E703" s="103">
        <v>0</v>
      </c>
      <c r="F703" s="103">
        <v>800</v>
      </c>
      <c r="G703" s="103">
        <v>69.921654649739395</v>
      </c>
      <c r="H703" s="103">
        <v>0</v>
      </c>
      <c r="I703" s="103">
        <v>-6.7199315199413396</v>
      </c>
      <c r="J703" s="103">
        <v>8.88276296169494E-2</v>
      </c>
      <c r="K703" s="103">
        <v>0.25049361942769899</v>
      </c>
      <c r="L703" s="103">
        <v>4.1887902047863898E-2</v>
      </c>
    </row>
    <row r="704" spans="1:12" customFormat="1" x14ac:dyDescent="0.25">
      <c r="A704" s="91">
        <v>701</v>
      </c>
      <c r="B704" s="91">
        <v>0</v>
      </c>
      <c r="C704" s="91"/>
      <c r="D704" s="91"/>
      <c r="E704" s="103">
        <v>0</v>
      </c>
      <c r="F704" s="103">
        <v>800</v>
      </c>
      <c r="G704" s="103">
        <v>69.963514619257396</v>
      </c>
      <c r="H704" s="103">
        <v>0</v>
      </c>
      <c r="I704" s="103">
        <v>-6.7199315199413396</v>
      </c>
      <c r="J704" s="103">
        <v>8.88183703313256E-2</v>
      </c>
      <c r="K704" s="103">
        <v>0.25046750827310399</v>
      </c>
      <c r="L704" s="103">
        <v>4.1887902047863898E-2</v>
      </c>
    </row>
    <row r="705" spans="1:12" customFormat="1" x14ac:dyDescent="0.25">
      <c r="A705" s="91">
        <v>702</v>
      </c>
      <c r="B705" s="91">
        <v>0</v>
      </c>
      <c r="C705" s="91"/>
      <c r="D705" s="91"/>
      <c r="E705" s="103">
        <v>1</v>
      </c>
      <c r="F705" s="103">
        <v>800</v>
      </c>
      <c r="G705" s="103">
        <v>70.005374588775297</v>
      </c>
      <c r="H705" s="103">
        <v>0</v>
      </c>
      <c r="I705" s="103">
        <v>-6.7199315199413396</v>
      </c>
      <c r="J705" s="103">
        <v>8.8809113140763105E-2</v>
      </c>
      <c r="K705" s="103">
        <v>0.25044140302657503</v>
      </c>
      <c r="L705" s="103">
        <v>4.1887902047863898E-2</v>
      </c>
    </row>
    <row r="706" spans="1:12" customFormat="1" x14ac:dyDescent="0.25">
      <c r="A706" s="91">
        <v>703</v>
      </c>
      <c r="B706" s="91">
        <v>1</v>
      </c>
      <c r="C706" s="91"/>
      <c r="D706" s="91"/>
      <c r="E706" s="103">
        <v>1</v>
      </c>
      <c r="F706" s="103">
        <v>800</v>
      </c>
      <c r="G706" s="103">
        <v>70.047234558293198</v>
      </c>
      <c r="H706" s="103">
        <v>0</v>
      </c>
      <c r="I706" s="103">
        <v>-6.7199315199413396</v>
      </c>
      <c r="J706" s="103">
        <v>8.8799858044532401E-2</v>
      </c>
      <c r="K706" s="103">
        <v>0.25041530368605502</v>
      </c>
      <c r="L706" s="103">
        <v>0.999747537846148</v>
      </c>
    </row>
    <row r="707" spans="1:12" customFormat="1" x14ac:dyDescent="0.25">
      <c r="A707" s="91">
        <v>704</v>
      </c>
      <c r="B707" s="91">
        <v>3</v>
      </c>
      <c r="C707" s="91"/>
      <c r="D707" s="91"/>
      <c r="E707" s="103">
        <v>1</v>
      </c>
      <c r="F707" s="103">
        <v>800</v>
      </c>
      <c r="G707" s="103">
        <v>70.089094527811099</v>
      </c>
      <c r="H707" s="103">
        <v>0</v>
      </c>
      <c r="I707" s="103">
        <v>-6.7199315199413396</v>
      </c>
      <c r="J707" s="103">
        <v>8.87906050419041E-2</v>
      </c>
      <c r="K707" s="103">
        <v>0.25038921024948602</v>
      </c>
      <c r="L707" s="103">
        <v>1.9476660000916901</v>
      </c>
    </row>
    <row r="708" spans="1:12" customFormat="1" x14ac:dyDescent="0.25">
      <c r="A708" s="91">
        <v>705</v>
      </c>
      <c r="B708" s="91">
        <v>7</v>
      </c>
      <c r="C708" s="91"/>
      <c r="D708" s="91"/>
      <c r="E708" s="103">
        <v>1</v>
      </c>
      <c r="F708" s="103">
        <v>833.72158218565505</v>
      </c>
      <c r="G708" s="103">
        <v>70.1227065915255</v>
      </c>
      <c r="H708" s="103">
        <v>0</v>
      </c>
      <c r="I708" s="103">
        <v>-6.7199315199413396</v>
      </c>
      <c r="J708" s="103">
        <v>0.46232388111370898</v>
      </c>
      <c r="K708" s="103">
        <v>1.30375180366106</v>
      </c>
      <c r="L708" s="103">
        <v>4.9888523305805803</v>
      </c>
    </row>
    <row r="709" spans="1:12" customFormat="1" x14ac:dyDescent="0.25">
      <c r="A709" s="91">
        <v>706</v>
      </c>
      <c r="B709" s="91">
        <v>12</v>
      </c>
      <c r="C709" s="91"/>
      <c r="D709" s="91"/>
      <c r="E709" s="103">
        <v>1</v>
      </c>
      <c r="F709" s="103">
        <v>1429.23699803255</v>
      </c>
      <c r="G709" s="103">
        <v>70.194046595920696</v>
      </c>
      <c r="H709" s="103">
        <v>0</v>
      </c>
      <c r="I709" s="103">
        <v>-6.7199315199413396</v>
      </c>
      <c r="J709" s="103">
        <v>0.66335300815336995</v>
      </c>
      <c r="K709" s="103">
        <v>1.87065327181581</v>
      </c>
      <c r="L709" s="103">
        <v>6.83741516051108</v>
      </c>
    </row>
    <row r="710" spans="1:12" customFormat="1" x14ac:dyDescent="0.25">
      <c r="A710" s="91">
        <v>707</v>
      </c>
      <c r="B710" s="91">
        <v>14</v>
      </c>
      <c r="C710" s="91"/>
      <c r="D710" s="91"/>
      <c r="E710" s="103">
        <v>1</v>
      </c>
      <c r="F710" s="103">
        <v>1667.4431643713101</v>
      </c>
      <c r="G710" s="103">
        <v>70.262920118319698</v>
      </c>
      <c r="H710" s="103">
        <v>0</v>
      </c>
      <c r="I710" s="103">
        <v>-6.7199315199413396</v>
      </c>
      <c r="J710" s="103">
        <v>0.55166972823410099</v>
      </c>
      <c r="K710" s="103">
        <v>1.5557067947210701</v>
      </c>
      <c r="L710" s="103">
        <v>4.0813372846433396</v>
      </c>
    </row>
    <row r="711" spans="1:12" customFormat="1" x14ac:dyDescent="0.25">
      <c r="A711" s="91">
        <v>708</v>
      </c>
      <c r="B711" s="91">
        <v>15</v>
      </c>
      <c r="C711" s="91"/>
      <c r="D711" s="91"/>
      <c r="E711" s="103">
        <v>2</v>
      </c>
      <c r="F711" s="103">
        <v>924.17713628958199</v>
      </c>
      <c r="G711" s="103">
        <v>70.310682969915405</v>
      </c>
      <c r="H711" s="103">
        <v>0</v>
      </c>
      <c r="I711" s="103">
        <v>-6.7199315199413396</v>
      </c>
      <c r="J711" s="103">
        <v>0.28944940010377002</v>
      </c>
      <c r="K711" s="103">
        <v>0.81624634346129799</v>
      </c>
      <c r="L711" s="103">
        <v>1.96722103160169</v>
      </c>
    </row>
    <row r="712" spans="1:12" customFormat="1" x14ac:dyDescent="0.25">
      <c r="A712" s="91">
        <v>709</v>
      </c>
      <c r="B712" s="91">
        <v>15</v>
      </c>
      <c r="C712" s="91"/>
      <c r="D712" s="91"/>
      <c r="E712" s="103">
        <v>2</v>
      </c>
      <c r="F712" s="103">
        <v>924.17713628958199</v>
      </c>
      <c r="G712" s="103">
        <v>70.3571712831734</v>
      </c>
      <c r="H712" s="103">
        <v>0</v>
      </c>
      <c r="I712" s="103">
        <v>-6.7199315199413396</v>
      </c>
      <c r="J712" s="103">
        <v>0.340029261131847</v>
      </c>
      <c r="K712" s="103">
        <v>0.95888138296093794</v>
      </c>
      <c r="L712" s="103">
        <v>2.8014179794018101</v>
      </c>
    </row>
    <row r="713" spans="1:12" customFormat="1" x14ac:dyDescent="0.25">
      <c r="A713" s="91">
        <v>710</v>
      </c>
      <c r="B713" s="91">
        <v>17</v>
      </c>
      <c r="C713" s="91"/>
      <c r="D713" s="91"/>
      <c r="E713" s="103">
        <v>2</v>
      </c>
      <c r="F713" s="103">
        <v>1047.4007544615299</v>
      </c>
      <c r="G713" s="103">
        <v>70.402077656376406</v>
      </c>
      <c r="H713" s="103">
        <v>0</v>
      </c>
      <c r="I713" s="103">
        <v>-6.7199315199413396</v>
      </c>
      <c r="J713" s="103">
        <v>0.49101416928302999</v>
      </c>
      <c r="K713" s="103">
        <v>1.38465832066425</v>
      </c>
      <c r="L713" s="103">
        <v>4.9733402930092296</v>
      </c>
    </row>
    <row r="714" spans="1:12" customFormat="1" x14ac:dyDescent="0.25">
      <c r="A714" s="91">
        <v>711</v>
      </c>
      <c r="B714" s="91">
        <v>18</v>
      </c>
      <c r="C714" s="91"/>
      <c r="D714" s="91"/>
      <c r="E714" s="103">
        <v>2</v>
      </c>
      <c r="F714" s="103">
        <v>1109.0125635474999</v>
      </c>
      <c r="G714" s="103">
        <v>70.461400305449999</v>
      </c>
      <c r="H714" s="103">
        <v>0</v>
      </c>
      <c r="I714" s="103">
        <v>-6.7199315199413396</v>
      </c>
      <c r="J714" s="103">
        <v>0.33259163195694003</v>
      </c>
      <c r="K714" s="103">
        <v>0.93790729347979795</v>
      </c>
      <c r="L714" s="103">
        <v>2.1604895593343199</v>
      </c>
    </row>
    <row r="715" spans="1:12" customFormat="1" x14ac:dyDescent="0.25">
      <c r="A715" s="91">
        <v>712</v>
      </c>
      <c r="B715" s="91">
        <v>19</v>
      </c>
      <c r="C715" s="91"/>
      <c r="D715" s="91"/>
      <c r="E715" s="103">
        <v>2</v>
      </c>
      <c r="F715" s="103">
        <v>1170.6243726334701</v>
      </c>
      <c r="G715" s="103">
        <v>70.517022546579099</v>
      </c>
      <c r="H715" s="103">
        <v>0</v>
      </c>
      <c r="I715" s="103">
        <v>-6.7199315199413396</v>
      </c>
      <c r="J715" s="103">
        <v>0.65911509608042995</v>
      </c>
      <c r="K715" s="103">
        <v>1.8587023738964901</v>
      </c>
      <c r="L715" s="103">
        <v>7.4541449061199199</v>
      </c>
    </row>
    <row r="716" spans="1:12" customFormat="1" x14ac:dyDescent="0.25">
      <c r="A716" s="91">
        <v>713</v>
      </c>
      <c r="B716" s="91">
        <v>23</v>
      </c>
      <c r="C716" s="91"/>
      <c r="D716" s="91"/>
      <c r="E716" s="103">
        <v>2</v>
      </c>
      <c r="F716" s="103">
        <v>1417.07160897736</v>
      </c>
      <c r="G716" s="103">
        <v>70.582247124180199</v>
      </c>
      <c r="H716" s="103">
        <v>0</v>
      </c>
      <c r="I716" s="103">
        <v>-6.7199315199413396</v>
      </c>
      <c r="J716" s="103">
        <v>0.88914472871446404</v>
      </c>
      <c r="K716" s="103">
        <v>2.5073851711590298</v>
      </c>
      <c r="L716" s="103">
        <v>10.697043389527099</v>
      </c>
    </row>
    <row r="717" spans="1:12" customFormat="1" x14ac:dyDescent="0.25">
      <c r="A717" s="91">
        <v>714</v>
      </c>
      <c r="B717" s="91">
        <v>25</v>
      </c>
      <c r="C717" s="91"/>
      <c r="D717" s="91"/>
      <c r="E717" s="103">
        <v>2</v>
      </c>
      <c r="F717" s="103">
        <v>1540.2952271493</v>
      </c>
      <c r="G717" s="103">
        <v>70.642062115457804</v>
      </c>
      <c r="H717" s="103">
        <v>0</v>
      </c>
      <c r="I717" s="103">
        <v>-6.7199315199413396</v>
      </c>
      <c r="J717" s="103">
        <v>0.65368203194542396</v>
      </c>
      <c r="K717" s="103">
        <v>1.8433811511459901</v>
      </c>
      <c r="L717" s="103">
        <v>6.3256232945385698</v>
      </c>
    </row>
    <row r="718" spans="1:12" customFormat="1" x14ac:dyDescent="0.25">
      <c r="A718" s="91">
        <v>715</v>
      </c>
      <c r="B718" s="91">
        <v>27</v>
      </c>
      <c r="C718" s="91"/>
      <c r="D718" s="91"/>
      <c r="E718" s="103">
        <v>2</v>
      </c>
      <c r="F718" s="103">
        <v>1663.51884532125</v>
      </c>
      <c r="G718" s="103">
        <v>70.707186840190204</v>
      </c>
      <c r="H718" s="103">
        <v>0</v>
      </c>
      <c r="I718" s="103">
        <v>-6.7199315199413396</v>
      </c>
      <c r="J718" s="103">
        <v>0.932859816853436</v>
      </c>
      <c r="K718" s="103">
        <v>2.63066157399397</v>
      </c>
      <c r="L718" s="103">
        <v>10.738360893563099</v>
      </c>
    </row>
    <row r="719" spans="1:12" customFormat="1" x14ac:dyDescent="0.25">
      <c r="A719" s="91">
        <v>716</v>
      </c>
      <c r="B719" s="91">
        <v>30</v>
      </c>
      <c r="C719" s="91"/>
      <c r="D719" s="91"/>
      <c r="E719" s="103">
        <v>3</v>
      </c>
      <c r="F719" s="103">
        <v>1156.6930400057499</v>
      </c>
      <c r="G719" s="103">
        <v>70.773388838890895</v>
      </c>
      <c r="H719" s="103">
        <v>0</v>
      </c>
      <c r="I719" s="103">
        <v>-6.7199315199413396</v>
      </c>
      <c r="J719" s="103">
        <v>0.85208664231236197</v>
      </c>
      <c r="K719" s="103">
        <v>2.40288149103205</v>
      </c>
      <c r="L719" s="103">
        <v>10.634027304881799</v>
      </c>
    </row>
    <row r="720" spans="1:12" customFormat="1" x14ac:dyDescent="0.25">
      <c r="A720" s="91">
        <v>717</v>
      </c>
      <c r="B720" s="91">
        <v>32</v>
      </c>
      <c r="C720" s="91"/>
      <c r="D720" s="91"/>
      <c r="E720" s="103">
        <v>3</v>
      </c>
      <c r="F720" s="103">
        <v>1233.80590933947</v>
      </c>
      <c r="G720" s="103">
        <v>70.851279728136305</v>
      </c>
      <c r="H720" s="103">
        <v>0</v>
      </c>
      <c r="I720" s="103">
        <v>-6.7199315199413396</v>
      </c>
      <c r="J720" s="103">
        <v>0.81250052583458598</v>
      </c>
      <c r="K720" s="103">
        <v>2.2912487745184502</v>
      </c>
      <c r="L720" s="103">
        <v>9.8444110008636603</v>
      </c>
    </row>
    <row r="721" spans="1:12" customFormat="1" x14ac:dyDescent="0.25">
      <c r="A721" s="91">
        <v>718</v>
      </c>
      <c r="B721" s="91">
        <v>34</v>
      </c>
      <c r="C721" s="91"/>
      <c r="D721" s="91"/>
      <c r="E721" s="103">
        <v>3</v>
      </c>
      <c r="F721" s="103">
        <v>1310.91877867318</v>
      </c>
      <c r="G721" s="103">
        <v>70.930122543332104</v>
      </c>
      <c r="H721" s="103">
        <v>0</v>
      </c>
      <c r="I721" s="103">
        <v>-6.7199315199413396</v>
      </c>
      <c r="J721" s="103">
        <v>0.624157788109032</v>
      </c>
      <c r="K721" s="103">
        <v>1.76012288194151</v>
      </c>
      <c r="L721" s="103">
        <v>6.5194679871131598</v>
      </c>
    </row>
    <row r="722" spans="1:12" customFormat="1" x14ac:dyDescent="0.25">
      <c r="A722" s="91">
        <v>719</v>
      </c>
      <c r="B722" s="91">
        <v>34</v>
      </c>
      <c r="C722" s="91"/>
      <c r="D722" s="91"/>
      <c r="E722" s="103">
        <v>3</v>
      </c>
      <c r="F722" s="103">
        <v>1310.91877867318</v>
      </c>
      <c r="G722" s="103">
        <v>71.009675176141698</v>
      </c>
      <c r="H722" s="103">
        <v>0</v>
      </c>
      <c r="I722" s="103">
        <v>-6.7199315199413396</v>
      </c>
      <c r="J722" s="103">
        <v>0.373532141713178</v>
      </c>
      <c r="K722" s="103">
        <v>1.0533593945240201</v>
      </c>
      <c r="L722" s="103">
        <v>2.23621261654147</v>
      </c>
    </row>
    <row r="723" spans="1:12" customFormat="1" x14ac:dyDescent="0.25">
      <c r="A723" s="91">
        <v>720</v>
      </c>
      <c r="B723" s="91">
        <v>34</v>
      </c>
      <c r="C723" s="91"/>
      <c r="D723" s="91"/>
      <c r="E723" s="103">
        <v>3</v>
      </c>
      <c r="F723" s="103">
        <v>1310.91877867318</v>
      </c>
      <c r="G723" s="103">
        <v>71.089227808951193</v>
      </c>
      <c r="H723" s="103">
        <v>0</v>
      </c>
      <c r="I723" s="103">
        <v>-6.7199315199413396</v>
      </c>
      <c r="J723" s="103">
        <v>0.33127165648425899</v>
      </c>
      <c r="K723" s="103">
        <v>0.93418496704675602</v>
      </c>
      <c r="L723" s="103">
        <v>1.50528037459595</v>
      </c>
    </row>
    <row r="724" spans="1:12" customFormat="1" x14ac:dyDescent="0.25">
      <c r="A724" s="91">
        <v>721</v>
      </c>
      <c r="B724" s="91">
        <v>34</v>
      </c>
      <c r="C724" s="91"/>
      <c r="D724" s="91"/>
      <c r="E724" s="103">
        <v>3</v>
      </c>
      <c r="F724" s="103">
        <v>1310.91877867318</v>
      </c>
      <c r="G724" s="103">
        <v>71.168070624147006</v>
      </c>
      <c r="H724" s="103">
        <v>0</v>
      </c>
      <c r="I724" s="103">
        <v>-6.7199315199413396</v>
      </c>
      <c r="J724" s="103">
        <v>0.75473619666971803</v>
      </c>
      <c r="K724" s="103">
        <v>2.1283535588212801</v>
      </c>
      <c r="L724" s="103">
        <v>8.7162832425342103</v>
      </c>
    </row>
    <row r="725" spans="1:12" customFormat="1" x14ac:dyDescent="0.25">
      <c r="A725" s="91">
        <v>722</v>
      </c>
      <c r="B725" s="91">
        <v>37</v>
      </c>
      <c r="C725" s="91"/>
      <c r="D725" s="91"/>
      <c r="E725" s="103">
        <v>3</v>
      </c>
      <c r="F725" s="103">
        <v>1426.58808267376</v>
      </c>
      <c r="G725" s="103">
        <v>71.248921602183799</v>
      </c>
      <c r="H725" s="103">
        <v>0</v>
      </c>
      <c r="I725" s="103">
        <v>-6.7199315199413396</v>
      </c>
      <c r="J725" s="103">
        <v>1.13596287346919</v>
      </c>
      <c r="K725" s="103">
        <v>3.2034115166402199</v>
      </c>
      <c r="L725" s="103">
        <v>14.7791577757264</v>
      </c>
    </row>
    <row r="726" spans="1:12" customFormat="1" x14ac:dyDescent="0.25">
      <c r="A726" s="91">
        <v>723</v>
      </c>
      <c r="B726" s="91">
        <v>39</v>
      </c>
      <c r="C726" s="91"/>
      <c r="D726" s="91"/>
      <c r="E726" s="103">
        <v>3</v>
      </c>
      <c r="F726" s="103">
        <v>1503.7009520074801</v>
      </c>
      <c r="G726" s="103">
        <v>71.321995249510493</v>
      </c>
      <c r="H726" s="103">
        <v>0</v>
      </c>
      <c r="I726" s="103">
        <v>-6.7199315199413396</v>
      </c>
      <c r="J726" s="103">
        <v>0.91231313067348196</v>
      </c>
      <c r="K726" s="103">
        <v>2.5727199874554501</v>
      </c>
      <c r="L726" s="103">
        <v>10.8711395000966</v>
      </c>
    </row>
    <row r="727" spans="1:12" customFormat="1" x14ac:dyDescent="0.25">
      <c r="A727" s="91">
        <v>724</v>
      </c>
      <c r="B727" s="91">
        <v>41</v>
      </c>
      <c r="C727" s="91"/>
      <c r="D727" s="91"/>
      <c r="E727" s="103">
        <v>3</v>
      </c>
      <c r="F727" s="103">
        <v>1580.8138213411901</v>
      </c>
      <c r="G727" s="103">
        <v>71.398813923403196</v>
      </c>
      <c r="H727" s="103">
        <v>0</v>
      </c>
      <c r="I727" s="103">
        <v>-6.7199315199413396</v>
      </c>
      <c r="J727" s="103">
        <v>1.0441033992075299</v>
      </c>
      <c r="K727" s="103">
        <v>2.9443681054205699</v>
      </c>
      <c r="L727" s="103">
        <v>12.889958069110399</v>
      </c>
    </row>
    <row r="728" spans="1:12" customFormat="1" x14ac:dyDescent="0.25">
      <c r="A728" s="91">
        <v>725</v>
      </c>
      <c r="B728" s="91">
        <v>43</v>
      </c>
      <c r="C728" s="91"/>
      <c r="D728" s="91"/>
      <c r="E728" s="103">
        <v>3</v>
      </c>
      <c r="F728" s="103">
        <v>1657.9266906749101</v>
      </c>
      <c r="G728" s="103">
        <v>71.476204389049499</v>
      </c>
      <c r="H728" s="103">
        <v>0</v>
      </c>
      <c r="I728" s="103">
        <v>-6.7199315199413396</v>
      </c>
      <c r="J728" s="103">
        <v>1.0847404636884299</v>
      </c>
      <c r="K728" s="103">
        <v>3.05896449179982</v>
      </c>
      <c r="L728" s="103">
        <v>13.3613263252529</v>
      </c>
    </row>
    <row r="729" spans="1:12" customFormat="1" x14ac:dyDescent="0.25">
      <c r="A729" s="91">
        <v>726</v>
      </c>
      <c r="B729" s="91">
        <v>45</v>
      </c>
      <c r="C729" s="91"/>
      <c r="D729" s="91"/>
      <c r="E729" s="103">
        <v>4</v>
      </c>
      <c r="F729" s="103">
        <v>1278.83747043893</v>
      </c>
      <c r="G729" s="103">
        <v>71.557101886403203</v>
      </c>
      <c r="H729" s="103">
        <v>0</v>
      </c>
      <c r="I729" s="103">
        <v>-6.7199315199413396</v>
      </c>
      <c r="J729" s="103">
        <v>1.0465860905636499</v>
      </c>
      <c r="K729" s="103">
        <v>2.9513692867691801</v>
      </c>
      <c r="L729" s="103">
        <v>13.583752031009601</v>
      </c>
    </row>
    <row r="730" spans="1:12" customFormat="1" x14ac:dyDescent="0.25">
      <c r="A730" s="91">
        <v>727</v>
      </c>
      <c r="B730" s="91">
        <v>47</v>
      </c>
      <c r="C730" s="91"/>
      <c r="D730" s="91"/>
      <c r="E730" s="103">
        <v>4</v>
      </c>
      <c r="F730" s="103">
        <v>1335.67469134732</v>
      </c>
      <c r="G730" s="103">
        <v>71.6388675360691</v>
      </c>
      <c r="H730" s="103">
        <v>0</v>
      </c>
      <c r="I730" s="103">
        <v>-6.7199315199413396</v>
      </c>
      <c r="J730" s="103">
        <v>1.1300625070814101</v>
      </c>
      <c r="K730" s="103">
        <v>3.18677250309455</v>
      </c>
      <c r="L730" s="103">
        <v>14.846501559625599</v>
      </c>
    </row>
    <row r="731" spans="1:12" customFormat="1" x14ac:dyDescent="0.25">
      <c r="A731" s="91">
        <v>728</v>
      </c>
      <c r="B731" s="91">
        <v>49</v>
      </c>
      <c r="C731" s="91"/>
      <c r="D731" s="91"/>
      <c r="E731" s="103">
        <v>4</v>
      </c>
      <c r="F731" s="103">
        <v>1392.5119122557201</v>
      </c>
      <c r="G731" s="103">
        <v>71.718809432505907</v>
      </c>
      <c r="H731" s="103">
        <v>0</v>
      </c>
      <c r="I731" s="103">
        <v>-6.7199315199413396</v>
      </c>
      <c r="J731" s="103">
        <v>1.0353124636414399</v>
      </c>
      <c r="K731" s="103">
        <v>2.9195776964273201</v>
      </c>
      <c r="L731" s="103">
        <v>13.195547974099799</v>
      </c>
    </row>
    <row r="732" spans="1:12" customFormat="1" x14ac:dyDescent="0.25">
      <c r="A732" s="91">
        <v>729</v>
      </c>
      <c r="B732" s="91">
        <v>50</v>
      </c>
      <c r="C732" s="91"/>
      <c r="D732" s="91"/>
      <c r="E732" s="103">
        <v>4</v>
      </c>
      <c r="F732" s="103">
        <v>1420.9305227099201</v>
      </c>
      <c r="G732" s="103">
        <v>71.796737576072601</v>
      </c>
      <c r="H732" s="103">
        <v>0</v>
      </c>
      <c r="I732" s="103">
        <v>-6.7199315199413396</v>
      </c>
      <c r="J732" s="103">
        <v>0.65529580186273395</v>
      </c>
      <c r="K732" s="103">
        <v>1.84793197693357</v>
      </c>
      <c r="L732" s="103">
        <v>6.7435372884672402</v>
      </c>
    </row>
    <row r="733" spans="1:12" customFormat="1" x14ac:dyDescent="0.25">
      <c r="A733" s="91">
        <v>730</v>
      </c>
      <c r="B733" s="91">
        <v>50</v>
      </c>
      <c r="C733" s="91"/>
      <c r="D733" s="91"/>
      <c r="E733" s="103">
        <v>4</v>
      </c>
      <c r="F733" s="103">
        <v>1420.9305227099201</v>
      </c>
      <c r="G733" s="103">
        <v>71.874665719639196</v>
      </c>
      <c r="H733" s="103">
        <v>0</v>
      </c>
      <c r="I733" s="103">
        <v>-6.7199315199413396</v>
      </c>
      <c r="J733" s="103">
        <v>0.51060125634717901</v>
      </c>
      <c r="K733" s="103">
        <v>1.4398938408948601</v>
      </c>
      <c r="L733" s="103">
        <v>4.2568934876417899</v>
      </c>
    </row>
    <row r="734" spans="1:12" customFormat="1" x14ac:dyDescent="0.25">
      <c r="A734" s="91">
        <v>731</v>
      </c>
      <c r="B734" s="91">
        <v>50</v>
      </c>
      <c r="C734" s="91"/>
      <c r="D734" s="91"/>
      <c r="E734" s="103">
        <v>4</v>
      </c>
      <c r="F734" s="103">
        <v>1420.9305227099201</v>
      </c>
      <c r="G734" s="103">
        <v>71.952593863205905</v>
      </c>
      <c r="H734" s="103">
        <v>0</v>
      </c>
      <c r="I734" s="103">
        <v>-6.7199315199413396</v>
      </c>
      <c r="J734" s="103">
        <v>0.54908940925503202</v>
      </c>
      <c r="K734" s="103">
        <v>1.54843030380116</v>
      </c>
      <c r="L734" s="103">
        <v>4.9223562229266404</v>
      </c>
    </row>
    <row r="735" spans="1:12" customFormat="1" x14ac:dyDescent="0.25">
      <c r="A735" s="91">
        <v>732</v>
      </c>
      <c r="B735" s="91">
        <v>50</v>
      </c>
      <c r="C735" s="91"/>
      <c r="D735" s="91"/>
      <c r="E735" s="103">
        <v>4</v>
      </c>
      <c r="F735" s="103">
        <v>1420.9305227099201</v>
      </c>
      <c r="G735" s="103">
        <v>72.0305220067725</v>
      </c>
      <c r="H735" s="103">
        <v>0</v>
      </c>
      <c r="I735" s="103">
        <v>-6.7199315199413396</v>
      </c>
      <c r="J735" s="103">
        <v>0.53864449275680404</v>
      </c>
      <c r="K735" s="103">
        <v>1.51897567409255</v>
      </c>
      <c r="L735" s="103">
        <v>4.7431343177561196</v>
      </c>
    </row>
    <row r="736" spans="1:12" customFormat="1" x14ac:dyDescent="0.25">
      <c r="A736" s="91">
        <v>733</v>
      </c>
      <c r="B736" s="91">
        <v>50</v>
      </c>
      <c r="C736" s="91"/>
      <c r="D736" s="91"/>
      <c r="E736" s="103">
        <v>4</v>
      </c>
      <c r="F736" s="103">
        <v>1420.9305227099201</v>
      </c>
      <c r="G736" s="103">
        <v>72.108450150339195</v>
      </c>
      <c r="H736" s="103">
        <v>0</v>
      </c>
      <c r="I736" s="103">
        <v>-6.7199315199413396</v>
      </c>
      <c r="J736" s="103">
        <v>0.54137580617309899</v>
      </c>
      <c r="K736" s="103">
        <v>1.5266779688221199</v>
      </c>
      <c r="L736" s="103">
        <v>4.7911716753234597</v>
      </c>
    </row>
    <row r="737" spans="1:12" customFormat="1" x14ac:dyDescent="0.25">
      <c r="A737" s="91">
        <v>734</v>
      </c>
      <c r="B737" s="91">
        <v>50</v>
      </c>
      <c r="C737" s="91"/>
      <c r="D737" s="91"/>
      <c r="E737" s="103">
        <v>4</v>
      </c>
      <c r="F737" s="103">
        <v>1420.9305227099201</v>
      </c>
      <c r="G737" s="103">
        <v>72.186378293905804</v>
      </c>
      <c r="H737" s="103">
        <v>0</v>
      </c>
      <c r="I737" s="103">
        <v>-6.7199315199413396</v>
      </c>
      <c r="J737" s="103">
        <v>0.54037685608835595</v>
      </c>
      <c r="K737" s="103">
        <v>1.52386093291298</v>
      </c>
      <c r="L737" s="103">
        <v>4.7748554186918399</v>
      </c>
    </row>
    <row r="738" spans="1:12" customFormat="1" x14ac:dyDescent="0.25">
      <c r="A738" s="91">
        <v>735</v>
      </c>
      <c r="B738" s="91">
        <v>50</v>
      </c>
      <c r="C738" s="91"/>
      <c r="D738" s="91"/>
      <c r="E738" s="103">
        <v>4</v>
      </c>
      <c r="F738" s="103">
        <v>1420.9305227099201</v>
      </c>
      <c r="G738" s="103">
        <v>72.264306437472499</v>
      </c>
      <c r="H738" s="103">
        <v>0</v>
      </c>
      <c r="I738" s="103">
        <v>-6.7199315199413396</v>
      </c>
      <c r="J738" s="103">
        <v>0.54112603003142101</v>
      </c>
      <c r="K738" s="103">
        <v>1.5259736009351701</v>
      </c>
      <c r="L738" s="103">
        <v>4.7886953940835397</v>
      </c>
    </row>
    <row r="739" spans="1:12" customFormat="1" x14ac:dyDescent="0.25">
      <c r="A739" s="91">
        <v>736</v>
      </c>
      <c r="B739" s="91">
        <v>50</v>
      </c>
      <c r="C739" s="91"/>
      <c r="D739" s="91"/>
      <c r="E739" s="103">
        <v>4</v>
      </c>
      <c r="F739" s="103">
        <v>1420.9305227099201</v>
      </c>
      <c r="G739" s="103">
        <v>72.342234581039094</v>
      </c>
      <c r="H739" s="103">
        <v>0</v>
      </c>
      <c r="I739" s="103">
        <v>-6.7199315199413396</v>
      </c>
      <c r="J739" s="103">
        <v>0.53861354758304603</v>
      </c>
      <c r="K739" s="103">
        <v>1.5188884088057</v>
      </c>
      <c r="L739" s="103">
        <v>4.7462652292682401</v>
      </c>
    </row>
    <row r="740" spans="1:12" customFormat="1" x14ac:dyDescent="0.25">
      <c r="A740" s="91">
        <v>737</v>
      </c>
      <c r="B740" s="91">
        <v>50</v>
      </c>
      <c r="C740" s="91"/>
      <c r="D740" s="91"/>
      <c r="E740" s="103">
        <v>4</v>
      </c>
      <c r="F740" s="103">
        <v>1420.9305227099201</v>
      </c>
      <c r="G740" s="103">
        <v>72.420162724605802</v>
      </c>
      <c r="H740" s="103">
        <v>0</v>
      </c>
      <c r="I740" s="103">
        <v>-6.7199315199413396</v>
      </c>
      <c r="J740" s="103">
        <v>0.54740192970330104</v>
      </c>
      <c r="K740" s="103">
        <v>1.5436716170902101</v>
      </c>
      <c r="L740" s="103">
        <v>4.8987605849966398</v>
      </c>
    </row>
    <row r="741" spans="1:12" customFormat="1" x14ac:dyDescent="0.25">
      <c r="A741" s="91">
        <v>738</v>
      </c>
      <c r="B741" s="91">
        <v>50</v>
      </c>
      <c r="C741" s="91"/>
      <c r="D741" s="91"/>
      <c r="E741" s="103">
        <v>4</v>
      </c>
      <c r="F741" s="103">
        <v>1420.9305227099201</v>
      </c>
      <c r="G741" s="103">
        <v>72.498090868172397</v>
      </c>
      <c r="H741" s="103">
        <v>0</v>
      </c>
      <c r="I741" s="103">
        <v>-6.7199315199413396</v>
      </c>
      <c r="J741" s="103">
        <v>0.51427967542918895</v>
      </c>
      <c r="K741" s="103">
        <v>1.45026697044473</v>
      </c>
      <c r="L741" s="103">
        <v>4.3278252979503398</v>
      </c>
    </row>
    <row r="742" spans="1:12" customFormat="1" x14ac:dyDescent="0.25">
      <c r="A742" s="91">
        <v>739</v>
      </c>
      <c r="B742" s="91">
        <v>50</v>
      </c>
      <c r="C742" s="91"/>
      <c r="D742" s="91"/>
      <c r="E742" s="103">
        <v>4</v>
      </c>
      <c r="F742" s="103">
        <v>1420.9305227099201</v>
      </c>
      <c r="G742" s="103">
        <v>72.576019011739106</v>
      </c>
      <c r="H742" s="103">
        <v>0</v>
      </c>
      <c r="I742" s="103">
        <v>-6.7199315199413396</v>
      </c>
      <c r="J742" s="103">
        <v>0.63792947125553101</v>
      </c>
      <c r="K742" s="103">
        <v>1.79895898250903</v>
      </c>
      <c r="L742" s="103">
        <v>6.4556899395307603</v>
      </c>
    </row>
    <row r="743" spans="1:12" customFormat="1" x14ac:dyDescent="0.25">
      <c r="A743" s="91">
        <v>740</v>
      </c>
      <c r="B743" s="91">
        <v>50</v>
      </c>
      <c r="C743" s="91"/>
      <c r="D743" s="91"/>
      <c r="E743" s="103">
        <v>4</v>
      </c>
      <c r="F743" s="103">
        <v>1420.9305227099201</v>
      </c>
      <c r="G743" s="103">
        <v>72.656522895143297</v>
      </c>
      <c r="H743" s="103">
        <v>0</v>
      </c>
      <c r="I743" s="103">
        <v>-6.7199315199413396</v>
      </c>
      <c r="J743" s="103">
        <v>0.202381553134827</v>
      </c>
      <c r="K743" s="103">
        <v>0.570715305235036</v>
      </c>
      <c r="L743" s="103">
        <v>-1.1305816258065799</v>
      </c>
    </row>
    <row r="744" spans="1:12" customFormat="1" x14ac:dyDescent="0.25">
      <c r="A744" s="91">
        <v>741</v>
      </c>
      <c r="B744" s="91">
        <v>48</v>
      </c>
      <c r="C744" s="91"/>
      <c r="D744" s="91"/>
      <c r="E744" s="103">
        <v>4</v>
      </c>
      <c r="F744" s="103">
        <v>1364.0933018015201</v>
      </c>
      <c r="G744" s="103">
        <v>72.7363863499085</v>
      </c>
      <c r="H744" s="103">
        <v>0</v>
      </c>
      <c r="I744" s="103">
        <v>-6.7199315199413396</v>
      </c>
      <c r="J744" s="103">
        <v>0</v>
      </c>
      <c r="K744" s="103">
        <v>0</v>
      </c>
      <c r="L744" s="103">
        <v>-3.4568630014955501</v>
      </c>
    </row>
    <row r="745" spans="1:12" customFormat="1" x14ac:dyDescent="0.25">
      <c r="A745" s="91">
        <v>742</v>
      </c>
      <c r="B745" s="91">
        <v>47</v>
      </c>
      <c r="C745" s="91"/>
      <c r="D745" s="91"/>
      <c r="E745" s="103">
        <v>4</v>
      </c>
      <c r="F745" s="103">
        <v>1335.67469134732</v>
      </c>
      <c r="G745" s="103">
        <v>72.817804904941895</v>
      </c>
      <c r="H745" s="103">
        <v>0</v>
      </c>
      <c r="I745" s="103">
        <v>-6.7199315199413396</v>
      </c>
      <c r="J745" s="103">
        <v>0.144470580309291</v>
      </c>
      <c r="K745" s="103">
        <v>0.40740655490359901</v>
      </c>
      <c r="L745" s="103">
        <v>-1.8348249611838301</v>
      </c>
    </row>
    <row r="746" spans="1:12" customFormat="1" x14ac:dyDescent="0.25">
      <c r="A746" s="91">
        <v>743</v>
      </c>
      <c r="B746" s="91">
        <v>45</v>
      </c>
      <c r="C746" s="91"/>
      <c r="D746" s="91"/>
      <c r="E746" s="103">
        <v>4</v>
      </c>
      <c r="F746" s="103">
        <v>1278.83747043893</v>
      </c>
      <c r="G746" s="103">
        <v>72.898498082542005</v>
      </c>
      <c r="H746" s="103">
        <v>0</v>
      </c>
      <c r="I746" s="103">
        <v>-6.7199315199413396</v>
      </c>
      <c r="J746" s="103">
        <v>0</v>
      </c>
      <c r="K746" s="103">
        <v>0</v>
      </c>
      <c r="L746" s="103">
        <v>-4.3037476147855802</v>
      </c>
    </row>
    <row r="747" spans="1:12" customFormat="1" x14ac:dyDescent="0.25">
      <c r="A747" s="91">
        <v>744</v>
      </c>
      <c r="B747" s="91">
        <v>43</v>
      </c>
      <c r="C747" s="91"/>
      <c r="D747" s="91"/>
      <c r="E747" s="103">
        <v>4</v>
      </c>
      <c r="F747" s="103">
        <v>1222.00024953053</v>
      </c>
      <c r="G747" s="103">
        <v>72.978592603953203</v>
      </c>
      <c r="H747" s="103">
        <v>0</v>
      </c>
      <c r="I747" s="103">
        <v>-6.7199315199413396</v>
      </c>
      <c r="J747" s="103">
        <v>0</v>
      </c>
      <c r="K747" s="103">
        <v>0</v>
      </c>
      <c r="L747" s="103">
        <v>-4.08944031461274</v>
      </c>
    </row>
    <row r="748" spans="1:12" customFormat="1" x14ac:dyDescent="0.25">
      <c r="A748" s="91">
        <v>745</v>
      </c>
      <c r="B748" s="91">
        <v>41</v>
      </c>
      <c r="C748" s="91"/>
      <c r="D748" s="91"/>
      <c r="E748" s="103">
        <v>4</v>
      </c>
      <c r="F748" s="103">
        <v>1165.16302862213</v>
      </c>
      <c r="G748" s="103">
        <v>73.053085629242901</v>
      </c>
      <c r="H748" s="103">
        <v>0</v>
      </c>
      <c r="I748" s="103">
        <v>-6.7199315199413396</v>
      </c>
      <c r="J748" s="103">
        <v>0</v>
      </c>
      <c r="K748" s="103">
        <v>0</v>
      </c>
      <c r="L748" s="103">
        <v>-3.8782734183132499</v>
      </c>
    </row>
    <row r="749" spans="1:12" customFormat="1" x14ac:dyDescent="0.25">
      <c r="A749" s="91">
        <v>746</v>
      </c>
      <c r="B749" s="91">
        <v>39</v>
      </c>
      <c r="C749" s="91"/>
      <c r="D749" s="91"/>
      <c r="E749" s="103">
        <v>3</v>
      </c>
      <c r="F749" s="103">
        <v>1503.7009520074801</v>
      </c>
      <c r="G749" s="103">
        <v>73.124224523523495</v>
      </c>
      <c r="H749" s="103">
        <v>0</v>
      </c>
      <c r="I749" s="103">
        <v>-6.7199315199413396</v>
      </c>
      <c r="J749" s="103">
        <v>0.21566987361217199</v>
      </c>
      <c r="K749" s="103">
        <v>0.60818832468674699</v>
      </c>
      <c r="L749" s="103">
        <v>-1.2062340692462199</v>
      </c>
    </row>
    <row r="750" spans="1:12" customFormat="1" x14ac:dyDescent="0.25">
      <c r="A750" s="91">
        <v>747</v>
      </c>
      <c r="B750" s="91">
        <v>38</v>
      </c>
      <c r="C750" s="91"/>
      <c r="D750" s="91"/>
      <c r="E750" s="103">
        <v>3</v>
      </c>
      <c r="F750" s="103">
        <v>1465.14451734062</v>
      </c>
      <c r="G750" s="103">
        <v>73.199126983916997</v>
      </c>
      <c r="H750" s="103">
        <v>0</v>
      </c>
      <c r="I750" s="103">
        <v>-6.7199315199413396</v>
      </c>
      <c r="J750" s="103">
        <v>0</v>
      </c>
      <c r="K750" s="103">
        <v>0</v>
      </c>
      <c r="L750" s="103">
        <v>-5.0300467013176604</v>
      </c>
    </row>
    <row r="751" spans="1:12" customFormat="1" x14ac:dyDescent="0.25">
      <c r="A751" s="91">
        <v>748</v>
      </c>
      <c r="B751" s="91">
        <v>35</v>
      </c>
      <c r="C751" s="91"/>
      <c r="D751" s="91"/>
      <c r="E751" s="103">
        <v>3</v>
      </c>
      <c r="F751" s="103">
        <v>1349.47521334004</v>
      </c>
      <c r="G751" s="103">
        <v>73.276148992366302</v>
      </c>
      <c r="H751" s="103">
        <v>0</v>
      </c>
      <c r="I751" s="103">
        <v>-6.7199315199413396</v>
      </c>
      <c r="J751" s="103">
        <v>0</v>
      </c>
      <c r="K751" s="103">
        <v>0</v>
      </c>
      <c r="L751" s="103">
        <v>-3.6947261176932402</v>
      </c>
    </row>
    <row r="752" spans="1:12" customFormat="1" x14ac:dyDescent="0.25">
      <c r="A752" s="91">
        <v>749</v>
      </c>
      <c r="B752" s="91">
        <v>35</v>
      </c>
      <c r="C752" s="91"/>
      <c r="D752" s="91"/>
      <c r="E752" s="103">
        <v>3</v>
      </c>
      <c r="F752" s="103">
        <v>1349.47521334004</v>
      </c>
      <c r="G752" s="103">
        <v>73.351320638411295</v>
      </c>
      <c r="H752" s="103">
        <v>0</v>
      </c>
      <c r="I752" s="103">
        <v>-6.7199315199413396</v>
      </c>
      <c r="J752" s="103">
        <v>0.52523490826776897</v>
      </c>
      <c r="K752" s="103">
        <v>1.48116069053208</v>
      </c>
      <c r="L752" s="103">
        <v>4.7504014720422196</v>
      </c>
    </row>
    <row r="753" spans="1:12" customFormat="1" x14ac:dyDescent="0.25">
      <c r="A753" s="91">
        <v>750</v>
      </c>
      <c r="B753" s="91">
        <v>35</v>
      </c>
      <c r="C753" s="91"/>
      <c r="D753" s="91"/>
      <c r="E753" s="103">
        <v>3</v>
      </c>
      <c r="F753" s="103">
        <v>1349.47521334004</v>
      </c>
      <c r="G753" s="103">
        <v>73.427202102069998</v>
      </c>
      <c r="H753" s="103">
        <v>0</v>
      </c>
      <c r="I753" s="103">
        <v>-6.7199315199413396</v>
      </c>
      <c r="J753" s="103">
        <v>0.39173770521636497</v>
      </c>
      <c r="K753" s="103">
        <v>1.1046990229178</v>
      </c>
      <c r="L753" s="103">
        <v>2.4508203836182201</v>
      </c>
    </row>
    <row r="754" spans="1:12" customFormat="1" x14ac:dyDescent="0.25">
      <c r="A754" s="91">
        <v>751</v>
      </c>
      <c r="B754" s="91">
        <v>35</v>
      </c>
      <c r="C754" s="91"/>
      <c r="D754" s="91"/>
      <c r="E754" s="103">
        <v>3</v>
      </c>
      <c r="F754" s="103">
        <v>1349.47521334004</v>
      </c>
      <c r="G754" s="103">
        <v>73.509568984712502</v>
      </c>
      <c r="H754" s="103">
        <v>0</v>
      </c>
      <c r="I754" s="103">
        <v>-6.7199315199413396</v>
      </c>
      <c r="J754" s="103">
        <v>0.42756943603812397</v>
      </c>
      <c r="K754" s="103">
        <v>1.20574438439606</v>
      </c>
      <c r="L754" s="103">
        <v>3.0717555510702801</v>
      </c>
    </row>
    <row r="755" spans="1:12" customFormat="1" x14ac:dyDescent="0.25">
      <c r="A755" s="91">
        <v>752</v>
      </c>
      <c r="B755" s="91">
        <v>35</v>
      </c>
      <c r="C755" s="91"/>
      <c r="D755" s="91"/>
      <c r="E755" s="103">
        <v>3</v>
      </c>
      <c r="F755" s="103">
        <v>1349.47521334004</v>
      </c>
      <c r="G755" s="103">
        <v>73.594261735375198</v>
      </c>
      <c r="H755" s="103">
        <v>0</v>
      </c>
      <c r="I755" s="103">
        <v>-6.7199315199413396</v>
      </c>
      <c r="J755" s="103">
        <v>0.41672859114147098</v>
      </c>
      <c r="K755" s="103">
        <v>1.1751732379236399</v>
      </c>
      <c r="L755" s="103">
        <v>2.8852944569593202</v>
      </c>
    </row>
    <row r="756" spans="1:12" customFormat="1" x14ac:dyDescent="0.25">
      <c r="A756" s="91">
        <v>753</v>
      </c>
      <c r="B756" s="91">
        <v>35</v>
      </c>
      <c r="C756" s="91"/>
      <c r="D756" s="91"/>
      <c r="E756" s="103">
        <v>3</v>
      </c>
      <c r="F756" s="103">
        <v>1349.47521334004</v>
      </c>
      <c r="G756" s="103">
        <v>73.678954486037895</v>
      </c>
      <c r="H756" s="103">
        <v>0</v>
      </c>
      <c r="I756" s="103">
        <v>-6.7199315199413396</v>
      </c>
      <c r="J756" s="103">
        <v>0.42376308620203001</v>
      </c>
      <c r="K756" s="103">
        <v>1.1950104905461001</v>
      </c>
      <c r="L756" s="103">
        <v>3.0078376249327698</v>
      </c>
    </row>
    <row r="757" spans="1:12" customFormat="1" x14ac:dyDescent="0.25">
      <c r="A757" s="91">
        <v>754</v>
      </c>
      <c r="B757" s="91">
        <v>35</v>
      </c>
      <c r="C757" s="91"/>
      <c r="D757" s="91"/>
      <c r="E757" s="103">
        <v>3</v>
      </c>
      <c r="F757" s="103">
        <v>1349.47521334004</v>
      </c>
      <c r="G757" s="103">
        <v>73.7611209613043</v>
      </c>
      <c r="H757" s="103">
        <v>0</v>
      </c>
      <c r="I757" s="103">
        <v>-6.7199315199413396</v>
      </c>
      <c r="J757" s="103">
        <v>0.40601445413050502</v>
      </c>
      <c r="K757" s="103">
        <v>1.1449594072665099</v>
      </c>
      <c r="L757" s="103">
        <v>2.7017530452613698</v>
      </c>
    </row>
    <row r="758" spans="1:12" customFormat="1" x14ac:dyDescent="0.25">
      <c r="A758" s="91">
        <v>755</v>
      </c>
      <c r="B758" s="91">
        <v>35</v>
      </c>
      <c r="C758" s="91"/>
      <c r="D758" s="91"/>
      <c r="E758" s="103">
        <v>3</v>
      </c>
      <c r="F758" s="103">
        <v>1349.47521334004</v>
      </c>
      <c r="G758" s="103">
        <v>73.842577618956895</v>
      </c>
      <c r="H758" s="103">
        <v>0</v>
      </c>
      <c r="I758" s="103">
        <v>-6.7199315199413396</v>
      </c>
      <c r="J758" s="103">
        <v>0.46965170948646001</v>
      </c>
      <c r="K758" s="103">
        <v>1.3244162552461201</v>
      </c>
      <c r="L758" s="103">
        <v>3.8011768879224799</v>
      </c>
    </row>
    <row r="759" spans="1:12" customFormat="1" x14ac:dyDescent="0.25">
      <c r="A759" s="91">
        <v>756</v>
      </c>
      <c r="B759" s="91">
        <v>35</v>
      </c>
      <c r="C759" s="91"/>
      <c r="D759" s="91"/>
      <c r="E759" s="103">
        <v>3</v>
      </c>
      <c r="F759" s="103">
        <v>1349.47521334004</v>
      </c>
      <c r="G759" s="103">
        <v>73.926991037610307</v>
      </c>
      <c r="H759" s="103">
        <v>0</v>
      </c>
      <c r="I759" s="103">
        <v>-6.7199315199413396</v>
      </c>
      <c r="J759" s="103">
        <v>0.22718740837323101</v>
      </c>
      <c r="K759" s="103">
        <v>0.64066773432114998</v>
      </c>
      <c r="L759" s="103">
        <v>-0.41540264804187699</v>
      </c>
    </row>
    <row r="760" spans="1:12" customFormat="1" x14ac:dyDescent="0.25">
      <c r="A760" s="91">
        <v>757</v>
      </c>
      <c r="B760" s="91">
        <v>34</v>
      </c>
      <c r="C760" s="91"/>
      <c r="D760" s="91"/>
      <c r="E760" s="103">
        <v>3</v>
      </c>
      <c r="F760" s="103">
        <v>1310.91877867318</v>
      </c>
      <c r="G760" s="103">
        <v>74.009277418097895</v>
      </c>
      <c r="H760" s="103">
        <v>0</v>
      </c>
      <c r="I760" s="103">
        <v>-6.7199315199413396</v>
      </c>
      <c r="J760" s="103">
        <v>0.44972633254947603</v>
      </c>
      <c r="K760" s="103">
        <v>1.2682267587017499</v>
      </c>
      <c r="L760" s="103">
        <v>3.58069931392069</v>
      </c>
    </row>
    <row r="761" spans="1:12" customFormat="1" x14ac:dyDescent="0.25">
      <c r="A761" s="91">
        <v>758</v>
      </c>
      <c r="B761" s="91">
        <v>35</v>
      </c>
      <c r="C761" s="91"/>
      <c r="D761" s="91"/>
      <c r="E761" s="103">
        <v>3</v>
      </c>
      <c r="F761" s="103">
        <v>1349.47521334004</v>
      </c>
      <c r="G761" s="103">
        <v>74.093970168760606</v>
      </c>
      <c r="H761" s="103">
        <v>0</v>
      </c>
      <c r="I761" s="103">
        <v>-6.7199315199413396</v>
      </c>
      <c r="J761" s="103">
        <v>0.42138881069816497</v>
      </c>
      <c r="K761" s="103">
        <v>1.1883150415394601</v>
      </c>
      <c r="L761" s="103">
        <v>2.9713416010429801</v>
      </c>
    </row>
    <row r="762" spans="1:12" customFormat="1" x14ac:dyDescent="0.25">
      <c r="A762" s="91">
        <v>759</v>
      </c>
      <c r="B762" s="91">
        <v>34</v>
      </c>
      <c r="C762" s="91"/>
      <c r="D762" s="91"/>
      <c r="E762" s="103">
        <v>3</v>
      </c>
      <c r="F762" s="103">
        <v>1310.91877867318</v>
      </c>
      <c r="G762" s="103">
        <v>74.176966366861905</v>
      </c>
      <c r="H762" s="103">
        <v>0</v>
      </c>
      <c r="I762" s="103">
        <v>-6.7199315199413396</v>
      </c>
      <c r="J762" s="103">
        <v>0.35133518183539802</v>
      </c>
      <c r="K762" s="103">
        <v>0.99076404165855003</v>
      </c>
      <c r="L762" s="103">
        <v>1.8859131211634499</v>
      </c>
    </row>
    <row r="763" spans="1:12" customFormat="1" x14ac:dyDescent="0.25">
      <c r="A763" s="91">
        <v>760</v>
      </c>
      <c r="B763" s="91">
        <v>35</v>
      </c>
      <c r="C763" s="91"/>
      <c r="D763" s="91"/>
      <c r="E763" s="103">
        <v>3</v>
      </c>
      <c r="F763" s="103">
        <v>1349.47521334004</v>
      </c>
      <c r="G763" s="103">
        <v>74.258423024514499</v>
      </c>
      <c r="H763" s="103">
        <v>0</v>
      </c>
      <c r="I763" s="103">
        <v>-6.7199315199413396</v>
      </c>
      <c r="J763" s="103">
        <v>0.63794298022214502</v>
      </c>
      <c r="K763" s="103">
        <v>1.7989970777498501</v>
      </c>
      <c r="L763" s="103">
        <v>6.6820410763370104</v>
      </c>
    </row>
    <row r="764" spans="1:12" customFormat="1" x14ac:dyDescent="0.25">
      <c r="A764" s="91">
        <v>761</v>
      </c>
      <c r="B764" s="91">
        <v>35</v>
      </c>
      <c r="C764" s="91"/>
      <c r="D764" s="91"/>
      <c r="E764" s="103">
        <v>3</v>
      </c>
      <c r="F764" s="103">
        <v>1349.47521334004</v>
      </c>
      <c r="G764" s="103">
        <v>74.342836443167897</v>
      </c>
      <c r="H764" s="103">
        <v>0</v>
      </c>
      <c r="I764" s="103">
        <v>-6.7199315199413396</v>
      </c>
      <c r="J764" s="103">
        <v>0.24982731081620199</v>
      </c>
      <c r="K764" s="103">
        <v>0.70451218374398805</v>
      </c>
      <c r="L764" s="103">
        <v>-1.33789964378337E-2</v>
      </c>
    </row>
    <row r="765" spans="1:12" customFormat="1" x14ac:dyDescent="0.25">
      <c r="A765" s="91">
        <v>762</v>
      </c>
      <c r="B765" s="91">
        <v>34</v>
      </c>
      <c r="C765" s="91"/>
      <c r="D765" s="91"/>
      <c r="E765" s="103">
        <v>3</v>
      </c>
      <c r="F765" s="103">
        <v>1310.91877867318</v>
      </c>
      <c r="G765" s="103">
        <v>74.426808897298798</v>
      </c>
      <c r="H765" s="103">
        <v>0</v>
      </c>
      <c r="I765" s="103">
        <v>-6.7199315199413396</v>
      </c>
      <c r="J765" s="103">
        <v>0.18711214688283501</v>
      </c>
      <c r="K765" s="103">
        <v>0.52765563050243702</v>
      </c>
      <c r="L765" s="103">
        <v>-0.97589928177542395</v>
      </c>
    </row>
    <row r="766" spans="1:12" customFormat="1" x14ac:dyDescent="0.25">
      <c r="A766" s="91">
        <v>763</v>
      </c>
      <c r="B766" s="91">
        <v>33</v>
      </c>
      <c r="C766" s="91"/>
      <c r="D766" s="91"/>
      <c r="E766" s="103">
        <v>3</v>
      </c>
      <c r="F766" s="103">
        <v>1272.36234400633</v>
      </c>
      <c r="G766" s="103">
        <v>74.509639643543693</v>
      </c>
      <c r="H766" s="103">
        <v>0</v>
      </c>
      <c r="I766" s="103">
        <v>-6.7199315199413396</v>
      </c>
      <c r="J766" s="103">
        <v>0.14841016771447299</v>
      </c>
      <c r="K766" s="103">
        <v>0.41851617825425502</v>
      </c>
      <c r="L766" s="103">
        <v>-1.5165385837576699</v>
      </c>
    </row>
    <row r="767" spans="1:12" customFormat="1" x14ac:dyDescent="0.25">
      <c r="A767" s="91">
        <v>764</v>
      </c>
      <c r="B767" s="91">
        <v>31</v>
      </c>
      <c r="C767" s="91"/>
      <c r="D767" s="91"/>
      <c r="E767" s="103">
        <v>3</v>
      </c>
      <c r="F767" s="103">
        <v>1195.2494746726099</v>
      </c>
      <c r="G767" s="103">
        <v>74.591202786793303</v>
      </c>
      <c r="H767" s="103">
        <v>0</v>
      </c>
      <c r="I767" s="103">
        <v>-6.7199315199413396</v>
      </c>
      <c r="J767" s="103">
        <v>0</v>
      </c>
      <c r="K767" s="103">
        <v>0</v>
      </c>
      <c r="L767" s="103">
        <v>-3.98967108466017</v>
      </c>
    </row>
    <row r="768" spans="1:12" customFormat="1" x14ac:dyDescent="0.25">
      <c r="A768" s="91">
        <v>765</v>
      </c>
      <c r="B768" s="91">
        <v>27</v>
      </c>
      <c r="C768" s="91"/>
      <c r="D768" s="91"/>
      <c r="E768" s="103">
        <v>2</v>
      </c>
      <c r="F768" s="103">
        <v>1663.51884532125</v>
      </c>
      <c r="G768" s="103">
        <v>74.670687688702401</v>
      </c>
      <c r="H768" s="103">
        <v>0</v>
      </c>
      <c r="I768" s="103">
        <v>-6.7199315199413396</v>
      </c>
      <c r="J768" s="103">
        <v>0</v>
      </c>
      <c r="K768" s="103">
        <v>0</v>
      </c>
      <c r="L768" s="103">
        <v>-5.8479828455238598</v>
      </c>
    </row>
    <row r="769" spans="1:12" customFormat="1" x14ac:dyDescent="0.25">
      <c r="A769" s="91">
        <v>766</v>
      </c>
      <c r="B769" s="91">
        <v>24</v>
      </c>
      <c r="C769" s="91"/>
      <c r="D769" s="91"/>
      <c r="E769" s="103">
        <v>2</v>
      </c>
      <c r="F769" s="103">
        <v>1478.68341806333</v>
      </c>
      <c r="G769" s="103">
        <v>74.745934323055295</v>
      </c>
      <c r="H769" s="103">
        <v>0</v>
      </c>
      <c r="I769" s="103">
        <v>-6.7199315199413396</v>
      </c>
      <c r="J769" s="103">
        <v>0</v>
      </c>
      <c r="K769" s="103">
        <v>0</v>
      </c>
      <c r="L769" s="103">
        <v>-4.50851923000313</v>
      </c>
    </row>
    <row r="770" spans="1:12" customFormat="1" x14ac:dyDescent="0.25">
      <c r="A770" s="91">
        <v>767</v>
      </c>
      <c r="B770" s="91">
        <v>21</v>
      </c>
      <c r="C770" s="91"/>
      <c r="D770" s="91"/>
      <c r="E770" s="103">
        <v>2</v>
      </c>
      <c r="F770" s="103">
        <v>1293.8479908054101</v>
      </c>
      <c r="G770" s="103">
        <v>74.828800378589804</v>
      </c>
      <c r="H770" s="103">
        <v>0</v>
      </c>
      <c r="I770" s="103">
        <v>-6.7199315199413396</v>
      </c>
      <c r="J770" s="103">
        <v>0</v>
      </c>
      <c r="K770" s="103">
        <v>0</v>
      </c>
      <c r="L770" s="103">
        <v>-4.3608880603053102</v>
      </c>
    </row>
    <row r="771" spans="1:12" customFormat="1" x14ac:dyDescent="0.25">
      <c r="A771" s="91">
        <v>768</v>
      </c>
      <c r="B771" s="91">
        <v>17</v>
      </c>
      <c r="C771" s="91"/>
      <c r="D771" s="91"/>
      <c r="E771" s="103">
        <v>2</v>
      </c>
      <c r="F771" s="103">
        <v>1047.4007544615299</v>
      </c>
      <c r="G771" s="103">
        <v>74.898395692757603</v>
      </c>
      <c r="H771" s="103">
        <v>0</v>
      </c>
      <c r="I771" s="103">
        <v>-6.7199315199413396</v>
      </c>
      <c r="J771" s="103">
        <v>0</v>
      </c>
      <c r="K771" s="103">
        <v>0</v>
      </c>
      <c r="L771" s="103">
        <v>-3.3984430569511499</v>
      </c>
    </row>
    <row r="772" spans="1:12" customFormat="1" x14ac:dyDescent="0.25">
      <c r="A772" s="91">
        <v>769</v>
      </c>
      <c r="B772" s="91">
        <v>15</v>
      </c>
      <c r="C772" s="91"/>
      <c r="D772" s="91"/>
      <c r="E772" s="103">
        <v>2</v>
      </c>
      <c r="F772" s="103">
        <v>924.17713628958199</v>
      </c>
      <c r="G772" s="103">
        <v>74.960178894164798</v>
      </c>
      <c r="H772" s="103">
        <v>0</v>
      </c>
      <c r="I772" s="103">
        <v>-6.7199315199413396</v>
      </c>
      <c r="J772" s="103">
        <v>0</v>
      </c>
      <c r="K772" s="103">
        <v>0</v>
      </c>
      <c r="L772" s="103">
        <v>-3.0144505564133599</v>
      </c>
    </row>
    <row r="773" spans="1:12" customFormat="1" x14ac:dyDescent="0.25">
      <c r="A773" s="91">
        <v>770</v>
      </c>
      <c r="B773" s="91">
        <v>10</v>
      </c>
      <c r="C773" s="91"/>
      <c r="D773" s="91"/>
      <c r="E773" s="103">
        <v>1</v>
      </c>
      <c r="F773" s="103">
        <v>1191.0308316937901</v>
      </c>
      <c r="G773" s="103">
        <v>75.039686243704907</v>
      </c>
      <c r="H773" s="103">
        <v>0</v>
      </c>
      <c r="I773" s="103">
        <v>-6.7199315199413396</v>
      </c>
      <c r="J773" s="103">
        <v>0</v>
      </c>
      <c r="K773" s="103">
        <v>0</v>
      </c>
      <c r="L773" s="103">
        <v>-3.8702931901006101</v>
      </c>
    </row>
    <row r="774" spans="1:12" customFormat="1" x14ac:dyDescent="0.25">
      <c r="A774" s="91">
        <v>771</v>
      </c>
      <c r="B774" s="91">
        <v>7</v>
      </c>
      <c r="C774" s="91"/>
      <c r="D774" s="91"/>
      <c r="E774" s="103">
        <v>1</v>
      </c>
      <c r="F774" s="103">
        <v>833.72158218565505</v>
      </c>
      <c r="G774" s="103">
        <v>75.096672961630702</v>
      </c>
      <c r="H774" s="103">
        <v>0</v>
      </c>
      <c r="I774" s="103">
        <v>-6.7199315199413396</v>
      </c>
      <c r="J774" s="103">
        <v>6.7767926468251194E-2</v>
      </c>
      <c r="K774" s="103">
        <v>0.19110532674738001</v>
      </c>
      <c r="L774" s="103">
        <v>-1.4264949426912901</v>
      </c>
    </row>
    <row r="775" spans="1:12" customFormat="1" x14ac:dyDescent="0.25">
      <c r="A775" s="91">
        <v>772</v>
      </c>
      <c r="B775" s="91">
        <v>4</v>
      </c>
      <c r="C775" s="91"/>
      <c r="D775" s="91"/>
      <c r="E775" s="103">
        <v>1</v>
      </c>
      <c r="F775" s="103">
        <v>800</v>
      </c>
      <c r="G775" s="103">
        <v>75.153659679556498</v>
      </c>
      <c r="H775" s="103">
        <v>0</v>
      </c>
      <c r="I775" s="103">
        <v>-6.7199315199413396</v>
      </c>
      <c r="J775" s="103">
        <v>8.7686332723804203E-2</v>
      </c>
      <c r="K775" s="103">
        <v>0.247275165993352</v>
      </c>
      <c r="L775" s="103">
        <v>-0.785522514961566</v>
      </c>
    </row>
    <row r="776" spans="1:12" customFormat="1" x14ac:dyDescent="0.25">
      <c r="A776" s="91">
        <v>773</v>
      </c>
      <c r="B776" s="91">
        <v>2</v>
      </c>
      <c r="C776" s="91"/>
      <c r="D776" s="91"/>
      <c r="E776" s="103">
        <v>1</v>
      </c>
      <c r="F776" s="103">
        <v>800</v>
      </c>
      <c r="G776" s="103">
        <v>75.209562155674703</v>
      </c>
      <c r="H776" s="103">
        <v>0</v>
      </c>
      <c r="I776" s="103">
        <v>-6.7199315199413396</v>
      </c>
      <c r="J776" s="103">
        <v>8.7674310026852401E-2</v>
      </c>
      <c r="K776" s="103">
        <v>0.24724126202802399</v>
      </c>
      <c r="L776" s="103">
        <v>-0.288529954786089</v>
      </c>
    </row>
    <row r="777" spans="1:12" customFormat="1" x14ac:dyDescent="0.25">
      <c r="A777" s="91">
        <v>774</v>
      </c>
      <c r="B777" s="91">
        <v>0</v>
      </c>
      <c r="C777" s="91"/>
      <c r="D777" s="91"/>
      <c r="E777" s="103">
        <v>0</v>
      </c>
      <c r="F777" s="103">
        <v>800</v>
      </c>
      <c r="G777" s="103">
        <v>75.260183142298501</v>
      </c>
      <c r="H777" s="103">
        <v>0</v>
      </c>
      <c r="I777" s="103">
        <v>-6.7199315199413396</v>
      </c>
      <c r="J777" s="103">
        <v>8.7663426283349499E-2</v>
      </c>
      <c r="K777" s="103">
        <v>0.24721056990762499</v>
      </c>
      <c r="L777" s="103">
        <v>4.1887902047863898E-2</v>
      </c>
    </row>
    <row r="778" spans="1:12" customFormat="1" x14ac:dyDescent="0.25">
      <c r="A778" s="91">
        <v>775</v>
      </c>
      <c r="B778" s="91">
        <v>0</v>
      </c>
      <c r="C778" s="91"/>
      <c r="D778" s="91"/>
      <c r="E778" s="103">
        <v>0</v>
      </c>
      <c r="F778" s="103">
        <v>800</v>
      </c>
      <c r="G778" s="103">
        <v>75.3108041289223</v>
      </c>
      <c r="H778" s="103">
        <v>0</v>
      </c>
      <c r="I778" s="103">
        <v>-6.7199315199413396</v>
      </c>
      <c r="J778" s="103">
        <v>8.7652545472521895E-2</v>
      </c>
      <c r="K778" s="103">
        <v>0.24717988605735999</v>
      </c>
      <c r="L778" s="103">
        <v>4.1887902047863898E-2</v>
      </c>
    </row>
    <row r="779" spans="1:12" customFormat="1" x14ac:dyDescent="0.25">
      <c r="A779" s="91">
        <v>776</v>
      </c>
      <c r="B779" s="91">
        <v>0</v>
      </c>
      <c r="C779" s="91"/>
      <c r="D779" s="91"/>
      <c r="E779" s="103">
        <v>0</v>
      </c>
      <c r="F779" s="103">
        <v>800</v>
      </c>
      <c r="G779" s="103">
        <v>75.361425115545998</v>
      </c>
      <c r="H779" s="103">
        <v>0</v>
      </c>
      <c r="I779" s="103">
        <v>-6.7199315199413396</v>
      </c>
      <c r="J779" s="103">
        <v>8.7641667593153297E-2</v>
      </c>
      <c r="K779" s="103">
        <v>0.24714921047380001</v>
      </c>
      <c r="L779" s="103">
        <v>4.1887902047863898E-2</v>
      </c>
    </row>
    <row r="780" spans="1:12" customFormat="1" x14ac:dyDescent="0.25">
      <c r="A780" s="91">
        <v>777</v>
      </c>
      <c r="B780" s="91">
        <v>0</v>
      </c>
      <c r="C780" s="91"/>
      <c r="D780" s="91"/>
      <c r="E780" s="103">
        <v>0</v>
      </c>
      <c r="F780" s="103">
        <v>800</v>
      </c>
      <c r="G780" s="103">
        <v>75.412046102169796</v>
      </c>
      <c r="H780" s="103">
        <v>0</v>
      </c>
      <c r="I780" s="103">
        <v>-6.7199315199413396</v>
      </c>
      <c r="J780" s="103">
        <v>8.7630792644028205E-2</v>
      </c>
      <c r="K780" s="103">
        <v>0.247118543153517</v>
      </c>
      <c r="L780" s="103">
        <v>4.1887902047863898E-2</v>
      </c>
    </row>
    <row r="781" spans="1:12" customFormat="1" x14ac:dyDescent="0.25">
      <c r="A781" s="91">
        <v>778</v>
      </c>
      <c r="B781" s="91">
        <v>0</v>
      </c>
      <c r="C781" s="91"/>
      <c r="D781" s="91"/>
      <c r="E781" s="103">
        <v>0</v>
      </c>
      <c r="F781" s="103">
        <v>800</v>
      </c>
      <c r="G781" s="103">
        <v>75.462667088793594</v>
      </c>
      <c r="H781" s="103">
        <v>0</v>
      </c>
      <c r="I781" s="103">
        <v>-6.7199315199413396</v>
      </c>
      <c r="J781" s="103">
        <v>8.7619920623931605E-2</v>
      </c>
      <c r="K781" s="103">
        <v>0.24708788409308499</v>
      </c>
      <c r="L781" s="103">
        <v>4.1887902047863898E-2</v>
      </c>
    </row>
    <row r="782" spans="1:12" customFormat="1" x14ac:dyDescent="0.25">
      <c r="A782" s="91">
        <v>779</v>
      </c>
      <c r="B782" s="91">
        <v>0</v>
      </c>
      <c r="C782" s="91"/>
      <c r="D782" s="91"/>
      <c r="E782" s="103">
        <v>0</v>
      </c>
      <c r="F782" s="103">
        <v>800</v>
      </c>
      <c r="G782" s="103">
        <v>75.513288075417293</v>
      </c>
      <c r="H782" s="103">
        <v>0</v>
      </c>
      <c r="I782" s="103">
        <v>-6.7199315199413396</v>
      </c>
      <c r="J782" s="103">
        <v>8.7609051531649301E-2</v>
      </c>
      <c r="K782" s="103">
        <v>0.247057233289079</v>
      </c>
      <c r="L782" s="103">
        <v>4.1887902047863898E-2</v>
      </c>
    </row>
    <row r="783" spans="1:12" customFormat="1" x14ac:dyDescent="0.25">
      <c r="A783" s="91">
        <v>780</v>
      </c>
      <c r="B783" s="91">
        <v>0</v>
      </c>
      <c r="C783" s="91"/>
      <c r="D783" s="91"/>
      <c r="E783" s="103">
        <v>0</v>
      </c>
      <c r="F783" s="103">
        <v>800</v>
      </c>
      <c r="G783" s="103">
        <v>75.563909062041105</v>
      </c>
      <c r="H783" s="103">
        <v>0</v>
      </c>
      <c r="I783" s="103">
        <v>-6.7199315199413396</v>
      </c>
      <c r="J783" s="103">
        <v>8.7598185365967807E-2</v>
      </c>
      <c r="K783" s="103">
        <v>0.24702659073807801</v>
      </c>
      <c r="L783" s="103">
        <v>4.1887902047863898E-2</v>
      </c>
    </row>
    <row r="784" spans="1:12" customFormat="1" x14ac:dyDescent="0.25">
      <c r="A784" s="91">
        <v>781</v>
      </c>
      <c r="B784" s="91">
        <v>0</v>
      </c>
      <c r="C784" s="91"/>
      <c r="D784" s="91"/>
      <c r="E784" s="103">
        <v>0</v>
      </c>
      <c r="F784" s="103">
        <v>800</v>
      </c>
      <c r="G784" s="103">
        <v>75.614530048664903</v>
      </c>
      <c r="H784" s="103">
        <v>0</v>
      </c>
      <c r="I784" s="103">
        <v>-6.7199315199413396</v>
      </c>
      <c r="J784" s="103">
        <v>8.7587322125674105E-2</v>
      </c>
      <c r="K784" s="103">
        <v>0.246995956436661</v>
      </c>
      <c r="L784" s="103">
        <v>4.1887902047863898E-2</v>
      </c>
    </row>
    <row r="785" spans="1:12" customFormat="1" x14ac:dyDescent="0.25">
      <c r="A785" s="91">
        <v>782</v>
      </c>
      <c r="B785" s="91">
        <v>0</v>
      </c>
      <c r="C785" s="91"/>
      <c r="D785" s="91"/>
      <c r="E785" s="103">
        <v>0</v>
      </c>
      <c r="F785" s="103">
        <v>800</v>
      </c>
      <c r="G785" s="103">
        <v>75.665151035288602</v>
      </c>
      <c r="H785" s="103">
        <v>0</v>
      </c>
      <c r="I785" s="103">
        <v>-6.7199315199413396</v>
      </c>
      <c r="J785" s="103">
        <v>8.7576461809556194E-2</v>
      </c>
      <c r="K785" s="103">
        <v>0.246965330381409</v>
      </c>
      <c r="L785" s="103">
        <v>4.1887902047863898E-2</v>
      </c>
    </row>
    <row r="786" spans="1:12" customFormat="1" x14ac:dyDescent="0.25">
      <c r="A786" s="91">
        <v>783</v>
      </c>
      <c r="B786" s="91">
        <v>0</v>
      </c>
      <c r="C786" s="91"/>
      <c r="D786" s="91"/>
      <c r="E786" s="103">
        <v>0</v>
      </c>
      <c r="F786" s="103">
        <v>800</v>
      </c>
      <c r="G786" s="103">
        <v>75.7157720219124</v>
      </c>
      <c r="H786" s="103">
        <v>0</v>
      </c>
      <c r="I786" s="103">
        <v>-6.7199315199413396</v>
      </c>
      <c r="J786" s="103">
        <v>8.7565604416402501E-2</v>
      </c>
      <c r="K786" s="103">
        <v>0.24693471256890701</v>
      </c>
      <c r="L786" s="103">
        <v>4.1887902047863898E-2</v>
      </c>
    </row>
    <row r="787" spans="1:12" customFormat="1" x14ac:dyDescent="0.25">
      <c r="A787" s="91">
        <v>784</v>
      </c>
      <c r="B787" s="91">
        <v>0</v>
      </c>
      <c r="C787" s="91"/>
      <c r="D787" s="91"/>
      <c r="E787" s="103">
        <v>0</v>
      </c>
      <c r="F787" s="103">
        <v>800</v>
      </c>
      <c r="G787" s="103">
        <v>75.766393008536198</v>
      </c>
      <c r="H787" s="103">
        <v>0</v>
      </c>
      <c r="I787" s="103">
        <v>-6.7199315199413396</v>
      </c>
      <c r="J787" s="103">
        <v>8.7554749945002106E-2</v>
      </c>
      <c r="K787" s="103">
        <v>0.24690410299574</v>
      </c>
      <c r="L787" s="103">
        <v>4.1887902047863898E-2</v>
      </c>
    </row>
    <row r="788" spans="1:12" customFormat="1" x14ac:dyDescent="0.25">
      <c r="A788" s="91">
        <v>785</v>
      </c>
      <c r="B788" s="91">
        <v>0</v>
      </c>
      <c r="C788" s="91"/>
      <c r="D788" s="91"/>
      <c r="E788" s="103">
        <v>0</v>
      </c>
      <c r="F788" s="103">
        <v>800</v>
      </c>
      <c r="G788" s="103">
        <v>75.817013995159996</v>
      </c>
      <c r="H788" s="103">
        <v>0</v>
      </c>
      <c r="I788" s="103">
        <v>-6.7199315199413396</v>
      </c>
      <c r="J788" s="103">
        <v>8.7543898394145003E-2</v>
      </c>
      <c r="K788" s="103">
        <v>0.246873501658494</v>
      </c>
      <c r="L788" s="103">
        <v>4.1887902047863898E-2</v>
      </c>
    </row>
    <row r="789" spans="1:12" customFormat="1" x14ac:dyDescent="0.25">
      <c r="A789" s="91">
        <v>786</v>
      </c>
      <c r="B789" s="91">
        <v>0</v>
      </c>
      <c r="C789" s="91"/>
      <c r="D789" s="91"/>
      <c r="E789" s="103">
        <v>0</v>
      </c>
      <c r="F789" s="103">
        <v>800</v>
      </c>
      <c r="G789" s="103">
        <v>75.867634981783695</v>
      </c>
      <c r="H789" s="103">
        <v>0</v>
      </c>
      <c r="I789" s="103">
        <v>-6.7199315199413396</v>
      </c>
      <c r="J789" s="103">
        <v>8.7533049762621704E-2</v>
      </c>
      <c r="K789" s="103">
        <v>0.24684290855376101</v>
      </c>
      <c r="L789" s="103">
        <v>4.1887902047863898E-2</v>
      </c>
    </row>
    <row r="790" spans="1:12" customFormat="1" x14ac:dyDescent="0.25">
      <c r="A790" s="91">
        <v>787</v>
      </c>
      <c r="B790" s="91">
        <v>0</v>
      </c>
      <c r="C790" s="91"/>
      <c r="D790" s="91"/>
      <c r="E790" s="103">
        <v>0</v>
      </c>
      <c r="F790" s="103">
        <v>800</v>
      </c>
      <c r="G790" s="103">
        <v>75.918255968407493</v>
      </c>
      <c r="H790" s="103">
        <v>0</v>
      </c>
      <c r="I790" s="103">
        <v>-6.7199315199413396</v>
      </c>
      <c r="J790" s="103">
        <v>8.7522204049223201E-2</v>
      </c>
      <c r="K790" s="103">
        <v>0.246812323678129</v>
      </c>
      <c r="L790" s="103">
        <v>4.1887902047863898E-2</v>
      </c>
    </row>
    <row r="791" spans="1:12" customFormat="1" x14ac:dyDescent="0.25">
      <c r="A791" s="91">
        <v>788</v>
      </c>
      <c r="B791" s="91">
        <v>0</v>
      </c>
      <c r="C791" s="91"/>
      <c r="D791" s="91"/>
      <c r="E791" s="103">
        <v>0</v>
      </c>
      <c r="F791" s="103">
        <v>800</v>
      </c>
      <c r="G791" s="103">
        <v>75.968876955031305</v>
      </c>
      <c r="H791" s="103">
        <v>0</v>
      </c>
      <c r="I791" s="103">
        <v>-6.7199315199413396</v>
      </c>
      <c r="J791" s="103">
        <v>8.7511361252741698E-2</v>
      </c>
      <c r="K791" s="103">
        <v>0.246781747028194</v>
      </c>
      <c r="L791" s="103">
        <v>4.1887902047863898E-2</v>
      </c>
    </row>
    <row r="792" spans="1:12" customFormat="1" x14ac:dyDescent="0.25">
      <c r="A792" s="91">
        <v>789</v>
      </c>
      <c r="B792" s="91">
        <v>0</v>
      </c>
      <c r="C792" s="91"/>
      <c r="D792" s="91"/>
      <c r="E792" s="103">
        <v>0</v>
      </c>
      <c r="F792" s="103">
        <v>800</v>
      </c>
      <c r="G792" s="103">
        <v>76.019497941655004</v>
      </c>
      <c r="H792" s="103">
        <v>0</v>
      </c>
      <c r="I792" s="103">
        <v>-6.7199315199413396</v>
      </c>
      <c r="J792" s="103">
        <v>8.7500521371969495E-2</v>
      </c>
      <c r="K792" s="103">
        <v>0.24675117860054899</v>
      </c>
      <c r="L792" s="103">
        <v>4.1887902047863898E-2</v>
      </c>
    </row>
    <row r="793" spans="1:12" customFormat="1" x14ac:dyDescent="0.25">
      <c r="A793" s="91">
        <v>790</v>
      </c>
      <c r="B793" s="91">
        <v>0</v>
      </c>
      <c r="C793" s="91"/>
      <c r="D793" s="91"/>
      <c r="E793" s="103">
        <v>0</v>
      </c>
      <c r="F793" s="103">
        <v>800</v>
      </c>
      <c r="G793" s="103">
        <v>76.070118928278802</v>
      </c>
      <c r="H793" s="103">
        <v>0</v>
      </c>
      <c r="I793" s="103">
        <v>-6.7199315199413396</v>
      </c>
      <c r="J793" s="103">
        <v>8.7489684405699805E-2</v>
      </c>
      <c r="K793" s="103">
        <v>0.24672061839179199</v>
      </c>
      <c r="L793" s="103">
        <v>4.1887902047863898E-2</v>
      </c>
    </row>
    <row r="794" spans="1:12" customFormat="1" x14ac:dyDescent="0.25">
      <c r="A794" s="91">
        <v>791</v>
      </c>
      <c r="B794" s="91">
        <v>0</v>
      </c>
      <c r="C794" s="91"/>
      <c r="D794" s="91"/>
      <c r="E794" s="103">
        <v>0</v>
      </c>
      <c r="F794" s="103">
        <v>800</v>
      </c>
      <c r="G794" s="103">
        <v>76.1207399149026</v>
      </c>
      <c r="H794" s="103">
        <v>0</v>
      </c>
      <c r="I794" s="103">
        <v>-6.7199315199413396</v>
      </c>
      <c r="J794" s="103">
        <v>8.7478850352726706E-2</v>
      </c>
      <c r="K794" s="103">
        <v>0.24669006639852201</v>
      </c>
      <c r="L794" s="103">
        <v>4.1887902047863898E-2</v>
      </c>
    </row>
    <row r="795" spans="1:12" customFormat="1" x14ac:dyDescent="0.25">
      <c r="A795" s="91">
        <v>792</v>
      </c>
      <c r="B795" s="91">
        <v>0</v>
      </c>
      <c r="C795" s="91"/>
      <c r="D795" s="91"/>
      <c r="E795" s="103">
        <v>0</v>
      </c>
      <c r="F795" s="103">
        <v>800</v>
      </c>
      <c r="G795" s="103">
        <v>76.171360901526299</v>
      </c>
      <c r="H795" s="103">
        <v>0</v>
      </c>
      <c r="I795" s="103">
        <v>-6.7199315199413396</v>
      </c>
      <c r="J795" s="103">
        <v>8.7468019211844703E-2</v>
      </c>
      <c r="K795" s="103">
        <v>0.24665952261733801</v>
      </c>
      <c r="L795" s="103">
        <v>4.1887902047863898E-2</v>
      </c>
    </row>
    <row r="796" spans="1:12" customFormat="1" x14ac:dyDescent="0.25">
      <c r="A796" s="91">
        <v>793</v>
      </c>
      <c r="B796" s="91">
        <v>0</v>
      </c>
      <c r="C796" s="91"/>
      <c r="D796" s="91"/>
      <c r="E796" s="103">
        <v>0</v>
      </c>
      <c r="F796" s="103">
        <v>800</v>
      </c>
      <c r="G796" s="103">
        <v>76.221981888150097</v>
      </c>
      <c r="H796" s="103">
        <v>0</v>
      </c>
      <c r="I796" s="103">
        <v>-6.7199315199413396</v>
      </c>
      <c r="J796" s="103">
        <v>8.7457190981848995E-2</v>
      </c>
      <c r="K796" s="103">
        <v>0.24662898704484401</v>
      </c>
      <c r="L796" s="103">
        <v>4.1887902047863898E-2</v>
      </c>
    </row>
    <row r="797" spans="1:12" customFormat="1" x14ac:dyDescent="0.25">
      <c r="A797" s="91">
        <v>794</v>
      </c>
      <c r="B797" s="91">
        <v>0</v>
      </c>
      <c r="C797" s="91"/>
      <c r="D797" s="91"/>
      <c r="E797" s="103">
        <v>0</v>
      </c>
      <c r="F797" s="103">
        <v>800</v>
      </c>
      <c r="G797" s="103">
        <v>76.272602874773895</v>
      </c>
      <c r="H797" s="103">
        <v>0</v>
      </c>
      <c r="I797" s="103">
        <v>-6.7199315199413396</v>
      </c>
      <c r="J797" s="103">
        <v>8.7446365661535602E-2</v>
      </c>
      <c r="K797" s="103">
        <v>0.24659845967764499</v>
      </c>
      <c r="L797" s="103">
        <v>4.1887902047863898E-2</v>
      </c>
    </row>
    <row r="798" spans="1:12" customFormat="1" x14ac:dyDescent="0.25">
      <c r="A798" s="91">
        <v>795</v>
      </c>
      <c r="B798" s="91">
        <v>0</v>
      </c>
      <c r="C798" s="91"/>
      <c r="D798" s="91"/>
      <c r="E798" s="103">
        <v>0</v>
      </c>
      <c r="F798" s="103">
        <v>800</v>
      </c>
      <c r="G798" s="103">
        <v>76.323223861397693</v>
      </c>
      <c r="H798" s="103">
        <v>0</v>
      </c>
      <c r="I798" s="103">
        <v>-6.7199315199413396</v>
      </c>
      <c r="J798" s="103">
        <v>8.7435543249701E-2</v>
      </c>
      <c r="K798" s="103">
        <v>0.24656794051234601</v>
      </c>
      <c r="L798" s="103">
        <v>4.1887902047863898E-2</v>
      </c>
    </row>
    <row r="799" spans="1:12" customFormat="1" x14ac:dyDescent="0.25">
      <c r="A799" s="91">
        <v>796</v>
      </c>
      <c r="B799" s="91">
        <v>0</v>
      </c>
      <c r="C799" s="91"/>
      <c r="D799" s="91"/>
      <c r="E799" s="103">
        <v>0</v>
      </c>
      <c r="F799" s="103">
        <v>800</v>
      </c>
      <c r="G799" s="103">
        <v>76.373844848021406</v>
      </c>
      <c r="H799" s="103">
        <v>0</v>
      </c>
      <c r="I799" s="103">
        <v>-6.7199315199413396</v>
      </c>
      <c r="J799" s="103">
        <v>8.7424723745142499E-2</v>
      </c>
      <c r="K799" s="103">
        <v>0.24653742954555599</v>
      </c>
      <c r="L799" s="103">
        <v>4.1887902047863898E-2</v>
      </c>
    </row>
    <row r="800" spans="1:12" customFormat="1" x14ac:dyDescent="0.25">
      <c r="A800" s="91">
        <v>797</v>
      </c>
      <c r="B800" s="91">
        <v>0</v>
      </c>
      <c r="C800" s="91"/>
      <c r="D800" s="91"/>
      <c r="E800" s="103">
        <v>0</v>
      </c>
      <c r="F800" s="103">
        <v>800</v>
      </c>
      <c r="G800" s="103">
        <v>76.4227931619521</v>
      </c>
      <c r="H800" s="103">
        <v>0</v>
      </c>
      <c r="I800" s="103">
        <v>-6.7199315199413396</v>
      </c>
      <c r="J800" s="103">
        <v>8.7414264513841405E-2</v>
      </c>
      <c r="K800" s="103">
        <v>0.24650793454815101</v>
      </c>
      <c r="L800" s="103">
        <v>4.1887902047863898E-2</v>
      </c>
    </row>
    <row r="801" spans="1:12" customFormat="1" x14ac:dyDescent="0.25">
      <c r="A801" s="91">
        <v>798</v>
      </c>
      <c r="B801" s="91">
        <v>0</v>
      </c>
      <c r="C801" s="91"/>
      <c r="D801" s="91"/>
      <c r="E801" s="103">
        <v>0</v>
      </c>
      <c r="F801" s="103">
        <v>800</v>
      </c>
      <c r="G801" s="103">
        <v>76.471741475882794</v>
      </c>
      <c r="H801" s="103">
        <v>0</v>
      </c>
      <c r="I801" s="103">
        <v>-6.7199315199413396</v>
      </c>
      <c r="J801" s="103">
        <v>8.7403807998649899E-2</v>
      </c>
      <c r="K801" s="103">
        <v>0.24647844721016601</v>
      </c>
      <c r="L801" s="103">
        <v>4.1887902047863898E-2</v>
      </c>
    </row>
    <row r="802" spans="1:12" customFormat="1" x14ac:dyDescent="0.25">
      <c r="A802" s="91">
        <v>799</v>
      </c>
      <c r="B802" s="91">
        <v>0</v>
      </c>
      <c r="C802" s="91"/>
      <c r="D802" s="91"/>
      <c r="E802" s="103">
        <v>0</v>
      </c>
      <c r="F802" s="103">
        <v>800</v>
      </c>
      <c r="G802" s="103">
        <v>76.518436263969207</v>
      </c>
      <c r="H802" s="103">
        <v>0</v>
      </c>
      <c r="I802" s="103">
        <v>-6.7199315199413396</v>
      </c>
      <c r="J802" s="103">
        <v>8.7393835420191093E-2</v>
      </c>
      <c r="K802" s="103">
        <v>0.24645032457215399</v>
      </c>
      <c r="L802" s="103">
        <v>4.1887902047863898E-2</v>
      </c>
    </row>
    <row r="803" spans="1:12" customFormat="1" x14ac:dyDescent="0.25">
      <c r="A803" s="91">
        <v>800</v>
      </c>
      <c r="B803" s="91">
        <v>0</v>
      </c>
      <c r="C803" s="91"/>
      <c r="D803" s="91"/>
      <c r="E803" s="103">
        <v>0</v>
      </c>
      <c r="F803" s="103">
        <v>800</v>
      </c>
      <c r="G803" s="103">
        <v>76.565131052055506</v>
      </c>
      <c r="H803" s="103">
        <v>0</v>
      </c>
      <c r="I803" s="103">
        <v>-6.7199315199413396</v>
      </c>
      <c r="J803" s="103">
        <v>8.7383865311575604E-2</v>
      </c>
      <c r="K803" s="103">
        <v>0.246422208899092</v>
      </c>
      <c r="L803" s="103">
        <v>4.1887902047863898E-2</v>
      </c>
    </row>
    <row r="804" spans="1:12" customFormat="1" x14ac:dyDescent="0.25">
      <c r="A804" s="91">
        <v>801</v>
      </c>
      <c r="B804" s="91">
        <v>0</v>
      </c>
      <c r="C804" s="91"/>
      <c r="D804" s="91"/>
      <c r="E804" s="103">
        <v>1</v>
      </c>
      <c r="F804" s="103">
        <v>800</v>
      </c>
      <c r="G804" s="103">
        <v>76.608912591361303</v>
      </c>
      <c r="H804" s="103">
        <v>0</v>
      </c>
      <c r="I804" s="103">
        <v>-6.7199315199413396</v>
      </c>
      <c r="J804" s="103">
        <v>8.7374519472374707E-2</v>
      </c>
      <c r="K804" s="103">
        <v>0.24639585366369901</v>
      </c>
      <c r="L804" s="103">
        <v>4.1887902047863898E-2</v>
      </c>
    </row>
    <row r="805" spans="1:12" customFormat="1" x14ac:dyDescent="0.25">
      <c r="A805" s="91">
        <v>802</v>
      </c>
      <c r="B805" s="91">
        <v>3</v>
      </c>
      <c r="C805" s="91"/>
      <c r="D805" s="91"/>
      <c r="E805" s="103">
        <v>1</v>
      </c>
      <c r="F805" s="103">
        <v>800</v>
      </c>
      <c r="G805" s="103">
        <v>76.6526941306672</v>
      </c>
      <c r="H805" s="103">
        <v>0</v>
      </c>
      <c r="I805" s="103">
        <v>-6.7199315199413396</v>
      </c>
      <c r="J805" s="103">
        <v>8.7365175802844697E-2</v>
      </c>
      <c r="K805" s="103">
        <v>0.24636950454676901</v>
      </c>
      <c r="L805" s="103">
        <v>2.6401618441483201</v>
      </c>
    </row>
    <row r="806" spans="1:12" customFormat="1" x14ac:dyDescent="0.25">
      <c r="A806" s="91">
        <v>803</v>
      </c>
      <c r="B806" s="91">
        <v>7</v>
      </c>
      <c r="C806" s="91"/>
      <c r="D806" s="91"/>
      <c r="E806" s="103">
        <v>1</v>
      </c>
      <c r="F806" s="103">
        <v>833.72158218565505</v>
      </c>
      <c r="G806" s="103">
        <v>76.692680636084106</v>
      </c>
      <c r="H806" s="103">
        <v>0</v>
      </c>
      <c r="I806" s="103">
        <v>-6.7199315199413396</v>
      </c>
      <c r="J806" s="103">
        <v>0.32662440207212001</v>
      </c>
      <c r="K806" s="103">
        <v>0.92107972509537095</v>
      </c>
      <c r="L806" s="103">
        <v>2.85525806698816</v>
      </c>
    </row>
    <row r="807" spans="1:12" customFormat="1" x14ac:dyDescent="0.25">
      <c r="A807" s="91">
        <v>804</v>
      </c>
      <c r="B807" s="91">
        <v>9</v>
      </c>
      <c r="C807" s="91"/>
      <c r="D807" s="91"/>
      <c r="E807" s="103">
        <v>1</v>
      </c>
      <c r="F807" s="103">
        <v>1071.9277485244099</v>
      </c>
      <c r="G807" s="103">
        <v>76.740324191805499</v>
      </c>
      <c r="H807" s="103">
        <v>0</v>
      </c>
      <c r="I807" s="103">
        <v>-6.7199315199413396</v>
      </c>
      <c r="J807" s="103">
        <v>0.46385349747836602</v>
      </c>
      <c r="K807" s="103">
        <v>1.3080653167106699</v>
      </c>
      <c r="L807" s="103">
        <v>4.5158807967958001</v>
      </c>
    </row>
    <row r="808" spans="1:12" customFormat="1" x14ac:dyDescent="0.25">
      <c r="A808" s="91">
        <v>805</v>
      </c>
      <c r="B808" s="91">
        <v>13</v>
      </c>
      <c r="C808" s="91"/>
      <c r="D808" s="91"/>
      <c r="E808" s="103">
        <v>1</v>
      </c>
      <c r="F808" s="103">
        <v>1548.3400812019299</v>
      </c>
      <c r="G808" s="103">
        <v>76.803069771911396</v>
      </c>
      <c r="H808" s="103">
        <v>0</v>
      </c>
      <c r="I808" s="103">
        <v>-6.7199315199413396</v>
      </c>
      <c r="J808" s="103">
        <v>0.629131901978638</v>
      </c>
      <c r="K808" s="103">
        <v>1.7741498664734201</v>
      </c>
      <c r="L808" s="103">
        <v>5.9528650980062201</v>
      </c>
    </row>
    <row r="809" spans="1:12" customFormat="1" x14ac:dyDescent="0.25">
      <c r="A809" s="91">
        <v>806</v>
      </c>
      <c r="B809" s="91">
        <v>14</v>
      </c>
      <c r="C809" s="91"/>
      <c r="D809" s="91"/>
      <c r="E809" s="103">
        <v>1</v>
      </c>
      <c r="F809" s="103">
        <v>1667.4431643713101</v>
      </c>
      <c r="G809" s="103">
        <v>76.868253372426807</v>
      </c>
      <c r="H809" s="103">
        <v>0</v>
      </c>
      <c r="I809" s="103">
        <v>-6.7199315199413396</v>
      </c>
      <c r="J809" s="103">
        <v>0.485144858248021</v>
      </c>
      <c r="K809" s="103">
        <v>1.3681068831098899</v>
      </c>
      <c r="L809" s="103">
        <v>2.9992904354642098</v>
      </c>
    </row>
    <row r="810" spans="1:12" customFormat="1" x14ac:dyDescent="0.25">
      <c r="A810" s="91">
        <v>807</v>
      </c>
      <c r="B810" s="91">
        <v>15</v>
      </c>
      <c r="C810" s="91"/>
      <c r="D810" s="91"/>
      <c r="E810" s="103">
        <v>2</v>
      </c>
      <c r="F810" s="103">
        <v>924.17713628958199</v>
      </c>
      <c r="G810" s="103">
        <v>76.914142759921504</v>
      </c>
      <c r="H810" s="103">
        <v>0</v>
      </c>
      <c r="I810" s="103">
        <v>-6.7199315199413396</v>
      </c>
      <c r="J810" s="103">
        <v>0.36488420166492602</v>
      </c>
      <c r="K810" s="103">
        <v>1.0289722324144199</v>
      </c>
      <c r="L810" s="103">
        <v>3.2557969923091998</v>
      </c>
    </row>
    <row r="811" spans="1:12" customFormat="1" x14ac:dyDescent="0.25">
      <c r="A811" s="91">
        <v>808</v>
      </c>
      <c r="B811" s="91">
        <v>16</v>
      </c>
      <c r="C811" s="91"/>
      <c r="D811" s="91"/>
      <c r="E811" s="103">
        <v>2</v>
      </c>
      <c r="F811" s="103">
        <v>985.78894537555402</v>
      </c>
      <c r="G811" s="103">
        <v>76.969564006061503</v>
      </c>
      <c r="H811" s="103">
        <v>0</v>
      </c>
      <c r="I811" s="103">
        <v>-6.7199315199413396</v>
      </c>
      <c r="J811" s="103">
        <v>0.392174049381668</v>
      </c>
      <c r="K811" s="103">
        <v>1.1059295120094701</v>
      </c>
      <c r="L811" s="103">
        <v>3.5496078698405902</v>
      </c>
    </row>
    <row r="812" spans="1:12" customFormat="1" x14ac:dyDescent="0.25">
      <c r="A812" s="91">
        <v>809</v>
      </c>
      <c r="B812" s="91">
        <v>18</v>
      </c>
      <c r="C812" s="91"/>
      <c r="D812" s="91"/>
      <c r="E812" s="103">
        <v>2</v>
      </c>
      <c r="F812" s="103">
        <v>1109.0125635474999</v>
      </c>
      <c r="G812" s="103">
        <v>77.038040225319904</v>
      </c>
      <c r="H812" s="103">
        <v>0</v>
      </c>
      <c r="I812" s="103">
        <v>-6.7199315199413396</v>
      </c>
      <c r="J812" s="103">
        <v>0.61664056002273104</v>
      </c>
      <c r="K812" s="103">
        <v>1.73892432379557</v>
      </c>
      <c r="L812" s="103">
        <v>6.9518972964098298</v>
      </c>
    </row>
    <row r="813" spans="1:12" customFormat="1" x14ac:dyDescent="0.25">
      <c r="A813" s="91">
        <v>810</v>
      </c>
      <c r="B813" s="91">
        <v>21</v>
      </c>
      <c r="C813" s="91"/>
      <c r="D813" s="91"/>
      <c r="E813" s="103">
        <v>2</v>
      </c>
      <c r="F813" s="103">
        <v>1293.8479908054101</v>
      </c>
      <c r="G813" s="103">
        <v>77.129337881441998</v>
      </c>
      <c r="H813" s="103">
        <v>0</v>
      </c>
      <c r="I813" s="103">
        <v>-6.7199315199413396</v>
      </c>
      <c r="J813" s="103">
        <v>0.68993554804856305</v>
      </c>
      <c r="K813" s="103">
        <v>1.9456159457117901</v>
      </c>
      <c r="L813" s="103">
        <v>7.73660471226873</v>
      </c>
    </row>
    <row r="814" spans="1:12" customFormat="1" x14ac:dyDescent="0.25">
      <c r="A814" s="91">
        <v>811</v>
      </c>
      <c r="B814" s="91">
        <v>23</v>
      </c>
      <c r="C814" s="91"/>
      <c r="D814" s="91"/>
      <c r="E814" s="103">
        <v>2</v>
      </c>
      <c r="F814" s="103">
        <v>1417.07160897736</v>
      </c>
      <c r="G814" s="103">
        <v>77.221664327774405</v>
      </c>
      <c r="H814" s="103">
        <v>0</v>
      </c>
      <c r="I814" s="103">
        <v>-6.7199315199413396</v>
      </c>
      <c r="J814" s="103">
        <v>0.65356688187067002</v>
      </c>
      <c r="K814" s="103">
        <v>1.8430564283190201</v>
      </c>
      <c r="L814" s="103">
        <v>6.7882514061090502</v>
      </c>
    </row>
    <row r="815" spans="1:12" customFormat="1" x14ac:dyDescent="0.25">
      <c r="A815" s="91">
        <v>812</v>
      </c>
      <c r="B815" s="91">
        <v>25</v>
      </c>
      <c r="C815" s="91"/>
      <c r="D815" s="91"/>
      <c r="E815" s="103">
        <v>2</v>
      </c>
      <c r="F815" s="103">
        <v>1540.2952271493</v>
      </c>
      <c r="G815" s="103">
        <v>77.308227918021899</v>
      </c>
      <c r="H815" s="103">
        <v>0</v>
      </c>
      <c r="I815" s="103">
        <v>-6.7199315199413396</v>
      </c>
      <c r="J815" s="103">
        <v>0.710539247491071</v>
      </c>
      <c r="K815" s="103">
        <v>2.0037183094606599</v>
      </c>
      <c r="L815" s="103">
        <v>7.3937875978405199</v>
      </c>
    </row>
    <row r="816" spans="1:12" customFormat="1" x14ac:dyDescent="0.25">
      <c r="A816" s="91">
        <v>813</v>
      </c>
      <c r="B816" s="91">
        <v>27</v>
      </c>
      <c r="C816" s="91"/>
      <c r="D816" s="91"/>
      <c r="E816" s="103">
        <v>2</v>
      </c>
      <c r="F816" s="103">
        <v>1663.51884532125</v>
      </c>
      <c r="G816" s="103">
        <v>77.397734612596693</v>
      </c>
      <c r="H816" s="103">
        <v>0</v>
      </c>
      <c r="I816" s="103">
        <v>-6.7199315199413396</v>
      </c>
      <c r="J816" s="103">
        <v>0.90580438863694701</v>
      </c>
      <c r="K816" s="103">
        <v>2.5543653566082298</v>
      </c>
      <c r="L816" s="103">
        <v>10.367978077676501</v>
      </c>
    </row>
    <row r="817" spans="1:12" customFormat="1" x14ac:dyDescent="0.25">
      <c r="A817" s="91">
        <v>814</v>
      </c>
      <c r="B817" s="91">
        <v>30</v>
      </c>
      <c r="C817" s="91"/>
      <c r="D817" s="91"/>
      <c r="E817" s="103">
        <v>3</v>
      </c>
      <c r="F817" s="103">
        <v>1156.6930400057499</v>
      </c>
      <c r="G817" s="103">
        <v>77.481013812540596</v>
      </c>
      <c r="H817" s="103">
        <v>0</v>
      </c>
      <c r="I817" s="103">
        <v>-6.7199315199413396</v>
      </c>
      <c r="J817" s="103">
        <v>0.85314024307902003</v>
      </c>
      <c r="K817" s="103">
        <v>2.4058526416820301</v>
      </c>
      <c r="L817" s="103">
        <v>10.712238362613</v>
      </c>
    </row>
    <row r="818" spans="1:12" customFormat="1" x14ac:dyDescent="0.25">
      <c r="A818" s="91">
        <v>815</v>
      </c>
      <c r="B818" s="91">
        <v>32</v>
      </c>
      <c r="C818" s="91"/>
      <c r="D818" s="91"/>
      <c r="E818" s="103">
        <v>3</v>
      </c>
      <c r="F818" s="103">
        <v>1233.80590933947</v>
      </c>
      <c r="G818" s="103">
        <v>77.573303004551704</v>
      </c>
      <c r="H818" s="103">
        <v>0</v>
      </c>
      <c r="I818" s="103">
        <v>-6.7199315199413396</v>
      </c>
      <c r="J818" s="103">
        <v>0.80186564318624398</v>
      </c>
      <c r="K818" s="103">
        <v>2.2612584408997298</v>
      </c>
      <c r="L818" s="103">
        <v>9.7357731321400394</v>
      </c>
    </row>
    <row r="819" spans="1:12" customFormat="1" x14ac:dyDescent="0.25">
      <c r="A819" s="91">
        <v>816</v>
      </c>
      <c r="B819" s="91">
        <v>34</v>
      </c>
      <c r="C819" s="91"/>
      <c r="D819" s="91"/>
      <c r="E819" s="103">
        <v>3</v>
      </c>
      <c r="F819" s="103">
        <v>1310.91877867318</v>
      </c>
      <c r="G819" s="103">
        <v>77.666544122513301</v>
      </c>
      <c r="H819" s="103">
        <v>0</v>
      </c>
      <c r="I819" s="103">
        <v>-6.7199315199413396</v>
      </c>
      <c r="J819" s="103">
        <v>0.62991502776994901</v>
      </c>
      <c r="K819" s="103">
        <v>1.7763582785945</v>
      </c>
      <c r="L819" s="103">
        <v>6.6878450486713001</v>
      </c>
    </row>
    <row r="820" spans="1:12" customFormat="1" x14ac:dyDescent="0.25">
      <c r="A820" s="91">
        <v>817</v>
      </c>
      <c r="B820" s="91">
        <v>34</v>
      </c>
      <c r="C820" s="91"/>
      <c r="D820" s="91"/>
      <c r="E820" s="103">
        <v>3</v>
      </c>
      <c r="F820" s="103">
        <v>1310.91877867318</v>
      </c>
      <c r="G820" s="103">
        <v>77.760495058088594</v>
      </c>
      <c r="H820" s="103">
        <v>0</v>
      </c>
      <c r="I820" s="103">
        <v>-6.7199315199413396</v>
      </c>
      <c r="J820" s="103">
        <v>0.32526557534607897</v>
      </c>
      <c r="K820" s="103">
        <v>0.91724783825736</v>
      </c>
      <c r="L820" s="103">
        <v>1.47140892584647</v>
      </c>
    </row>
    <row r="821" spans="1:12" customFormat="1" x14ac:dyDescent="0.25">
      <c r="A821" s="91">
        <v>818</v>
      </c>
      <c r="B821" s="91">
        <v>34</v>
      </c>
      <c r="C821" s="91"/>
      <c r="D821" s="91"/>
      <c r="E821" s="103">
        <v>3</v>
      </c>
      <c r="F821" s="103">
        <v>1310.91877867318</v>
      </c>
      <c r="G821" s="103">
        <v>77.853736176050205</v>
      </c>
      <c r="H821" s="103">
        <v>0</v>
      </c>
      <c r="I821" s="103">
        <v>-6.7199315199413396</v>
      </c>
      <c r="J821" s="103">
        <v>0.48294293904917002</v>
      </c>
      <c r="K821" s="103">
        <v>1.36189747830886</v>
      </c>
      <c r="L821" s="103">
        <v>4.1903477954052297</v>
      </c>
    </row>
    <row r="822" spans="1:12" customFormat="1" x14ac:dyDescent="0.25">
      <c r="A822" s="91">
        <v>819</v>
      </c>
      <c r="B822" s="91">
        <v>35</v>
      </c>
      <c r="C822" s="91"/>
      <c r="D822" s="91"/>
      <c r="E822" s="103">
        <v>3</v>
      </c>
      <c r="F822" s="103">
        <v>1349.47521334004</v>
      </c>
      <c r="G822" s="103">
        <v>77.945794301415305</v>
      </c>
      <c r="H822" s="103">
        <v>0</v>
      </c>
      <c r="I822" s="103">
        <v>-6.7199315199413396</v>
      </c>
      <c r="J822" s="103">
        <v>0.82024018642631602</v>
      </c>
      <c r="K822" s="103">
        <v>2.31307459158826</v>
      </c>
      <c r="L822" s="103">
        <v>9.7904789856483099</v>
      </c>
    </row>
    <row r="823" spans="1:12" customFormat="1" x14ac:dyDescent="0.25">
      <c r="A823" s="91">
        <v>820</v>
      </c>
      <c r="B823" s="91">
        <v>37</v>
      </c>
      <c r="C823" s="91"/>
      <c r="D823" s="91"/>
      <c r="E823" s="103">
        <v>3</v>
      </c>
      <c r="F823" s="103">
        <v>1426.58808267376</v>
      </c>
      <c r="G823" s="103">
        <v>78.038120747747698</v>
      </c>
      <c r="H823" s="103">
        <v>0</v>
      </c>
      <c r="I823" s="103">
        <v>-6.7199315199413396</v>
      </c>
      <c r="J823" s="103">
        <v>0.7462382566586</v>
      </c>
      <c r="K823" s="103">
        <v>2.1043893963164</v>
      </c>
      <c r="L823" s="103">
        <v>8.3488305457061305</v>
      </c>
    </row>
    <row r="824" spans="1:12" customFormat="1" x14ac:dyDescent="0.25">
      <c r="A824" s="91">
        <v>821</v>
      </c>
      <c r="B824" s="91">
        <v>38</v>
      </c>
      <c r="C824" s="91"/>
      <c r="D824" s="91"/>
      <c r="E824" s="103">
        <v>3</v>
      </c>
      <c r="F824" s="103">
        <v>1465.14451734062</v>
      </c>
      <c r="G824" s="103">
        <v>78.129679917436107</v>
      </c>
      <c r="H824" s="103">
        <v>0</v>
      </c>
      <c r="I824" s="103">
        <v>-6.7199315199413396</v>
      </c>
      <c r="J824" s="103">
        <v>0.931451933781414</v>
      </c>
      <c r="K824" s="103">
        <v>2.6266913484238099</v>
      </c>
      <c r="L824" s="103">
        <v>11.3770563383162</v>
      </c>
    </row>
    <row r="825" spans="1:12" customFormat="1" x14ac:dyDescent="0.25">
      <c r="A825" s="91">
        <v>822</v>
      </c>
      <c r="B825" s="91">
        <v>41</v>
      </c>
      <c r="C825" s="91"/>
      <c r="D825" s="91"/>
      <c r="E825" s="103">
        <v>3</v>
      </c>
      <c r="F825" s="103">
        <v>1580.8138213411901</v>
      </c>
      <c r="G825" s="103">
        <v>78.223620188411701</v>
      </c>
      <c r="H825" s="103">
        <v>0</v>
      </c>
      <c r="I825" s="103">
        <v>-6.7199315199413396</v>
      </c>
      <c r="J825" s="103">
        <v>1.2319105188680699</v>
      </c>
      <c r="K825" s="103">
        <v>3.4739835568395701</v>
      </c>
      <c r="L825" s="103">
        <v>16.130510422027299</v>
      </c>
    </row>
    <row r="826" spans="1:12" customFormat="1" x14ac:dyDescent="0.25">
      <c r="A826" s="91">
        <v>823</v>
      </c>
      <c r="B826" s="91">
        <v>43</v>
      </c>
      <c r="C826" s="91"/>
      <c r="D826" s="91"/>
      <c r="E826" s="103">
        <v>3</v>
      </c>
      <c r="F826" s="103">
        <v>1657.9266906749101</v>
      </c>
      <c r="G826" s="103">
        <v>78.313679692900905</v>
      </c>
      <c r="H826" s="103">
        <v>0</v>
      </c>
      <c r="I826" s="103">
        <v>-6.7199315199413396</v>
      </c>
      <c r="J826" s="103">
        <v>1.0232302136772</v>
      </c>
      <c r="K826" s="103">
        <v>2.8855057918023101</v>
      </c>
      <c r="L826" s="103">
        <v>12.410230971693601</v>
      </c>
    </row>
    <row r="827" spans="1:12" customFormat="1" x14ac:dyDescent="0.25">
      <c r="A827" s="91">
        <v>824</v>
      </c>
      <c r="B827" s="91">
        <v>45</v>
      </c>
      <c r="C827" s="91"/>
      <c r="D827" s="91"/>
      <c r="E827" s="103">
        <v>4</v>
      </c>
      <c r="F827" s="103">
        <v>1278.83747043893</v>
      </c>
      <c r="G827" s="103">
        <v>78.408975493020293</v>
      </c>
      <c r="H827" s="103">
        <v>0</v>
      </c>
      <c r="I827" s="103">
        <v>-6.7199315199413396</v>
      </c>
      <c r="J827" s="103">
        <v>1.05230299537567</v>
      </c>
      <c r="K827" s="103">
        <v>2.96749093928275</v>
      </c>
      <c r="L827" s="103">
        <v>13.7461433244625</v>
      </c>
    </row>
    <row r="828" spans="1:12" customFormat="1" x14ac:dyDescent="0.25">
      <c r="A828" s="91">
        <v>825</v>
      </c>
      <c r="B828" s="91">
        <v>47</v>
      </c>
      <c r="C828" s="91"/>
      <c r="D828" s="91"/>
      <c r="E828" s="103">
        <v>4</v>
      </c>
      <c r="F828" s="103">
        <v>1335.67469134732</v>
      </c>
      <c r="G828" s="103">
        <v>78.505139445452002</v>
      </c>
      <c r="H828" s="103">
        <v>0</v>
      </c>
      <c r="I828" s="103">
        <v>-6.7199315199413396</v>
      </c>
      <c r="J828" s="103">
        <v>1.13387568013614</v>
      </c>
      <c r="K828" s="103">
        <v>3.1975256383983099</v>
      </c>
      <c r="L828" s="103">
        <v>14.982061651853</v>
      </c>
    </row>
    <row r="829" spans="1:12" customFormat="1" x14ac:dyDescent="0.25">
      <c r="A829" s="91">
        <v>826</v>
      </c>
      <c r="B829" s="91">
        <v>49</v>
      </c>
      <c r="C829" s="91"/>
      <c r="D829" s="91"/>
      <c r="E829" s="103">
        <v>4</v>
      </c>
      <c r="F829" s="103">
        <v>1392.5119122557201</v>
      </c>
      <c r="G829" s="103">
        <v>78.597750380731597</v>
      </c>
      <c r="H829" s="103">
        <v>0</v>
      </c>
      <c r="I829" s="103">
        <v>-6.7199315199413396</v>
      </c>
      <c r="J829" s="103">
        <v>0.972381190700641</v>
      </c>
      <c r="K829" s="103">
        <v>2.7421117165051698</v>
      </c>
      <c r="L829" s="103">
        <v>12.232705108439401</v>
      </c>
    </row>
    <row r="830" spans="1:12" customFormat="1" x14ac:dyDescent="0.25">
      <c r="A830" s="91">
        <v>827</v>
      </c>
      <c r="B830" s="91">
        <v>50</v>
      </c>
      <c r="C830" s="91"/>
      <c r="D830" s="91"/>
      <c r="E830" s="103">
        <v>4</v>
      </c>
      <c r="F830" s="103">
        <v>1420.9305227099201</v>
      </c>
      <c r="G830" s="103">
        <v>78.6897235573025</v>
      </c>
      <c r="H830" s="103">
        <v>0</v>
      </c>
      <c r="I830" s="103">
        <v>-6.7199315199413396</v>
      </c>
      <c r="J830" s="103">
        <v>0.86070813214483899</v>
      </c>
      <c r="K830" s="103">
        <v>2.4271940636213398</v>
      </c>
      <c r="L830" s="103">
        <v>10.304294722915399</v>
      </c>
    </row>
    <row r="831" spans="1:12" customFormat="1" x14ac:dyDescent="0.25">
      <c r="A831" s="91">
        <v>828</v>
      </c>
      <c r="B831" s="91">
        <v>51</v>
      </c>
      <c r="C831" s="91"/>
      <c r="D831" s="91"/>
      <c r="E831" s="103">
        <v>4</v>
      </c>
      <c r="F831" s="103">
        <v>1449.3491331641201</v>
      </c>
      <c r="G831" s="103">
        <v>78.780015404373302</v>
      </c>
      <c r="H831" s="103">
        <v>0</v>
      </c>
      <c r="I831" s="103">
        <v>-6.7199315199413396</v>
      </c>
      <c r="J831" s="103">
        <v>0.67420985196567695</v>
      </c>
      <c r="K831" s="103">
        <v>1.9012695351770399</v>
      </c>
      <c r="L831" s="103">
        <v>7.0646597436710001</v>
      </c>
    </row>
    <row r="832" spans="1:12" customFormat="1" x14ac:dyDescent="0.25">
      <c r="A832" s="91">
        <v>829</v>
      </c>
      <c r="B832" s="91">
        <v>51</v>
      </c>
      <c r="C832" s="91"/>
      <c r="D832" s="91"/>
      <c r="E832" s="103">
        <v>4</v>
      </c>
      <c r="F832" s="103">
        <v>1449.3491331641201</v>
      </c>
      <c r="G832" s="103">
        <v>78.870307251444103</v>
      </c>
      <c r="H832" s="103">
        <v>0</v>
      </c>
      <c r="I832" s="103">
        <v>-6.7199315199413396</v>
      </c>
      <c r="J832" s="103">
        <v>0.67437166950230099</v>
      </c>
      <c r="K832" s="103">
        <v>1.9017258600909199</v>
      </c>
      <c r="L832" s="103">
        <v>7.0684799090325496</v>
      </c>
    </row>
    <row r="833" spans="1:12" customFormat="1" x14ac:dyDescent="0.25">
      <c r="A833" s="91">
        <v>830</v>
      </c>
      <c r="B833" s="91">
        <v>52</v>
      </c>
      <c r="C833" s="91"/>
      <c r="D833" s="91"/>
      <c r="E833" s="103">
        <v>4</v>
      </c>
      <c r="F833" s="103">
        <v>1477.7677436183201</v>
      </c>
      <c r="G833" s="103">
        <v>78.956837308068998</v>
      </c>
      <c r="H833" s="103">
        <v>0</v>
      </c>
      <c r="I833" s="103">
        <v>-6.7199315199413396</v>
      </c>
      <c r="J833" s="103">
        <v>0.902509566366824</v>
      </c>
      <c r="K833" s="103">
        <v>2.5450739687892199</v>
      </c>
      <c r="L833" s="103">
        <v>10.867806504514199</v>
      </c>
    </row>
    <row r="834" spans="1:12" customFormat="1" x14ac:dyDescent="0.25">
      <c r="A834" s="91">
        <v>831</v>
      </c>
      <c r="B834" s="91">
        <v>53</v>
      </c>
      <c r="C834" s="91"/>
      <c r="D834" s="91"/>
      <c r="E834" s="103">
        <v>4</v>
      </c>
      <c r="F834" s="103">
        <v>1506.1863540725201</v>
      </c>
      <c r="G834" s="103">
        <v>79.046323732786604</v>
      </c>
      <c r="H834" s="103">
        <v>0</v>
      </c>
      <c r="I834" s="103">
        <v>-6.7199315199413396</v>
      </c>
      <c r="J834" s="103">
        <v>1.0705098216334801</v>
      </c>
      <c r="K834" s="103">
        <v>3.0188341286403499</v>
      </c>
      <c r="L834" s="103">
        <v>13.619430961026101</v>
      </c>
    </row>
    <row r="835" spans="1:12" customFormat="1" x14ac:dyDescent="0.25">
      <c r="A835" s="91">
        <v>832</v>
      </c>
      <c r="B835" s="91">
        <v>55</v>
      </c>
      <c r="C835" s="91"/>
      <c r="D835" s="91"/>
      <c r="E835" s="103">
        <v>4</v>
      </c>
      <c r="F835" s="103">
        <v>1563.0235749809101</v>
      </c>
      <c r="G835" s="103">
        <v>79.137784262387598</v>
      </c>
      <c r="H835" s="103">
        <v>0</v>
      </c>
      <c r="I835" s="103">
        <v>-6.7199315199413396</v>
      </c>
      <c r="J835" s="103">
        <v>1.34500580300148</v>
      </c>
      <c r="K835" s="103">
        <v>3.7929118811115101</v>
      </c>
      <c r="L835" s="103">
        <v>18.053115968197901</v>
      </c>
    </row>
    <row r="836" spans="1:12" customFormat="1" x14ac:dyDescent="0.25">
      <c r="A836" s="91">
        <v>833</v>
      </c>
      <c r="B836" s="91">
        <v>57</v>
      </c>
      <c r="C836" s="91"/>
      <c r="D836" s="91"/>
      <c r="E836" s="103">
        <v>5</v>
      </c>
      <c r="F836" s="103">
        <v>1314.15634188949</v>
      </c>
      <c r="G836" s="103">
        <v>79.234354148409807</v>
      </c>
      <c r="H836" s="103">
        <v>0</v>
      </c>
      <c r="I836" s="103">
        <v>-6.7199315199413396</v>
      </c>
      <c r="J836" s="103">
        <v>1.37619837084479</v>
      </c>
      <c r="K836" s="103">
        <v>3.8808748184544002</v>
      </c>
      <c r="L836" s="103">
        <v>18.887014185166301</v>
      </c>
    </row>
    <row r="837" spans="1:12" customFormat="1" x14ac:dyDescent="0.25">
      <c r="A837" s="91">
        <v>834</v>
      </c>
      <c r="B837" s="91">
        <v>59</v>
      </c>
      <c r="C837" s="91"/>
      <c r="D837" s="91"/>
      <c r="E837" s="103">
        <v>5</v>
      </c>
      <c r="F837" s="103">
        <v>1360.26709072771</v>
      </c>
      <c r="G837" s="103">
        <v>79.329688378006495</v>
      </c>
      <c r="H837" s="103">
        <v>0</v>
      </c>
      <c r="I837" s="103">
        <v>-6.7199315199413396</v>
      </c>
      <c r="J837" s="103">
        <v>1.1080133092753499</v>
      </c>
      <c r="K837" s="103">
        <v>3.1245938387787802</v>
      </c>
      <c r="L837" s="103">
        <v>14.531794991607001</v>
      </c>
    </row>
    <row r="838" spans="1:12" customFormat="1" x14ac:dyDescent="0.25">
      <c r="A838" s="91">
        <v>835</v>
      </c>
      <c r="B838" s="91">
        <v>60</v>
      </c>
      <c r="C838" s="91"/>
      <c r="D838" s="91"/>
      <c r="E838" s="103">
        <v>5</v>
      </c>
      <c r="F838" s="103">
        <v>1383.3224651468299</v>
      </c>
      <c r="G838" s="103">
        <v>79.425022607603296</v>
      </c>
      <c r="H838" s="103">
        <v>0</v>
      </c>
      <c r="I838" s="103">
        <v>-6.7199315199413396</v>
      </c>
      <c r="J838" s="103">
        <v>1.22570405734469</v>
      </c>
      <c r="K838" s="103">
        <v>3.4564813560318299</v>
      </c>
      <c r="L838" s="103">
        <v>16.409283539323699</v>
      </c>
    </row>
    <row r="839" spans="1:12" customFormat="1" x14ac:dyDescent="0.25">
      <c r="A839" s="91">
        <v>836</v>
      </c>
      <c r="B839" s="91">
        <v>62</v>
      </c>
      <c r="C839" s="91"/>
      <c r="D839" s="91"/>
      <c r="E839" s="103">
        <v>5</v>
      </c>
      <c r="F839" s="103">
        <v>1429.4332139850501</v>
      </c>
      <c r="G839" s="103">
        <v>79.520271888405802</v>
      </c>
      <c r="H839" s="103">
        <v>0</v>
      </c>
      <c r="I839" s="103">
        <v>-6.7199315199413396</v>
      </c>
      <c r="J839" s="103">
        <v>1.22493512486309</v>
      </c>
      <c r="K839" s="103">
        <v>3.4543129689968399</v>
      </c>
      <c r="L839" s="103">
        <v>16.326957193633501</v>
      </c>
    </row>
    <row r="840" spans="1:12" customFormat="1" x14ac:dyDescent="0.25">
      <c r="A840" s="91">
        <v>837</v>
      </c>
      <c r="B840" s="91">
        <v>63</v>
      </c>
      <c r="C840" s="91"/>
      <c r="D840" s="91"/>
      <c r="E840" s="103">
        <v>5</v>
      </c>
      <c r="F840" s="103">
        <v>1452.4885884041701</v>
      </c>
      <c r="G840" s="103">
        <v>79.613892503537201</v>
      </c>
      <c r="H840" s="103">
        <v>0</v>
      </c>
      <c r="I840" s="103">
        <v>-6.7199315199413396</v>
      </c>
      <c r="J840" s="103">
        <v>1.3648439964599199</v>
      </c>
      <c r="K840" s="103">
        <v>3.8488555205369801</v>
      </c>
      <c r="L840" s="103">
        <v>18.566295445902298</v>
      </c>
    </row>
    <row r="841" spans="1:12" customFormat="1" x14ac:dyDescent="0.25">
      <c r="A841" s="91">
        <v>838</v>
      </c>
      <c r="B841" s="91">
        <v>65</v>
      </c>
      <c r="C841" s="91"/>
      <c r="D841" s="91"/>
      <c r="E841" s="103">
        <v>5</v>
      </c>
      <c r="F841" s="103">
        <v>1498.5993372424</v>
      </c>
      <c r="G841" s="103">
        <v>79.7006556339377</v>
      </c>
      <c r="H841" s="103">
        <v>0</v>
      </c>
      <c r="I841" s="103">
        <v>-6.7199315199413396</v>
      </c>
      <c r="J841" s="103">
        <v>1.00861043953494</v>
      </c>
      <c r="K841" s="103">
        <v>2.8442780774537502</v>
      </c>
      <c r="L841" s="103">
        <v>12.6092807105556</v>
      </c>
    </row>
    <row r="842" spans="1:12" customFormat="1" x14ac:dyDescent="0.25">
      <c r="A842" s="91">
        <v>839</v>
      </c>
      <c r="B842" s="91">
        <v>65</v>
      </c>
      <c r="C842" s="91"/>
      <c r="D842" s="91"/>
      <c r="E842" s="103">
        <v>5</v>
      </c>
      <c r="F842" s="103">
        <v>1498.5993372424</v>
      </c>
      <c r="G842" s="103">
        <v>79.790142058655306</v>
      </c>
      <c r="H842" s="103">
        <v>0</v>
      </c>
      <c r="I842" s="103">
        <v>-6.7199315199413396</v>
      </c>
      <c r="J842" s="103">
        <v>1.270019513217</v>
      </c>
      <c r="K842" s="103">
        <v>3.58145079387356</v>
      </c>
      <c r="L842" s="103">
        <v>16.948662838546099</v>
      </c>
    </row>
    <row r="843" spans="1:12" customFormat="1" x14ac:dyDescent="0.25">
      <c r="A843" s="91">
        <v>840</v>
      </c>
      <c r="B843" s="91">
        <v>68</v>
      </c>
      <c r="C843" s="91"/>
      <c r="D843" s="91"/>
      <c r="E843" s="103">
        <v>5</v>
      </c>
      <c r="F843" s="103">
        <v>1567.7654604997399</v>
      </c>
      <c r="G843" s="103">
        <v>79.879706888603195</v>
      </c>
      <c r="H843" s="103">
        <v>0</v>
      </c>
      <c r="I843" s="103">
        <v>-6.7199315199413396</v>
      </c>
      <c r="J843" s="103">
        <v>2.0233742722104302</v>
      </c>
      <c r="K843" s="103">
        <v>5.7059087030525104</v>
      </c>
      <c r="L843" s="103">
        <v>28.943472117080901</v>
      </c>
    </row>
    <row r="844" spans="1:12" customFormat="1" x14ac:dyDescent="0.25">
      <c r="A844" s="91">
        <v>841</v>
      </c>
      <c r="B844" s="91">
        <v>69</v>
      </c>
      <c r="C844" s="91"/>
      <c r="D844" s="91"/>
      <c r="E844" s="103">
        <v>6</v>
      </c>
      <c r="F844" s="103">
        <v>1335.83820464108</v>
      </c>
      <c r="G844" s="103">
        <v>79.976184099574795</v>
      </c>
      <c r="H844" s="103">
        <v>0</v>
      </c>
      <c r="I844" s="103">
        <v>-6.7199315199413396</v>
      </c>
      <c r="J844" s="103">
        <v>0.41717094637213198</v>
      </c>
      <c r="K844" s="103">
        <v>1.1764206781995901</v>
      </c>
      <c r="L844" s="103">
        <v>3.0050082219892502</v>
      </c>
    </row>
    <row r="845" spans="1:12" customFormat="1" x14ac:dyDescent="0.25">
      <c r="A845" s="91">
        <v>842</v>
      </c>
      <c r="B845" s="91">
        <v>68</v>
      </c>
      <c r="C845" s="91"/>
      <c r="D845" s="91"/>
      <c r="E845" s="103">
        <v>6</v>
      </c>
      <c r="F845" s="103">
        <v>1316.4782306607699</v>
      </c>
      <c r="G845" s="103">
        <v>80.069425217536406</v>
      </c>
      <c r="H845" s="103">
        <v>0</v>
      </c>
      <c r="I845" s="103">
        <v>-6.7199315199413396</v>
      </c>
      <c r="J845" s="103">
        <v>0.71408470737377105</v>
      </c>
      <c r="K845" s="103">
        <v>2.0137164945116801</v>
      </c>
      <c r="L845" s="103">
        <v>8.1154921114409504</v>
      </c>
    </row>
    <row r="846" spans="1:12" customFormat="1" x14ac:dyDescent="0.25">
      <c r="A846" s="91">
        <v>843</v>
      </c>
      <c r="B846" s="91">
        <v>69</v>
      </c>
      <c r="C846" s="91"/>
      <c r="D846" s="91"/>
      <c r="E846" s="103">
        <v>6</v>
      </c>
      <c r="F846" s="103">
        <v>1335.83820464108</v>
      </c>
      <c r="G846" s="103">
        <v>80.164595139573805</v>
      </c>
      <c r="H846" s="103">
        <v>0</v>
      </c>
      <c r="I846" s="103">
        <v>-6.7199315199413396</v>
      </c>
      <c r="J846" s="103">
        <v>1.0096059021874799</v>
      </c>
      <c r="K846" s="103">
        <v>2.84708527881567</v>
      </c>
      <c r="L846" s="103">
        <v>12.974774928034799</v>
      </c>
    </row>
    <row r="847" spans="1:12" customFormat="1" x14ac:dyDescent="0.25">
      <c r="A847" s="91">
        <v>844</v>
      </c>
      <c r="B847" s="91">
        <v>69</v>
      </c>
      <c r="C847" s="91"/>
      <c r="D847" s="91"/>
      <c r="E847" s="103">
        <v>6</v>
      </c>
      <c r="F847" s="103">
        <v>1335.83820464108</v>
      </c>
      <c r="G847" s="103">
        <v>80.259103580152896</v>
      </c>
      <c r="H847" s="103">
        <v>0</v>
      </c>
      <c r="I847" s="103">
        <v>-6.7199315199413396</v>
      </c>
      <c r="J847" s="103">
        <v>0.90861314711035701</v>
      </c>
      <c r="K847" s="103">
        <v>2.56228604614072</v>
      </c>
      <c r="L847" s="103">
        <v>11.3135366579142</v>
      </c>
    </row>
    <row r="848" spans="1:12" customFormat="1" x14ac:dyDescent="0.25">
      <c r="A848" s="91">
        <v>845</v>
      </c>
      <c r="B848" s="91">
        <v>70</v>
      </c>
      <c r="C848" s="91"/>
      <c r="D848" s="91"/>
      <c r="E848" s="103">
        <v>6</v>
      </c>
      <c r="F848" s="103">
        <v>1355.1981786213801</v>
      </c>
      <c r="G848" s="103">
        <v>80.354437809749697</v>
      </c>
      <c r="H848" s="103">
        <v>0</v>
      </c>
      <c r="I848" s="103">
        <v>-6.7199315199413396</v>
      </c>
      <c r="J848" s="103">
        <v>1.0548034144846301</v>
      </c>
      <c r="K848" s="103">
        <v>2.9745421128352798</v>
      </c>
      <c r="L848" s="103">
        <v>13.6822613663784</v>
      </c>
    </row>
    <row r="849" spans="1:12" customFormat="1" x14ac:dyDescent="0.25">
      <c r="A849" s="91">
        <v>846</v>
      </c>
      <c r="B849" s="91">
        <v>70</v>
      </c>
      <c r="C849" s="91"/>
      <c r="D849" s="91"/>
      <c r="E849" s="103">
        <v>6</v>
      </c>
      <c r="F849" s="103">
        <v>1355.1981786213801</v>
      </c>
      <c r="G849" s="103">
        <v>80.446849204876301</v>
      </c>
      <c r="H849" s="103">
        <v>0</v>
      </c>
      <c r="I849" s="103">
        <v>-6.7199315199413396</v>
      </c>
      <c r="J849" s="103">
        <v>0.65954961300606996</v>
      </c>
      <c r="K849" s="103">
        <v>1.85992771017841</v>
      </c>
      <c r="L849" s="103">
        <v>7.0993825713623799</v>
      </c>
    </row>
    <row r="850" spans="1:12" customFormat="1" x14ac:dyDescent="0.25">
      <c r="A850" s="91">
        <v>847</v>
      </c>
      <c r="B850" s="91">
        <v>70</v>
      </c>
      <c r="C850" s="91"/>
      <c r="D850" s="91"/>
      <c r="E850" s="103">
        <v>6</v>
      </c>
      <c r="F850" s="103">
        <v>1355.1981786213801</v>
      </c>
      <c r="G850" s="103">
        <v>80.5389073302415</v>
      </c>
      <c r="H850" s="103">
        <v>0</v>
      </c>
      <c r="I850" s="103">
        <v>-6.7199315199413396</v>
      </c>
      <c r="J850" s="103">
        <v>0.76399081097848098</v>
      </c>
      <c r="K850" s="103">
        <v>2.1544515403232798</v>
      </c>
      <c r="L850" s="103">
        <v>8.8623816644594005</v>
      </c>
    </row>
    <row r="851" spans="1:12" customFormat="1" x14ac:dyDescent="0.25">
      <c r="A851" s="91">
        <v>848</v>
      </c>
      <c r="B851" s="91">
        <v>70</v>
      </c>
      <c r="C851" s="91"/>
      <c r="D851" s="91"/>
      <c r="E851" s="103">
        <v>6</v>
      </c>
      <c r="F851" s="103">
        <v>1355.1981786213801</v>
      </c>
      <c r="G851" s="103">
        <v>80.631318725368104</v>
      </c>
      <c r="H851" s="103">
        <v>0</v>
      </c>
      <c r="I851" s="103">
        <v>-6.7199315199413396</v>
      </c>
      <c r="J851" s="103">
        <v>0.73579482171515898</v>
      </c>
      <c r="K851" s="103">
        <v>2.0749389445873399</v>
      </c>
      <c r="L851" s="103">
        <v>8.3892495036220804</v>
      </c>
    </row>
    <row r="852" spans="1:12" customFormat="1" x14ac:dyDescent="0.25">
      <c r="A852" s="91">
        <v>849</v>
      </c>
      <c r="B852" s="91">
        <v>70</v>
      </c>
      <c r="C852" s="91"/>
      <c r="D852" s="91"/>
      <c r="E852" s="103">
        <v>6</v>
      </c>
      <c r="F852" s="103">
        <v>1355.1981786213801</v>
      </c>
      <c r="G852" s="103">
        <v>80.723730120494693</v>
      </c>
      <c r="H852" s="103">
        <v>0</v>
      </c>
      <c r="I852" s="103">
        <v>-6.7199315199413396</v>
      </c>
      <c r="J852" s="103">
        <v>0.74321108767583699</v>
      </c>
      <c r="K852" s="103">
        <v>2.0958527898755701</v>
      </c>
      <c r="L852" s="103">
        <v>8.5150475442487501</v>
      </c>
    </row>
    <row r="853" spans="1:12" customFormat="1" x14ac:dyDescent="0.25">
      <c r="A853" s="91">
        <v>850</v>
      </c>
      <c r="B853" s="91">
        <v>70</v>
      </c>
      <c r="C853" s="91"/>
      <c r="D853" s="91"/>
      <c r="E853" s="103">
        <v>6</v>
      </c>
      <c r="F853" s="103">
        <v>1355.1981786213801</v>
      </c>
      <c r="G853" s="103">
        <v>80.816141515621396</v>
      </c>
      <c r="H853" s="103">
        <v>0</v>
      </c>
      <c r="I853" s="103">
        <v>-6.7199315199413396</v>
      </c>
      <c r="J853" s="103">
        <v>0.74114452089738803</v>
      </c>
      <c r="K853" s="103">
        <v>2.0900250784489001</v>
      </c>
      <c r="L853" s="103">
        <v>8.4812553344537704</v>
      </c>
    </row>
    <row r="854" spans="1:12" customFormat="1" x14ac:dyDescent="0.25">
      <c r="A854" s="91">
        <v>851</v>
      </c>
      <c r="B854" s="91">
        <v>70</v>
      </c>
      <c r="C854" s="91"/>
      <c r="D854" s="91"/>
      <c r="E854" s="103">
        <v>6</v>
      </c>
      <c r="F854" s="103">
        <v>1355.1981786213801</v>
      </c>
      <c r="G854" s="103">
        <v>80.908552910748</v>
      </c>
      <c r="H854" s="103">
        <v>0</v>
      </c>
      <c r="I854" s="103">
        <v>-6.7199315199413396</v>
      </c>
      <c r="J854" s="103">
        <v>0.74142145740133703</v>
      </c>
      <c r="K854" s="103">
        <v>2.0908060384669098</v>
      </c>
      <c r="L854" s="103">
        <v>8.4868954146171092</v>
      </c>
    </row>
    <row r="855" spans="1:12" customFormat="1" x14ac:dyDescent="0.25">
      <c r="A855" s="91">
        <v>852</v>
      </c>
      <c r="B855" s="91">
        <v>70</v>
      </c>
      <c r="C855" s="91"/>
      <c r="D855" s="91"/>
      <c r="E855" s="103">
        <v>6</v>
      </c>
      <c r="F855" s="103">
        <v>1355.1981786213801</v>
      </c>
      <c r="G855" s="103">
        <v>81.000964305874604</v>
      </c>
      <c r="H855" s="103">
        <v>0</v>
      </c>
      <c r="I855" s="103">
        <v>-6.7199315199413396</v>
      </c>
      <c r="J855" s="103">
        <v>0.74180912683145905</v>
      </c>
      <c r="K855" s="103">
        <v>2.0918992649676298</v>
      </c>
      <c r="L855" s="103">
        <v>8.4943981980501899</v>
      </c>
    </row>
    <row r="856" spans="1:12" customFormat="1" x14ac:dyDescent="0.25">
      <c r="A856" s="91">
        <v>853</v>
      </c>
      <c r="B856" s="91">
        <v>70</v>
      </c>
      <c r="C856" s="91"/>
      <c r="D856" s="91"/>
      <c r="E856" s="103">
        <v>6</v>
      </c>
      <c r="F856" s="103">
        <v>1355.1981786213801</v>
      </c>
      <c r="G856" s="103">
        <v>81.093375701001307</v>
      </c>
      <c r="H856" s="103">
        <v>0</v>
      </c>
      <c r="I856" s="103">
        <v>-6.7199315199413396</v>
      </c>
      <c r="J856" s="103">
        <v>0.73941096295360798</v>
      </c>
      <c r="K856" s="103">
        <v>2.0851364508259702</v>
      </c>
      <c r="L856" s="103">
        <v>8.4550195016918099</v>
      </c>
    </row>
    <row r="857" spans="1:12" customFormat="1" x14ac:dyDescent="0.25">
      <c r="A857" s="91">
        <v>854</v>
      </c>
      <c r="B857" s="91">
        <v>70</v>
      </c>
      <c r="C857" s="91"/>
      <c r="D857" s="91"/>
      <c r="E857" s="103">
        <v>6</v>
      </c>
      <c r="F857" s="103">
        <v>1355.1981786213801</v>
      </c>
      <c r="G857" s="103">
        <v>81.185787096127896</v>
      </c>
      <c r="H857" s="103">
        <v>0</v>
      </c>
      <c r="I857" s="103">
        <v>-6.7199315199413396</v>
      </c>
      <c r="J857" s="103">
        <v>0.748047898716521</v>
      </c>
      <c r="K857" s="103">
        <v>2.10949258088759</v>
      </c>
      <c r="L857" s="103">
        <v>8.6013056448987992</v>
      </c>
    </row>
    <row r="858" spans="1:12" customFormat="1" x14ac:dyDescent="0.25">
      <c r="A858" s="91">
        <v>855</v>
      </c>
      <c r="B858" s="91">
        <v>70</v>
      </c>
      <c r="C858" s="91"/>
      <c r="D858" s="91"/>
      <c r="E858" s="103">
        <v>6</v>
      </c>
      <c r="F858" s="103">
        <v>1355.1981786213801</v>
      </c>
      <c r="G858" s="103">
        <v>81.272398731904602</v>
      </c>
      <c r="H858" s="103">
        <v>0</v>
      </c>
      <c r="I858" s="103">
        <v>-6.7199315199413396</v>
      </c>
      <c r="J858" s="103">
        <v>0.715366607006097</v>
      </c>
      <c r="K858" s="103">
        <v>2.01733144720184</v>
      </c>
      <c r="L858" s="103">
        <v>8.0518155470302109</v>
      </c>
    </row>
    <row r="859" spans="1:12" customFormat="1" x14ac:dyDescent="0.25">
      <c r="A859" s="91">
        <v>856</v>
      </c>
      <c r="B859" s="91">
        <v>70</v>
      </c>
      <c r="C859" s="91"/>
      <c r="D859" s="91"/>
      <c r="E859" s="103">
        <v>6</v>
      </c>
      <c r="F859" s="103">
        <v>1355.1981786213801</v>
      </c>
      <c r="G859" s="103">
        <v>81.357568953835695</v>
      </c>
      <c r="H859" s="103">
        <v>0</v>
      </c>
      <c r="I859" s="103">
        <v>-6.7199315199413396</v>
      </c>
      <c r="J859" s="103">
        <v>0.83738909153257202</v>
      </c>
      <c r="K859" s="103">
        <v>2.3614344468248798</v>
      </c>
      <c r="L859" s="103">
        <v>10.0997673915625</v>
      </c>
    </row>
    <row r="860" spans="1:12" customFormat="1" x14ac:dyDescent="0.25">
      <c r="A860" s="91">
        <v>857</v>
      </c>
      <c r="B860" s="91">
        <v>70</v>
      </c>
      <c r="C860" s="91"/>
      <c r="D860" s="91"/>
      <c r="E860" s="103">
        <v>6</v>
      </c>
      <c r="F860" s="103">
        <v>1355.1981786213801</v>
      </c>
      <c r="G860" s="103">
        <v>81.441097128499294</v>
      </c>
      <c r="H860" s="103">
        <v>0</v>
      </c>
      <c r="I860" s="103">
        <v>-6.7199315199413396</v>
      </c>
      <c r="J860" s="103">
        <v>0.38802389864984299</v>
      </c>
      <c r="K860" s="103">
        <v>1.09422610077956</v>
      </c>
      <c r="L860" s="103">
        <v>2.45403306127711</v>
      </c>
    </row>
    <row r="861" spans="1:12" customFormat="1" x14ac:dyDescent="0.25">
      <c r="A861" s="91">
        <v>858</v>
      </c>
      <c r="B861" s="91">
        <v>69</v>
      </c>
      <c r="C861" s="91"/>
      <c r="D861" s="91"/>
      <c r="E861" s="103">
        <v>6</v>
      </c>
      <c r="F861" s="103">
        <v>1335.83820464108</v>
      </c>
      <c r="G861" s="103">
        <v>81.524745208384104</v>
      </c>
      <c r="H861" s="103">
        <v>0</v>
      </c>
      <c r="I861" s="103">
        <v>-6.7199315199413396</v>
      </c>
      <c r="J861" s="103">
        <v>0.72293986696903001</v>
      </c>
      <c r="K861" s="103">
        <v>2.0386880150531099</v>
      </c>
      <c r="L861" s="103">
        <v>8.2310855243812</v>
      </c>
    </row>
    <row r="862" spans="1:12" customFormat="1" x14ac:dyDescent="0.25">
      <c r="A862" s="91">
        <v>859</v>
      </c>
      <c r="B862" s="91">
        <v>70</v>
      </c>
      <c r="C862" s="91"/>
      <c r="D862" s="91"/>
      <c r="E862" s="103">
        <v>6</v>
      </c>
      <c r="F862" s="103">
        <v>1355.1981786213801</v>
      </c>
      <c r="G862" s="103">
        <v>81.607035637928306</v>
      </c>
      <c r="H862" s="103">
        <v>0</v>
      </c>
      <c r="I862" s="103">
        <v>-6.7199315199413396</v>
      </c>
      <c r="J862" s="103">
        <v>1.10333618759672</v>
      </c>
      <c r="K862" s="103">
        <v>3.1114043712354502</v>
      </c>
      <c r="L862" s="103">
        <v>14.4881378540617</v>
      </c>
    </row>
    <row r="863" spans="1:12" customFormat="1" x14ac:dyDescent="0.25">
      <c r="A863" s="91">
        <v>860</v>
      </c>
      <c r="B863" s="91">
        <v>70</v>
      </c>
      <c r="C863" s="91"/>
      <c r="D863" s="91"/>
      <c r="E863" s="103">
        <v>6</v>
      </c>
      <c r="F863" s="103">
        <v>1355.1981786213801</v>
      </c>
      <c r="G863" s="103">
        <v>81.686403233002494</v>
      </c>
      <c r="H863" s="103">
        <v>0</v>
      </c>
      <c r="I863" s="103">
        <v>-6.7199315199413396</v>
      </c>
      <c r="J863" s="103">
        <v>0.650047452165324</v>
      </c>
      <c r="K863" s="103">
        <v>1.83313164828137</v>
      </c>
      <c r="L863" s="103">
        <v>6.9514067467915899</v>
      </c>
    </row>
    <row r="864" spans="1:12" customFormat="1" x14ac:dyDescent="0.25">
      <c r="A864" s="91">
        <v>861</v>
      </c>
      <c r="B864" s="91">
        <v>70</v>
      </c>
      <c r="C864" s="91"/>
      <c r="D864" s="91"/>
      <c r="E864" s="103">
        <v>6</v>
      </c>
      <c r="F864" s="103">
        <v>1355.1981786213801</v>
      </c>
      <c r="G864" s="103">
        <v>81.765770828076697</v>
      </c>
      <c r="H864" s="103">
        <v>0</v>
      </c>
      <c r="I864" s="103">
        <v>-6.7199315199413396</v>
      </c>
      <c r="J864" s="103">
        <v>0.74743487722161595</v>
      </c>
      <c r="K864" s="103">
        <v>2.1077638623153701</v>
      </c>
      <c r="L864" s="103">
        <v>8.5971260999883103</v>
      </c>
    </row>
    <row r="865" spans="1:12" customFormat="1" x14ac:dyDescent="0.25">
      <c r="A865" s="91">
        <v>862</v>
      </c>
      <c r="B865" s="91">
        <v>70</v>
      </c>
      <c r="C865" s="91"/>
      <c r="D865" s="91"/>
      <c r="E865" s="103">
        <v>6</v>
      </c>
      <c r="F865" s="103">
        <v>1355.1981786213801</v>
      </c>
      <c r="G865" s="103">
        <v>81.844785153389296</v>
      </c>
      <c r="H865" s="103">
        <v>0</v>
      </c>
      <c r="I865" s="103">
        <v>-6.7199315199413396</v>
      </c>
      <c r="J865" s="103">
        <v>0.80400243098009205</v>
      </c>
      <c r="K865" s="103">
        <v>2.2672841753557602</v>
      </c>
      <c r="L865" s="103">
        <v>9.5469926632792106</v>
      </c>
    </row>
    <row r="866" spans="1:12" customFormat="1" x14ac:dyDescent="0.25">
      <c r="A866" s="91">
        <v>863</v>
      </c>
      <c r="B866" s="91">
        <v>70</v>
      </c>
      <c r="C866" s="91"/>
      <c r="D866" s="91"/>
      <c r="E866" s="103">
        <v>6</v>
      </c>
      <c r="F866" s="103">
        <v>1355.1981786213801</v>
      </c>
      <c r="G866" s="103">
        <v>81.924152748463499</v>
      </c>
      <c r="H866" s="103">
        <v>0</v>
      </c>
      <c r="I866" s="103">
        <v>-6.7199315199413396</v>
      </c>
      <c r="J866" s="103">
        <v>0.48290589030616499</v>
      </c>
      <c r="K866" s="103">
        <v>1.36179300097708</v>
      </c>
      <c r="L866" s="103">
        <v>4.0984001327550796</v>
      </c>
    </row>
    <row r="867" spans="1:12" customFormat="1" x14ac:dyDescent="0.25">
      <c r="A867" s="91">
        <v>864</v>
      </c>
      <c r="B867" s="91">
        <v>69</v>
      </c>
      <c r="C867" s="91"/>
      <c r="D867" s="91"/>
      <c r="E867" s="103">
        <v>6</v>
      </c>
      <c r="F867" s="103">
        <v>1335.83820464108</v>
      </c>
      <c r="G867" s="103">
        <v>82.005059883986306</v>
      </c>
      <c r="H867" s="103">
        <v>0</v>
      </c>
      <c r="I867" s="103">
        <v>-6.7199315199413396</v>
      </c>
      <c r="J867" s="103">
        <v>0.37355302632208798</v>
      </c>
      <c r="K867" s="103">
        <v>1.05341828905153</v>
      </c>
      <c r="L867" s="103">
        <v>2.2715870894392198</v>
      </c>
    </row>
    <row r="868" spans="1:12" customFormat="1" x14ac:dyDescent="0.25">
      <c r="A868" s="91">
        <v>865</v>
      </c>
      <c r="B868" s="91">
        <v>69</v>
      </c>
      <c r="C868" s="91"/>
      <c r="D868" s="91"/>
      <c r="E868" s="103">
        <v>6</v>
      </c>
      <c r="F868" s="103">
        <v>1335.83820464108</v>
      </c>
      <c r="G868" s="103">
        <v>82.0881800363655</v>
      </c>
      <c r="H868" s="103">
        <v>0</v>
      </c>
      <c r="I868" s="103">
        <v>-6.7199315199413396</v>
      </c>
      <c r="J868" s="103">
        <v>1.0813025954337101</v>
      </c>
      <c r="K868" s="103">
        <v>3.0492697147810599</v>
      </c>
      <c r="L868" s="103">
        <v>14.165615510334399</v>
      </c>
    </row>
    <row r="869" spans="1:12" customFormat="1" x14ac:dyDescent="0.25">
      <c r="A869" s="91">
        <v>866</v>
      </c>
      <c r="B869" s="91">
        <v>70</v>
      </c>
      <c r="C869" s="91"/>
      <c r="D869" s="91"/>
      <c r="E869" s="103">
        <v>6</v>
      </c>
      <c r="F869" s="103">
        <v>1355.1981786213801</v>
      </c>
      <c r="G869" s="103">
        <v>82.169476435515605</v>
      </c>
      <c r="H869" s="103">
        <v>0</v>
      </c>
      <c r="I869" s="103">
        <v>-6.7199315199413396</v>
      </c>
      <c r="J869" s="103">
        <v>1.00538962456669</v>
      </c>
      <c r="K869" s="103">
        <v>2.8351953899793298</v>
      </c>
      <c r="L869" s="103">
        <v>12.8909214309788</v>
      </c>
    </row>
    <row r="870" spans="1:12" customFormat="1" x14ac:dyDescent="0.25">
      <c r="A870" s="91">
        <v>867</v>
      </c>
      <c r="B870" s="91">
        <v>70</v>
      </c>
      <c r="C870" s="91"/>
      <c r="D870" s="91"/>
      <c r="E870" s="103">
        <v>6</v>
      </c>
      <c r="F870" s="103">
        <v>1355.1981786213801</v>
      </c>
      <c r="G870" s="103">
        <v>82.248844030589694</v>
      </c>
      <c r="H870" s="103">
        <v>0</v>
      </c>
      <c r="I870" s="103">
        <v>-6.7199315199413396</v>
      </c>
      <c r="J870" s="103">
        <v>0.66999374919675503</v>
      </c>
      <c r="K870" s="103">
        <v>1.8893801394223499</v>
      </c>
      <c r="L870" s="103">
        <v>7.2953656980415298</v>
      </c>
    </row>
    <row r="871" spans="1:12" customFormat="1" x14ac:dyDescent="0.25">
      <c r="A871" s="91">
        <v>868</v>
      </c>
      <c r="B871" s="91">
        <v>70</v>
      </c>
      <c r="C871" s="91"/>
      <c r="D871" s="91"/>
      <c r="E871" s="103">
        <v>6</v>
      </c>
      <c r="F871" s="103">
        <v>1355.1981786213801</v>
      </c>
      <c r="G871" s="103">
        <v>82.328211625663897</v>
      </c>
      <c r="H871" s="103">
        <v>0</v>
      </c>
      <c r="I871" s="103">
        <v>-6.7199315199413396</v>
      </c>
      <c r="J871" s="103">
        <v>0.75878324904194405</v>
      </c>
      <c r="K871" s="103">
        <v>2.1397662330207901</v>
      </c>
      <c r="L871" s="103">
        <v>8.7938216736824995</v>
      </c>
    </row>
    <row r="872" spans="1:12" customFormat="1" x14ac:dyDescent="0.25">
      <c r="A872" s="91">
        <v>869</v>
      </c>
      <c r="B872" s="91">
        <v>70</v>
      </c>
      <c r="C872" s="91"/>
      <c r="D872" s="91"/>
      <c r="E872" s="103">
        <v>6</v>
      </c>
      <c r="F872" s="103">
        <v>1355.1981786213801</v>
      </c>
      <c r="G872" s="103">
        <v>82.4075792207381</v>
      </c>
      <c r="H872" s="103">
        <v>0</v>
      </c>
      <c r="I872" s="103">
        <v>-6.7199315199413396</v>
      </c>
      <c r="J872" s="103">
        <v>0.73481752587942295</v>
      </c>
      <c r="K872" s="103">
        <v>2.07218297358822</v>
      </c>
      <c r="L872" s="103">
        <v>8.3915659008253201</v>
      </c>
    </row>
    <row r="873" spans="1:12" customFormat="1" x14ac:dyDescent="0.25">
      <c r="A873" s="91">
        <v>870</v>
      </c>
      <c r="B873" s="91">
        <v>70</v>
      </c>
      <c r="C873" s="91"/>
      <c r="D873" s="91"/>
      <c r="E873" s="103">
        <v>6</v>
      </c>
      <c r="F873" s="103">
        <v>1355.1981786213801</v>
      </c>
      <c r="G873" s="103">
        <v>82.486946815812203</v>
      </c>
      <c r="H873" s="103">
        <v>0</v>
      </c>
      <c r="I873" s="103">
        <v>-6.7199315199413396</v>
      </c>
      <c r="J873" s="103">
        <v>0.741116864224176</v>
      </c>
      <c r="K873" s="103">
        <v>2.08994708672263</v>
      </c>
      <c r="L873" s="103">
        <v>8.4984338416093301</v>
      </c>
    </row>
    <row r="874" spans="1:12" customFormat="1" x14ac:dyDescent="0.25">
      <c r="A874" s="91">
        <v>871</v>
      </c>
      <c r="B874" s="91">
        <v>70</v>
      </c>
      <c r="C874" s="91"/>
      <c r="D874" s="91"/>
      <c r="E874" s="103">
        <v>6</v>
      </c>
      <c r="F874" s="103">
        <v>1355.1981786213801</v>
      </c>
      <c r="G874" s="103">
        <v>82.566314410886406</v>
      </c>
      <c r="H874" s="103">
        <v>0</v>
      </c>
      <c r="I874" s="103">
        <v>-6.7199315199413396</v>
      </c>
      <c r="J874" s="103">
        <v>0.73934912695885702</v>
      </c>
      <c r="K874" s="103">
        <v>2.0849620735268899</v>
      </c>
      <c r="L874" s="103">
        <v>8.4695186865205194</v>
      </c>
    </row>
    <row r="875" spans="1:12" customFormat="1" x14ac:dyDescent="0.25">
      <c r="A875" s="91">
        <v>872</v>
      </c>
      <c r="B875" s="91">
        <v>70</v>
      </c>
      <c r="C875" s="91"/>
      <c r="D875" s="91"/>
      <c r="E875" s="103">
        <v>6</v>
      </c>
      <c r="F875" s="103">
        <v>1355.1981786213801</v>
      </c>
      <c r="G875" s="103">
        <v>82.645682005960495</v>
      </c>
      <c r="H875" s="103">
        <v>0</v>
      </c>
      <c r="I875" s="103">
        <v>-6.7199315199413396</v>
      </c>
      <c r="J875" s="103">
        <v>0.73960230665114501</v>
      </c>
      <c r="K875" s="103">
        <v>2.0856760394152101</v>
      </c>
      <c r="L875" s="103">
        <v>8.4746137209703196</v>
      </c>
    </row>
    <row r="876" spans="1:12" customFormat="1" x14ac:dyDescent="0.25">
      <c r="A876" s="91">
        <v>873</v>
      </c>
      <c r="B876" s="91">
        <v>70</v>
      </c>
      <c r="C876" s="91"/>
      <c r="D876" s="91"/>
      <c r="E876" s="103">
        <v>6</v>
      </c>
      <c r="F876" s="103">
        <v>1355.1981786213801</v>
      </c>
      <c r="G876" s="103">
        <v>82.725049601034698</v>
      </c>
      <c r="H876" s="103">
        <v>0</v>
      </c>
      <c r="I876" s="103">
        <v>-6.7199315199413396</v>
      </c>
      <c r="J876" s="103">
        <v>0.73984029789696604</v>
      </c>
      <c r="K876" s="103">
        <v>2.08634717393512</v>
      </c>
      <c r="L876" s="103">
        <v>8.4794526994818202</v>
      </c>
    </row>
    <row r="877" spans="1:12" customFormat="1" x14ac:dyDescent="0.25">
      <c r="A877" s="91">
        <v>874</v>
      </c>
      <c r="B877" s="91">
        <v>70</v>
      </c>
      <c r="C877" s="91"/>
      <c r="D877" s="91"/>
      <c r="E877" s="103">
        <v>6</v>
      </c>
      <c r="F877" s="103">
        <v>1355.1981786213801</v>
      </c>
      <c r="G877" s="103">
        <v>82.804417196108901</v>
      </c>
      <c r="H877" s="103">
        <v>0</v>
      </c>
      <c r="I877" s="103">
        <v>-6.7199315199413396</v>
      </c>
      <c r="J877" s="103">
        <v>0.73811855161215301</v>
      </c>
      <c r="K877" s="103">
        <v>2.0814918551510999</v>
      </c>
      <c r="L877" s="103">
        <v>8.4513073260126905</v>
      </c>
    </row>
    <row r="878" spans="1:12" customFormat="1" x14ac:dyDescent="0.25">
      <c r="A878" s="91">
        <v>875</v>
      </c>
      <c r="B878" s="91">
        <v>70</v>
      </c>
      <c r="C878" s="91"/>
      <c r="D878" s="91"/>
      <c r="E878" s="103">
        <v>6</v>
      </c>
      <c r="F878" s="103">
        <v>1355.1981786213801</v>
      </c>
      <c r="G878" s="103">
        <v>82.883784791183004</v>
      </c>
      <c r="H878" s="103">
        <v>0</v>
      </c>
      <c r="I878" s="103">
        <v>-6.7199315199413396</v>
      </c>
      <c r="J878" s="103">
        <v>0.74425228665517695</v>
      </c>
      <c r="K878" s="103">
        <v>2.09878896752664</v>
      </c>
      <c r="L878" s="103">
        <v>8.5553570301372002</v>
      </c>
    </row>
    <row r="879" spans="1:12" customFormat="1" x14ac:dyDescent="0.25">
      <c r="A879" s="91">
        <v>876</v>
      </c>
      <c r="B879" s="91">
        <v>70</v>
      </c>
      <c r="C879" s="91"/>
      <c r="D879" s="91"/>
      <c r="E879" s="103">
        <v>6</v>
      </c>
      <c r="F879" s="103">
        <v>1355.1981786213801</v>
      </c>
      <c r="G879" s="103">
        <v>82.963152386257207</v>
      </c>
      <c r="H879" s="103">
        <v>0</v>
      </c>
      <c r="I879" s="103">
        <v>-6.7199315199413396</v>
      </c>
      <c r="J879" s="103">
        <v>0.72094057049997196</v>
      </c>
      <c r="K879" s="103">
        <v>2.0330500056746899</v>
      </c>
      <c r="L879" s="103">
        <v>8.1636123965336207</v>
      </c>
    </row>
    <row r="880" spans="1:12" customFormat="1" x14ac:dyDescent="0.25">
      <c r="A880" s="91">
        <v>877</v>
      </c>
      <c r="B880" s="91">
        <v>70</v>
      </c>
      <c r="C880" s="91"/>
      <c r="D880" s="91"/>
      <c r="E880" s="103">
        <v>6</v>
      </c>
      <c r="F880" s="103">
        <v>1355.1981786213801</v>
      </c>
      <c r="G880" s="103">
        <v>83.042166711569806</v>
      </c>
      <c r="H880" s="103">
        <v>0</v>
      </c>
      <c r="I880" s="103">
        <v>-6.7199315199413396</v>
      </c>
      <c r="J880" s="103">
        <v>0.80778347005448203</v>
      </c>
      <c r="K880" s="103">
        <v>2.27794669294207</v>
      </c>
      <c r="L880" s="103">
        <v>9.6228517439051995</v>
      </c>
    </row>
    <row r="881" spans="1:12" customFormat="1" x14ac:dyDescent="0.25">
      <c r="A881" s="91">
        <v>878</v>
      </c>
      <c r="B881" s="91">
        <v>70</v>
      </c>
      <c r="C881" s="91"/>
      <c r="D881" s="91"/>
      <c r="E881" s="103">
        <v>6</v>
      </c>
      <c r="F881" s="103">
        <v>1355.1981786213801</v>
      </c>
      <c r="G881" s="103">
        <v>83.1230774277075</v>
      </c>
      <c r="H881" s="103">
        <v>0</v>
      </c>
      <c r="I881" s="103">
        <v>-6.7199315199413396</v>
      </c>
      <c r="J881" s="103">
        <v>0.48658227408026899</v>
      </c>
      <c r="K881" s="103">
        <v>1.3721603909654401</v>
      </c>
      <c r="L881" s="103">
        <v>4.1742537111973199</v>
      </c>
    </row>
    <row r="882" spans="1:12" customFormat="1" x14ac:dyDescent="0.25">
      <c r="A882" s="91">
        <v>879</v>
      </c>
      <c r="B882" s="91">
        <v>69</v>
      </c>
      <c r="C882" s="91"/>
      <c r="D882" s="91"/>
      <c r="E882" s="103">
        <v>6</v>
      </c>
      <c r="F882" s="103">
        <v>1335.83820464108</v>
      </c>
      <c r="G882" s="103">
        <v>83.205527684293799</v>
      </c>
      <c r="H882" s="103">
        <v>0</v>
      </c>
      <c r="I882" s="103">
        <v>-6.7199315199413396</v>
      </c>
      <c r="J882" s="103">
        <v>0.34821351974637199</v>
      </c>
      <c r="K882" s="103">
        <v>0.98196096497303798</v>
      </c>
      <c r="L882" s="103">
        <v>1.8443313046835501</v>
      </c>
    </row>
    <row r="883" spans="1:12" customFormat="1" x14ac:dyDescent="0.25">
      <c r="A883" s="91">
        <v>880</v>
      </c>
      <c r="B883" s="91">
        <v>69</v>
      </c>
      <c r="C883" s="91"/>
      <c r="D883" s="91"/>
      <c r="E883" s="103">
        <v>6</v>
      </c>
      <c r="F883" s="103">
        <v>1335.83820464108</v>
      </c>
      <c r="G883" s="103">
        <v>83.290190957736499</v>
      </c>
      <c r="H883" s="103">
        <v>0</v>
      </c>
      <c r="I883" s="103">
        <v>-6.7199315199413396</v>
      </c>
      <c r="J883" s="103">
        <v>1.17810283837309</v>
      </c>
      <c r="K883" s="103">
        <v>3.3222460772026601</v>
      </c>
      <c r="L883" s="103">
        <v>15.746633297891</v>
      </c>
    </row>
    <row r="884" spans="1:12" customFormat="1" x14ac:dyDescent="0.25">
      <c r="A884" s="91">
        <v>881</v>
      </c>
      <c r="B884" s="91">
        <v>70</v>
      </c>
      <c r="C884" s="91"/>
      <c r="D884" s="91"/>
      <c r="E884" s="103">
        <v>6</v>
      </c>
      <c r="F884" s="103">
        <v>1355.1981786213801</v>
      </c>
      <c r="G884" s="103">
        <v>83.371101673874094</v>
      </c>
      <c r="H884" s="103">
        <v>0</v>
      </c>
      <c r="I884" s="103">
        <v>-6.7199315199413396</v>
      </c>
      <c r="J884" s="103">
        <v>0.64329487533652296</v>
      </c>
      <c r="K884" s="103">
        <v>1.81408940413274</v>
      </c>
      <c r="L884" s="103">
        <v>6.8545478985977004</v>
      </c>
    </row>
    <row r="885" spans="1:12" customFormat="1" x14ac:dyDescent="0.25">
      <c r="A885" s="91">
        <v>882</v>
      </c>
      <c r="B885" s="91">
        <v>69</v>
      </c>
      <c r="C885" s="91"/>
      <c r="D885" s="91"/>
      <c r="E885" s="103">
        <v>6</v>
      </c>
      <c r="F885" s="103">
        <v>1335.83820464108</v>
      </c>
      <c r="G885" s="103">
        <v>83.452842112846696</v>
      </c>
      <c r="H885" s="103">
        <v>0</v>
      </c>
      <c r="I885" s="103">
        <v>-6.7199315199413396</v>
      </c>
      <c r="J885" s="103">
        <v>0.65136336386140703</v>
      </c>
      <c r="K885" s="103">
        <v>1.8368425148779599</v>
      </c>
      <c r="L885" s="103">
        <v>7.04392846681798</v>
      </c>
    </row>
    <row r="886" spans="1:12" customFormat="1" x14ac:dyDescent="0.25">
      <c r="A886" s="91">
        <v>883</v>
      </c>
      <c r="B886" s="91">
        <v>70</v>
      </c>
      <c r="C886" s="91"/>
      <c r="D886" s="91"/>
      <c r="E886" s="103">
        <v>6</v>
      </c>
      <c r="F886" s="103">
        <v>1355.1981786213801</v>
      </c>
      <c r="G886" s="103">
        <v>83.536675663454403</v>
      </c>
      <c r="H886" s="103">
        <v>0</v>
      </c>
      <c r="I886" s="103">
        <v>-6.7199315199413396</v>
      </c>
      <c r="J886" s="103">
        <v>1.12242880441184</v>
      </c>
      <c r="K886" s="103">
        <v>3.1652454870120299</v>
      </c>
      <c r="L886" s="103">
        <v>14.8192758489282</v>
      </c>
    </row>
    <row r="887" spans="1:12" customFormat="1" x14ac:dyDescent="0.25">
      <c r="A887" s="91">
        <v>884</v>
      </c>
      <c r="B887" s="91">
        <v>70</v>
      </c>
      <c r="C887" s="91"/>
      <c r="D887" s="91"/>
      <c r="E887" s="103">
        <v>6</v>
      </c>
      <c r="F887" s="103">
        <v>1355.1981786213801</v>
      </c>
      <c r="G887" s="103">
        <v>83.617586379591998</v>
      </c>
      <c r="H887" s="103">
        <v>0</v>
      </c>
      <c r="I887" s="103">
        <v>-6.7199315199413396</v>
      </c>
      <c r="J887" s="103">
        <v>0.63672113012686304</v>
      </c>
      <c r="K887" s="103">
        <v>1.7955514645539901</v>
      </c>
      <c r="L887" s="103">
        <v>6.7455275368939001</v>
      </c>
    </row>
    <row r="888" spans="1:12" customFormat="1" x14ac:dyDescent="0.25">
      <c r="A888" s="91">
        <v>885</v>
      </c>
      <c r="B888" s="91">
        <v>70</v>
      </c>
      <c r="C888" s="91"/>
      <c r="D888" s="91"/>
      <c r="E888" s="103">
        <v>6</v>
      </c>
      <c r="F888" s="103">
        <v>1355.1981786213801</v>
      </c>
      <c r="G888" s="103">
        <v>83.698143825968202</v>
      </c>
      <c r="H888" s="103">
        <v>0</v>
      </c>
      <c r="I888" s="103">
        <v>-6.7199315199413396</v>
      </c>
      <c r="J888" s="103">
        <v>0.77043276622256096</v>
      </c>
      <c r="K888" s="103">
        <v>2.1726178326383998</v>
      </c>
      <c r="L888" s="103">
        <v>9.0038197973658392</v>
      </c>
    </row>
    <row r="889" spans="1:12" customFormat="1" x14ac:dyDescent="0.25">
      <c r="A889" s="91">
        <v>886</v>
      </c>
      <c r="B889" s="91">
        <v>70</v>
      </c>
      <c r="C889" s="91"/>
      <c r="D889" s="91"/>
      <c r="E889" s="103">
        <v>6</v>
      </c>
      <c r="F889" s="103">
        <v>1355.1981786213801</v>
      </c>
      <c r="G889" s="103">
        <v>83.779054542105797</v>
      </c>
      <c r="H889" s="103">
        <v>0</v>
      </c>
      <c r="I889" s="103">
        <v>-6.7199315199413396</v>
      </c>
      <c r="J889" s="103">
        <v>0.71313077710299699</v>
      </c>
      <c r="K889" s="103">
        <v>2.0110264143278598</v>
      </c>
      <c r="L889" s="103">
        <v>8.0404533445369104</v>
      </c>
    </row>
    <row r="890" spans="1:12" customFormat="1" x14ac:dyDescent="0.25">
      <c r="A890" s="91">
        <v>887</v>
      </c>
      <c r="B890" s="91">
        <v>70</v>
      </c>
      <c r="C890" s="91"/>
      <c r="D890" s="91"/>
      <c r="E890" s="103">
        <v>6</v>
      </c>
      <c r="F890" s="103">
        <v>1355.1981786213801</v>
      </c>
      <c r="G890" s="103">
        <v>83.859611988482001</v>
      </c>
      <c r="H890" s="103">
        <v>0</v>
      </c>
      <c r="I890" s="103">
        <v>-6.7199315199413396</v>
      </c>
      <c r="J890" s="103">
        <v>0.80781654728230101</v>
      </c>
      <c r="K890" s="103">
        <v>2.2780399706142598</v>
      </c>
      <c r="L890" s="103">
        <v>9.6319567947075502</v>
      </c>
    </row>
    <row r="891" spans="1:12" customFormat="1" x14ac:dyDescent="0.25">
      <c r="A891" s="91">
        <v>888</v>
      </c>
      <c r="B891" s="91">
        <v>70</v>
      </c>
      <c r="C891" s="91"/>
      <c r="D891" s="91"/>
      <c r="E891" s="103">
        <v>6</v>
      </c>
      <c r="F891" s="103">
        <v>1355.1981786213801</v>
      </c>
      <c r="G891" s="103">
        <v>83.940522704619596</v>
      </c>
      <c r="H891" s="103">
        <v>0</v>
      </c>
      <c r="I891" s="103">
        <v>-6.7199315199413396</v>
      </c>
      <c r="J891" s="103">
        <v>0.48909031830075</v>
      </c>
      <c r="K891" s="103">
        <v>1.3792330673070501</v>
      </c>
      <c r="L891" s="103">
        <v>4.2259400333351698</v>
      </c>
    </row>
    <row r="892" spans="1:12" customFormat="1" x14ac:dyDescent="0.25">
      <c r="A892" s="91">
        <v>889</v>
      </c>
      <c r="B892" s="91">
        <v>69</v>
      </c>
      <c r="C892" s="91"/>
      <c r="D892" s="91"/>
      <c r="E892" s="103">
        <v>6</v>
      </c>
      <c r="F892" s="103">
        <v>1335.83820464108</v>
      </c>
      <c r="G892" s="103">
        <v>84.022972961205895</v>
      </c>
      <c r="H892" s="103">
        <v>0</v>
      </c>
      <c r="I892" s="103">
        <v>-6.7199315199413396</v>
      </c>
      <c r="J892" s="103">
        <v>0.33350236470977801</v>
      </c>
      <c r="K892" s="103">
        <v>0.94047555680702599</v>
      </c>
      <c r="L892" s="103">
        <v>1.5970440160774999</v>
      </c>
    </row>
    <row r="893" spans="1:12" customFormat="1" x14ac:dyDescent="0.25">
      <c r="A893" s="91">
        <v>890</v>
      </c>
      <c r="B893" s="91">
        <v>69</v>
      </c>
      <c r="C893" s="91"/>
      <c r="D893" s="91"/>
      <c r="E893" s="103">
        <v>6</v>
      </c>
      <c r="F893" s="103">
        <v>1335.83820464108</v>
      </c>
      <c r="G893" s="103">
        <v>84.107636234648595</v>
      </c>
      <c r="H893" s="103">
        <v>0</v>
      </c>
      <c r="I893" s="103">
        <v>-6.7199315199413396</v>
      </c>
      <c r="J893" s="103">
        <v>1.2337490131617099</v>
      </c>
      <c r="K893" s="103">
        <v>3.4791681046193199</v>
      </c>
      <c r="L893" s="103">
        <v>16.650429552774199</v>
      </c>
    </row>
    <row r="894" spans="1:12" customFormat="1" x14ac:dyDescent="0.25">
      <c r="A894" s="91">
        <v>891</v>
      </c>
      <c r="B894" s="91">
        <v>70</v>
      </c>
      <c r="C894" s="91"/>
      <c r="D894" s="91"/>
      <c r="E894" s="103">
        <v>6</v>
      </c>
      <c r="F894" s="103">
        <v>1355.1981786213801</v>
      </c>
      <c r="G894" s="103">
        <v>84.191783043796306</v>
      </c>
      <c r="H894" s="103">
        <v>0</v>
      </c>
      <c r="I894" s="103">
        <v>-6.7199315199413396</v>
      </c>
      <c r="J894" s="103">
        <v>0.441209096172064</v>
      </c>
      <c r="K894" s="103">
        <v>1.2442081805082299</v>
      </c>
      <c r="L894" s="103">
        <v>3.4034093621747799</v>
      </c>
    </row>
    <row r="895" spans="1:12" customFormat="1" x14ac:dyDescent="0.25">
      <c r="A895" s="91">
        <v>892</v>
      </c>
      <c r="B895" s="91">
        <v>68</v>
      </c>
      <c r="C895" s="91"/>
      <c r="D895" s="91"/>
      <c r="E895" s="103">
        <v>6</v>
      </c>
      <c r="F895" s="103">
        <v>1316.4782306607699</v>
      </c>
      <c r="G895" s="103">
        <v>84.276099222606405</v>
      </c>
      <c r="H895" s="103">
        <v>0</v>
      </c>
      <c r="I895" s="103">
        <v>-6.7199315199413396</v>
      </c>
      <c r="J895" s="103">
        <v>0.155981805212738</v>
      </c>
      <c r="K895" s="103">
        <v>0.43986817076057</v>
      </c>
      <c r="L895" s="103">
        <v>-1.4420479357017799</v>
      </c>
    </row>
    <row r="896" spans="1:12" customFormat="1" x14ac:dyDescent="0.25">
      <c r="A896" s="91">
        <v>893</v>
      </c>
      <c r="B896" s="91">
        <v>67</v>
      </c>
      <c r="C896" s="91"/>
      <c r="D896" s="91"/>
      <c r="E896" s="103">
        <v>6</v>
      </c>
      <c r="F896" s="103">
        <v>1297.11825668047</v>
      </c>
      <c r="G896" s="103">
        <v>84.357480811520801</v>
      </c>
      <c r="H896" s="103">
        <v>0</v>
      </c>
      <c r="I896" s="103">
        <v>-6.7199315199413396</v>
      </c>
      <c r="J896" s="103">
        <v>0</v>
      </c>
      <c r="K896" s="103">
        <v>0</v>
      </c>
      <c r="L896" s="103">
        <v>-4.3733676326697299</v>
      </c>
    </row>
    <row r="897" spans="1:12" customFormat="1" x14ac:dyDescent="0.25">
      <c r="A897" s="91">
        <v>894</v>
      </c>
      <c r="B897" s="91">
        <v>63</v>
      </c>
      <c r="C897" s="91"/>
      <c r="D897" s="91"/>
      <c r="E897" s="103">
        <v>5</v>
      </c>
      <c r="F897" s="103">
        <v>1452.4885884041701</v>
      </c>
      <c r="G897" s="103">
        <v>84.429379373593505</v>
      </c>
      <c r="H897" s="103">
        <v>0</v>
      </c>
      <c r="I897" s="103">
        <v>-6.7199315199413396</v>
      </c>
      <c r="J897" s="103">
        <v>0</v>
      </c>
      <c r="K897" s="103">
        <v>0</v>
      </c>
      <c r="L897" s="103">
        <v>-4.9794860552846298</v>
      </c>
    </row>
    <row r="898" spans="1:12" customFormat="1" x14ac:dyDescent="0.25">
      <c r="A898" s="91">
        <v>895</v>
      </c>
      <c r="B898" s="91">
        <v>61</v>
      </c>
      <c r="C898" s="91"/>
      <c r="D898" s="91"/>
      <c r="E898" s="103">
        <v>5</v>
      </c>
      <c r="F898" s="103">
        <v>1406.3778395659399</v>
      </c>
      <c r="G898" s="103">
        <v>84.508767317914902</v>
      </c>
      <c r="H898" s="103">
        <v>0</v>
      </c>
      <c r="I898" s="103">
        <v>-6.7199315199413396</v>
      </c>
      <c r="J898" s="103">
        <v>0</v>
      </c>
      <c r="K898" s="103">
        <v>0</v>
      </c>
      <c r="L898" s="103">
        <v>-4.7968263707421803</v>
      </c>
    </row>
    <row r="899" spans="1:12" customFormat="1" x14ac:dyDescent="0.25">
      <c r="A899" s="91">
        <v>896</v>
      </c>
      <c r="B899" s="91">
        <v>58</v>
      </c>
      <c r="C899" s="91"/>
      <c r="D899" s="91"/>
      <c r="E899" s="103">
        <v>5</v>
      </c>
      <c r="F899" s="103">
        <v>1337.2117163086</v>
      </c>
      <c r="G899" s="103">
        <v>84.583615150878401</v>
      </c>
      <c r="H899" s="103">
        <v>0</v>
      </c>
      <c r="I899" s="103">
        <v>-6.7199315199413396</v>
      </c>
      <c r="J899" s="103">
        <v>0</v>
      </c>
      <c r="K899" s="103">
        <v>0</v>
      </c>
      <c r="L899" s="103">
        <v>-4.5272726900863702</v>
      </c>
    </row>
    <row r="900" spans="1:12" customFormat="1" x14ac:dyDescent="0.25">
      <c r="A900" s="91">
        <v>897</v>
      </c>
      <c r="B900" s="91">
        <v>55</v>
      </c>
      <c r="C900" s="91"/>
      <c r="D900" s="91"/>
      <c r="E900" s="103">
        <v>5</v>
      </c>
      <c r="F900" s="103">
        <v>1268.0455930512601</v>
      </c>
      <c r="G900" s="103">
        <v>84.663917766828902</v>
      </c>
      <c r="H900" s="103">
        <v>0</v>
      </c>
      <c r="I900" s="103">
        <v>-6.7199315199413396</v>
      </c>
      <c r="J900" s="103">
        <v>0</v>
      </c>
      <c r="K900" s="103">
        <v>0</v>
      </c>
      <c r="L900" s="103">
        <v>-4.2628080461215596</v>
      </c>
    </row>
    <row r="901" spans="1:12" customFormat="1" x14ac:dyDescent="0.25">
      <c r="A901" s="91">
        <v>898</v>
      </c>
      <c r="B901" s="91">
        <v>53</v>
      </c>
      <c r="C901" s="91"/>
      <c r="D901" s="91"/>
      <c r="E901" s="103">
        <v>5</v>
      </c>
      <c r="F901" s="103">
        <v>1221.9348442130299</v>
      </c>
      <c r="G901" s="103">
        <v>84.743621726590405</v>
      </c>
      <c r="H901" s="103">
        <v>0</v>
      </c>
      <c r="I901" s="103">
        <v>-6.7199315199413396</v>
      </c>
      <c r="J901" s="103">
        <v>0</v>
      </c>
      <c r="K901" s="103">
        <v>0</v>
      </c>
      <c r="L901" s="103">
        <v>-4.0891955379186697</v>
      </c>
    </row>
    <row r="902" spans="1:12" customFormat="1" x14ac:dyDescent="0.25">
      <c r="A902" s="91">
        <v>899</v>
      </c>
      <c r="B902" s="91">
        <v>51</v>
      </c>
      <c r="C902" s="91"/>
      <c r="D902" s="91"/>
      <c r="E902" s="103">
        <v>5</v>
      </c>
      <c r="F902" s="103">
        <v>1175.8240953748</v>
      </c>
      <c r="G902" s="103">
        <v>84.820565636546405</v>
      </c>
      <c r="H902" s="103">
        <v>0</v>
      </c>
      <c r="I902" s="103">
        <v>-6.7199315199413396</v>
      </c>
      <c r="J902" s="103">
        <v>0</v>
      </c>
      <c r="K902" s="103">
        <v>0</v>
      </c>
      <c r="L902" s="103">
        <v>-3.7091272151635599</v>
      </c>
    </row>
    <row r="903" spans="1:12" customFormat="1" x14ac:dyDescent="0.25">
      <c r="A903" s="91">
        <v>900</v>
      </c>
      <c r="B903" s="91">
        <v>50</v>
      </c>
      <c r="C903" s="91"/>
      <c r="D903" s="91"/>
      <c r="E903" s="103">
        <v>5</v>
      </c>
      <c r="F903" s="103">
        <v>1152.76872095569</v>
      </c>
      <c r="G903" s="103">
        <v>84.901406146302406</v>
      </c>
      <c r="H903" s="103">
        <v>0</v>
      </c>
      <c r="I903" s="103">
        <v>-6.7199315199413396</v>
      </c>
      <c r="J903" s="103">
        <v>0.35439002563202399</v>
      </c>
      <c r="K903" s="103">
        <v>0.99937869098222398</v>
      </c>
      <c r="L903" s="103">
        <v>2.5279853708029401</v>
      </c>
    </row>
    <row r="904" spans="1:12" customFormat="1" x14ac:dyDescent="0.25">
      <c r="A904" s="91">
        <v>901</v>
      </c>
      <c r="B904" s="91">
        <v>50</v>
      </c>
      <c r="C904" s="91"/>
      <c r="D904" s="91"/>
      <c r="E904" s="103">
        <v>5</v>
      </c>
      <c r="F904" s="103">
        <v>1152.76872095569</v>
      </c>
      <c r="G904" s="103">
        <v>84.9722763074124</v>
      </c>
      <c r="H904" s="103">
        <v>0</v>
      </c>
      <c r="I904" s="103">
        <v>-6.7199315199413396</v>
      </c>
      <c r="J904" s="103">
        <v>0.49841508046289801</v>
      </c>
      <c r="K904" s="103">
        <v>1.4055288655217699</v>
      </c>
      <c r="L904" s="103">
        <v>4.9567187822429197</v>
      </c>
    </row>
    <row r="905" spans="1:12" customFormat="1" x14ac:dyDescent="0.25">
      <c r="A905" s="91">
        <v>902</v>
      </c>
      <c r="B905" s="91">
        <v>50</v>
      </c>
      <c r="C905" s="91"/>
      <c r="D905" s="91"/>
      <c r="E905" s="103">
        <v>5</v>
      </c>
      <c r="F905" s="103">
        <v>1152.76872095569</v>
      </c>
      <c r="G905" s="103">
        <v>85.044521233505506</v>
      </c>
      <c r="H905" s="103">
        <v>0</v>
      </c>
      <c r="I905" s="103">
        <v>-6.7199315199413396</v>
      </c>
      <c r="J905" s="103">
        <v>0.459445740522608</v>
      </c>
      <c r="K905" s="103">
        <v>1.29563545678795</v>
      </c>
      <c r="L905" s="103">
        <v>4.3038887305912299</v>
      </c>
    </row>
    <row r="906" spans="1:12" customFormat="1" x14ac:dyDescent="0.25">
      <c r="A906" s="91">
        <v>903</v>
      </c>
      <c r="B906" s="91">
        <v>50</v>
      </c>
      <c r="C906" s="91"/>
      <c r="D906" s="91"/>
      <c r="E906" s="103">
        <v>5</v>
      </c>
      <c r="F906" s="103">
        <v>1152.76872095569</v>
      </c>
      <c r="G906" s="103">
        <v>85.116766159598598</v>
      </c>
      <c r="H906" s="103">
        <v>0</v>
      </c>
      <c r="I906" s="103">
        <v>-6.7199315199413396</v>
      </c>
      <c r="J906" s="103">
        <v>0.47013460591260597</v>
      </c>
      <c r="K906" s="103">
        <v>1.3257780215582</v>
      </c>
      <c r="L906" s="103">
        <v>4.48400396785539</v>
      </c>
    </row>
    <row r="907" spans="1:12" customFormat="1" x14ac:dyDescent="0.25">
      <c r="A907" s="91">
        <v>904</v>
      </c>
      <c r="B907" s="91">
        <v>50</v>
      </c>
      <c r="C907" s="91"/>
      <c r="D907" s="91"/>
      <c r="E907" s="103">
        <v>5</v>
      </c>
      <c r="F907" s="103">
        <v>1152.76872095569</v>
      </c>
      <c r="G907" s="103">
        <v>85.189011085691604</v>
      </c>
      <c r="H907" s="103">
        <v>0</v>
      </c>
      <c r="I907" s="103">
        <v>-6.7199315199413396</v>
      </c>
      <c r="J907" s="103">
        <v>0.465945916381245</v>
      </c>
      <c r="K907" s="103">
        <v>1.3139659310420599</v>
      </c>
      <c r="L907" s="103">
        <v>4.4143075845217101</v>
      </c>
    </row>
    <row r="908" spans="1:12" customFormat="1" x14ac:dyDescent="0.25">
      <c r="A908" s="91">
        <v>905</v>
      </c>
      <c r="B908" s="91">
        <v>50</v>
      </c>
      <c r="C908" s="91"/>
      <c r="D908" s="91"/>
      <c r="E908" s="103">
        <v>5</v>
      </c>
      <c r="F908" s="103">
        <v>1152.76872095569</v>
      </c>
      <c r="G908" s="103">
        <v>85.261256011784695</v>
      </c>
      <c r="H908" s="103">
        <v>0</v>
      </c>
      <c r="I908" s="103">
        <v>-6.7199315199413396</v>
      </c>
      <c r="J908" s="103">
        <v>0.47166414883352198</v>
      </c>
      <c r="K908" s="103">
        <v>1.3300913274966999</v>
      </c>
      <c r="L908" s="103">
        <v>4.51091216037198</v>
      </c>
    </row>
    <row r="909" spans="1:12" customFormat="1" x14ac:dyDescent="0.25">
      <c r="A909" s="91">
        <v>906</v>
      </c>
      <c r="B909" s="91">
        <v>50</v>
      </c>
      <c r="C909" s="91"/>
      <c r="D909" s="91"/>
      <c r="E909" s="103">
        <v>5</v>
      </c>
      <c r="F909" s="103">
        <v>1152.76872095569</v>
      </c>
      <c r="G909" s="103">
        <v>85.333500937877801</v>
      </c>
      <c r="H909" s="103">
        <v>0</v>
      </c>
      <c r="I909" s="103">
        <v>-6.7199315199413396</v>
      </c>
      <c r="J909" s="103">
        <v>0.45264880243174299</v>
      </c>
      <c r="K909" s="103">
        <v>1.27646811402817</v>
      </c>
      <c r="L909" s="103">
        <v>4.1921251119890997</v>
      </c>
    </row>
    <row r="910" spans="1:12" customFormat="1" x14ac:dyDescent="0.25">
      <c r="A910" s="91">
        <v>907</v>
      </c>
      <c r="B910" s="91">
        <v>50</v>
      </c>
      <c r="C910" s="91"/>
      <c r="D910" s="91"/>
      <c r="E910" s="103">
        <v>5</v>
      </c>
      <c r="F910" s="103">
        <v>1152.76872095569</v>
      </c>
      <c r="G910" s="103">
        <v>85.404371098987795</v>
      </c>
      <c r="H910" s="103">
        <v>0</v>
      </c>
      <c r="I910" s="103">
        <v>-6.7199315199413396</v>
      </c>
      <c r="J910" s="103">
        <v>0.52283716077929798</v>
      </c>
      <c r="K910" s="103">
        <v>1.4743990506070901</v>
      </c>
      <c r="L910" s="103">
        <v>5.3686044786141496</v>
      </c>
    </row>
    <row r="911" spans="1:12" customFormat="1" x14ac:dyDescent="0.25">
      <c r="A911" s="91">
        <v>908</v>
      </c>
      <c r="B911" s="91">
        <v>50</v>
      </c>
      <c r="C911" s="91"/>
      <c r="D911" s="91"/>
      <c r="E911" s="103">
        <v>5</v>
      </c>
      <c r="F911" s="103">
        <v>1152.76872095569</v>
      </c>
      <c r="G911" s="103">
        <v>85.482685333347405</v>
      </c>
      <c r="H911" s="103">
        <v>0</v>
      </c>
      <c r="I911" s="103">
        <v>-6.7199315199413396</v>
      </c>
      <c r="J911" s="103">
        <v>0.26336168002497501</v>
      </c>
      <c r="K911" s="103">
        <v>0.74267905979816395</v>
      </c>
      <c r="L911" s="103">
        <v>0.97984061094536501</v>
      </c>
    </row>
    <row r="912" spans="1:12" customFormat="1" x14ac:dyDescent="0.25">
      <c r="A912" s="91">
        <v>909</v>
      </c>
      <c r="B912" s="91">
        <v>49</v>
      </c>
      <c r="C912" s="91"/>
      <c r="D912" s="91"/>
      <c r="E912" s="103">
        <v>5</v>
      </c>
      <c r="F912" s="103">
        <v>1129.71334653657</v>
      </c>
      <c r="G912" s="103">
        <v>85.560999567707</v>
      </c>
      <c r="H912" s="103">
        <v>0</v>
      </c>
      <c r="I912" s="103">
        <v>-6.7199315199413396</v>
      </c>
      <c r="J912" s="103">
        <v>0.27140704749086703</v>
      </c>
      <c r="K912" s="103">
        <v>0.76536696923408598</v>
      </c>
      <c r="L912" s="103">
        <v>1.1883668737936901</v>
      </c>
    </row>
    <row r="913" spans="1:12" customFormat="1" x14ac:dyDescent="0.25">
      <c r="A913" s="91">
        <v>910</v>
      </c>
      <c r="B913" s="91">
        <v>49</v>
      </c>
      <c r="C913" s="91"/>
      <c r="D913" s="91"/>
      <c r="E913" s="103">
        <v>5</v>
      </c>
      <c r="F913" s="103">
        <v>1129.71334653657</v>
      </c>
      <c r="G913" s="103">
        <v>85.632440661246093</v>
      </c>
      <c r="H913" s="103">
        <v>0</v>
      </c>
      <c r="I913" s="103">
        <v>-6.7199315199413396</v>
      </c>
      <c r="J913" s="103">
        <v>0.453968606903281</v>
      </c>
      <c r="K913" s="103">
        <v>1.2801899582385601</v>
      </c>
      <c r="L913" s="103">
        <v>4.2771948727249001</v>
      </c>
    </row>
    <row r="914" spans="1:12" customFormat="1" x14ac:dyDescent="0.25">
      <c r="A914" s="91">
        <v>911</v>
      </c>
      <c r="B914" s="91">
        <v>49</v>
      </c>
      <c r="C914" s="91"/>
      <c r="D914" s="91"/>
      <c r="E914" s="103">
        <v>5</v>
      </c>
      <c r="F914" s="103">
        <v>1129.71334653657</v>
      </c>
      <c r="G914" s="103">
        <v>85.702506989802103</v>
      </c>
      <c r="H914" s="103">
        <v>0</v>
      </c>
      <c r="I914" s="103">
        <v>-6.7199315199413396</v>
      </c>
      <c r="J914" s="103">
        <v>0.64003514943620898</v>
      </c>
      <c r="K914" s="103">
        <v>1.80489698795961</v>
      </c>
      <c r="L914" s="103">
        <v>7.3648571446575701</v>
      </c>
    </row>
    <row r="915" spans="1:12" customFormat="1" x14ac:dyDescent="0.25">
      <c r="A915" s="91">
        <v>912</v>
      </c>
      <c r="B915" s="91">
        <v>50</v>
      </c>
      <c r="C915" s="91"/>
      <c r="D915" s="91"/>
      <c r="E915" s="103">
        <v>5</v>
      </c>
      <c r="F915" s="103">
        <v>1152.76872095569</v>
      </c>
      <c r="G915" s="103">
        <v>85.773377150912097</v>
      </c>
      <c r="H915" s="103">
        <v>0</v>
      </c>
      <c r="I915" s="103">
        <v>-6.7199315199413396</v>
      </c>
      <c r="J915" s="103">
        <v>0.67584745493899201</v>
      </c>
      <c r="K915" s="103">
        <v>1.9058875701031099</v>
      </c>
      <c r="L915" s="103">
        <v>7.9056638951876499</v>
      </c>
    </row>
    <row r="916" spans="1:12" customFormat="1" x14ac:dyDescent="0.25">
      <c r="A916" s="91">
        <v>913</v>
      </c>
      <c r="B916" s="91">
        <v>50</v>
      </c>
      <c r="C916" s="91"/>
      <c r="D916" s="91"/>
      <c r="E916" s="103">
        <v>5</v>
      </c>
      <c r="F916" s="103">
        <v>1152.76872095569</v>
      </c>
      <c r="G916" s="103">
        <v>85.848291826715496</v>
      </c>
      <c r="H916" s="103">
        <v>0</v>
      </c>
      <c r="I916" s="103">
        <v>-6.7199315199413396</v>
      </c>
      <c r="J916" s="103">
        <v>0.41104958643752199</v>
      </c>
      <c r="K916" s="103">
        <v>1.1591584635885199</v>
      </c>
      <c r="L916" s="103">
        <v>3.4955990014992802</v>
      </c>
    </row>
    <row r="917" spans="1:12" customFormat="1" x14ac:dyDescent="0.25">
      <c r="A917" s="91">
        <v>914</v>
      </c>
      <c r="B917" s="91">
        <v>50</v>
      </c>
      <c r="C917" s="91"/>
      <c r="D917" s="91"/>
      <c r="E917" s="103">
        <v>5</v>
      </c>
      <c r="F917" s="103">
        <v>1152.76872095569</v>
      </c>
      <c r="G917" s="103">
        <v>85.919161987825603</v>
      </c>
      <c r="H917" s="103">
        <v>0</v>
      </c>
      <c r="I917" s="103">
        <v>-6.7199315199413396</v>
      </c>
      <c r="J917" s="103">
        <v>0.48547276342240903</v>
      </c>
      <c r="K917" s="103">
        <v>1.3690315746086501</v>
      </c>
      <c r="L917" s="103">
        <v>4.7480983798954597</v>
      </c>
    </row>
    <row r="918" spans="1:12" customFormat="1" x14ac:dyDescent="0.25">
      <c r="A918" s="91">
        <v>915</v>
      </c>
      <c r="B918" s="91">
        <v>50</v>
      </c>
      <c r="C918" s="91"/>
      <c r="D918" s="91"/>
      <c r="E918" s="103">
        <v>5</v>
      </c>
      <c r="F918" s="103">
        <v>1152.76872095569</v>
      </c>
      <c r="G918" s="103">
        <v>85.991406913918595</v>
      </c>
      <c r="H918" s="103">
        <v>0</v>
      </c>
      <c r="I918" s="103">
        <v>-6.7199315199413396</v>
      </c>
      <c r="J918" s="103">
        <v>0.449554164838048</v>
      </c>
      <c r="K918" s="103">
        <v>1.26774124632941</v>
      </c>
      <c r="L918" s="103">
        <v>4.1457127769458904</v>
      </c>
    </row>
    <row r="919" spans="1:12" customFormat="1" x14ac:dyDescent="0.25">
      <c r="A919" s="91">
        <v>916</v>
      </c>
      <c r="B919" s="91">
        <v>50</v>
      </c>
      <c r="C919" s="91"/>
      <c r="D919" s="91"/>
      <c r="E919" s="103">
        <v>5</v>
      </c>
      <c r="F919" s="103">
        <v>1152.76872095569</v>
      </c>
      <c r="G919" s="103">
        <v>86.062277075028604</v>
      </c>
      <c r="H919" s="103">
        <v>0</v>
      </c>
      <c r="I919" s="103">
        <v>-6.7199315199413396</v>
      </c>
      <c r="J919" s="103">
        <v>0.51843321998110803</v>
      </c>
      <c r="K919" s="103">
        <v>1.46197995223599</v>
      </c>
      <c r="L919" s="103">
        <v>5.3007012628927699</v>
      </c>
    </row>
    <row r="920" spans="1:12" customFormat="1" x14ac:dyDescent="0.25">
      <c r="A920" s="91">
        <v>917</v>
      </c>
      <c r="B920" s="91">
        <v>50</v>
      </c>
      <c r="C920" s="91"/>
      <c r="D920" s="91"/>
      <c r="E920" s="103">
        <v>5</v>
      </c>
      <c r="F920" s="103">
        <v>1152.76872095569</v>
      </c>
      <c r="G920" s="103">
        <v>86.140591309388299</v>
      </c>
      <c r="H920" s="103">
        <v>0</v>
      </c>
      <c r="I920" s="103">
        <v>-6.7199315199413396</v>
      </c>
      <c r="J920" s="103">
        <v>0.28064797104123301</v>
      </c>
      <c r="K920" s="103">
        <v>0.79142634284304103</v>
      </c>
      <c r="L920" s="103">
        <v>1.2815048963073501</v>
      </c>
    </row>
    <row r="921" spans="1:12" customFormat="1" x14ac:dyDescent="0.25">
      <c r="A921" s="91">
        <v>918</v>
      </c>
      <c r="B921" s="91">
        <v>49</v>
      </c>
      <c r="C921" s="91"/>
      <c r="D921" s="91"/>
      <c r="E921" s="103">
        <v>5</v>
      </c>
      <c r="F921" s="103">
        <v>1129.71334653657</v>
      </c>
      <c r="G921" s="103">
        <v>86.221929803367004</v>
      </c>
      <c r="H921" s="103">
        <v>0</v>
      </c>
      <c r="I921" s="103">
        <v>-6.7199315199413396</v>
      </c>
      <c r="J921" s="103">
        <v>0.23013728901744601</v>
      </c>
      <c r="K921" s="103">
        <v>0.64898638790490004</v>
      </c>
      <c r="L921" s="103">
        <v>0.48762097555672201</v>
      </c>
    </row>
    <row r="922" spans="1:12" customFormat="1" x14ac:dyDescent="0.25">
      <c r="A922" s="91">
        <v>919</v>
      </c>
      <c r="B922" s="91">
        <v>49</v>
      </c>
      <c r="C922" s="91"/>
      <c r="D922" s="91"/>
      <c r="E922" s="103">
        <v>5</v>
      </c>
      <c r="F922" s="103">
        <v>1129.71334653657</v>
      </c>
      <c r="G922" s="103">
        <v>86.291996131923099</v>
      </c>
      <c r="H922" s="103">
        <v>0</v>
      </c>
      <c r="I922" s="103">
        <v>-6.7199315199413396</v>
      </c>
      <c r="J922" s="103">
        <v>0.70872664025598298</v>
      </c>
      <c r="K922" s="103">
        <v>1.9986067630997399</v>
      </c>
      <c r="L922" s="103">
        <v>8.4940322542068003</v>
      </c>
    </row>
    <row r="923" spans="1:12" customFormat="1" x14ac:dyDescent="0.25">
      <c r="A923" s="91">
        <v>920</v>
      </c>
      <c r="B923" s="91">
        <v>50</v>
      </c>
      <c r="C923" s="91"/>
      <c r="D923" s="91"/>
      <c r="E923" s="103">
        <v>5</v>
      </c>
      <c r="F923" s="103">
        <v>1152.76872095569</v>
      </c>
      <c r="G923" s="103">
        <v>86.362866293033093</v>
      </c>
      <c r="H923" s="103">
        <v>0</v>
      </c>
      <c r="I923" s="103">
        <v>-6.7199315199413396</v>
      </c>
      <c r="J923" s="103">
        <v>0.65634019084314998</v>
      </c>
      <c r="K923" s="103">
        <v>1.85087715037705</v>
      </c>
      <c r="L923" s="103">
        <v>7.5898986601569201</v>
      </c>
    </row>
    <row r="924" spans="1:12" customFormat="1" x14ac:dyDescent="0.25">
      <c r="A924" s="91">
        <v>921</v>
      </c>
      <c r="B924" s="91">
        <v>50</v>
      </c>
      <c r="C924" s="91"/>
      <c r="D924" s="91"/>
      <c r="E924" s="103">
        <v>5</v>
      </c>
      <c r="F924" s="103">
        <v>1152.76872095569</v>
      </c>
      <c r="G924" s="103">
        <v>86.437780968836506</v>
      </c>
      <c r="H924" s="103">
        <v>0</v>
      </c>
      <c r="I924" s="103">
        <v>-6.7199315199413396</v>
      </c>
      <c r="J924" s="103">
        <v>0.416480081745703</v>
      </c>
      <c r="K924" s="103">
        <v>1.1744724422559401</v>
      </c>
      <c r="L924" s="103">
        <v>3.5923009825563401</v>
      </c>
    </row>
    <row r="925" spans="1:12" customFormat="1" x14ac:dyDescent="0.25">
      <c r="A925" s="91">
        <v>922</v>
      </c>
      <c r="B925" s="91">
        <v>50</v>
      </c>
      <c r="C925" s="91"/>
      <c r="D925" s="91"/>
      <c r="E925" s="103">
        <v>5</v>
      </c>
      <c r="F925" s="103">
        <v>1152.76872095569</v>
      </c>
      <c r="G925" s="103">
        <v>86.5086511299465</v>
      </c>
      <c r="H925" s="103">
        <v>0</v>
      </c>
      <c r="I925" s="103">
        <v>-6.7199315199413396</v>
      </c>
      <c r="J925" s="103">
        <v>0.48009052599054602</v>
      </c>
      <c r="K925" s="103">
        <v>1.3538536829915899</v>
      </c>
      <c r="L925" s="103">
        <v>4.6629117646125904</v>
      </c>
    </row>
    <row r="926" spans="1:12" customFormat="1" x14ac:dyDescent="0.25">
      <c r="A926" s="91">
        <v>923</v>
      </c>
      <c r="B926" s="91">
        <v>50</v>
      </c>
      <c r="C926" s="91"/>
      <c r="D926" s="91"/>
      <c r="E926" s="103">
        <v>5</v>
      </c>
      <c r="F926" s="103">
        <v>1152.76872095569</v>
      </c>
      <c r="G926" s="103">
        <v>86.579919383380798</v>
      </c>
      <c r="H926" s="103">
        <v>0</v>
      </c>
      <c r="I926" s="103">
        <v>-6.7199315199413396</v>
      </c>
      <c r="J926" s="103">
        <v>0.462933930289809</v>
      </c>
      <c r="K926" s="103">
        <v>1.30547214030416</v>
      </c>
      <c r="L926" s="103">
        <v>4.3756116424378799</v>
      </c>
    </row>
    <row r="927" spans="1:12" customFormat="1" x14ac:dyDescent="0.25">
      <c r="A927" s="91">
        <v>924</v>
      </c>
      <c r="B927" s="91">
        <v>50</v>
      </c>
      <c r="C927" s="91"/>
      <c r="D927" s="91"/>
      <c r="E927" s="103">
        <v>5</v>
      </c>
      <c r="F927" s="103">
        <v>1152.76872095569</v>
      </c>
      <c r="G927" s="103">
        <v>86.651187636815195</v>
      </c>
      <c r="H927" s="103">
        <v>0</v>
      </c>
      <c r="I927" s="103">
        <v>-6.7199315199413396</v>
      </c>
      <c r="J927" s="103">
        <v>0.46745579715939101</v>
      </c>
      <c r="K927" s="103">
        <v>1.3182237898034901</v>
      </c>
      <c r="L927" s="103">
        <v>4.4521497088681601</v>
      </c>
    </row>
    <row r="928" spans="1:12" customFormat="1" x14ac:dyDescent="0.25">
      <c r="A928" s="91">
        <v>925</v>
      </c>
      <c r="B928" s="91">
        <v>50</v>
      </c>
      <c r="C928" s="91"/>
      <c r="D928" s="91"/>
      <c r="E928" s="103">
        <v>5</v>
      </c>
      <c r="F928" s="103">
        <v>1152.76872095569</v>
      </c>
      <c r="G928" s="103">
        <v>86.722455890249506</v>
      </c>
      <c r="H928" s="103">
        <v>-12.1054771590687</v>
      </c>
      <c r="I928" s="103">
        <v>5.3855456391273204</v>
      </c>
      <c r="J928" s="103">
        <v>0.48124994726547998</v>
      </c>
      <c r="K928" s="103">
        <v>1.3571232471221599</v>
      </c>
      <c r="L928" s="103">
        <v>4.6841699079551899</v>
      </c>
    </row>
    <row r="929" spans="1:12" customFormat="1" x14ac:dyDescent="0.25">
      <c r="A929" s="91">
        <v>926</v>
      </c>
      <c r="B929" s="91">
        <v>50</v>
      </c>
      <c r="C929" s="91"/>
      <c r="D929" s="91"/>
      <c r="E929" s="103">
        <v>5</v>
      </c>
      <c r="F929" s="103">
        <v>1152.76872095569</v>
      </c>
      <c r="G929" s="103">
        <v>86.793724143683804</v>
      </c>
      <c r="H929" s="103">
        <v>-12.1054771590687</v>
      </c>
      <c r="I929" s="103">
        <v>5.3855456391273204</v>
      </c>
      <c r="J929" s="103">
        <v>0.48151402313076802</v>
      </c>
      <c r="K929" s="103">
        <v>1.35786794018202</v>
      </c>
      <c r="L929" s="103">
        <v>4.6892031467878201</v>
      </c>
    </row>
    <row r="930" spans="1:12" customFormat="1" x14ac:dyDescent="0.25">
      <c r="A930" s="91">
        <v>927</v>
      </c>
      <c r="B930" s="91">
        <v>50</v>
      </c>
      <c r="C930" s="91"/>
      <c r="D930" s="91"/>
      <c r="E930" s="103">
        <v>5</v>
      </c>
      <c r="F930" s="103">
        <v>1152.76872095569</v>
      </c>
      <c r="G930" s="103">
        <v>86.864992397118101</v>
      </c>
      <c r="H930" s="103">
        <v>-12.816942175448499</v>
      </c>
      <c r="I930" s="103">
        <v>6.0970106555071304</v>
      </c>
      <c r="J930" s="103">
        <v>0.48228829698110498</v>
      </c>
      <c r="K930" s="103">
        <v>1.36005138985906</v>
      </c>
      <c r="L930" s="103">
        <v>4.70278846906848</v>
      </c>
    </row>
    <row r="931" spans="1:12" customFormat="1" x14ac:dyDescent="0.25">
      <c r="A931" s="91">
        <v>928</v>
      </c>
      <c r="B931" s="91">
        <v>50</v>
      </c>
      <c r="C931" s="91"/>
      <c r="D931" s="91"/>
      <c r="E931" s="103">
        <v>5</v>
      </c>
      <c r="F931" s="103">
        <v>1152.76872095569</v>
      </c>
      <c r="G931" s="103">
        <v>86.936260650552498</v>
      </c>
      <c r="H931" s="103">
        <v>-8.6280937944186302</v>
      </c>
      <c r="I931" s="103">
        <v>1.9081622744772899</v>
      </c>
      <c r="J931" s="103">
        <v>0.47691514546125602</v>
      </c>
      <c r="K931" s="103">
        <v>1.3448991204835901</v>
      </c>
      <c r="L931" s="103">
        <v>4.6133018036336901</v>
      </c>
    </row>
    <row r="932" spans="1:12" customFormat="1" x14ac:dyDescent="0.25">
      <c r="A932" s="91">
        <v>929</v>
      </c>
      <c r="B932" s="91">
        <v>50</v>
      </c>
      <c r="C932" s="91"/>
      <c r="D932" s="91"/>
      <c r="E932" s="103">
        <v>5</v>
      </c>
      <c r="F932" s="103">
        <v>1152.76872095569</v>
      </c>
      <c r="G932" s="103">
        <v>87.007528903986795</v>
      </c>
      <c r="H932" s="103">
        <v>-8.9628919007356398</v>
      </c>
      <c r="I932" s="103">
        <v>2.2429603807943002</v>
      </c>
      <c r="J932" s="103">
        <v>0.47771917808700798</v>
      </c>
      <c r="K932" s="103">
        <v>1.3471664898080999</v>
      </c>
      <c r="L932" s="103">
        <v>4.6273918990530003</v>
      </c>
    </row>
    <row r="933" spans="1:12" customFormat="1" x14ac:dyDescent="0.25">
      <c r="A933" s="91">
        <v>930</v>
      </c>
      <c r="B933" s="91">
        <v>50</v>
      </c>
      <c r="C933" s="91"/>
      <c r="D933" s="91"/>
      <c r="E933" s="103">
        <v>5</v>
      </c>
      <c r="F933" s="103">
        <v>1152.76872095569</v>
      </c>
      <c r="G933" s="103">
        <v>87.078797157421107</v>
      </c>
      <c r="H933" s="103">
        <v>-8.9628919007356398</v>
      </c>
      <c r="I933" s="103">
        <v>2.2429603807943002</v>
      </c>
      <c r="J933" s="103">
        <v>0.47598594843054598</v>
      </c>
      <c r="K933" s="103">
        <v>1.3422787879543101</v>
      </c>
      <c r="L933" s="103">
        <v>4.5989276966519901</v>
      </c>
    </row>
    <row r="934" spans="1:12" customFormat="1" x14ac:dyDescent="0.25">
      <c r="A934" s="91">
        <v>931</v>
      </c>
      <c r="B934" s="91">
        <v>50</v>
      </c>
      <c r="C934" s="91"/>
      <c r="D934" s="91"/>
      <c r="E934" s="103">
        <v>5</v>
      </c>
      <c r="F934" s="103">
        <v>1152.76872095569</v>
      </c>
      <c r="G934" s="103">
        <v>87.150065410855404</v>
      </c>
      <c r="H934" s="103">
        <v>-1.1269665495147501</v>
      </c>
      <c r="I934" s="103">
        <v>-5.59296497042659</v>
      </c>
      <c r="J934" s="103">
        <v>0.47243251770082201</v>
      </c>
      <c r="K934" s="103">
        <v>1.33225812514126</v>
      </c>
      <c r="L934" s="103">
        <v>4.5399188095335203</v>
      </c>
    </row>
    <row r="935" spans="1:12" customFormat="1" x14ac:dyDescent="0.25">
      <c r="A935" s="91">
        <v>932</v>
      </c>
      <c r="B935" s="91">
        <v>50</v>
      </c>
      <c r="C935" s="91"/>
      <c r="D935" s="91"/>
      <c r="E935" s="103">
        <v>5</v>
      </c>
      <c r="F935" s="103">
        <v>1152.76872095569</v>
      </c>
      <c r="G935" s="103">
        <v>87.221333664289801</v>
      </c>
      <c r="H935" s="103">
        <v>-1.1269665495147501</v>
      </c>
      <c r="I935" s="103">
        <v>-5.59296497042659</v>
      </c>
      <c r="J935" s="103">
        <v>0.449037150290507</v>
      </c>
      <c r="K935" s="103">
        <v>1.2662832670287301</v>
      </c>
      <c r="L935" s="103">
        <v>4.1474875411736596</v>
      </c>
    </row>
    <row r="936" spans="1:12" customFormat="1" x14ac:dyDescent="0.25">
      <c r="A936" s="91">
        <v>933</v>
      </c>
      <c r="B936" s="91">
        <v>50</v>
      </c>
      <c r="C936" s="91"/>
      <c r="D936" s="91"/>
      <c r="E936" s="103">
        <v>5</v>
      </c>
      <c r="F936" s="103">
        <v>1152.76872095569</v>
      </c>
      <c r="G936" s="103">
        <v>87.291227152741101</v>
      </c>
      <c r="H936" s="103">
        <v>-8.9096141514411595</v>
      </c>
      <c r="I936" s="103">
        <v>2.1896826314998199</v>
      </c>
      <c r="J936" s="103">
        <v>0.54613142445080298</v>
      </c>
      <c r="K936" s="103">
        <v>1.54008879651318</v>
      </c>
      <c r="L936" s="103">
        <v>5.7730596171400501</v>
      </c>
    </row>
    <row r="937" spans="1:12" customFormat="1" x14ac:dyDescent="0.25">
      <c r="A937" s="91">
        <v>934</v>
      </c>
      <c r="B937" s="91">
        <v>50</v>
      </c>
      <c r="C937" s="91"/>
      <c r="D937" s="91"/>
      <c r="E937" s="103">
        <v>5</v>
      </c>
      <c r="F937" s="103">
        <v>1152.76872095569</v>
      </c>
      <c r="G937" s="103">
        <v>87.371588974061098</v>
      </c>
      <c r="H937" s="103">
        <v>-11.3720086460701</v>
      </c>
      <c r="I937" s="103">
        <v>4.6520771261288001</v>
      </c>
      <c r="J937" s="103">
        <v>0.251945167995002</v>
      </c>
      <c r="K937" s="103">
        <v>0.71048453392867905</v>
      </c>
      <c r="L937" s="103">
        <v>0.80013717658683803</v>
      </c>
    </row>
    <row r="938" spans="1:12" customFormat="1" x14ac:dyDescent="0.25">
      <c r="A938" s="91">
        <v>935</v>
      </c>
      <c r="B938" s="91">
        <v>49</v>
      </c>
      <c r="C938" s="91"/>
      <c r="D938" s="91"/>
      <c r="E938" s="103">
        <v>5</v>
      </c>
      <c r="F938" s="103">
        <v>1129.71334653657</v>
      </c>
      <c r="G938" s="103">
        <v>87.442053394941397</v>
      </c>
      <c r="H938" s="103">
        <v>-8.9096141514411595</v>
      </c>
      <c r="I938" s="103">
        <v>2.1896826314998199</v>
      </c>
      <c r="J938" s="103">
        <v>0.46397750658458298</v>
      </c>
      <c r="K938" s="103">
        <v>1.30841502197684</v>
      </c>
      <c r="L938" s="103">
        <v>4.45986657842721</v>
      </c>
    </row>
    <row r="939" spans="1:12" customFormat="1" x14ac:dyDescent="0.25">
      <c r="A939" s="91">
        <v>936</v>
      </c>
      <c r="B939" s="91">
        <v>50</v>
      </c>
      <c r="C939" s="91"/>
      <c r="D939" s="91"/>
      <c r="E939" s="103">
        <v>5</v>
      </c>
      <c r="F939" s="103">
        <v>1152.76872095569</v>
      </c>
      <c r="G939" s="103">
        <v>87.511593613631206</v>
      </c>
      <c r="H939" s="103">
        <v>-8.3988285052679998</v>
      </c>
      <c r="I939" s="103">
        <v>1.67889698532666</v>
      </c>
      <c r="J939" s="103">
        <v>0.73543398862951104</v>
      </c>
      <c r="K939" s="103">
        <v>2.0739213964885899</v>
      </c>
      <c r="L939" s="103">
        <v>8.8962915394465796</v>
      </c>
    </row>
    <row r="940" spans="1:12" customFormat="1" x14ac:dyDescent="0.25">
      <c r="A940" s="91">
        <v>937</v>
      </c>
      <c r="B940" s="91">
        <v>50</v>
      </c>
      <c r="C940" s="91"/>
      <c r="D940" s="91"/>
      <c r="E940" s="103">
        <v>5</v>
      </c>
      <c r="F940" s="103">
        <v>1152.76872095569</v>
      </c>
      <c r="G940" s="103">
        <v>87.585531616775896</v>
      </c>
      <c r="H940" s="103">
        <v>-1.1954793608946099</v>
      </c>
      <c r="I940" s="103">
        <v>-5.5244521590467404</v>
      </c>
      <c r="J940" s="103">
        <v>0.40264269646197998</v>
      </c>
      <c r="K940" s="103">
        <v>1.1354510618804601</v>
      </c>
      <c r="L940" s="103">
        <v>3.3683640851643202</v>
      </c>
    </row>
    <row r="941" spans="1:12" customFormat="1" x14ac:dyDescent="0.25">
      <c r="A941" s="91">
        <v>938</v>
      </c>
      <c r="B941" s="91">
        <v>50</v>
      </c>
      <c r="C941" s="91"/>
      <c r="D941" s="91"/>
      <c r="E941" s="103">
        <v>5</v>
      </c>
      <c r="F941" s="103">
        <v>1152.76872095569</v>
      </c>
      <c r="G941" s="103">
        <v>87.656799870210193</v>
      </c>
      <c r="H941" s="103">
        <v>-8.9628919007356398</v>
      </c>
      <c r="I941" s="103">
        <v>2.2429603807943002</v>
      </c>
      <c r="J941" s="103">
        <v>0.48074595381705998</v>
      </c>
      <c r="K941" s="103">
        <v>1.3557019872775999</v>
      </c>
      <c r="L941" s="103">
        <v>4.6836510309972503</v>
      </c>
    </row>
    <row r="942" spans="1:12" customFormat="1" x14ac:dyDescent="0.25">
      <c r="A942" s="91">
        <v>939</v>
      </c>
      <c r="B942" s="91">
        <v>50</v>
      </c>
      <c r="C942" s="91"/>
      <c r="D942" s="91"/>
      <c r="E942" s="103">
        <v>5</v>
      </c>
      <c r="F942" s="103">
        <v>1152.76872095569</v>
      </c>
      <c r="G942" s="103">
        <v>87.726693358661507</v>
      </c>
      <c r="H942" s="103">
        <v>-8.9628919007356398</v>
      </c>
      <c r="I942" s="103">
        <v>2.2429603807943002</v>
      </c>
      <c r="J942" s="103">
        <v>0.52632899038382197</v>
      </c>
      <c r="K942" s="103">
        <v>1.4842459984524099</v>
      </c>
      <c r="L942" s="103">
        <v>5.4466560724783104</v>
      </c>
    </row>
    <row r="943" spans="1:12" customFormat="1" x14ac:dyDescent="0.25">
      <c r="A943" s="91">
        <v>940</v>
      </c>
      <c r="B943" s="91">
        <v>50</v>
      </c>
      <c r="C943" s="91"/>
      <c r="D943" s="91"/>
      <c r="E943" s="103">
        <v>5</v>
      </c>
      <c r="F943" s="103">
        <v>1152.76872095569</v>
      </c>
      <c r="G943" s="103">
        <v>87.804030920362393</v>
      </c>
      <c r="H943" s="103">
        <v>-2.6698014557668501</v>
      </c>
      <c r="I943" s="103">
        <v>-4.05013006417449</v>
      </c>
      <c r="J943" s="103">
        <v>0.26971950718121401</v>
      </c>
      <c r="K943" s="103">
        <v>0.76060811118599903</v>
      </c>
      <c r="L943" s="103">
        <v>1.1085416372291399</v>
      </c>
    </row>
    <row r="944" spans="1:12" customFormat="1" x14ac:dyDescent="0.25">
      <c r="A944" s="91">
        <v>941</v>
      </c>
      <c r="B944" s="91">
        <v>49</v>
      </c>
      <c r="C944" s="91"/>
      <c r="D944" s="91"/>
      <c r="E944" s="103">
        <v>5</v>
      </c>
      <c r="F944" s="103">
        <v>1129.71334653657</v>
      </c>
      <c r="G944" s="103">
        <v>87.881368482063294</v>
      </c>
      <c r="H944" s="103">
        <v>-10.281729164784201</v>
      </c>
      <c r="I944" s="103">
        <v>3.5617976448428301</v>
      </c>
      <c r="J944" s="103">
        <v>0.26896311572758003</v>
      </c>
      <c r="K944" s="103">
        <v>0.758475089808056</v>
      </c>
      <c r="L944" s="103">
        <v>1.1659172761459</v>
      </c>
    </row>
    <row r="945" spans="1:12" customFormat="1" x14ac:dyDescent="0.25">
      <c r="A945" s="91">
        <v>942</v>
      </c>
      <c r="B945" s="91">
        <v>49</v>
      </c>
      <c r="C945" s="91"/>
      <c r="D945" s="91"/>
      <c r="E945" s="103">
        <v>5</v>
      </c>
      <c r="F945" s="103">
        <v>1129.71334653657</v>
      </c>
      <c r="G945" s="103">
        <v>87.903092038860294</v>
      </c>
      <c r="H945" s="103">
        <v>-8.9628919007356398</v>
      </c>
      <c r="I945" s="103">
        <v>2.2429603807943002</v>
      </c>
      <c r="J945" s="103">
        <v>0.51309980130869304</v>
      </c>
      <c r="K945" s="103">
        <v>1.4469397293578401</v>
      </c>
      <c r="L945" s="103">
        <v>5.2837426690328</v>
      </c>
    </row>
    <row r="946" spans="1:12" customFormat="1" x14ac:dyDescent="0.25">
      <c r="A946" s="91">
        <v>943</v>
      </c>
      <c r="B946" s="91">
        <v>49</v>
      </c>
      <c r="C946" s="91"/>
      <c r="D946" s="91"/>
      <c r="E946" s="103">
        <v>5</v>
      </c>
      <c r="F946" s="103">
        <v>1129.71334653657</v>
      </c>
      <c r="G946" s="103">
        <v>87.926190360640405</v>
      </c>
      <c r="H946" s="103">
        <v>-1.1269665495147501</v>
      </c>
      <c r="I946" s="103">
        <v>-5.59296497042659</v>
      </c>
      <c r="J946" s="103">
        <v>0.45359512780073502</v>
      </c>
      <c r="K946" s="103">
        <v>1.2791367484143099</v>
      </c>
      <c r="L946" s="103">
        <v>4.2900006674180897</v>
      </c>
    </row>
    <row r="947" spans="1:12" customFormat="1" x14ac:dyDescent="0.25">
      <c r="A947" s="91">
        <v>944</v>
      </c>
      <c r="B947" s="91">
        <v>49</v>
      </c>
      <c r="C947" s="91"/>
      <c r="D947" s="91"/>
      <c r="E947" s="103">
        <v>5</v>
      </c>
      <c r="F947" s="103">
        <v>1129.71334653657</v>
      </c>
      <c r="G947" s="103">
        <v>87.961417293055305</v>
      </c>
      <c r="H947" s="103">
        <v>-1.1954793608946099</v>
      </c>
      <c r="I947" s="103">
        <v>-5.5244521590467404</v>
      </c>
      <c r="J947" s="103">
        <v>0.404405493346294</v>
      </c>
      <c r="K947" s="103">
        <v>1.14042214321824</v>
      </c>
      <c r="L947" s="103">
        <v>3.46394374697678</v>
      </c>
    </row>
    <row r="948" spans="1:12" customFormat="1" x14ac:dyDescent="0.25">
      <c r="A948" s="91">
        <v>945</v>
      </c>
      <c r="B948" s="91">
        <v>49</v>
      </c>
      <c r="C948" s="91"/>
      <c r="D948" s="91"/>
      <c r="E948" s="103">
        <v>5</v>
      </c>
      <c r="F948" s="103">
        <v>1129.71334653657</v>
      </c>
      <c r="G948" s="103">
        <v>87.9842156608171</v>
      </c>
      <c r="H948" s="103">
        <v>-8.3455507559735196</v>
      </c>
      <c r="I948" s="103">
        <v>1.6256192360321799</v>
      </c>
      <c r="J948" s="103">
        <v>0.66246340574844698</v>
      </c>
      <c r="K948" s="103">
        <v>1.86814459599927</v>
      </c>
      <c r="L948" s="103">
        <v>7.7518063700897697</v>
      </c>
    </row>
    <row r="949" spans="1:12" customFormat="1" x14ac:dyDescent="0.25">
      <c r="A949" s="91">
        <v>946</v>
      </c>
      <c r="B949" s="91">
        <v>50</v>
      </c>
      <c r="C949" s="91"/>
      <c r="D949" s="91"/>
      <c r="E949" s="103">
        <v>5</v>
      </c>
      <c r="F949" s="103">
        <v>1152.76872095569</v>
      </c>
      <c r="G949" s="103">
        <v>88.007817861133006</v>
      </c>
      <c r="H949" s="103">
        <v>-8.0640303989509903</v>
      </c>
      <c r="I949" s="103">
        <v>1.34409887900965</v>
      </c>
      <c r="J949" s="103">
        <v>0.68034962687340705</v>
      </c>
      <c r="K949" s="103">
        <v>1.9185836799509199</v>
      </c>
      <c r="L949" s="103">
        <v>7.9986035737460801</v>
      </c>
    </row>
    <row r="950" spans="1:12" customFormat="1" x14ac:dyDescent="0.25">
      <c r="A950" s="91">
        <v>947</v>
      </c>
      <c r="B950" s="91">
        <v>50</v>
      </c>
      <c r="C950" s="91"/>
      <c r="D950" s="91"/>
      <c r="E950" s="103">
        <v>5</v>
      </c>
      <c r="F950" s="103">
        <v>1152.76872095569</v>
      </c>
      <c r="G950" s="103">
        <v>88.035464576142203</v>
      </c>
      <c r="H950" s="103">
        <v>-8.9781269628210101</v>
      </c>
      <c r="I950" s="103">
        <v>2.25819544287967</v>
      </c>
      <c r="J950" s="103">
        <v>0.42236363858182602</v>
      </c>
      <c r="K950" s="103">
        <v>1.1910640529219501</v>
      </c>
      <c r="L950" s="103">
        <v>3.7051205117980102</v>
      </c>
    </row>
    <row r="951" spans="1:12" customFormat="1" x14ac:dyDescent="0.25">
      <c r="A951" s="91">
        <v>948</v>
      </c>
      <c r="B951" s="91">
        <v>50</v>
      </c>
      <c r="C951" s="91"/>
      <c r="D951" s="91"/>
      <c r="E951" s="103">
        <v>5</v>
      </c>
      <c r="F951" s="103">
        <v>1152.76872095569</v>
      </c>
      <c r="G951" s="103">
        <v>88.059066776457996</v>
      </c>
      <c r="H951" s="103">
        <v>-8.9096141514411595</v>
      </c>
      <c r="I951" s="103">
        <v>2.1896826314998199</v>
      </c>
      <c r="J951" s="103">
        <v>0.49098989201829701</v>
      </c>
      <c r="K951" s="103">
        <v>1.3845898588586201</v>
      </c>
      <c r="L951" s="103">
        <v>4.8587044755123099</v>
      </c>
    </row>
    <row r="952" spans="1:12" customFormat="1" x14ac:dyDescent="0.25">
      <c r="A952" s="91">
        <v>949</v>
      </c>
      <c r="B952" s="91">
        <v>50</v>
      </c>
      <c r="C952" s="91"/>
      <c r="D952" s="91"/>
      <c r="E952" s="103">
        <v>5</v>
      </c>
      <c r="F952" s="103">
        <v>1152.76872095569</v>
      </c>
      <c r="G952" s="103">
        <v>88.084043741756901</v>
      </c>
      <c r="H952" s="103">
        <v>-8.9628919007356398</v>
      </c>
      <c r="I952" s="103">
        <v>2.2429603807943002</v>
      </c>
      <c r="J952" s="103">
        <v>0.472556088048529</v>
      </c>
      <c r="K952" s="103">
        <v>1.33260659310989</v>
      </c>
      <c r="L952" s="103">
        <v>4.5499021789768603</v>
      </c>
    </row>
    <row r="953" spans="1:12" customFormat="1" x14ac:dyDescent="0.25">
      <c r="A953" s="91">
        <v>950</v>
      </c>
      <c r="B953" s="91">
        <v>50</v>
      </c>
      <c r="C953" s="91"/>
      <c r="D953" s="91"/>
      <c r="E953" s="103">
        <v>5</v>
      </c>
      <c r="F953" s="103">
        <v>1152.76872095569</v>
      </c>
      <c r="G953" s="103">
        <v>88.109020707055805</v>
      </c>
      <c r="H953" s="103">
        <v>-1.1269665495147501</v>
      </c>
      <c r="I953" s="103">
        <v>-5.59296497042659</v>
      </c>
      <c r="J953" s="103">
        <v>0.46771082313191797</v>
      </c>
      <c r="K953" s="103">
        <v>1.3189429621959301</v>
      </c>
      <c r="L953" s="103">
        <v>4.4687926368077697</v>
      </c>
    </row>
    <row r="954" spans="1:12" customFormat="1" x14ac:dyDescent="0.25">
      <c r="A954" s="91">
        <v>951</v>
      </c>
      <c r="B954" s="91">
        <v>50</v>
      </c>
      <c r="C954" s="91"/>
      <c r="D954" s="91"/>
      <c r="E954" s="103">
        <v>5</v>
      </c>
      <c r="F954" s="103">
        <v>1152.76872095569</v>
      </c>
      <c r="G954" s="103">
        <v>88.133997672354695</v>
      </c>
      <c r="H954" s="103">
        <v>-8.9628919007356398</v>
      </c>
      <c r="I954" s="103">
        <v>2.2429603807943002</v>
      </c>
      <c r="J954" s="103">
        <v>0.47611007261474297</v>
      </c>
      <c r="K954" s="103">
        <v>1.3426288177400001</v>
      </c>
      <c r="L954" s="103">
        <v>4.6099467299131502</v>
      </c>
    </row>
    <row r="955" spans="1:12" customFormat="1" x14ac:dyDescent="0.25">
      <c r="A955" s="91">
        <v>952</v>
      </c>
      <c r="B955" s="91">
        <v>50</v>
      </c>
      <c r="C955" s="91"/>
      <c r="D955" s="91"/>
      <c r="E955" s="103">
        <v>5</v>
      </c>
      <c r="F955" s="103">
        <v>1152.76872095569</v>
      </c>
      <c r="G955" s="103">
        <v>88.1589746376536</v>
      </c>
      <c r="H955" s="103">
        <v>-8.9628919007356398</v>
      </c>
      <c r="I955" s="103">
        <v>2.2429603807943002</v>
      </c>
      <c r="J955" s="103">
        <v>0.47643232176632899</v>
      </c>
      <c r="K955" s="103">
        <v>1.3435375592733101</v>
      </c>
      <c r="L955" s="103">
        <v>4.615562742332</v>
      </c>
    </row>
    <row r="956" spans="1:12" customFormat="1" x14ac:dyDescent="0.25">
      <c r="A956" s="91">
        <v>953</v>
      </c>
      <c r="B956" s="91">
        <v>50</v>
      </c>
      <c r="C956" s="91"/>
      <c r="D956" s="91"/>
      <c r="E956" s="103">
        <v>5</v>
      </c>
      <c r="F956" s="103">
        <v>1152.76872095569</v>
      </c>
      <c r="G956" s="103">
        <v>88.183951602952504</v>
      </c>
      <c r="H956" s="103">
        <v>-8.9628919007356398</v>
      </c>
      <c r="I956" s="103">
        <v>2.2429603807943002</v>
      </c>
      <c r="J956" s="103">
        <v>0.47630436134063098</v>
      </c>
      <c r="K956" s="103">
        <v>1.34317671129937</v>
      </c>
      <c r="L956" s="103">
        <v>4.6136274250298897</v>
      </c>
    </row>
    <row r="957" spans="1:12" customFormat="1" x14ac:dyDescent="0.25">
      <c r="A957" s="91">
        <v>954</v>
      </c>
      <c r="B957" s="91">
        <v>50</v>
      </c>
      <c r="C957" s="91"/>
      <c r="D957" s="91"/>
      <c r="E957" s="103">
        <v>5</v>
      </c>
      <c r="F957" s="103">
        <v>1152.76872095569</v>
      </c>
      <c r="G957" s="103">
        <v>88.208928568251395</v>
      </c>
      <c r="H957" s="103">
        <v>-1.1269665495147501</v>
      </c>
      <c r="I957" s="103">
        <v>-5.59296497042659</v>
      </c>
      <c r="J957" s="103">
        <v>0.466540935127295</v>
      </c>
      <c r="K957" s="103">
        <v>1.31564388192252</v>
      </c>
      <c r="L957" s="103">
        <v>4.4499955053277596</v>
      </c>
    </row>
    <row r="958" spans="1:12" customFormat="1" x14ac:dyDescent="0.25">
      <c r="A958" s="91">
        <v>955</v>
      </c>
      <c r="B958" s="91">
        <v>50</v>
      </c>
      <c r="C958" s="91"/>
      <c r="D958" s="91"/>
      <c r="E958" s="103">
        <v>5</v>
      </c>
      <c r="F958" s="103">
        <v>1152.76872095569</v>
      </c>
      <c r="G958" s="103">
        <v>88.233905533550299</v>
      </c>
      <c r="H958" s="103">
        <v>-1.1269665495147501</v>
      </c>
      <c r="I958" s="103">
        <v>-5.59296497042659</v>
      </c>
      <c r="J958" s="103">
        <v>0.466501305014837</v>
      </c>
      <c r="K958" s="103">
        <v>1.3155321251374901</v>
      </c>
      <c r="L958" s="103">
        <v>4.4495410013501697</v>
      </c>
    </row>
    <row r="959" spans="1:12" customFormat="1" x14ac:dyDescent="0.25">
      <c r="A959" s="91">
        <v>956</v>
      </c>
      <c r="B959" s="91">
        <v>50</v>
      </c>
      <c r="C959" s="91"/>
      <c r="D959" s="91"/>
      <c r="E959" s="103">
        <v>5</v>
      </c>
      <c r="F959" s="103">
        <v>1152.76872095569</v>
      </c>
      <c r="G959" s="103">
        <v>88.258882498849204</v>
      </c>
      <c r="H959" s="103">
        <v>-8.9096141514411595</v>
      </c>
      <c r="I959" s="103">
        <v>2.1896826314998199</v>
      </c>
      <c r="J959" s="103">
        <v>0.47616021015697302</v>
      </c>
      <c r="K959" s="103">
        <v>1.3427702054419599</v>
      </c>
      <c r="L959" s="103">
        <v>4.6118422077663697</v>
      </c>
    </row>
    <row r="960" spans="1:12" customFormat="1" x14ac:dyDescent="0.25">
      <c r="A960" s="91">
        <v>957</v>
      </c>
      <c r="B960" s="91">
        <v>50</v>
      </c>
      <c r="C960" s="91"/>
      <c r="D960" s="91"/>
      <c r="E960" s="103">
        <v>5</v>
      </c>
      <c r="F960" s="103">
        <v>1152.76872095569</v>
      </c>
      <c r="G960" s="103">
        <v>88.283859464148094</v>
      </c>
      <c r="H960" s="103">
        <v>-8.6280937944186302</v>
      </c>
      <c r="I960" s="103">
        <v>1.9081622744772899</v>
      </c>
      <c r="J960" s="103">
        <v>0.475775710130939</v>
      </c>
      <c r="K960" s="103">
        <v>1.34168591665021</v>
      </c>
      <c r="L960" s="103">
        <v>4.60560364416878</v>
      </c>
    </row>
    <row r="961" spans="1:12" customFormat="1" x14ac:dyDescent="0.25">
      <c r="A961" s="91">
        <v>958</v>
      </c>
      <c r="B961" s="91">
        <v>50</v>
      </c>
      <c r="C961" s="91"/>
      <c r="D961" s="91"/>
      <c r="E961" s="103">
        <v>5</v>
      </c>
      <c r="F961" s="103">
        <v>1152.76872095569</v>
      </c>
      <c r="G961" s="103">
        <v>88.308836429446899</v>
      </c>
      <c r="H961" s="103">
        <v>-8.9096141514411595</v>
      </c>
      <c r="I961" s="103">
        <v>2.1896826314998199</v>
      </c>
      <c r="J961" s="103">
        <v>0.47609581356147801</v>
      </c>
      <c r="K961" s="103">
        <v>1.3425886072573201</v>
      </c>
      <c r="L961" s="103">
        <v>4.6111836898631404</v>
      </c>
    </row>
    <row r="962" spans="1:12" customFormat="1" x14ac:dyDescent="0.25">
      <c r="A962" s="91">
        <v>959</v>
      </c>
      <c r="B962" s="91">
        <v>50</v>
      </c>
      <c r="C962" s="91"/>
      <c r="D962" s="91"/>
      <c r="E962" s="103">
        <v>5</v>
      </c>
      <c r="F962" s="103">
        <v>1152.76872095569</v>
      </c>
      <c r="G962" s="103">
        <v>88.333813394745803</v>
      </c>
      <c r="H962" s="103">
        <v>-8.9628919007356398</v>
      </c>
      <c r="I962" s="103">
        <v>2.2429603807943002</v>
      </c>
      <c r="J962" s="103">
        <v>0.47612162962529497</v>
      </c>
      <c r="K962" s="103">
        <v>1.3426614084712301</v>
      </c>
      <c r="L962" s="103">
        <v>4.6118274751850201</v>
      </c>
    </row>
    <row r="963" spans="1:12" customFormat="1" x14ac:dyDescent="0.25">
      <c r="A963" s="91">
        <v>960</v>
      </c>
      <c r="B963" s="91">
        <v>50</v>
      </c>
      <c r="C963" s="91"/>
      <c r="D963" s="91"/>
      <c r="E963" s="103">
        <v>5</v>
      </c>
      <c r="F963" s="103">
        <v>1152.76872095569</v>
      </c>
      <c r="G963" s="103">
        <v>88.358790360044694</v>
      </c>
      <c r="H963" s="103">
        <v>-8.9628919007356398</v>
      </c>
      <c r="I963" s="103">
        <v>2.2429603807943002</v>
      </c>
      <c r="J963" s="103">
        <v>0.47611779511971902</v>
      </c>
      <c r="K963" s="103">
        <v>1.3426505951782901</v>
      </c>
      <c r="L963" s="103">
        <v>4.6119738989547203</v>
      </c>
    </row>
    <row r="964" spans="1:12" customFormat="1" x14ac:dyDescent="0.25">
      <c r="A964" s="91">
        <v>961</v>
      </c>
      <c r="B964" s="91">
        <v>50</v>
      </c>
      <c r="C964" s="91"/>
      <c r="D964" s="91"/>
      <c r="E964" s="103">
        <v>5</v>
      </c>
      <c r="F964" s="103">
        <v>1152.76872095569</v>
      </c>
      <c r="G964" s="103">
        <v>88.383767325343598</v>
      </c>
      <c r="H964" s="103">
        <v>-1.1269665495147501</v>
      </c>
      <c r="I964" s="103">
        <v>-5.59296497042659</v>
      </c>
      <c r="J964" s="103">
        <v>0.46622133026671903</v>
      </c>
      <c r="K964" s="103">
        <v>1.31474259728105</v>
      </c>
      <c r="L964" s="103">
        <v>4.4461049048073598</v>
      </c>
    </row>
    <row r="965" spans="1:12" customFormat="1" x14ac:dyDescent="0.25">
      <c r="A965" s="91">
        <v>962</v>
      </c>
      <c r="B965" s="91">
        <v>50</v>
      </c>
      <c r="C965" s="91"/>
      <c r="D965" s="91"/>
      <c r="E965" s="103">
        <v>5</v>
      </c>
      <c r="F965" s="103">
        <v>1152.76872095569</v>
      </c>
      <c r="G965" s="103">
        <v>88.400194720110406</v>
      </c>
      <c r="H965" s="103">
        <v>-8.9628919007356398</v>
      </c>
      <c r="I965" s="103">
        <v>2.2429603807943002</v>
      </c>
      <c r="J965" s="103">
        <v>0.47635142073965703</v>
      </c>
      <c r="K965" s="103">
        <v>1.3433094186477601</v>
      </c>
      <c r="L965" s="103">
        <v>4.6162417804779601</v>
      </c>
    </row>
    <row r="966" spans="1:12" customFormat="1" x14ac:dyDescent="0.25">
      <c r="A966" s="91">
        <v>963</v>
      </c>
      <c r="B966" s="91">
        <v>50</v>
      </c>
      <c r="C966" s="91"/>
      <c r="D966" s="91"/>
      <c r="E966" s="103">
        <v>5</v>
      </c>
      <c r="F966" s="103">
        <v>1152.76872095569</v>
      </c>
      <c r="G966" s="103">
        <v>88.4166221148772</v>
      </c>
      <c r="H966" s="103">
        <v>-8.9628919007356398</v>
      </c>
      <c r="I966" s="103">
        <v>2.2429603807943002</v>
      </c>
      <c r="J966" s="103">
        <v>0.47482006103393798</v>
      </c>
      <c r="K966" s="103">
        <v>1.3389909893821701</v>
      </c>
      <c r="L966" s="103">
        <v>4.5906931711499404</v>
      </c>
    </row>
    <row r="967" spans="1:12" customFormat="1" x14ac:dyDescent="0.25">
      <c r="A967" s="91">
        <v>964</v>
      </c>
      <c r="B967" s="91">
        <v>50</v>
      </c>
      <c r="C967" s="91"/>
      <c r="D967" s="91"/>
      <c r="E967" s="103">
        <v>5</v>
      </c>
      <c r="F967" s="103">
        <v>1152.76872095569</v>
      </c>
      <c r="G967" s="103">
        <v>88.433049509643993</v>
      </c>
      <c r="H967" s="103">
        <v>-1.1269665495147501</v>
      </c>
      <c r="I967" s="103">
        <v>-5.59296497042659</v>
      </c>
      <c r="J967" s="103">
        <v>0.47064154555929899</v>
      </c>
      <c r="K967" s="103">
        <v>1.3272075896720701</v>
      </c>
      <c r="L967" s="103">
        <v>4.5207203087750703</v>
      </c>
    </row>
    <row r="968" spans="1:12" customFormat="1" x14ac:dyDescent="0.25">
      <c r="A968" s="91">
        <v>965</v>
      </c>
      <c r="B968" s="91">
        <v>50</v>
      </c>
      <c r="C968" s="91"/>
      <c r="D968" s="91"/>
      <c r="E968" s="103">
        <v>5</v>
      </c>
      <c r="F968" s="103">
        <v>1152.76872095569</v>
      </c>
      <c r="G968" s="103">
        <v>88.449476904410801</v>
      </c>
      <c r="H968" s="103">
        <v>-8.9628919007356398</v>
      </c>
      <c r="I968" s="103">
        <v>2.2429603807943002</v>
      </c>
      <c r="J968" s="103">
        <v>0.45945253308394002</v>
      </c>
      <c r="K968" s="103">
        <v>1.2956546117882699</v>
      </c>
      <c r="L968" s="103">
        <v>4.33296963913212</v>
      </c>
    </row>
    <row r="969" spans="1:12" customFormat="1" x14ac:dyDescent="0.25">
      <c r="A969" s="91">
        <v>966</v>
      </c>
      <c r="B969" s="91">
        <v>50</v>
      </c>
      <c r="C969" s="91"/>
      <c r="D969" s="91"/>
      <c r="E969" s="103">
        <v>5</v>
      </c>
      <c r="F969" s="103">
        <v>1152.76872095569</v>
      </c>
      <c r="G969" s="103">
        <v>88.464529534194497</v>
      </c>
      <c r="H969" s="103">
        <v>-8.9628919007356398</v>
      </c>
      <c r="I969" s="103">
        <v>2.2429603807943002</v>
      </c>
      <c r="J969" s="103">
        <v>0.53773346347157902</v>
      </c>
      <c r="K969" s="103">
        <v>1.51640657454497</v>
      </c>
      <c r="L969" s="103">
        <v>5.6430773092206499</v>
      </c>
    </row>
    <row r="970" spans="1:12" customFormat="1" x14ac:dyDescent="0.25">
      <c r="A970" s="91">
        <v>967</v>
      </c>
      <c r="B970" s="91">
        <v>50</v>
      </c>
      <c r="C970" s="91"/>
      <c r="D970" s="91"/>
      <c r="E970" s="103">
        <v>5</v>
      </c>
      <c r="F970" s="103">
        <v>1152.76872095569</v>
      </c>
      <c r="G970" s="103">
        <v>88.488966255039401</v>
      </c>
      <c r="H970" s="103">
        <v>-14.0016157295772</v>
      </c>
      <c r="I970" s="103">
        <v>7.2816842096358601</v>
      </c>
      <c r="J970" s="103">
        <v>0.27814044674284899</v>
      </c>
      <c r="K970" s="103">
        <v>0.784355132680013</v>
      </c>
      <c r="L970" s="103">
        <v>1.25851337525299</v>
      </c>
    </row>
    <row r="971" spans="1:12" customFormat="1" x14ac:dyDescent="0.25">
      <c r="A971" s="91">
        <v>968</v>
      </c>
      <c r="B971" s="91">
        <v>49</v>
      </c>
      <c r="C971" s="91"/>
      <c r="D971" s="91"/>
      <c r="E971" s="103">
        <v>5</v>
      </c>
      <c r="F971" s="103">
        <v>1129.71334653657</v>
      </c>
      <c r="G971" s="103">
        <v>88.513989233469204</v>
      </c>
      <c r="H971" s="103">
        <v>-1.5379531105288899</v>
      </c>
      <c r="I971" s="103">
        <v>-5.1819784094124497</v>
      </c>
      <c r="J971" s="103">
        <v>0.35593158495847299</v>
      </c>
      <c r="K971" s="103">
        <v>1.0037258831442799</v>
      </c>
      <c r="L971" s="103">
        <v>2.6500056126090898</v>
      </c>
    </row>
    <row r="972" spans="1:12" customFormat="1" x14ac:dyDescent="0.25">
      <c r="A972" s="91">
        <v>969</v>
      </c>
      <c r="B972" s="91">
        <v>50</v>
      </c>
      <c r="C972" s="91"/>
      <c r="D972" s="91"/>
      <c r="E972" s="103">
        <v>5</v>
      </c>
      <c r="F972" s="103">
        <v>1152.76872095569</v>
      </c>
      <c r="G972" s="103">
        <v>88.5280023835506</v>
      </c>
      <c r="H972" s="103">
        <v>-2.6719761591148199</v>
      </c>
      <c r="I972" s="103">
        <v>-4.0479553608265197</v>
      </c>
      <c r="J972" s="103">
        <v>1.1187822484636201</v>
      </c>
      <c r="K972" s="103">
        <v>3.1549622113932401</v>
      </c>
      <c r="L972" s="103">
        <v>15.0362292332881</v>
      </c>
    </row>
    <row r="973" spans="1:12" customFormat="1" x14ac:dyDescent="0.25">
      <c r="A973" s="91">
        <v>970</v>
      </c>
      <c r="B973" s="91">
        <v>52</v>
      </c>
      <c r="C973" s="91"/>
      <c r="D973" s="91"/>
      <c r="E973" s="103">
        <v>5</v>
      </c>
      <c r="F973" s="103">
        <v>1198.87946979392</v>
      </c>
      <c r="G973" s="103">
        <v>88.550588868815495</v>
      </c>
      <c r="H973" s="103">
        <v>-1.92997335180221</v>
      </c>
      <c r="I973" s="103">
        <v>-4.7899581681391297</v>
      </c>
      <c r="J973" s="103">
        <v>0.97903726080204601</v>
      </c>
      <c r="K973" s="103">
        <v>2.76088181200423</v>
      </c>
      <c r="L973" s="103">
        <v>12.773900915419601</v>
      </c>
    </row>
    <row r="974" spans="1:12" customFormat="1" x14ac:dyDescent="0.25">
      <c r="A974" s="91">
        <v>971</v>
      </c>
      <c r="B974" s="91">
        <v>53</v>
      </c>
      <c r="C974" s="91"/>
      <c r="D974" s="91"/>
      <c r="E974" s="103">
        <v>5</v>
      </c>
      <c r="F974" s="103">
        <v>1221.9348442130299</v>
      </c>
      <c r="G974" s="103">
        <v>88.572646700692502</v>
      </c>
      <c r="H974" s="103">
        <v>-9.7126209537286101</v>
      </c>
      <c r="I974" s="103">
        <v>2.99268943378727</v>
      </c>
      <c r="J974" s="103">
        <v>0.96793849536924703</v>
      </c>
      <c r="K974" s="103">
        <v>2.7295833304796302</v>
      </c>
      <c r="L974" s="103">
        <v>12.5637468084416</v>
      </c>
    </row>
    <row r="975" spans="1:12" customFormat="1" x14ac:dyDescent="0.25">
      <c r="A975" s="91">
        <v>972</v>
      </c>
      <c r="B975" s="91">
        <v>55</v>
      </c>
      <c r="C975" s="91"/>
      <c r="D975" s="91"/>
      <c r="E975" s="103">
        <v>5</v>
      </c>
      <c r="F975" s="103">
        <v>1268.0455930512601</v>
      </c>
      <c r="G975" s="103">
        <v>88.597936062227006</v>
      </c>
      <c r="H975" s="103">
        <v>-10.8211949704489</v>
      </c>
      <c r="I975" s="103">
        <v>4.1012634505075303</v>
      </c>
      <c r="J975" s="103">
        <v>1.3970061240149201</v>
      </c>
      <c r="K975" s="103">
        <v>3.9395526130349801</v>
      </c>
      <c r="L975" s="103">
        <v>19.328409548068802</v>
      </c>
    </row>
    <row r="976" spans="1:12" customFormat="1" x14ac:dyDescent="0.25">
      <c r="A976" s="91">
        <v>973</v>
      </c>
      <c r="B976" s="91">
        <v>57</v>
      </c>
      <c r="C976" s="91"/>
      <c r="D976" s="91"/>
      <c r="E976" s="103">
        <v>5</v>
      </c>
      <c r="F976" s="103">
        <v>1314.15634188949</v>
      </c>
      <c r="G976" s="103">
        <v>88.623687642483304</v>
      </c>
      <c r="H976" s="103">
        <v>-9.7658987030230993</v>
      </c>
      <c r="I976" s="103">
        <v>3.0459671830817601</v>
      </c>
      <c r="J976" s="103">
        <v>1.0651540777287201</v>
      </c>
      <c r="K976" s="103">
        <v>3.0037309486813899</v>
      </c>
      <c r="L976" s="103">
        <v>14.002677901983301</v>
      </c>
    </row>
    <row r="977" spans="1:12" customFormat="1" x14ac:dyDescent="0.25">
      <c r="A977" s="91">
        <v>974</v>
      </c>
      <c r="B977" s="91">
        <v>58</v>
      </c>
      <c r="C977" s="91"/>
      <c r="D977" s="91"/>
      <c r="E977" s="103">
        <v>5</v>
      </c>
      <c r="F977" s="103">
        <v>1337.2117163086</v>
      </c>
      <c r="G977" s="103">
        <v>88.649439222739602</v>
      </c>
      <c r="H977" s="103">
        <v>-1.92997335180221</v>
      </c>
      <c r="I977" s="103">
        <v>-4.7899581681391297</v>
      </c>
      <c r="J977" s="103">
        <v>1.0850345570931299</v>
      </c>
      <c r="K977" s="103">
        <v>3.0597938342207698</v>
      </c>
      <c r="L977" s="103">
        <v>14.291041629394201</v>
      </c>
    </row>
    <row r="978" spans="1:12" customFormat="1" x14ac:dyDescent="0.25">
      <c r="A978" s="91">
        <v>975</v>
      </c>
      <c r="B978" s="91">
        <v>60</v>
      </c>
      <c r="C978" s="91"/>
      <c r="D978" s="91"/>
      <c r="E978" s="103">
        <v>5</v>
      </c>
      <c r="F978" s="103">
        <v>1383.3224651468299</v>
      </c>
      <c r="G978" s="103">
        <v>88.666670058845199</v>
      </c>
      <c r="H978" s="103">
        <v>-4.5697007054120196</v>
      </c>
      <c r="I978" s="103">
        <v>-2.1502308145293201</v>
      </c>
      <c r="J978" s="103">
        <v>1.51301909120156</v>
      </c>
      <c r="K978" s="103">
        <v>4.2667087937914303</v>
      </c>
      <c r="L978" s="103">
        <v>21.1010439518558</v>
      </c>
    </row>
    <row r="979" spans="1:12" customFormat="1" x14ac:dyDescent="0.25">
      <c r="A979" s="91">
        <v>976</v>
      </c>
      <c r="B979" s="91">
        <v>62</v>
      </c>
      <c r="C979" s="91"/>
      <c r="D979" s="91"/>
      <c r="E979" s="103">
        <v>5</v>
      </c>
      <c r="F979" s="103">
        <v>1429.4332139850501</v>
      </c>
      <c r="G979" s="103">
        <v>88.691506967472293</v>
      </c>
      <c r="H979" s="103">
        <v>-9.7840258222376804</v>
      </c>
      <c r="I979" s="103">
        <v>3.0640943022963398</v>
      </c>
      <c r="J979" s="103">
        <v>1.2553901743939699</v>
      </c>
      <c r="K979" s="103">
        <v>3.54019610715708</v>
      </c>
      <c r="L979" s="103">
        <v>16.925154121630499</v>
      </c>
    </row>
    <row r="980" spans="1:12" customFormat="1" x14ac:dyDescent="0.25">
      <c r="A980" s="91">
        <v>977</v>
      </c>
      <c r="B980" s="91">
        <v>63</v>
      </c>
      <c r="C980" s="91"/>
      <c r="D980" s="91"/>
      <c r="E980" s="103">
        <v>5</v>
      </c>
      <c r="F980" s="103">
        <v>1452.4885884041701</v>
      </c>
      <c r="G980" s="103">
        <v>88.712082336959796</v>
      </c>
      <c r="H980" s="103">
        <v>-8.3988285052679998</v>
      </c>
      <c r="I980" s="103">
        <v>1.67889698532666</v>
      </c>
      <c r="J980" s="103">
        <v>0.94940095083092102</v>
      </c>
      <c r="K980" s="103">
        <v>2.67730751667336</v>
      </c>
      <c r="L980" s="103">
        <v>11.8294008347914</v>
      </c>
    </row>
    <row r="981" spans="1:12" customFormat="1" x14ac:dyDescent="0.25">
      <c r="A981" s="91">
        <v>978</v>
      </c>
      <c r="B981" s="91">
        <v>64</v>
      </c>
      <c r="C981" s="91"/>
      <c r="D981" s="91"/>
      <c r="E981" s="103">
        <v>5</v>
      </c>
      <c r="F981" s="103">
        <v>1475.54396282328</v>
      </c>
      <c r="G981" s="103">
        <v>88.735290579915798</v>
      </c>
      <c r="H981" s="103">
        <v>-2.50459251609744</v>
      </c>
      <c r="I981" s="103">
        <v>-4.2153390038438996</v>
      </c>
      <c r="J981" s="103">
        <v>1.3844628626203199</v>
      </c>
      <c r="K981" s="103">
        <v>3.9041806577130802</v>
      </c>
      <c r="L981" s="103">
        <v>18.957034108556599</v>
      </c>
    </row>
    <row r="982" spans="1:12" customFormat="1" x14ac:dyDescent="0.25">
      <c r="A982" s="91">
        <v>979</v>
      </c>
      <c r="B982" s="91">
        <v>66</v>
      </c>
      <c r="C982" s="91"/>
      <c r="D982" s="91"/>
      <c r="E982" s="103">
        <v>5</v>
      </c>
      <c r="F982" s="103">
        <v>1521.65471166151</v>
      </c>
      <c r="G982" s="103">
        <v>88.753918135771301</v>
      </c>
      <c r="H982" s="103">
        <v>-9.8978282833344196</v>
      </c>
      <c r="I982" s="103">
        <v>3.1778967633930799</v>
      </c>
      <c r="J982" s="103">
        <v>1.3435805766640401</v>
      </c>
      <c r="K982" s="103">
        <v>3.78889274759067</v>
      </c>
      <c r="L982" s="103">
        <v>18.221619558499999</v>
      </c>
    </row>
    <row r="983" spans="1:12" customFormat="1" x14ac:dyDescent="0.25">
      <c r="A983" s="91">
        <v>980</v>
      </c>
      <c r="B983" s="91">
        <v>67</v>
      </c>
      <c r="C983" s="91"/>
      <c r="D983" s="91"/>
      <c r="E983" s="103">
        <v>5</v>
      </c>
      <c r="F983" s="103">
        <v>1544.7100860806199</v>
      </c>
      <c r="G983" s="103">
        <v>88.773169746935693</v>
      </c>
      <c r="H983" s="103">
        <v>-10.1812813194821</v>
      </c>
      <c r="I983" s="103">
        <v>3.4613497995407698</v>
      </c>
      <c r="J983" s="103">
        <v>1.35717931387216</v>
      </c>
      <c r="K983" s="103">
        <v>3.8272411411884302</v>
      </c>
      <c r="L983" s="103">
        <v>18.405783872788799</v>
      </c>
    </row>
    <row r="984" spans="1:12" customFormat="1" x14ac:dyDescent="0.25">
      <c r="A984" s="91">
        <v>981</v>
      </c>
      <c r="B984" s="91">
        <v>69</v>
      </c>
      <c r="C984" s="91"/>
      <c r="D984" s="91"/>
      <c r="E984" s="103">
        <v>6</v>
      </c>
      <c r="F984" s="103">
        <v>1335.83820464108</v>
      </c>
      <c r="G984" s="103">
        <v>88.789152502362001</v>
      </c>
      <c r="H984" s="103">
        <v>-4.6081257060345298</v>
      </c>
      <c r="I984" s="103">
        <v>-2.1118058139068099</v>
      </c>
      <c r="J984" s="103">
        <v>1.5492674989913899</v>
      </c>
      <c r="K984" s="103">
        <v>4.36892918293072</v>
      </c>
      <c r="L984" s="103">
        <v>21.687551757917799</v>
      </c>
    </row>
    <row r="985" spans="1:12" customFormat="1" x14ac:dyDescent="0.25">
      <c r="A985" s="91">
        <v>982</v>
      </c>
      <c r="B985" s="91">
        <v>70</v>
      </c>
      <c r="C985" s="91"/>
      <c r="D985" s="91"/>
      <c r="E985" s="103">
        <v>6</v>
      </c>
      <c r="F985" s="103">
        <v>1355.1981786213801</v>
      </c>
      <c r="G985" s="103">
        <v>88.808539082111693</v>
      </c>
      <c r="H985" s="103">
        <v>-1.1269665495147501</v>
      </c>
      <c r="I985" s="103">
        <v>-5.59296497042659</v>
      </c>
      <c r="J985" s="103">
        <v>0.87642913391055999</v>
      </c>
      <c r="K985" s="103">
        <v>2.4715272361973302</v>
      </c>
      <c r="L985" s="103">
        <v>10.8273823208905</v>
      </c>
    </row>
    <row r="986" spans="1:12" customFormat="1" x14ac:dyDescent="0.25">
      <c r="A986" s="91">
        <v>983</v>
      </c>
      <c r="B986" s="91">
        <v>70</v>
      </c>
      <c r="C986" s="91"/>
      <c r="D986" s="91"/>
      <c r="E986" s="103">
        <v>6</v>
      </c>
      <c r="F986" s="103">
        <v>1355.1981786213801</v>
      </c>
      <c r="G986" s="103">
        <v>88.831034459502106</v>
      </c>
      <c r="H986" s="103">
        <v>-8.9628919007356398</v>
      </c>
      <c r="I986" s="103">
        <v>2.2429603807943002</v>
      </c>
      <c r="J986" s="103">
        <v>0.70560487419752105</v>
      </c>
      <c r="K986" s="103">
        <v>1.9898033932207599</v>
      </c>
      <c r="L986" s="103">
        <v>7.96553531907972</v>
      </c>
    </row>
    <row r="987" spans="1:12" customFormat="1" x14ac:dyDescent="0.25">
      <c r="A987" s="91">
        <v>984</v>
      </c>
      <c r="B987" s="91">
        <v>70</v>
      </c>
      <c r="C987" s="91"/>
      <c r="D987" s="91"/>
      <c r="E987" s="103">
        <v>6</v>
      </c>
      <c r="F987" s="103">
        <v>1355.1981786213801</v>
      </c>
      <c r="G987" s="103">
        <v>88.853529836892506</v>
      </c>
      <c r="H987" s="103">
        <v>-8.9628919007356398</v>
      </c>
      <c r="I987" s="103">
        <v>2.2429603807943002</v>
      </c>
      <c r="J987" s="103">
        <v>0.75366993389648496</v>
      </c>
      <c r="K987" s="103">
        <v>2.1253467013549798</v>
      </c>
      <c r="L987" s="103">
        <v>8.7754050869840103</v>
      </c>
    </row>
    <row r="988" spans="1:12" customFormat="1" x14ac:dyDescent="0.25">
      <c r="A988" s="91">
        <v>985</v>
      </c>
      <c r="B988" s="91">
        <v>70</v>
      </c>
      <c r="C988" s="91"/>
      <c r="D988" s="91"/>
      <c r="E988" s="103">
        <v>6</v>
      </c>
      <c r="F988" s="103">
        <v>1355.1981786213801</v>
      </c>
      <c r="G988" s="103">
        <v>88.862603540106207</v>
      </c>
      <c r="H988" s="103">
        <v>-8.9628919007356398</v>
      </c>
      <c r="I988" s="103">
        <v>2.2429603807943002</v>
      </c>
      <c r="J988" s="103">
        <v>0.74071756444505499</v>
      </c>
      <c r="K988" s="103">
        <v>2.08882106267651</v>
      </c>
      <c r="L988" s="103">
        <v>8.5576528896748503</v>
      </c>
    </row>
    <row r="989" spans="1:12" customFormat="1" x14ac:dyDescent="0.25">
      <c r="A989" s="91">
        <v>986</v>
      </c>
      <c r="B989" s="91">
        <v>70</v>
      </c>
      <c r="C989" s="91"/>
      <c r="D989" s="91"/>
      <c r="E989" s="103">
        <v>6</v>
      </c>
      <c r="F989" s="103">
        <v>1355.1981786213801</v>
      </c>
      <c r="G989" s="103">
        <v>88.871677243319894</v>
      </c>
      <c r="H989" s="103">
        <v>-1.1269665495147501</v>
      </c>
      <c r="I989" s="103">
        <v>-5.59296497042659</v>
      </c>
      <c r="J989" s="103">
        <v>0.73440763218730398</v>
      </c>
      <c r="K989" s="103">
        <v>2.0710270747427599</v>
      </c>
      <c r="L989" s="103">
        <v>8.4515298352830293</v>
      </c>
    </row>
    <row r="990" spans="1:12" customFormat="1" x14ac:dyDescent="0.25">
      <c r="A990" s="91">
        <v>987</v>
      </c>
      <c r="B990" s="91">
        <v>70</v>
      </c>
      <c r="C990" s="91"/>
      <c r="D990" s="91"/>
      <c r="E990" s="103">
        <v>6</v>
      </c>
      <c r="F990" s="103">
        <v>1355.1981786213801</v>
      </c>
      <c r="G990" s="103">
        <v>88.880750946533595</v>
      </c>
      <c r="H990" s="103">
        <v>-1.1269665495147501</v>
      </c>
      <c r="I990" s="103">
        <v>-5.59296497042659</v>
      </c>
      <c r="J990" s="103">
        <v>0.73344140188114404</v>
      </c>
      <c r="K990" s="103">
        <v>2.06830230850015</v>
      </c>
      <c r="L990" s="103">
        <v>8.4353523767040794</v>
      </c>
    </row>
    <row r="991" spans="1:12" customFormat="1" x14ac:dyDescent="0.25">
      <c r="A991" s="91">
        <v>988</v>
      </c>
      <c r="B991" s="91">
        <v>70</v>
      </c>
      <c r="C991" s="91"/>
      <c r="D991" s="91"/>
      <c r="E991" s="103">
        <v>6</v>
      </c>
      <c r="F991" s="103">
        <v>1355.1981786213801</v>
      </c>
      <c r="G991" s="103">
        <v>88.889824649747396</v>
      </c>
      <c r="H991" s="103">
        <v>-8.9096141514411595</v>
      </c>
      <c r="I991" s="103">
        <v>2.1896826314998199</v>
      </c>
      <c r="J991" s="103">
        <v>0.74330890879809397</v>
      </c>
      <c r="K991" s="103">
        <v>2.09612864511426</v>
      </c>
      <c r="L991" s="103">
        <v>8.6015330630351094</v>
      </c>
    </row>
    <row r="992" spans="1:12" customFormat="1" x14ac:dyDescent="0.25">
      <c r="A992" s="91">
        <v>989</v>
      </c>
      <c r="B992" s="91">
        <v>70</v>
      </c>
      <c r="C992" s="91"/>
      <c r="D992" s="91"/>
      <c r="E992" s="103">
        <v>6</v>
      </c>
      <c r="F992" s="103">
        <v>1355.1981786213801</v>
      </c>
      <c r="G992" s="103">
        <v>88.898898352961098</v>
      </c>
      <c r="H992" s="103">
        <v>-8.6280937944186302</v>
      </c>
      <c r="I992" s="103">
        <v>1.9081622744772899</v>
      </c>
      <c r="J992" s="103">
        <v>0.74285551183652798</v>
      </c>
      <c r="K992" s="103">
        <v>2.09485006719397</v>
      </c>
      <c r="L992" s="103">
        <v>8.5939969833036098</v>
      </c>
    </row>
    <row r="993" spans="1:12" customFormat="1" x14ac:dyDescent="0.25">
      <c r="A993" s="91">
        <v>990</v>
      </c>
      <c r="B993" s="91">
        <v>70</v>
      </c>
      <c r="C993" s="91"/>
      <c r="D993" s="91"/>
      <c r="E993" s="103">
        <v>6</v>
      </c>
      <c r="F993" s="103">
        <v>1355.1981786213801</v>
      </c>
      <c r="G993" s="103">
        <v>88.907972056174799</v>
      </c>
      <c r="H993" s="103">
        <v>-8.9096141514411595</v>
      </c>
      <c r="I993" s="103">
        <v>2.1896826314998199</v>
      </c>
      <c r="J993" s="103">
        <v>0.74317032328223298</v>
      </c>
      <c r="K993" s="103">
        <v>2.0957378344214801</v>
      </c>
      <c r="L993" s="103">
        <v>8.5993859865557596</v>
      </c>
    </row>
    <row r="994" spans="1:12" customFormat="1" x14ac:dyDescent="0.25">
      <c r="A994" s="91">
        <v>991</v>
      </c>
      <c r="B994" s="91">
        <v>70</v>
      </c>
      <c r="C994" s="91"/>
      <c r="D994" s="91"/>
      <c r="E994" s="103">
        <v>6</v>
      </c>
      <c r="F994" s="103">
        <v>1355.1981786213801</v>
      </c>
      <c r="G994" s="103">
        <v>88.9170457593885</v>
      </c>
      <c r="H994" s="103">
        <v>-8.9628919007356398</v>
      </c>
      <c r="I994" s="103">
        <v>2.2429603807943002</v>
      </c>
      <c r="J994" s="103">
        <v>0.74323644504415098</v>
      </c>
      <c r="K994" s="103">
        <v>2.0959242975696899</v>
      </c>
      <c r="L994" s="103">
        <v>8.6005907543499802</v>
      </c>
    </row>
    <row r="995" spans="1:12" customFormat="1" x14ac:dyDescent="0.25">
      <c r="A995" s="91">
        <v>992</v>
      </c>
      <c r="B995" s="91">
        <v>70</v>
      </c>
      <c r="C995" s="91"/>
      <c r="D995" s="91"/>
      <c r="E995" s="103">
        <v>6</v>
      </c>
      <c r="F995" s="103">
        <v>1355.1981786213801</v>
      </c>
      <c r="G995" s="103">
        <v>88.926119462602202</v>
      </c>
      <c r="H995" s="103">
        <v>-8.9628919007356398</v>
      </c>
      <c r="I995" s="103">
        <v>2.2429603807943002</v>
      </c>
      <c r="J995" s="103">
        <v>0.743028507210161</v>
      </c>
      <c r="K995" s="103">
        <v>2.09533791357096</v>
      </c>
      <c r="L995" s="103">
        <v>8.5971845105583906</v>
      </c>
    </row>
    <row r="996" spans="1:12" customFormat="1" x14ac:dyDescent="0.25">
      <c r="A996" s="91">
        <v>993</v>
      </c>
      <c r="B996" s="91">
        <v>70</v>
      </c>
      <c r="C996" s="91"/>
      <c r="D996" s="91"/>
      <c r="E996" s="103">
        <v>6</v>
      </c>
      <c r="F996" s="103">
        <v>1355.1981786213801</v>
      </c>
      <c r="G996" s="103">
        <v>88.935193165815903</v>
      </c>
      <c r="H996" s="103">
        <v>-1.1269665495147501</v>
      </c>
      <c r="I996" s="103">
        <v>-5.59296497042659</v>
      </c>
      <c r="J996" s="103">
        <v>0.73389038041051802</v>
      </c>
      <c r="K996" s="103">
        <v>2.0695684264563901</v>
      </c>
      <c r="L996" s="103">
        <v>8.4434663469814701</v>
      </c>
    </row>
    <row r="997" spans="1:12" customFormat="1" x14ac:dyDescent="0.25">
      <c r="A997" s="91">
        <v>994</v>
      </c>
      <c r="B997" s="91">
        <v>70</v>
      </c>
      <c r="C997" s="91"/>
      <c r="D997" s="91"/>
      <c r="E997" s="103">
        <v>6</v>
      </c>
      <c r="F997" s="103">
        <v>1355.1981786213801</v>
      </c>
      <c r="G997" s="103">
        <v>88.944266869029605</v>
      </c>
      <c r="H997" s="103">
        <v>-8.9628919007356398</v>
      </c>
      <c r="I997" s="103">
        <v>2.2429603807943002</v>
      </c>
      <c r="J997" s="103">
        <v>0.74122690127346402</v>
      </c>
      <c r="K997" s="103">
        <v>2.0902573908348301</v>
      </c>
      <c r="L997" s="103">
        <v>8.5670546334387794</v>
      </c>
    </row>
    <row r="998" spans="1:12" customFormat="1" x14ac:dyDescent="0.25">
      <c r="A998" s="91">
        <v>995</v>
      </c>
      <c r="B998" s="91">
        <v>70</v>
      </c>
      <c r="C998" s="91"/>
      <c r="D998" s="91"/>
      <c r="E998" s="103">
        <v>6</v>
      </c>
      <c r="F998" s="103">
        <v>1355.1981786213801</v>
      </c>
      <c r="G998" s="103">
        <v>88.953340572243405</v>
      </c>
      <c r="H998" s="103">
        <v>-8.9628919007356398</v>
      </c>
      <c r="I998" s="103">
        <v>2.2429603807943002</v>
      </c>
      <c r="J998" s="103">
        <v>0.74996024117369897</v>
      </c>
      <c r="K998" s="103">
        <v>2.1148853802423599</v>
      </c>
      <c r="L998" s="103">
        <v>8.7140525385321705</v>
      </c>
    </row>
    <row r="999" spans="1:12" customFormat="1" x14ac:dyDescent="0.25">
      <c r="A999" s="91">
        <v>996</v>
      </c>
      <c r="B999" s="91">
        <v>70</v>
      </c>
      <c r="C999" s="91"/>
      <c r="D999" s="91"/>
      <c r="E999" s="103">
        <v>6</v>
      </c>
      <c r="F999" s="103">
        <v>1355.1981786213801</v>
      </c>
      <c r="G999" s="103">
        <v>88.962414275457107</v>
      </c>
      <c r="H999" s="103">
        <v>-1.1269665495147501</v>
      </c>
      <c r="I999" s="103">
        <v>-5.59296497042659</v>
      </c>
      <c r="J999" s="103">
        <v>0.70750517896703902</v>
      </c>
      <c r="K999" s="103">
        <v>1.99516224633645</v>
      </c>
      <c r="L999" s="103">
        <v>7.9989461294562796</v>
      </c>
    </row>
    <row r="1000" spans="1:12" customFormat="1" x14ac:dyDescent="0.25">
      <c r="A1000" s="91">
        <v>997</v>
      </c>
      <c r="B1000" s="91">
        <v>70</v>
      </c>
      <c r="C1000" s="91"/>
      <c r="D1000" s="91"/>
      <c r="E1000" s="103">
        <v>6</v>
      </c>
      <c r="F1000" s="103">
        <v>1355.1981786213801</v>
      </c>
      <c r="G1000" s="103">
        <v>88.968900173975996</v>
      </c>
      <c r="H1000" s="103">
        <v>-8.9628919007356398</v>
      </c>
      <c r="I1000" s="103">
        <v>2.2429603807943002</v>
      </c>
      <c r="J1000" s="103">
        <v>0.83972606886983303</v>
      </c>
      <c r="K1000" s="103">
        <v>2.3680247151260301</v>
      </c>
      <c r="L1000" s="103">
        <v>10.217688127150501</v>
      </c>
    </row>
    <row r="1001" spans="1:12" customFormat="1" x14ac:dyDescent="0.25">
      <c r="A1001" s="91">
        <v>998</v>
      </c>
      <c r="B1001" s="91">
        <v>70</v>
      </c>
      <c r="C1001" s="91"/>
      <c r="D1001" s="91"/>
      <c r="E1001" s="103">
        <v>6</v>
      </c>
      <c r="F1001" s="103">
        <v>1355.1981786213801</v>
      </c>
      <c r="G1001" s="103">
        <v>88.975982813358002</v>
      </c>
      <c r="H1001" s="103">
        <v>-8.1612630496744103</v>
      </c>
      <c r="I1001" s="103">
        <v>1.44133152973307</v>
      </c>
      <c r="J1001" s="103">
        <v>0.38784334355622302</v>
      </c>
      <c r="K1001" s="103">
        <v>1.0937169360173999</v>
      </c>
      <c r="L1001" s="103">
        <v>2.5290188780135598</v>
      </c>
    </row>
    <row r="1002" spans="1:12" customFormat="1" x14ac:dyDescent="0.25">
      <c r="A1002" s="91">
        <v>999</v>
      </c>
      <c r="B1002" s="91">
        <v>69</v>
      </c>
      <c r="C1002" s="91"/>
      <c r="D1002" s="91"/>
      <c r="E1002" s="103">
        <v>6</v>
      </c>
      <c r="F1002" s="103">
        <v>1335.83820464108</v>
      </c>
      <c r="G1002" s="103">
        <v>88.983185357961204</v>
      </c>
      <c r="H1002" s="103">
        <v>-8.9628919007356398</v>
      </c>
      <c r="I1002" s="103">
        <v>2.2429603807943002</v>
      </c>
      <c r="J1002" s="103">
        <v>0.72971131567311298</v>
      </c>
      <c r="K1002" s="103">
        <v>2.05778347782713</v>
      </c>
      <c r="L1002" s="103">
        <v>8.4208724826133299</v>
      </c>
    </row>
    <row r="1003" spans="1:12" customFormat="1" x14ac:dyDescent="0.25">
      <c r="A1003" s="91">
        <v>1000</v>
      </c>
      <c r="B1003" s="91">
        <v>70</v>
      </c>
      <c r="C1003" s="91"/>
      <c r="D1003" s="91"/>
      <c r="E1003" s="103">
        <v>6</v>
      </c>
      <c r="F1003" s="103">
        <v>1355.1981786213801</v>
      </c>
      <c r="G1003" s="103">
        <v>88.991132229483298</v>
      </c>
      <c r="H1003" s="103">
        <v>-0.562903154047112</v>
      </c>
      <c r="I1003" s="103">
        <v>-6.15702836589423</v>
      </c>
      <c r="J1003" s="103">
        <v>1.0771299633636</v>
      </c>
      <c r="K1003" s="103">
        <v>3.0375029062521302</v>
      </c>
      <c r="L1003" s="103">
        <v>14.1371048254658</v>
      </c>
    </row>
    <row r="1004" spans="1:12" customFormat="1" x14ac:dyDescent="0.25">
      <c r="A1004" s="91">
        <v>1001</v>
      </c>
      <c r="B1004" s="91">
        <v>70</v>
      </c>
      <c r="C1004" s="91"/>
      <c r="D1004" s="91"/>
      <c r="E1004" s="103">
        <v>6</v>
      </c>
      <c r="F1004" s="103">
        <v>1355.1981786213801</v>
      </c>
      <c r="G1004" s="103">
        <v>88.997505051251593</v>
      </c>
      <c r="H1004" s="103">
        <v>-8.9628919007356398</v>
      </c>
      <c r="I1004" s="103">
        <v>2.2429603807943002</v>
      </c>
      <c r="J1004" s="103">
        <v>0.71576713204752995</v>
      </c>
      <c r="K1004" s="103">
        <v>2.01846092648359</v>
      </c>
      <c r="L1004" s="103">
        <v>8.1386914319831405</v>
      </c>
    </row>
    <row r="1005" spans="1:12" customFormat="1" x14ac:dyDescent="0.25">
      <c r="A1005" s="91">
        <v>1002</v>
      </c>
      <c r="B1005" s="91">
        <v>70</v>
      </c>
      <c r="C1005" s="91"/>
      <c r="D1005" s="91"/>
      <c r="E1005" s="103">
        <v>6</v>
      </c>
      <c r="F1005" s="103">
        <v>1355.1981786213801</v>
      </c>
      <c r="G1005" s="103">
        <v>89.003877873019803</v>
      </c>
      <c r="H1005" s="103">
        <v>-9.5840375548141399</v>
      </c>
      <c r="I1005" s="103">
        <v>2.8641060348727998</v>
      </c>
      <c r="J1005" s="103">
        <v>0.51433408334682695</v>
      </c>
      <c r="K1005" s="103">
        <v>1.4504204005911101</v>
      </c>
      <c r="L1005" s="103">
        <v>4.7117668518947697</v>
      </c>
    </row>
    <row r="1006" spans="1:12" customFormat="1" x14ac:dyDescent="0.25">
      <c r="A1006" s="91">
        <v>1003</v>
      </c>
      <c r="B1006" s="91">
        <v>69</v>
      </c>
      <c r="C1006" s="91"/>
      <c r="D1006" s="91"/>
      <c r="E1006" s="103">
        <v>6</v>
      </c>
      <c r="F1006" s="103">
        <v>1335.83820464108</v>
      </c>
      <c r="G1006" s="103">
        <v>89.012602961147905</v>
      </c>
      <c r="H1006" s="103">
        <v>-7.9931839826723996</v>
      </c>
      <c r="I1006" s="103">
        <v>1.27325246273106</v>
      </c>
      <c r="J1006" s="103">
        <v>0.35078934080734597</v>
      </c>
      <c r="K1006" s="103">
        <v>0.98922477177891399</v>
      </c>
      <c r="L1006" s="103">
        <v>1.9479666018402</v>
      </c>
    </row>
    <row r="1007" spans="1:12" customFormat="1" x14ac:dyDescent="0.25">
      <c r="A1007" s="91">
        <v>1004</v>
      </c>
      <c r="B1007" s="91">
        <v>69</v>
      </c>
      <c r="C1007" s="91"/>
      <c r="D1007" s="91"/>
      <c r="E1007" s="103">
        <v>6</v>
      </c>
      <c r="F1007" s="103">
        <v>1335.83820464108</v>
      </c>
      <c r="G1007" s="103">
        <v>89.023850652805805</v>
      </c>
      <c r="H1007" s="103">
        <v>-0.58103027326169698</v>
      </c>
      <c r="I1007" s="103">
        <v>-6.13890124667964</v>
      </c>
      <c r="J1007" s="103">
        <v>1.1468310587683599</v>
      </c>
      <c r="K1007" s="103">
        <v>3.2340597629565799</v>
      </c>
      <c r="L1007" s="103">
        <v>15.2995545952627</v>
      </c>
    </row>
    <row r="1008" spans="1:12" customFormat="1" x14ac:dyDescent="0.25">
      <c r="A1008" s="91">
        <v>1005</v>
      </c>
      <c r="B1008" s="91">
        <v>70</v>
      </c>
      <c r="C1008" s="91"/>
      <c r="D1008" s="91"/>
      <c r="E1008" s="103">
        <v>6</v>
      </c>
      <c r="F1008" s="103">
        <v>1355.1981786213801</v>
      </c>
      <c r="G1008" s="103">
        <v>89.031881845963795</v>
      </c>
      <c r="H1008" s="103">
        <v>-8.9628919007356398</v>
      </c>
      <c r="I1008" s="103">
        <v>2.2429603807943002</v>
      </c>
      <c r="J1008" s="103">
        <v>0.74217590900153596</v>
      </c>
      <c r="K1008" s="103">
        <v>2.0929335894646299</v>
      </c>
      <c r="L1008" s="103">
        <v>8.5839143056655001</v>
      </c>
    </row>
    <row r="1009" spans="1:12" customFormat="1" x14ac:dyDescent="0.25">
      <c r="A1009" s="91">
        <v>1006</v>
      </c>
      <c r="B1009" s="91">
        <v>69</v>
      </c>
      <c r="C1009" s="91"/>
      <c r="D1009" s="91"/>
      <c r="E1009" s="103">
        <v>6</v>
      </c>
      <c r="F1009" s="103">
        <v>1335.83820464108</v>
      </c>
      <c r="G1009" s="103">
        <v>89.042265305481607</v>
      </c>
      <c r="H1009" s="103">
        <v>-8.7409025356749392</v>
      </c>
      <c r="I1009" s="103">
        <v>2.0209710157336001</v>
      </c>
      <c r="J1009" s="103">
        <v>0.30922525634713999</v>
      </c>
      <c r="K1009" s="103">
        <v>0.87201419214808196</v>
      </c>
      <c r="L1009" s="103">
        <v>1.2251901626100099</v>
      </c>
    </row>
    <row r="1010" spans="1:12" customFormat="1" x14ac:dyDescent="0.25">
      <c r="A1010" s="91">
        <v>1007</v>
      </c>
      <c r="B1010" s="91">
        <v>69</v>
      </c>
      <c r="C1010" s="91"/>
      <c r="D1010" s="91"/>
      <c r="E1010" s="103">
        <v>6</v>
      </c>
      <c r="F1010" s="103">
        <v>1335.83820464108</v>
      </c>
      <c r="G1010" s="103">
        <v>89.053512997139507</v>
      </c>
      <c r="H1010" s="103">
        <v>-8.3988285052679998</v>
      </c>
      <c r="I1010" s="103">
        <v>1.67889698532666</v>
      </c>
      <c r="J1010" s="103">
        <v>1.1022797909706701</v>
      </c>
      <c r="K1010" s="103">
        <v>3.1084253362713099</v>
      </c>
      <c r="L1010" s="103">
        <v>14.577573955347299</v>
      </c>
    </row>
    <row r="1011" spans="1:12" customFormat="1" x14ac:dyDescent="0.25">
      <c r="A1011" s="91">
        <v>1008</v>
      </c>
      <c r="B1011" s="91">
        <v>70</v>
      </c>
      <c r="C1011" s="91"/>
      <c r="D1011" s="91"/>
      <c r="E1011" s="103">
        <v>6</v>
      </c>
      <c r="F1011" s="103">
        <v>1355.1981786213801</v>
      </c>
      <c r="G1011" s="103">
        <v>89.0621242096571</v>
      </c>
      <c r="H1011" s="103">
        <v>-0.562903154047112</v>
      </c>
      <c r="I1011" s="103">
        <v>-6.15702836589423</v>
      </c>
      <c r="J1011" s="103">
        <v>0.99199995535054097</v>
      </c>
      <c r="K1011" s="103">
        <v>2.7974365674220101</v>
      </c>
      <c r="L1011" s="103">
        <v>12.7419776875388</v>
      </c>
    </row>
    <row r="1012" spans="1:12" customFormat="1" x14ac:dyDescent="0.25">
      <c r="A1012" s="91">
        <v>1009</v>
      </c>
      <c r="B1012" s="91">
        <v>70</v>
      </c>
      <c r="C1012" s="91"/>
      <c r="D1012" s="91"/>
      <c r="E1012" s="103">
        <v>6</v>
      </c>
      <c r="F1012" s="103">
        <v>1355.1981786213801</v>
      </c>
      <c r="G1012" s="103">
        <v>89.070155402815104</v>
      </c>
      <c r="H1012" s="103">
        <v>-8.9628919007356398</v>
      </c>
      <c r="I1012" s="103">
        <v>2.2429603807943002</v>
      </c>
      <c r="J1012" s="103">
        <v>0.67420006502485896</v>
      </c>
      <c r="K1012" s="103">
        <v>1.90124193603655</v>
      </c>
      <c r="L1012" s="103">
        <v>7.4371292367227504</v>
      </c>
    </row>
    <row r="1013" spans="1:12" customFormat="1" x14ac:dyDescent="0.25">
      <c r="A1013" s="91">
        <v>1010</v>
      </c>
      <c r="B1013" s="91">
        <v>70</v>
      </c>
      <c r="C1013" s="91"/>
      <c r="D1013" s="91"/>
      <c r="E1013" s="103">
        <v>6</v>
      </c>
      <c r="F1013" s="103">
        <v>1355.1981786213801</v>
      </c>
      <c r="G1013" s="103">
        <v>89.078186595973193</v>
      </c>
      <c r="H1013" s="103">
        <v>-8.9628919007356398</v>
      </c>
      <c r="I1013" s="103">
        <v>2.2429603807943002</v>
      </c>
      <c r="J1013" s="103">
        <v>0.75948250298301201</v>
      </c>
      <c r="K1013" s="103">
        <v>2.1417381268037499</v>
      </c>
      <c r="L1013" s="103">
        <v>8.8753702114898605</v>
      </c>
    </row>
    <row r="1014" spans="1:12" customFormat="1" x14ac:dyDescent="0.25">
      <c r="A1014" s="91">
        <v>1011</v>
      </c>
      <c r="B1014" s="91">
        <v>70</v>
      </c>
      <c r="C1014" s="91"/>
      <c r="D1014" s="91"/>
      <c r="E1014" s="103">
        <v>6</v>
      </c>
      <c r="F1014" s="103">
        <v>1355.1981786213801</v>
      </c>
      <c r="G1014" s="103">
        <v>89.084025124553904</v>
      </c>
      <c r="H1014" s="103">
        <v>-8.9628919007356398</v>
      </c>
      <c r="I1014" s="103">
        <v>2.2429603807943002</v>
      </c>
      <c r="J1014" s="103">
        <v>0.74303907485124798</v>
      </c>
      <c r="K1014" s="103">
        <v>2.0953677142835998</v>
      </c>
      <c r="L1014" s="103">
        <v>8.5989675509501993</v>
      </c>
    </row>
    <row r="1015" spans="1:12" customFormat="1" x14ac:dyDescent="0.25">
      <c r="A1015" s="91">
        <v>1012</v>
      </c>
      <c r="B1015" s="91">
        <v>70</v>
      </c>
      <c r="C1015" s="91"/>
      <c r="D1015" s="91"/>
      <c r="E1015" s="103">
        <v>6</v>
      </c>
      <c r="F1015" s="103">
        <v>1355.1981786213801</v>
      </c>
      <c r="G1015" s="103">
        <v>89.088923198038401</v>
      </c>
      <c r="H1015" s="103">
        <v>-1.1269665495147501</v>
      </c>
      <c r="I1015" s="103">
        <v>-5.59296497042659</v>
      </c>
      <c r="J1015" s="103">
        <v>0.71336562504234602</v>
      </c>
      <c r="K1015" s="103">
        <v>2.0116886847340001</v>
      </c>
      <c r="L1015" s="103">
        <v>8.0991147792936893</v>
      </c>
    </row>
    <row r="1016" spans="1:12" customFormat="1" x14ac:dyDescent="0.25">
      <c r="A1016" s="91">
        <v>1013</v>
      </c>
      <c r="B1016" s="91">
        <v>70</v>
      </c>
      <c r="C1016" s="91"/>
      <c r="D1016" s="91"/>
      <c r="E1016" s="103">
        <v>6</v>
      </c>
      <c r="F1016" s="103">
        <v>1355.1981786213801</v>
      </c>
      <c r="G1016" s="103">
        <v>89.093468001761494</v>
      </c>
      <c r="H1016" s="103">
        <v>-8.9628919007356398</v>
      </c>
      <c r="I1016" s="103">
        <v>2.2429603807943002</v>
      </c>
      <c r="J1016" s="103">
        <v>0.81944269473432196</v>
      </c>
      <c r="K1016" s="103">
        <v>2.31082566767514</v>
      </c>
      <c r="L1016" s="103">
        <v>9.8802657619826206</v>
      </c>
    </row>
    <row r="1017" spans="1:12" customFormat="1" x14ac:dyDescent="0.25">
      <c r="A1017" s="91">
        <v>1014</v>
      </c>
      <c r="B1017" s="91">
        <v>70</v>
      </c>
      <c r="C1017" s="91"/>
      <c r="D1017" s="91"/>
      <c r="E1017" s="103">
        <v>6</v>
      </c>
      <c r="F1017" s="103">
        <v>1355.1981786213801</v>
      </c>
      <c r="G1017" s="103">
        <v>89.100812724365795</v>
      </c>
      <c r="H1017" s="103">
        <v>-9.0314047121154992</v>
      </c>
      <c r="I1017" s="103">
        <v>2.31147319217416</v>
      </c>
      <c r="J1017" s="103">
        <v>0.45807186547861301</v>
      </c>
      <c r="K1017" s="103">
        <v>1.29176113374347</v>
      </c>
      <c r="L1017" s="103">
        <v>3.74490944101953</v>
      </c>
    </row>
    <row r="1018" spans="1:12" customFormat="1" x14ac:dyDescent="0.25">
      <c r="A1018" s="91">
        <v>1015</v>
      </c>
      <c r="B1018" s="91">
        <v>69</v>
      </c>
      <c r="C1018" s="91"/>
      <c r="D1018" s="91"/>
      <c r="E1018" s="103">
        <v>6</v>
      </c>
      <c r="F1018" s="103">
        <v>1335.83820464108</v>
      </c>
      <c r="G1018" s="103">
        <v>89.112779113515302</v>
      </c>
      <c r="H1018" s="103">
        <v>-1.1269665495147501</v>
      </c>
      <c r="I1018" s="103">
        <v>-5.59296497042659</v>
      </c>
      <c r="J1018" s="103">
        <v>0.45883670505944701</v>
      </c>
      <c r="K1018" s="103">
        <v>1.2939179788119599</v>
      </c>
      <c r="L1018" s="103">
        <v>3.8165741504195898</v>
      </c>
    </row>
    <row r="1019" spans="1:12" customFormat="1" x14ac:dyDescent="0.25">
      <c r="A1019" s="91">
        <v>1016</v>
      </c>
      <c r="B1019" s="91">
        <v>69</v>
      </c>
      <c r="C1019" s="91"/>
      <c r="D1019" s="91"/>
      <c r="E1019" s="103">
        <v>6</v>
      </c>
      <c r="F1019" s="103">
        <v>1335.83820464108</v>
      </c>
      <c r="G1019" s="103">
        <v>89.124745502664695</v>
      </c>
      <c r="H1019" s="103">
        <v>-8.9628919007356398</v>
      </c>
      <c r="I1019" s="103">
        <v>2.2429603807943002</v>
      </c>
      <c r="J1019" s="103">
        <v>0.72421596430802404</v>
      </c>
      <c r="K1019" s="103">
        <v>2.0422866052954101</v>
      </c>
      <c r="L1019" s="103">
        <v>8.3299378299430895</v>
      </c>
    </row>
    <row r="1020" spans="1:12" customFormat="1" x14ac:dyDescent="0.25">
      <c r="A1020" s="91">
        <v>1017</v>
      </c>
      <c r="B1020" s="91">
        <v>69</v>
      </c>
      <c r="C1020" s="91"/>
      <c r="D1020" s="91"/>
      <c r="E1020" s="103">
        <v>6</v>
      </c>
      <c r="F1020" s="103">
        <v>1335.83820464108</v>
      </c>
      <c r="G1020" s="103">
        <v>89.136911431967206</v>
      </c>
      <c r="H1020" s="103">
        <v>-8.3988285052679998</v>
      </c>
      <c r="I1020" s="103">
        <v>1.67889698532666</v>
      </c>
      <c r="J1020" s="103">
        <v>0.98528526749904199</v>
      </c>
      <c r="K1020" s="103">
        <v>2.7785011700630702</v>
      </c>
      <c r="L1020" s="103">
        <v>12.667574978963801</v>
      </c>
    </row>
    <row r="1021" spans="1:12" customFormat="1" x14ac:dyDescent="0.25">
      <c r="A1021" s="91">
        <v>1018</v>
      </c>
      <c r="B1021" s="91">
        <v>70</v>
      </c>
      <c r="C1021" s="91"/>
      <c r="D1021" s="91"/>
      <c r="E1021" s="103">
        <v>6</v>
      </c>
      <c r="F1021" s="103">
        <v>1355.1981786213801</v>
      </c>
      <c r="G1021" s="103">
        <v>89.144061031445702</v>
      </c>
      <c r="H1021" s="103">
        <v>-8.3988285052679998</v>
      </c>
      <c r="I1021" s="103">
        <v>1.67889698532666</v>
      </c>
      <c r="J1021" s="103">
        <v>1.03317919439188</v>
      </c>
      <c r="K1021" s="103">
        <v>2.9135618842544502</v>
      </c>
      <c r="L1021" s="103">
        <v>13.419342237661001</v>
      </c>
    </row>
    <row r="1022" spans="1:12" customFormat="1" x14ac:dyDescent="0.25">
      <c r="A1022" s="91">
        <v>1019</v>
      </c>
      <c r="B1022" s="91">
        <v>70</v>
      </c>
      <c r="C1022" s="91"/>
      <c r="D1022" s="91"/>
      <c r="E1022" s="103">
        <v>6</v>
      </c>
      <c r="F1022" s="103">
        <v>1355.1981786213801</v>
      </c>
      <c r="G1022" s="103">
        <v>89.149636581170398</v>
      </c>
      <c r="H1022" s="103">
        <v>-1.1269665495147501</v>
      </c>
      <c r="I1022" s="103">
        <v>-5.59296497042659</v>
      </c>
      <c r="J1022" s="103">
        <v>0.65556983865465202</v>
      </c>
      <c r="K1022" s="103">
        <v>1.8487047597733199</v>
      </c>
      <c r="L1022" s="103">
        <v>7.1223440209530198</v>
      </c>
    </row>
    <row r="1023" spans="1:12" customFormat="1" x14ac:dyDescent="0.25">
      <c r="A1023" s="91">
        <v>1020</v>
      </c>
      <c r="B1023" s="91">
        <v>70</v>
      </c>
      <c r="C1023" s="91"/>
      <c r="D1023" s="91"/>
      <c r="E1023" s="103">
        <v>6</v>
      </c>
      <c r="F1023" s="103">
        <v>1355.1981786213801</v>
      </c>
      <c r="G1023" s="103">
        <v>89.155212130895094</v>
      </c>
      <c r="H1023" s="103">
        <v>-8.9628919007356398</v>
      </c>
      <c r="I1023" s="103">
        <v>2.2429603807943002</v>
      </c>
      <c r="J1023" s="103">
        <v>0.76279609716285601</v>
      </c>
      <c r="K1023" s="103">
        <v>2.1510824513456002</v>
      </c>
      <c r="L1023" s="103">
        <v>8.9318158813263899</v>
      </c>
    </row>
    <row r="1024" spans="1:12" customFormat="1" x14ac:dyDescent="0.25">
      <c r="A1024" s="91">
        <v>1021</v>
      </c>
      <c r="B1024" s="91">
        <v>70</v>
      </c>
      <c r="C1024" s="91"/>
      <c r="D1024" s="91"/>
      <c r="E1024" s="103">
        <v>6</v>
      </c>
      <c r="F1024" s="103">
        <v>1355.1981786213801</v>
      </c>
      <c r="G1024" s="103">
        <v>89.160787680619805</v>
      </c>
      <c r="H1024" s="103">
        <v>-8.9628919007356398</v>
      </c>
      <c r="I1024" s="103">
        <v>2.2429603807943002</v>
      </c>
      <c r="J1024" s="103">
        <v>0.73652389085796999</v>
      </c>
      <c r="K1024" s="103">
        <v>2.0769949171398401</v>
      </c>
      <c r="L1024" s="103">
        <v>8.4900983038718891</v>
      </c>
    </row>
    <row r="1025" spans="1:12" customFormat="1" x14ac:dyDescent="0.25">
      <c r="A1025" s="91">
        <v>1022</v>
      </c>
      <c r="B1025" s="91">
        <v>70</v>
      </c>
      <c r="C1025" s="91"/>
      <c r="D1025" s="91"/>
      <c r="E1025" s="103">
        <v>6</v>
      </c>
      <c r="F1025" s="103">
        <v>1355.1981786213801</v>
      </c>
      <c r="G1025" s="103">
        <v>89.166363230344501</v>
      </c>
      <c r="H1025" s="103">
        <v>-8.9628919007356398</v>
      </c>
      <c r="I1025" s="103">
        <v>2.2429603807943002</v>
      </c>
      <c r="J1025" s="103">
        <v>0.74351019918818995</v>
      </c>
      <c r="K1025" s="103">
        <v>2.0966962833433702</v>
      </c>
      <c r="L1025" s="103">
        <v>8.6077305725384292</v>
      </c>
    </row>
    <row r="1026" spans="1:12" customFormat="1" x14ac:dyDescent="0.25">
      <c r="A1026" s="91">
        <v>1023</v>
      </c>
      <c r="B1026" s="91">
        <v>70</v>
      </c>
      <c r="C1026" s="91"/>
      <c r="D1026" s="91"/>
      <c r="E1026" s="103">
        <v>6</v>
      </c>
      <c r="F1026" s="103">
        <v>1355.1981786213801</v>
      </c>
      <c r="G1026" s="103">
        <v>89.171938780069198</v>
      </c>
      <c r="H1026" s="103">
        <v>-1.1269665495147501</v>
      </c>
      <c r="I1026" s="103">
        <v>-5.59296497042659</v>
      </c>
      <c r="J1026" s="103">
        <v>0.73186184729816794</v>
      </c>
      <c r="K1026" s="103">
        <v>2.0638479698413401</v>
      </c>
      <c r="L1026" s="103">
        <v>8.4117121087583495</v>
      </c>
    </row>
    <row r="1027" spans="1:12" customFormat="1" x14ac:dyDescent="0.25">
      <c r="A1027" s="91">
        <v>1024</v>
      </c>
      <c r="B1027" s="91">
        <v>70</v>
      </c>
      <c r="C1027" s="91"/>
      <c r="D1027" s="91"/>
      <c r="E1027" s="103">
        <v>6</v>
      </c>
      <c r="F1027" s="103">
        <v>1355.1981786213801</v>
      </c>
      <c r="G1027" s="103">
        <v>89.177514329793894</v>
      </c>
      <c r="H1027" s="103">
        <v>-8.9628919007356398</v>
      </c>
      <c r="I1027" s="103">
        <v>2.2429603807943002</v>
      </c>
      <c r="J1027" s="103">
        <v>0.74206379395877997</v>
      </c>
      <c r="K1027" s="103">
        <v>2.0926174254177798</v>
      </c>
      <c r="L1027" s="103">
        <v>8.5835075368357003</v>
      </c>
    </row>
    <row r="1028" spans="1:12" customFormat="1" x14ac:dyDescent="0.25">
      <c r="A1028" s="91">
        <v>1025</v>
      </c>
      <c r="B1028" s="91">
        <v>70</v>
      </c>
      <c r="C1028" s="91"/>
      <c r="D1028" s="91"/>
      <c r="E1028" s="103">
        <v>6</v>
      </c>
      <c r="F1028" s="103">
        <v>1355.1981786213801</v>
      </c>
      <c r="G1028" s="103">
        <v>89.183089879518505</v>
      </c>
      <c r="H1028" s="103">
        <v>-8.9628919007356398</v>
      </c>
      <c r="I1028" s="103">
        <v>2.2429603807943002</v>
      </c>
      <c r="J1028" s="103">
        <v>0.74185326046359901</v>
      </c>
      <c r="K1028" s="103">
        <v>2.0920237216631499</v>
      </c>
      <c r="L1028" s="103">
        <v>8.5800216064068398</v>
      </c>
    </row>
    <row r="1029" spans="1:12" customFormat="1" x14ac:dyDescent="0.25">
      <c r="A1029" s="91">
        <v>1026</v>
      </c>
      <c r="B1029" s="91">
        <v>70</v>
      </c>
      <c r="C1029" s="91"/>
      <c r="D1029" s="91"/>
      <c r="E1029" s="103">
        <v>6</v>
      </c>
      <c r="F1029" s="103">
        <v>1355.1981786213801</v>
      </c>
      <c r="G1029" s="103">
        <v>89.188665429243201</v>
      </c>
      <c r="H1029" s="103">
        <v>-1.1269665495147501</v>
      </c>
      <c r="I1029" s="103">
        <v>-5.59296497042659</v>
      </c>
      <c r="J1029" s="103">
        <v>0.73226596559020496</v>
      </c>
      <c r="K1029" s="103">
        <v>2.0649875820778201</v>
      </c>
      <c r="L1029" s="103">
        <v>8.4186878017368603</v>
      </c>
    </row>
    <row r="1030" spans="1:12" customFormat="1" x14ac:dyDescent="0.25">
      <c r="A1030" s="91">
        <v>1027</v>
      </c>
      <c r="B1030" s="91">
        <v>70</v>
      </c>
      <c r="C1030" s="91"/>
      <c r="D1030" s="91"/>
      <c r="E1030" s="103">
        <v>6</v>
      </c>
      <c r="F1030" s="103">
        <v>1355.1981786213801</v>
      </c>
      <c r="G1030" s="103">
        <v>89.194240978967898</v>
      </c>
      <c r="H1030" s="103">
        <v>-8.9628919007356398</v>
      </c>
      <c r="I1030" s="103">
        <v>2.2429603807943002</v>
      </c>
      <c r="J1030" s="103">
        <v>0.74142137125521002</v>
      </c>
      <c r="K1030" s="103">
        <v>2.09080579553512</v>
      </c>
      <c r="L1030" s="103">
        <v>8.5728674359103607</v>
      </c>
    </row>
    <row r="1031" spans="1:12" customFormat="1" x14ac:dyDescent="0.25">
      <c r="A1031" s="91">
        <v>1028</v>
      </c>
      <c r="B1031" s="91">
        <v>70</v>
      </c>
      <c r="C1031" s="91"/>
      <c r="D1031" s="91"/>
      <c r="E1031" s="103">
        <v>6</v>
      </c>
      <c r="F1031" s="103">
        <v>1355.1981786213801</v>
      </c>
      <c r="G1031" s="103">
        <v>89.199816528692594</v>
      </c>
      <c r="H1031" s="103">
        <v>-8.9628919007356398</v>
      </c>
      <c r="I1031" s="103">
        <v>2.2429603807943002</v>
      </c>
      <c r="J1031" s="103">
        <v>0.74333749377764702</v>
      </c>
      <c r="K1031" s="103">
        <v>2.09620925466132</v>
      </c>
      <c r="L1031" s="103">
        <v>8.6051646724056194</v>
      </c>
    </row>
    <row r="1032" spans="1:12" customFormat="1" x14ac:dyDescent="0.25">
      <c r="A1032" s="91">
        <v>1029</v>
      </c>
      <c r="B1032" s="91">
        <v>70</v>
      </c>
      <c r="C1032" s="91"/>
      <c r="D1032" s="91"/>
      <c r="E1032" s="103">
        <v>6</v>
      </c>
      <c r="F1032" s="103">
        <v>1355.1981786213801</v>
      </c>
      <c r="G1032" s="103">
        <v>89.205392078417304</v>
      </c>
      <c r="H1032" s="103">
        <v>-8.9628919007356398</v>
      </c>
      <c r="I1032" s="103">
        <v>2.2429603807943002</v>
      </c>
      <c r="J1032" s="103">
        <v>0.73601825411951705</v>
      </c>
      <c r="K1032" s="103">
        <v>2.0755690232228599</v>
      </c>
      <c r="L1032" s="103">
        <v>8.4820389663376492</v>
      </c>
    </row>
    <row r="1033" spans="1:12" customFormat="1" x14ac:dyDescent="0.25">
      <c r="A1033" s="91">
        <v>1030</v>
      </c>
      <c r="B1033" s="91">
        <v>70</v>
      </c>
      <c r="C1033" s="91"/>
      <c r="D1033" s="91"/>
      <c r="E1033" s="103">
        <v>6</v>
      </c>
      <c r="F1033" s="103">
        <v>1355.1981786213801</v>
      </c>
      <c r="G1033" s="103">
        <v>89.210967628142001</v>
      </c>
      <c r="H1033" s="103">
        <v>-1.1269665495147501</v>
      </c>
      <c r="I1033" s="103">
        <v>-5.59296497042659</v>
      </c>
      <c r="J1033" s="103">
        <v>0.75343257547398002</v>
      </c>
      <c r="K1033" s="103">
        <v>2.1246773513947099</v>
      </c>
      <c r="L1033" s="103">
        <v>8.7750483397987598</v>
      </c>
    </row>
    <row r="1034" spans="1:12" customFormat="1" x14ac:dyDescent="0.25">
      <c r="A1034" s="91">
        <v>1031</v>
      </c>
      <c r="B1034" s="91">
        <v>70</v>
      </c>
      <c r="C1034" s="91"/>
      <c r="D1034" s="91"/>
      <c r="E1034" s="103">
        <v>6</v>
      </c>
      <c r="F1034" s="103">
        <v>1355.1981786213801</v>
      </c>
      <c r="G1034" s="103">
        <v>89.216543177866697</v>
      </c>
      <c r="H1034" s="103">
        <v>-8.9628919007356398</v>
      </c>
      <c r="I1034" s="103">
        <v>2.2429603807943002</v>
      </c>
      <c r="J1034" s="103">
        <v>0.66197015794498304</v>
      </c>
      <c r="K1034" s="103">
        <v>1.86675363883766</v>
      </c>
      <c r="L1034" s="103">
        <v>7.2315013527642904</v>
      </c>
    </row>
    <row r="1035" spans="1:12" customFormat="1" x14ac:dyDescent="0.25">
      <c r="A1035" s="91">
        <v>1032</v>
      </c>
      <c r="B1035" s="91">
        <v>70</v>
      </c>
      <c r="C1035" s="91"/>
      <c r="D1035" s="91"/>
      <c r="E1035" s="103">
        <v>6</v>
      </c>
      <c r="F1035" s="103">
        <v>1355.1981786213801</v>
      </c>
      <c r="G1035" s="103">
        <v>89.223692777345207</v>
      </c>
      <c r="H1035" s="103">
        <v>-8.3988285052679998</v>
      </c>
      <c r="I1035" s="103">
        <v>1.67889698532666</v>
      </c>
      <c r="J1035" s="103">
        <v>1.04347347651283</v>
      </c>
      <c r="K1035" s="103">
        <v>2.9425917255212499</v>
      </c>
      <c r="L1035" s="103">
        <v>13.588886087010501</v>
      </c>
    </row>
    <row r="1036" spans="1:12" customFormat="1" x14ac:dyDescent="0.25">
      <c r="A1036" s="91">
        <v>1033</v>
      </c>
      <c r="B1036" s="91">
        <v>71</v>
      </c>
      <c r="C1036" s="91"/>
      <c r="D1036" s="91"/>
      <c r="E1036" s="103">
        <v>6</v>
      </c>
      <c r="F1036" s="103">
        <v>1374.5581526016899</v>
      </c>
      <c r="G1036" s="103">
        <v>89.225441291062594</v>
      </c>
      <c r="H1036" s="103">
        <v>-8.7505912577898002</v>
      </c>
      <c r="I1036" s="103">
        <v>2.0306597378484601</v>
      </c>
      <c r="J1036" s="103">
        <v>0.98776455219141801</v>
      </c>
      <c r="K1036" s="103">
        <v>2.78549274463129</v>
      </c>
      <c r="L1036" s="103">
        <v>12.6373253659456</v>
      </c>
    </row>
    <row r="1037" spans="1:12" customFormat="1" x14ac:dyDescent="0.25">
      <c r="A1037" s="91">
        <v>1034</v>
      </c>
      <c r="B1037" s="91">
        <v>71</v>
      </c>
      <c r="C1037" s="91"/>
      <c r="D1037" s="91"/>
      <c r="E1037" s="103">
        <v>6</v>
      </c>
      <c r="F1037" s="103">
        <v>1374.5581526016899</v>
      </c>
      <c r="G1037" s="103">
        <v>89.228257587244599</v>
      </c>
      <c r="H1037" s="103">
        <v>-1.1269665495147501</v>
      </c>
      <c r="I1037" s="103">
        <v>-5.59296497042659</v>
      </c>
      <c r="J1037" s="103">
        <v>0.90015820919017298</v>
      </c>
      <c r="K1037" s="103">
        <v>2.5384431493889199</v>
      </c>
      <c r="L1037" s="103">
        <v>11.1851003594695</v>
      </c>
    </row>
    <row r="1038" spans="1:12" customFormat="1" x14ac:dyDescent="0.25">
      <c r="A1038" s="91">
        <v>1035</v>
      </c>
      <c r="B1038" s="91">
        <v>72</v>
      </c>
      <c r="C1038" s="91"/>
      <c r="D1038" s="91"/>
      <c r="E1038" s="103">
        <v>6</v>
      </c>
      <c r="F1038" s="103">
        <v>1393.91812658199</v>
      </c>
      <c r="G1038" s="103">
        <v>89.231786544153294</v>
      </c>
      <c r="H1038" s="103">
        <v>-8.9222185089978296</v>
      </c>
      <c r="I1038" s="103">
        <v>2.20228698905649</v>
      </c>
      <c r="J1038" s="103">
        <v>1.33123871371955</v>
      </c>
      <c r="K1038" s="103">
        <v>3.7540887352267398</v>
      </c>
      <c r="L1038" s="103">
        <v>18.2033730878941</v>
      </c>
    </row>
    <row r="1039" spans="1:12" customFormat="1" x14ac:dyDescent="0.25">
      <c r="A1039" s="91">
        <v>1036</v>
      </c>
      <c r="B1039" s="91">
        <v>73</v>
      </c>
      <c r="C1039" s="91"/>
      <c r="D1039" s="91"/>
      <c r="E1039" s="103">
        <v>6</v>
      </c>
      <c r="F1039" s="103">
        <v>1413.2781005623001</v>
      </c>
      <c r="G1039" s="103">
        <v>89.234229784640505</v>
      </c>
      <c r="H1039" s="103">
        <v>-8.4169556244825898</v>
      </c>
      <c r="I1039" s="103">
        <v>1.69702410454125</v>
      </c>
      <c r="J1039" s="103">
        <v>1.2464956703897301</v>
      </c>
      <c r="K1039" s="103">
        <v>3.5151136355134698</v>
      </c>
      <c r="L1039" s="103">
        <v>16.809760732907101</v>
      </c>
    </row>
    <row r="1040" spans="1:12" customFormat="1" x14ac:dyDescent="0.25">
      <c r="A1040" s="91">
        <v>1037</v>
      </c>
      <c r="B1040" s="91">
        <v>74</v>
      </c>
      <c r="C1040" s="91"/>
      <c r="D1040" s="91"/>
      <c r="E1040" s="103">
        <v>6</v>
      </c>
      <c r="F1040" s="103">
        <v>1432.6380745426</v>
      </c>
      <c r="G1040" s="103">
        <v>89.227065507071302</v>
      </c>
      <c r="H1040" s="103">
        <v>-0.69483273435843895</v>
      </c>
      <c r="I1040" s="103">
        <v>-6.0250987855828999</v>
      </c>
      <c r="J1040" s="103">
        <v>1.2919945400538899</v>
      </c>
      <c r="K1040" s="103">
        <v>3.6434202963035101</v>
      </c>
      <c r="L1040" s="103">
        <v>17.5212153260882</v>
      </c>
    </row>
    <row r="1041" spans="1:12" customFormat="1" x14ac:dyDescent="0.25">
      <c r="A1041" s="91">
        <v>1038</v>
      </c>
      <c r="B1041" s="91">
        <v>75</v>
      </c>
      <c r="C1041" s="91"/>
      <c r="D1041" s="91"/>
      <c r="E1041" s="103">
        <v>6</v>
      </c>
      <c r="F1041" s="103">
        <v>1451.99804852291</v>
      </c>
      <c r="G1041" s="103">
        <v>89.219901229502099</v>
      </c>
      <c r="H1041" s="103">
        <v>-8.5307580855793308</v>
      </c>
      <c r="I1041" s="103">
        <v>1.81082656563799</v>
      </c>
      <c r="J1041" s="103">
        <v>1.3178232889472801</v>
      </c>
      <c r="K1041" s="103">
        <v>3.7162572820870401</v>
      </c>
      <c r="L1041" s="103">
        <v>17.913463015745499</v>
      </c>
    </row>
    <row r="1042" spans="1:12" customFormat="1" x14ac:dyDescent="0.25">
      <c r="A1042" s="91">
        <v>1039</v>
      </c>
      <c r="B1042" s="91">
        <v>76</v>
      </c>
      <c r="C1042" s="91"/>
      <c r="D1042" s="91"/>
      <c r="E1042" s="103">
        <v>6</v>
      </c>
      <c r="F1042" s="103">
        <v>1471.3580225032199</v>
      </c>
      <c r="G1042" s="103">
        <v>89.212736951932797</v>
      </c>
      <c r="H1042" s="103">
        <v>-8.7609333724325307</v>
      </c>
      <c r="I1042" s="103">
        <v>2.0410018524911901</v>
      </c>
      <c r="J1042" s="103">
        <v>1.35417864091595</v>
      </c>
      <c r="K1042" s="103">
        <v>3.81877925345418</v>
      </c>
      <c r="L1042" s="103">
        <v>18.4767263554801</v>
      </c>
    </row>
    <row r="1043" spans="1:12" customFormat="1" x14ac:dyDescent="0.25">
      <c r="A1043" s="91">
        <v>1040</v>
      </c>
      <c r="B1043" s="91">
        <v>77</v>
      </c>
      <c r="C1043" s="91"/>
      <c r="D1043" s="91"/>
      <c r="E1043" s="103">
        <v>6</v>
      </c>
      <c r="F1043" s="103">
        <v>1490.71799648352</v>
      </c>
      <c r="G1043" s="103">
        <v>89.199567399808501</v>
      </c>
      <c r="H1043" s="103">
        <v>-8.8142111217270198</v>
      </c>
      <c r="I1043" s="103">
        <v>2.0942796017856802</v>
      </c>
      <c r="J1043" s="103">
        <v>1.3510203692171601</v>
      </c>
      <c r="K1043" s="103">
        <v>3.80987293779117</v>
      </c>
      <c r="L1043" s="103">
        <v>18.3971400960341</v>
      </c>
    </row>
    <row r="1044" spans="1:12" customFormat="1" x14ac:dyDescent="0.25">
      <c r="A1044" s="91">
        <v>1041</v>
      </c>
      <c r="B1044" s="91">
        <v>78</v>
      </c>
      <c r="C1044" s="91"/>
      <c r="D1044" s="91"/>
      <c r="E1044" s="103">
        <v>6</v>
      </c>
      <c r="F1044" s="103">
        <v>1510.0779704638301</v>
      </c>
      <c r="G1044" s="103">
        <v>89.182403091537296</v>
      </c>
      <c r="H1044" s="103">
        <v>-9.1856654817605996</v>
      </c>
      <c r="I1044" s="103">
        <v>2.46573396181926</v>
      </c>
      <c r="J1044" s="103">
        <v>1.4891736169838401</v>
      </c>
      <c r="K1044" s="103">
        <v>4.1994646359823697</v>
      </c>
      <c r="L1044" s="103">
        <v>20.612283752345899</v>
      </c>
    </row>
    <row r="1045" spans="1:12" customFormat="1" x14ac:dyDescent="0.25">
      <c r="A1045" s="91">
        <v>1042</v>
      </c>
      <c r="B1045" s="91">
        <v>79</v>
      </c>
      <c r="C1045" s="91"/>
      <c r="D1045" s="91"/>
      <c r="E1045" s="103">
        <v>6</v>
      </c>
      <c r="F1045" s="103">
        <v>1529.4379444441299</v>
      </c>
      <c r="G1045" s="103">
        <v>89.1688276058225</v>
      </c>
      <c r="H1045" s="103">
        <v>-1.1269665495147501</v>
      </c>
      <c r="I1045" s="103">
        <v>-5.59296497042659</v>
      </c>
      <c r="J1045" s="103">
        <v>1.0935740377693199</v>
      </c>
      <c r="K1045" s="103">
        <v>3.0838751412626801</v>
      </c>
      <c r="L1045" s="103">
        <v>14.0731325680762</v>
      </c>
    </row>
    <row r="1046" spans="1:12" customFormat="1" x14ac:dyDescent="0.25">
      <c r="A1046" s="91">
        <v>1043</v>
      </c>
      <c r="B1046" s="91">
        <v>79</v>
      </c>
      <c r="C1046" s="91"/>
      <c r="D1046" s="91"/>
      <c r="E1046" s="103">
        <v>6</v>
      </c>
      <c r="F1046" s="103">
        <v>1529.4379444441299</v>
      </c>
      <c r="G1046" s="103">
        <v>89.155252120107605</v>
      </c>
      <c r="H1046" s="103">
        <v>-1.1269665495147501</v>
      </c>
      <c r="I1046" s="103">
        <v>-5.59296497042659</v>
      </c>
      <c r="J1046" s="103">
        <v>1.09358144497514</v>
      </c>
      <c r="K1046" s="103">
        <v>3.0838960295584199</v>
      </c>
      <c r="L1046" s="103">
        <v>14.073096572102999</v>
      </c>
    </row>
    <row r="1047" spans="1:12" customFormat="1" x14ac:dyDescent="0.25">
      <c r="A1047" s="91">
        <v>1044</v>
      </c>
      <c r="B1047" s="91">
        <v>80</v>
      </c>
      <c r="C1047" s="91"/>
      <c r="D1047" s="91"/>
      <c r="E1047" s="103">
        <v>6</v>
      </c>
      <c r="F1047" s="103">
        <v>1548.79791842444</v>
      </c>
      <c r="G1047" s="103">
        <v>89.141203328503906</v>
      </c>
      <c r="H1047" s="103">
        <v>-11.0091433239542</v>
      </c>
      <c r="I1047" s="103">
        <v>4.2892118040128198</v>
      </c>
      <c r="J1047" s="103">
        <v>1.5484670948247601</v>
      </c>
      <c r="K1047" s="103">
        <v>4.36667204584883</v>
      </c>
      <c r="L1047" s="103">
        <v>21.5215706465391</v>
      </c>
    </row>
    <row r="1048" spans="1:12" customFormat="1" x14ac:dyDescent="0.25">
      <c r="A1048" s="91">
        <v>1045</v>
      </c>
      <c r="B1048" s="91">
        <v>81</v>
      </c>
      <c r="C1048" s="91"/>
      <c r="D1048" s="91"/>
      <c r="E1048" s="103">
        <v>6</v>
      </c>
      <c r="F1048" s="103">
        <v>1568.1578924047401</v>
      </c>
      <c r="G1048" s="103">
        <v>89.135424945602594</v>
      </c>
      <c r="H1048" s="103">
        <v>-8.8152528042084892</v>
      </c>
      <c r="I1048" s="103">
        <v>2.09532128426715</v>
      </c>
      <c r="J1048" s="103">
        <v>1.4604848444612899</v>
      </c>
      <c r="K1048" s="103">
        <v>4.1185623930980304</v>
      </c>
      <c r="L1048" s="103">
        <v>20.063022122234901</v>
      </c>
    </row>
    <row r="1049" spans="1:12" customFormat="1" x14ac:dyDescent="0.25">
      <c r="A1049" s="91">
        <v>1046</v>
      </c>
      <c r="B1049" s="91">
        <v>82</v>
      </c>
      <c r="C1049" s="91"/>
      <c r="D1049" s="91"/>
      <c r="E1049" s="103">
        <v>6</v>
      </c>
      <c r="F1049" s="103">
        <v>1587.51786638505</v>
      </c>
      <c r="G1049" s="103">
        <v>89.129184821001601</v>
      </c>
      <c r="H1049" s="103">
        <v>-19.072803666470399</v>
      </c>
      <c r="I1049" s="103">
        <v>12.352872146529</v>
      </c>
      <c r="J1049" s="103">
        <v>1.5306840981740899</v>
      </c>
      <c r="K1049" s="103">
        <v>4.3165240545705998</v>
      </c>
      <c r="L1049" s="103">
        <v>21.178160320608001</v>
      </c>
    </row>
    <row r="1050" spans="1:12" customFormat="1" x14ac:dyDescent="0.25">
      <c r="A1050" s="91">
        <v>1047</v>
      </c>
      <c r="B1050" s="91">
        <v>83</v>
      </c>
      <c r="C1050" s="91"/>
      <c r="D1050" s="91"/>
      <c r="E1050" s="103">
        <v>6</v>
      </c>
      <c r="F1050" s="103">
        <v>1606.87784036535</v>
      </c>
      <c r="G1050" s="103">
        <v>89.130150626979002</v>
      </c>
      <c r="H1050" s="103">
        <v>-2.9093607937701398</v>
      </c>
      <c r="I1050" s="103">
        <v>-3.8105707261711999</v>
      </c>
      <c r="J1050" s="103">
        <v>1.5389458830946801</v>
      </c>
      <c r="K1050" s="103">
        <v>4.3398222605073897</v>
      </c>
      <c r="L1050" s="103">
        <v>21.2826676216865</v>
      </c>
    </row>
    <row r="1051" spans="1:12" customFormat="1" x14ac:dyDescent="0.25">
      <c r="A1051" s="91">
        <v>1048</v>
      </c>
      <c r="B1051" s="91">
        <v>84</v>
      </c>
      <c r="C1051" s="91"/>
      <c r="D1051" s="91"/>
      <c r="E1051" s="103">
        <v>6</v>
      </c>
      <c r="F1051" s="103">
        <v>1626.2378143456599</v>
      </c>
      <c r="G1051" s="103">
        <v>89.1295690875818</v>
      </c>
      <c r="H1051" s="103">
        <v>-2.2468986861701401</v>
      </c>
      <c r="I1051" s="103">
        <v>-4.4730328337712004</v>
      </c>
      <c r="J1051" s="103">
        <v>1.5380679467635801</v>
      </c>
      <c r="K1051" s="103">
        <v>4.3373464829801298</v>
      </c>
      <c r="L1051" s="103">
        <v>21.2363432956057</v>
      </c>
    </row>
    <row r="1052" spans="1:12" customFormat="1" x14ac:dyDescent="0.25">
      <c r="A1052" s="91">
        <v>1049</v>
      </c>
      <c r="B1052" s="91">
        <v>85</v>
      </c>
      <c r="C1052" s="91"/>
      <c r="D1052" s="91"/>
      <c r="E1052" s="103">
        <v>6</v>
      </c>
      <c r="F1052" s="103">
        <v>1645.59778832596</v>
      </c>
      <c r="G1052" s="103">
        <v>89.125042251702993</v>
      </c>
      <c r="H1052" s="103">
        <v>-3.2264957220277601</v>
      </c>
      <c r="I1052" s="103">
        <v>-3.4934357979135799</v>
      </c>
      <c r="J1052" s="103">
        <v>1.6883195677904801</v>
      </c>
      <c r="K1052" s="103">
        <v>4.7610555534372603</v>
      </c>
      <c r="L1052" s="103">
        <v>23.655408396358599</v>
      </c>
    </row>
    <row r="1053" spans="1:12" customFormat="1" x14ac:dyDescent="0.25">
      <c r="A1053" s="91">
        <v>1050</v>
      </c>
      <c r="B1053" s="91">
        <v>86</v>
      </c>
      <c r="C1053" s="91"/>
      <c r="D1053" s="91"/>
      <c r="E1053" s="103">
        <v>6</v>
      </c>
      <c r="F1053" s="103">
        <v>1664.9577623062701</v>
      </c>
      <c r="G1053" s="103">
        <v>89.129770023121296</v>
      </c>
      <c r="H1053" s="103">
        <v>-1.14509366872934</v>
      </c>
      <c r="I1053" s="103">
        <v>-5.574837851212</v>
      </c>
      <c r="J1053" s="103">
        <v>1.2690761615105399</v>
      </c>
      <c r="K1053" s="103">
        <v>3.5787905452058602</v>
      </c>
      <c r="L1053" s="103">
        <v>16.696512223969801</v>
      </c>
    </row>
    <row r="1054" spans="1:12" customFormat="1" x14ac:dyDescent="0.25">
      <c r="A1054" s="91">
        <v>1051</v>
      </c>
      <c r="B1054" s="91">
        <v>86</v>
      </c>
      <c r="C1054" s="91"/>
      <c r="D1054" s="91"/>
      <c r="E1054" s="103">
        <v>6</v>
      </c>
      <c r="F1054" s="103">
        <v>1664.9577623062701</v>
      </c>
      <c r="G1054" s="103">
        <v>89.134497794539499</v>
      </c>
      <c r="H1054" s="103">
        <v>-8.9277412706557406</v>
      </c>
      <c r="I1054" s="103">
        <v>2.2078097507144001</v>
      </c>
      <c r="J1054" s="103">
        <v>1.2765852299493501</v>
      </c>
      <c r="K1054" s="103">
        <v>3.5999660931730602</v>
      </c>
      <c r="L1054" s="103">
        <v>16.8225405509253</v>
      </c>
    </row>
    <row r="1055" spans="1:12" customFormat="1" x14ac:dyDescent="0.25">
      <c r="A1055" s="91">
        <v>1052</v>
      </c>
      <c r="B1055" s="91">
        <v>87</v>
      </c>
      <c r="C1055" s="91"/>
      <c r="D1055" s="91"/>
      <c r="E1055" s="103">
        <v>6</v>
      </c>
      <c r="F1055" s="103">
        <v>1684.3177362865799</v>
      </c>
      <c r="G1055" s="103">
        <v>89.118981956759797</v>
      </c>
      <c r="H1055" s="103">
        <v>-11.261769587839201</v>
      </c>
      <c r="I1055" s="103">
        <v>4.54183806789786</v>
      </c>
      <c r="J1055" s="103">
        <v>1.7682419780313701</v>
      </c>
      <c r="K1055" s="103">
        <v>4.98643648390855</v>
      </c>
      <c r="L1055" s="103">
        <v>24.895423084091501</v>
      </c>
    </row>
    <row r="1056" spans="1:12" customFormat="1" x14ac:dyDescent="0.25">
      <c r="A1056" s="91">
        <v>1053</v>
      </c>
      <c r="B1056" s="91">
        <v>88</v>
      </c>
      <c r="C1056" s="91"/>
      <c r="D1056" s="91"/>
      <c r="E1056" s="103">
        <v>6</v>
      </c>
      <c r="F1056" s="103">
        <v>1703.67771026688</v>
      </c>
      <c r="G1056" s="103">
        <v>89.1050852346998</v>
      </c>
      <c r="H1056" s="103">
        <v>-10.745286144991001</v>
      </c>
      <c r="I1056" s="103">
        <v>4.0253546250496797</v>
      </c>
      <c r="J1056" s="103">
        <v>1.6451342059407501</v>
      </c>
      <c r="K1056" s="103">
        <v>4.6392729769722303</v>
      </c>
      <c r="L1056" s="103">
        <v>22.853653646360399</v>
      </c>
    </row>
    <row r="1057" spans="1:12" customFormat="1" x14ac:dyDescent="0.25">
      <c r="A1057" s="91">
        <v>1054</v>
      </c>
      <c r="B1057" s="91">
        <v>89</v>
      </c>
      <c r="C1057" s="91"/>
      <c r="D1057" s="91"/>
      <c r="E1057" s="103">
        <v>6</v>
      </c>
      <c r="F1057" s="103">
        <v>1723.0376842471901</v>
      </c>
      <c r="G1057" s="103">
        <v>89.093725575810495</v>
      </c>
      <c r="H1057" s="103">
        <v>-3.4047964907519299</v>
      </c>
      <c r="I1057" s="103">
        <v>-3.3151350291894199</v>
      </c>
      <c r="J1057" s="103">
        <v>1.8146971645627601</v>
      </c>
      <c r="K1057" s="103">
        <v>5.1174399550764402</v>
      </c>
      <c r="L1057" s="103">
        <v>25.5897071744503</v>
      </c>
    </row>
    <row r="1058" spans="1:12" customFormat="1" x14ac:dyDescent="0.25">
      <c r="A1058" s="91">
        <v>1055</v>
      </c>
      <c r="B1058" s="91">
        <v>90</v>
      </c>
      <c r="C1058" s="91"/>
      <c r="D1058" s="91"/>
      <c r="E1058" s="103">
        <v>6</v>
      </c>
      <c r="F1058" s="103">
        <v>1742.39765822749</v>
      </c>
      <c r="G1058" s="103">
        <v>89.096066341217906</v>
      </c>
      <c r="H1058" s="103">
        <v>-1.4335364585329</v>
      </c>
      <c r="I1058" s="103">
        <v>-5.2863950614084398</v>
      </c>
      <c r="J1058" s="103">
        <v>1.40951713931988</v>
      </c>
      <c r="K1058" s="103">
        <v>3.9748336344915902</v>
      </c>
      <c r="L1058" s="103">
        <v>18.8602452876498</v>
      </c>
    </row>
    <row r="1059" spans="1:12" customFormat="1" x14ac:dyDescent="0.25">
      <c r="A1059" s="91">
        <v>1056</v>
      </c>
      <c r="B1059" s="91">
        <v>90</v>
      </c>
      <c r="C1059" s="91"/>
      <c r="D1059" s="91"/>
      <c r="E1059" s="103">
        <v>6</v>
      </c>
      <c r="F1059" s="103">
        <v>1742.39765822749</v>
      </c>
      <c r="G1059" s="103">
        <v>89.100794112636194</v>
      </c>
      <c r="H1059" s="103">
        <v>-8.9810190199502298</v>
      </c>
      <c r="I1059" s="103">
        <v>2.2610875000088901</v>
      </c>
      <c r="J1059" s="103">
        <v>1.26482703992741</v>
      </c>
      <c r="K1059" s="103">
        <v>3.56680803650517</v>
      </c>
      <c r="L1059" s="103">
        <v>16.423209097351901</v>
      </c>
    </row>
    <row r="1060" spans="1:12" customFormat="1" x14ac:dyDescent="0.25">
      <c r="A1060" s="91">
        <v>1057</v>
      </c>
      <c r="B1060" s="91">
        <v>91</v>
      </c>
      <c r="C1060" s="91"/>
      <c r="D1060" s="91"/>
      <c r="E1060" s="103">
        <v>6</v>
      </c>
      <c r="F1060" s="103">
        <v>1761.7576322078</v>
      </c>
      <c r="G1060" s="103">
        <v>89.098155125958797</v>
      </c>
      <c r="H1060" s="103">
        <v>-13.0606916171146</v>
      </c>
      <c r="I1060" s="103">
        <v>6.3407600971732103</v>
      </c>
      <c r="J1060" s="103">
        <v>2.38636590829997</v>
      </c>
      <c r="K1060" s="103">
        <v>6.7295439068528999</v>
      </c>
      <c r="L1060" s="103">
        <v>34.678685781577897</v>
      </c>
    </row>
    <row r="1061" spans="1:12" customFormat="1" x14ac:dyDescent="0.25">
      <c r="A1061" s="91">
        <v>1058</v>
      </c>
      <c r="B1061" s="91">
        <v>93</v>
      </c>
      <c r="C1061" s="91"/>
      <c r="D1061" s="91"/>
      <c r="E1061" s="103">
        <v>6</v>
      </c>
      <c r="F1061" s="103">
        <v>1800.47758016841</v>
      </c>
      <c r="G1061" s="103">
        <v>89.087174596016197</v>
      </c>
      <c r="H1061" s="103">
        <v>-3.0876615624942998</v>
      </c>
      <c r="I1061" s="103">
        <v>-3.6322699574470398</v>
      </c>
      <c r="J1061" s="103">
        <v>1.8200802489375401</v>
      </c>
      <c r="K1061" s="103">
        <v>5.1326202350697097</v>
      </c>
      <c r="L1061" s="103">
        <v>25.537025048235801</v>
      </c>
    </row>
    <row r="1062" spans="1:12" customFormat="1" x14ac:dyDescent="0.25">
      <c r="A1062" s="91">
        <v>1059</v>
      </c>
      <c r="B1062" s="91">
        <v>93</v>
      </c>
      <c r="C1062" s="91"/>
      <c r="D1062" s="91"/>
      <c r="E1062" s="103">
        <v>6</v>
      </c>
      <c r="F1062" s="103">
        <v>1800.47758016841</v>
      </c>
      <c r="G1062" s="103">
        <v>89.0898086194141</v>
      </c>
      <c r="H1062" s="103">
        <v>-1.2588961298260799</v>
      </c>
      <c r="I1062" s="103">
        <v>-5.46103539011526</v>
      </c>
      <c r="J1062" s="103">
        <v>1.3719388865642099</v>
      </c>
      <c r="K1062" s="103">
        <v>3.86886308698144</v>
      </c>
      <c r="L1062" s="103">
        <v>18.0724460726789</v>
      </c>
    </row>
    <row r="1063" spans="1:12" customFormat="1" x14ac:dyDescent="0.25">
      <c r="A1063" s="91">
        <v>1060</v>
      </c>
      <c r="B1063" s="91">
        <v>94</v>
      </c>
      <c r="C1063" s="91"/>
      <c r="D1063" s="91"/>
      <c r="E1063" s="103">
        <v>6</v>
      </c>
      <c r="F1063" s="103">
        <v>1819.8375541487101</v>
      </c>
      <c r="G1063" s="103">
        <v>89.075009516367203</v>
      </c>
      <c r="H1063" s="103">
        <v>-11.3150473371337</v>
      </c>
      <c r="I1063" s="103">
        <v>4.5951158171923501</v>
      </c>
      <c r="J1063" s="103">
        <v>2.0213352773515001</v>
      </c>
      <c r="K1063" s="103">
        <v>5.7001587443469601</v>
      </c>
      <c r="L1063" s="103">
        <v>28.7843293906285</v>
      </c>
    </row>
    <row r="1064" spans="1:12" customFormat="1" x14ac:dyDescent="0.25">
      <c r="A1064" s="91">
        <v>1061</v>
      </c>
      <c r="B1064" s="91">
        <v>95</v>
      </c>
      <c r="C1064" s="91"/>
      <c r="D1064" s="91"/>
      <c r="E1064" s="103">
        <v>6</v>
      </c>
      <c r="F1064" s="103">
        <v>1839.1975281290199</v>
      </c>
      <c r="G1064" s="103">
        <v>89.062091724432506</v>
      </c>
      <c r="H1064" s="103">
        <v>-10.9235869137152</v>
      </c>
      <c r="I1064" s="103">
        <v>4.2036553937738503</v>
      </c>
      <c r="J1064" s="103">
        <v>1.89815773809954</v>
      </c>
      <c r="K1064" s="103">
        <v>5.3527984942482396</v>
      </c>
      <c r="L1064" s="103">
        <v>26.737722995989699</v>
      </c>
    </row>
    <row r="1065" spans="1:12" customFormat="1" x14ac:dyDescent="0.25">
      <c r="A1065" s="91">
        <v>1062</v>
      </c>
      <c r="B1065" s="91">
        <v>96</v>
      </c>
      <c r="C1065" s="91"/>
      <c r="D1065" s="91"/>
      <c r="E1065" s="103">
        <v>6</v>
      </c>
      <c r="F1065" s="103">
        <v>1858.55750210932</v>
      </c>
      <c r="G1065" s="103">
        <v>89.051366597075003</v>
      </c>
      <c r="H1065" s="103">
        <v>-3.0876615624942998</v>
      </c>
      <c r="I1065" s="103">
        <v>-3.6322699574470398</v>
      </c>
      <c r="J1065" s="103">
        <v>1.93307775054516</v>
      </c>
      <c r="K1065" s="103">
        <v>5.4512728129448398</v>
      </c>
      <c r="L1065" s="103">
        <v>27.269190861463098</v>
      </c>
    </row>
    <row r="1066" spans="1:12" customFormat="1" x14ac:dyDescent="0.25">
      <c r="A1066" s="91">
        <v>1063</v>
      </c>
      <c r="B1066" s="91">
        <v>97</v>
      </c>
      <c r="C1066" s="91"/>
      <c r="D1066" s="91"/>
      <c r="E1066" s="103">
        <v>6</v>
      </c>
      <c r="F1066" s="103">
        <v>1877.9174760896301</v>
      </c>
      <c r="G1066" s="103">
        <v>89.040641469717599</v>
      </c>
      <c r="H1066" s="103">
        <v>-3.4047964907519299</v>
      </c>
      <c r="I1066" s="103">
        <v>-3.3151350291894199</v>
      </c>
      <c r="J1066" s="103">
        <v>2.0888303389753098</v>
      </c>
      <c r="K1066" s="103">
        <v>5.8904945931425798</v>
      </c>
      <c r="L1066" s="103">
        <v>29.772976925789699</v>
      </c>
    </row>
    <row r="1067" spans="1:12" customFormat="1" x14ac:dyDescent="0.25">
      <c r="A1067" s="91">
        <v>1064</v>
      </c>
      <c r="B1067" s="91">
        <v>98</v>
      </c>
      <c r="C1067" s="91"/>
      <c r="D1067" s="91"/>
      <c r="E1067" s="103">
        <v>6</v>
      </c>
      <c r="F1067" s="103">
        <v>1897.27745006994</v>
      </c>
      <c r="G1067" s="103">
        <v>89.032636265604694</v>
      </c>
      <c r="H1067" s="103">
        <v>-11.2005368330178</v>
      </c>
      <c r="I1067" s="103">
        <v>4.4806053130764703</v>
      </c>
      <c r="J1067" s="103">
        <v>1.6455346830161</v>
      </c>
      <c r="K1067" s="103">
        <v>4.6404023209897902</v>
      </c>
      <c r="L1067" s="103">
        <v>22.403595717797199</v>
      </c>
    </row>
    <row r="1068" spans="1:12" customFormat="1" x14ac:dyDescent="0.25">
      <c r="A1068" s="91">
        <v>1065</v>
      </c>
      <c r="B1068" s="91">
        <v>98</v>
      </c>
      <c r="C1068" s="91"/>
      <c r="D1068" s="91"/>
      <c r="E1068" s="103">
        <v>6</v>
      </c>
      <c r="F1068" s="103">
        <v>1897.27745006994</v>
      </c>
      <c r="G1068" s="103">
        <v>89.0376137175964</v>
      </c>
      <c r="H1068" s="103">
        <v>-10.878743566247399</v>
      </c>
      <c r="I1068" s="103">
        <v>4.1588120463060996</v>
      </c>
      <c r="J1068" s="103">
        <v>1.5798486216957499</v>
      </c>
      <c r="K1068" s="103">
        <v>4.4551678470199398</v>
      </c>
      <c r="L1068" s="103">
        <v>21.2999788294712</v>
      </c>
    </row>
    <row r="1069" spans="1:12" customFormat="1" x14ac:dyDescent="0.25">
      <c r="A1069" s="91">
        <v>1066</v>
      </c>
      <c r="B1069" s="91">
        <v>99</v>
      </c>
      <c r="C1069" s="91"/>
      <c r="D1069" s="91"/>
      <c r="E1069" s="103">
        <v>6</v>
      </c>
      <c r="F1069" s="103">
        <v>1916.63742405024</v>
      </c>
      <c r="G1069" s="103">
        <v>89.033032854718499</v>
      </c>
      <c r="H1069" s="103">
        <v>-4.5858942974083803</v>
      </c>
      <c r="I1069" s="103">
        <v>-2.1340372225329598</v>
      </c>
      <c r="J1069" s="103">
        <v>2.37038858369844</v>
      </c>
      <c r="K1069" s="103">
        <v>6.6844879047343104</v>
      </c>
      <c r="L1069" s="103">
        <v>34.251202539265599</v>
      </c>
    </row>
    <row r="1070" spans="1:12" customFormat="1" x14ac:dyDescent="0.25">
      <c r="A1070" s="91">
        <v>1067</v>
      </c>
      <c r="B1070" s="91">
        <v>100</v>
      </c>
      <c r="C1070" s="91"/>
      <c r="D1070" s="91"/>
      <c r="E1070" s="103">
        <v>6</v>
      </c>
      <c r="F1070" s="103">
        <v>1935.9973980305499</v>
      </c>
      <c r="G1070" s="103">
        <v>89.043319617525697</v>
      </c>
      <c r="H1070" s="103">
        <v>-1.2588961298260799</v>
      </c>
      <c r="I1070" s="103">
        <v>-5.46103539011526</v>
      </c>
      <c r="J1070" s="103">
        <v>1.3414946471103399</v>
      </c>
      <c r="K1070" s="103">
        <v>3.78301043320233</v>
      </c>
      <c r="L1070" s="103">
        <v>17.1258330261971</v>
      </c>
    </row>
    <row r="1071" spans="1:12" customFormat="1" x14ac:dyDescent="0.25">
      <c r="A1071" s="91">
        <v>1068</v>
      </c>
      <c r="B1071" s="91">
        <v>99</v>
      </c>
      <c r="C1071" s="91"/>
      <c r="D1071" s="91"/>
      <c r="E1071" s="103">
        <v>6</v>
      </c>
      <c r="F1071" s="103">
        <v>1916.63742405024</v>
      </c>
      <c r="G1071" s="103">
        <v>89.051679060817506</v>
      </c>
      <c r="H1071" s="103">
        <v>-1.2903740982862699</v>
      </c>
      <c r="I1071" s="103">
        <v>-5.4295574216550797</v>
      </c>
      <c r="J1071" s="103">
        <v>0.94994704571523703</v>
      </c>
      <c r="K1071" s="103">
        <v>2.6788475024268199</v>
      </c>
      <c r="L1071" s="103">
        <v>10.4116448194066</v>
      </c>
    </row>
    <row r="1072" spans="1:12" customFormat="1" x14ac:dyDescent="0.25">
      <c r="A1072" s="91">
        <v>1069</v>
      </c>
      <c r="B1072" s="91">
        <v>99</v>
      </c>
      <c r="C1072" s="91"/>
      <c r="D1072" s="91"/>
      <c r="E1072" s="103">
        <v>6</v>
      </c>
      <c r="F1072" s="103">
        <v>1916.63742405024</v>
      </c>
      <c r="G1072" s="103">
        <v>89.056656512809198</v>
      </c>
      <c r="H1072" s="103">
        <v>-10.825465816953001</v>
      </c>
      <c r="I1072" s="103">
        <v>4.1055342970116202</v>
      </c>
      <c r="J1072" s="103">
        <v>1.5882761377969301</v>
      </c>
      <c r="K1072" s="103">
        <v>4.4789334143335502</v>
      </c>
      <c r="L1072" s="103">
        <v>21.384386733485599</v>
      </c>
    </row>
    <row r="1073" spans="1:12" customFormat="1" x14ac:dyDescent="0.25">
      <c r="A1073" s="91">
        <v>1070</v>
      </c>
      <c r="B1073" s="91">
        <v>99</v>
      </c>
      <c r="C1073" s="91"/>
      <c r="D1073" s="91"/>
      <c r="E1073" s="103">
        <v>6</v>
      </c>
      <c r="F1073" s="103">
        <v>1916.63742405024</v>
      </c>
      <c r="G1073" s="103">
        <v>89.066943275616396</v>
      </c>
      <c r="H1073" s="103">
        <v>-8.9277412706557406</v>
      </c>
      <c r="I1073" s="103">
        <v>2.2078097507144001</v>
      </c>
      <c r="J1073" s="103">
        <v>1.2914884312471699</v>
      </c>
      <c r="K1073" s="103">
        <v>3.6419930711555701</v>
      </c>
      <c r="L1073" s="103">
        <v>16.335520579927799</v>
      </c>
    </row>
    <row r="1074" spans="1:12" customFormat="1" x14ac:dyDescent="0.25">
      <c r="A1074" s="91">
        <v>1071</v>
      </c>
      <c r="B1074" s="91">
        <v>99</v>
      </c>
      <c r="C1074" s="91"/>
      <c r="D1074" s="91"/>
      <c r="E1074" s="103">
        <v>6</v>
      </c>
      <c r="F1074" s="103">
        <v>1916.63742405024</v>
      </c>
      <c r="G1074" s="103">
        <v>89.056218148259006</v>
      </c>
      <c r="H1074" s="103">
        <v>-10.9235869137152</v>
      </c>
      <c r="I1074" s="103">
        <v>4.2036553937738503</v>
      </c>
      <c r="J1074" s="103">
        <v>1.84217440966988</v>
      </c>
      <c r="K1074" s="103">
        <v>5.1949256946877096</v>
      </c>
      <c r="L1074" s="103">
        <v>25.631136253180799</v>
      </c>
    </row>
    <row r="1075" spans="1:12" customFormat="1" x14ac:dyDescent="0.25">
      <c r="A1075" s="91">
        <v>1072</v>
      </c>
      <c r="B1075" s="91">
        <v>100</v>
      </c>
      <c r="C1075" s="91"/>
      <c r="D1075" s="91"/>
      <c r="E1075" s="103">
        <v>6</v>
      </c>
      <c r="F1075" s="103">
        <v>1935.9973980305499</v>
      </c>
      <c r="G1075" s="103">
        <v>89.045493020901503</v>
      </c>
      <c r="H1075" s="103">
        <v>-3.0876615624942998</v>
      </c>
      <c r="I1075" s="103">
        <v>-3.6322699574470398</v>
      </c>
      <c r="J1075" s="103">
        <v>1.8551391147290399</v>
      </c>
      <c r="K1075" s="103">
        <v>5.2314861197388298</v>
      </c>
      <c r="L1075" s="103">
        <v>25.794549830953098</v>
      </c>
    </row>
    <row r="1076" spans="1:12" customFormat="1" x14ac:dyDescent="0.25">
      <c r="A1076" s="91">
        <v>1073</v>
      </c>
      <c r="B1076" s="91">
        <v>100</v>
      </c>
      <c r="C1076" s="91"/>
      <c r="D1076" s="91"/>
      <c r="E1076" s="103">
        <v>6</v>
      </c>
      <c r="F1076" s="103">
        <v>1935.9973980305499</v>
      </c>
      <c r="G1076" s="103">
        <v>89.055779783708701</v>
      </c>
      <c r="H1076" s="103">
        <v>-1.2588961298260799</v>
      </c>
      <c r="I1076" s="103">
        <v>-5.46103539011526</v>
      </c>
      <c r="J1076" s="103">
        <v>1.3455505904931899</v>
      </c>
      <c r="K1076" s="103">
        <v>3.7944481800221501</v>
      </c>
      <c r="L1076" s="103">
        <v>17.195546977147099</v>
      </c>
    </row>
    <row r="1077" spans="1:12" customFormat="1" x14ac:dyDescent="0.25">
      <c r="A1077" s="91">
        <v>1074</v>
      </c>
      <c r="B1077" s="91">
        <v>100</v>
      </c>
      <c r="C1077" s="91"/>
      <c r="D1077" s="91"/>
      <c r="E1077" s="103">
        <v>6</v>
      </c>
      <c r="F1077" s="103">
        <v>1935.9973980305499</v>
      </c>
      <c r="G1077" s="103">
        <v>89.066066546515898</v>
      </c>
      <c r="H1077" s="103">
        <v>-9.4325939489706201</v>
      </c>
      <c r="I1077" s="103">
        <v>2.71266242902928</v>
      </c>
      <c r="J1077" s="103">
        <v>1.4898630128000201</v>
      </c>
      <c r="K1077" s="103">
        <v>4.2014087298860003</v>
      </c>
      <c r="L1077" s="103">
        <v>19.658052214028199</v>
      </c>
    </row>
    <row r="1078" spans="1:12" customFormat="1" x14ac:dyDescent="0.25">
      <c r="A1078" s="91">
        <v>1075</v>
      </c>
      <c r="B1078" s="91">
        <v>100</v>
      </c>
      <c r="C1078" s="91"/>
      <c r="D1078" s="91"/>
      <c r="E1078" s="103">
        <v>6</v>
      </c>
      <c r="F1078" s="103">
        <v>1935.9973980305499</v>
      </c>
      <c r="G1078" s="103">
        <v>89.076353309323096</v>
      </c>
      <c r="H1078" s="103">
        <v>-9.3249967679001706</v>
      </c>
      <c r="I1078" s="103">
        <v>2.6050652479588301</v>
      </c>
      <c r="J1078" s="103">
        <v>1.45349256473769</v>
      </c>
      <c r="K1078" s="103">
        <v>4.0988441875850601</v>
      </c>
      <c r="L1078" s="103">
        <v>19.0396626924665</v>
      </c>
    </row>
    <row r="1079" spans="1:12" customFormat="1" x14ac:dyDescent="0.25">
      <c r="A1079" s="91">
        <v>1076</v>
      </c>
      <c r="B1079" s="91">
        <v>100</v>
      </c>
      <c r="C1079" s="91"/>
      <c r="D1079" s="91"/>
      <c r="E1079" s="103">
        <v>6</v>
      </c>
      <c r="F1079" s="103">
        <v>1935.9973980305499</v>
      </c>
      <c r="G1079" s="103">
        <v>89.084447407553</v>
      </c>
      <c r="H1079" s="103">
        <v>-9.3782745171946598</v>
      </c>
      <c r="I1079" s="103">
        <v>2.6583429972533201</v>
      </c>
      <c r="J1079" s="103">
        <v>1.46313347046395</v>
      </c>
      <c r="K1079" s="103">
        <v>4.1260315095967801</v>
      </c>
      <c r="L1079" s="103">
        <v>19.2038883615119</v>
      </c>
    </row>
    <row r="1080" spans="1:12" customFormat="1" x14ac:dyDescent="0.25">
      <c r="A1080" s="91">
        <v>1077</v>
      </c>
      <c r="B1080" s="91">
        <v>100</v>
      </c>
      <c r="C1080" s="91"/>
      <c r="D1080" s="91"/>
      <c r="E1080" s="103">
        <v>6</v>
      </c>
      <c r="F1080" s="103">
        <v>1935.9973980305499</v>
      </c>
      <c r="G1080" s="103">
        <v>89.091601050686705</v>
      </c>
      <c r="H1080" s="103">
        <v>-1.54234916597376</v>
      </c>
      <c r="I1080" s="103">
        <v>-5.1775823539675798</v>
      </c>
      <c r="J1080" s="103">
        <v>1.4508046871581</v>
      </c>
      <c r="K1080" s="103">
        <v>4.0912643817702197</v>
      </c>
      <c r="L1080" s="103">
        <v>18.994140133338298</v>
      </c>
    </row>
    <row r="1081" spans="1:12" customFormat="1" x14ac:dyDescent="0.25">
      <c r="A1081" s="91">
        <v>1078</v>
      </c>
      <c r="B1081" s="91">
        <v>100</v>
      </c>
      <c r="C1081" s="91"/>
      <c r="D1081" s="91"/>
      <c r="E1081" s="103">
        <v>6</v>
      </c>
      <c r="F1081" s="103">
        <v>1935.9973980305499</v>
      </c>
      <c r="G1081" s="103">
        <v>89.099769775846696</v>
      </c>
      <c r="H1081" s="103">
        <v>-9.3782745171946598</v>
      </c>
      <c r="I1081" s="103">
        <v>2.6583429972533201</v>
      </c>
      <c r="J1081" s="103">
        <v>1.46107749118078</v>
      </c>
      <c r="K1081" s="103">
        <v>4.1202336548714902</v>
      </c>
      <c r="L1081" s="103">
        <v>19.169147465565501</v>
      </c>
    </row>
    <row r="1082" spans="1:12" customFormat="1" x14ac:dyDescent="0.25">
      <c r="A1082" s="91">
        <v>1079</v>
      </c>
      <c r="B1082" s="91">
        <v>100</v>
      </c>
      <c r="C1082" s="91"/>
      <c r="D1082" s="91"/>
      <c r="E1082" s="103">
        <v>6</v>
      </c>
      <c r="F1082" s="103">
        <v>1935.9973980305499</v>
      </c>
      <c r="G1082" s="103">
        <v>89.111757074110997</v>
      </c>
      <c r="H1082" s="103">
        <v>-9.3782745171946598</v>
      </c>
      <c r="I1082" s="103">
        <v>2.6583429972533201</v>
      </c>
      <c r="J1082" s="103">
        <v>1.46054764507372</v>
      </c>
      <c r="K1082" s="103">
        <v>4.1187394906157397</v>
      </c>
      <c r="L1082" s="103">
        <v>19.160322476518299</v>
      </c>
    </row>
    <row r="1083" spans="1:12" customFormat="1" x14ac:dyDescent="0.25">
      <c r="A1083" s="91">
        <v>1080</v>
      </c>
      <c r="B1083" s="91">
        <v>100</v>
      </c>
      <c r="C1083" s="91"/>
      <c r="D1083" s="91"/>
      <c r="E1083" s="103">
        <v>6</v>
      </c>
      <c r="F1083" s="103">
        <v>1935.9973980305499</v>
      </c>
      <c r="G1083" s="103">
        <v>89.123744372375299</v>
      </c>
      <c r="H1083" s="103">
        <v>-1.54234916597376</v>
      </c>
      <c r="I1083" s="103">
        <v>-5.1775823539675798</v>
      </c>
      <c r="J1083" s="103">
        <v>1.4517597228689301</v>
      </c>
      <c r="K1083" s="103">
        <v>4.0939575792913097</v>
      </c>
      <c r="L1083" s="103">
        <v>19.0109174982403</v>
      </c>
    </row>
    <row r="1084" spans="1:12" customFormat="1" x14ac:dyDescent="0.25">
      <c r="A1084" s="91">
        <v>1081</v>
      </c>
      <c r="B1084" s="91">
        <v>100</v>
      </c>
      <c r="C1084" s="91"/>
      <c r="D1084" s="91"/>
      <c r="E1084" s="103">
        <v>6</v>
      </c>
      <c r="F1084" s="103">
        <v>1935.9973980305499</v>
      </c>
      <c r="G1084" s="103">
        <v>89.135731670639601</v>
      </c>
      <c r="H1084" s="103">
        <v>-9.3782745171946598</v>
      </c>
      <c r="I1084" s="103">
        <v>2.6583429972533201</v>
      </c>
      <c r="J1084" s="103">
        <v>1.45795094212289</v>
      </c>
      <c r="K1084" s="103">
        <v>4.1114167969500803</v>
      </c>
      <c r="L1084" s="103">
        <v>19.116511080063301</v>
      </c>
    </row>
    <row r="1085" spans="1:12" customFormat="1" x14ac:dyDescent="0.25">
      <c r="A1085" s="91">
        <v>1082</v>
      </c>
      <c r="B1085" s="91">
        <v>100</v>
      </c>
      <c r="C1085" s="91"/>
      <c r="D1085" s="91"/>
      <c r="E1085" s="103">
        <v>6</v>
      </c>
      <c r="F1085" s="103">
        <v>1935.9973980305499</v>
      </c>
      <c r="G1085" s="103">
        <v>89.142060383700198</v>
      </c>
      <c r="H1085" s="103">
        <v>-9.4325939489706201</v>
      </c>
      <c r="I1085" s="103">
        <v>2.71266242902928</v>
      </c>
      <c r="J1085" s="103">
        <v>1.47026619207775</v>
      </c>
      <c r="K1085" s="103">
        <v>4.1461457607719403</v>
      </c>
      <c r="L1085" s="103">
        <v>19.326154514865699</v>
      </c>
    </row>
    <row r="1086" spans="1:12" customFormat="1" x14ac:dyDescent="0.25">
      <c r="A1086" s="91">
        <v>1083</v>
      </c>
      <c r="B1086" s="91">
        <v>100</v>
      </c>
      <c r="C1086" s="91"/>
      <c r="D1086" s="91"/>
      <c r="E1086" s="103">
        <v>6</v>
      </c>
      <c r="F1086" s="103">
        <v>1935.9973980305499</v>
      </c>
      <c r="G1086" s="103">
        <v>89.148389096760795</v>
      </c>
      <c r="H1086" s="103">
        <v>-1.54234916597376</v>
      </c>
      <c r="I1086" s="103">
        <v>-5.1775823539675798</v>
      </c>
      <c r="J1086" s="103">
        <v>1.41447417798119</v>
      </c>
      <c r="K1086" s="103">
        <v>3.9888124669930298</v>
      </c>
      <c r="L1086" s="103">
        <v>18.3757161122262</v>
      </c>
    </row>
    <row r="1087" spans="1:12" customFormat="1" x14ac:dyDescent="0.25">
      <c r="A1087" s="91">
        <v>1084</v>
      </c>
      <c r="B1087" s="91">
        <v>100</v>
      </c>
      <c r="C1087" s="91"/>
      <c r="D1087" s="91"/>
      <c r="E1087" s="103">
        <v>6</v>
      </c>
      <c r="F1087" s="103">
        <v>1935.9973980305499</v>
      </c>
      <c r="G1087" s="103">
        <v>89.140060201165198</v>
      </c>
      <c r="H1087" s="103">
        <v>-11.309349540458699</v>
      </c>
      <c r="I1087" s="103">
        <v>4.5894180205173196</v>
      </c>
      <c r="J1087" s="103">
        <v>1.5988085085527499</v>
      </c>
      <c r="K1087" s="103">
        <v>4.5086346647570599</v>
      </c>
      <c r="L1087" s="103">
        <v>21.503939037054</v>
      </c>
    </row>
    <row r="1088" spans="1:12" customFormat="1" x14ac:dyDescent="0.25">
      <c r="A1088" s="91">
        <v>1085</v>
      </c>
      <c r="B1088" s="91">
        <v>100</v>
      </c>
      <c r="C1088" s="91"/>
      <c r="D1088" s="91"/>
      <c r="E1088" s="103">
        <v>6</v>
      </c>
      <c r="F1088" s="103">
        <v>1935.9973980305499</v>
      </c>
      <c r="G1088" s="103">
        <v>89.144461594710506</v>
      </c>
      <c r="H1088" s="103">
        <v>-7.75027648866027</v>
      </c>
      <c r="I1088" s="103">
        <v>1.0303449687189301</v>
      </c>
      <c r="J1088" s="103">
        <v>0.95975748640203196</v>
      </c>
      <c r="K1088" s="103">
        <v>2.7065129124621099</v>
      </c>
      <c r="L1088" s="103">
        <v>10.5091795961849</v>
      </c>
    </row>
    <row r="1089" spans="1:12" customFormat="1" x14ac:dyDescent="0.25">
      <c r="A1089" s="91">
        <v>1086</v>
      </c>
      <c r="B1089" s="91">
        <v>99</v>
      </c>
      <c r="C1089" s="91"/>
      <c r="D1089" s="91"/>
      <c r="E1089" s="103">
        <v>6</v>
      </c>
      <c r="F1089" s="103">
        <v>1916.63742405024</v>
      </c>
      <c r="G1089" s="103">
        <v>89.143675029392796</v>
      </c>
      <c r="H1089" s="103">
        <v>-1.54234916597376</v>
      </c>
      <c r="I1089" s="103">
        <v>-5.1775823539675798</v>
      </c>
      <c r="J1089" s="103">
        <v>1.4199143215496599</v>
      </c>
      <c r="K1089" s="103">
        <v>4.0041536537222999</v>
      </c>
      <c r="L1089" s="103">
        <v>18.5327786402169</v>
      </c>
    </row>
    <row r="1090" spans="1:12" customFormat="1" x14ac:dyDescent="0.25">
      <c r="A1090" s="91">
        <v>1087</v>
      </c>
      <c r="B1090" s="91">
        <v>100</v>
      </c>
      <c r="C1090" s="91"/>
      <c r="D1090" s="91"/>
      <c r="E1090" s="103">
        <v>6</v>
      </c>
      <c r="F1090" s="103">
        <v>1935.9973980305499</v>
      </c>
      <c r="G1090" s="103">
        <v>89.128991852288706</v>
      </c>
      <c r="H1090" s="103">
        <v>-3.0876615624942998</v>
      </c>
      <c r="I1090" s="103">
        <v>-3.6322699574470398</v>
      </c>
      <c r="J1090" s="103">
        <v>1.9660460527458501</v>
      </c>
      <c r="K1090" s="103">
        <v>5.5442433152564599</v>
      </c>
      <c r="L1090" s="103">
        <v>27.632023648113002</v>
      </c>
    </row>
    <row r="1091" spans="1:12" customFormat="1" x14ac:dyDescent="0.25">
      <c r="A1091" s="91">
        <v>1088</v>
      </c>
      <c r="B1091" s="91">
        <v>100</v>
      </c>
      <c r="C1091" s="91"/>
      <c r="D1091" s="91"/>
      <c r="E1091" s="103">
        <v>6</v>
      </c>
      <c r="F1091" s="103">
        <v>1935.9973980305499</v>
      </c>
      <c r="G1091" s="103">
        <v>89.140979150552994</v>
      </c>
      <c r="H1091" s="103">
        <v>-8.9277412706557406</v>
      </c>
      <c r="I1091" s="103">
        <v>2.2078097507144001</v>
      </c>
      <c r="J1091" s="103">
        <v>1.32431582107795</v>
      </c>
      <c r="K1091" s="103">
        <v>3.7345662010537599</v>
      </c>
      <c r="L1091" s="103">
        <v>16.832784649503399</v>
      </c>
    </row>
    <row r="1092" spans="1:12" customFormat="1" x14ac:dyDescent="0.25">
      <c r="A1092" s="91">
        <v>1089</v>
      </c>
      <c r="B1092" s="91">
        <v>100</v>
      </c>
      <c r="C1092" s="91"/>
      <c r="D1092" s="91"/>
      <c r="E1092" s="103">
        <v>6</v>
      </c>
      <c r="F1092" s="103">
        <v>1935.9973980305499</v>
      </c>
      <c r="G1092" s="103">
        <v>89.145993308944995</v>
      </c>
      <c r="H1092" s="103">
        <v>-9.3793161996761292</v>
      </c>
      <c r="I1092" s="103">
        <v>2.65938467973479</v>
      </c>
      <c r="J1092" s="103">
        <v>1.49617949130106</v>
      </c>
      <c r="K1092" s="103">
        <v>4.2192211782040001</v>
      </c>
      <c r="L1092" s="103">
        <v>19.766618836750901</v>
      </c>
    </row>
    <row r="1093" spans="1:12" customFormat="1" x14ac:dyDescent="0.25">
      <c r="A1093" s="91">
        <v>1090</v>
      </c>
      <c r="B1093" s="91">
        <v>100</v>
      </c>
      <c r="C1093" s="91"/>
      <c r="D1093" s="91"/>
      <c r="E1093" s="103">
        <v>6</v>
      </c>
      <c r="F1093" s="103">
        <v>1935.9973980305499</v>
      </c>
      <c r="G1093" s="103">
        <v>89.142973724164904</v>
      </c>
      <c r="H1093" s="103">
        <v>-9.3782745171946598</v>
      </c>
      <c r="I1093" s="103">
        <v>2.6583429972533201</v>
      </c>
      <c r="J1093" s="103">
        <v>1.4499464945760301</v>
      </c>
      <c r="K1093" s="103">
        <v>4.0888442815494201</v>
      </c>
      <c r="L1093" s="103">
        <v>18.980349023943901</v>
      </c>
    </row>
    <row r="1094" spans="1:12" customFormat="1" x14ac:dyDescent="0.25">
      <c r="A1094" s="91">
        <v>1091</v>
      </c>
      <c r="B1094" s="91">
        <v>100</v>
      </c>
      <c r="C1094" s="91"/>
      <c r="D1094" s="91"/>
      <c r="E1094" s="103">
        <v>6</v>
      </c>
      <c r="F1094" s="103">
        <v>1935.9973980305499</v>
      </c>
      <c r="G1094" s="103">
        <v>89.149302437225501</v>
      </c>
      <c r="H1094" s="103">
        <v>-1.54234916597376</v>
      </c>
      <c r="I1094" s="103">
        <v>-5.1775823539675798</v>
      </c>
      <c r="J1094" s="103">
        <v>1.4527157350237501</v>
      </c>
      <c r="K1094" s="103">
        <v>4.0966535303811797</v>
      </c>
      <c r="L1094" s="103">
        <v>19.027604984663199</v>
      </c>
    </row>
    <row r="1095" spans="1:12" customFormat="1" x14ac:dyDescent="0.25">
      <c r="A1095" s="91">
        <v>1092</v>
      </c>
      <c r="B1095" s="91">
        <v>100</v>
      </c>
      <c r="C1095" s="91"/>
      <c r="D1095" s="91"/>
      <c r="E1095" s="103">
        <v>6</v>
      </c>
      <c r="F1095" s="103">
        <v>1935.9973980305499</v>
      </c>
      <c r="G1095" s="103">
        <v>89.146282852445395</v>
      </c>
      <c r="H1095" s="103">
        <v>-9.3782745171946598</v>
      </c>
      <c r="I1095" s="103">
        <v>2.6583429972533201</v>
      </c>
      <c r="J1095" s="103">
        <v>1.4583843494058999</v>
      </c>
      <c r="K1095" s="103">
        <v>4.1126390040434604</v>
      </c>
      <c r="L1095" s="103">
        <v>19.124057101965899</v>
      </c>
    </row>
    <row r="1096" spans="1:12" customFormat="1" x14ac:dyDescent="0.25">
      <c r="A1096" s="91">
        <v>1093</v>
      </c>
      <c r="B1096" s="91">
        <v>100</v>
      </c>
      <c r="C1096" s="91"/>
      <c r="D1096" s="91"/>
      <c r="E1096" s="103">
        <v>6</v>
      </c>
      <c r="F1096" s="103">
        <v>1935.9973980305499</v>
      </c>
      <c r="G1096" s="103">
        <v>89.143263267665404</v>
      </c>
      <c r="H1096" s="103">
        <v>-9.3782745171946598</v>
      </c>
      <c r="I1096" s="103">
        <v>2.6583429972533201</v>
      </c>
      <c r="J1096" s="103">
        <v>1.4612364639255599</v>
      </c>
      <c r="K1096" s="103">
        <v>4.1206819574818798</v>
      </c>
      <c r="L1096" s="103">
        <v>19.1725496243434</v>
      </c>
    </row>
    <row r="1097" spans="1:12" customFormat="1" x14ac:dyDescent="0.25">
      <c r="A1097" s="91">
        <v>1094</v>
      </c>
      <c r="B1097" s="91">
        <v>100</v>
      </c>
      <c r="C1097" s="91"/>
      <c r="D1097" s="91"/>
      <c r="E1097" s="103">
        <v>6</v>
      </c>
      <c r="F1097" s="103">
        <v>1935.9973980305499</v>
      </c>
      <c r="G1097" s="103">
        <v>89.149591980726001</v>
      </c>
      <c r="H1097" s="103">
        <v>-1.54234916597376</v>
      </c>
      <c r="I1097" s="103">
        <v>-5.1775823539675798</v>
      </c>
      <c r="J1097" s="103">
        <v>1.4436101736793101</v>
      </c>
      <c r="K1097" s="103">
        <v>4.07097587774176</v>
      </c>
      <c r="L1097" s="103">
        <v>18.872530588983</v>
      </c>
    </row>
    <row r="1098" spans="1:12" customFormat="1" x14ac:dyDescent="0.25">
      <c r="A1098" s="91">
        <v>1095</v>
      </c>
      <c r="B1098" s="91">
        <v>100</v>
      </c>
      <c r="C1098" s="91"/>
      <c r="D1098" s="91"/>
      <c r="E1098" s="103">
        <v>6</v>
      </c>
      <c r="F1098" s="103">
        <v>1935.9973980305499</v>
      </c>
      <c r="G1098" s="103">
        <v>89.146572395945896</v>
      </c>
      <c r="H1098" s="103">
        <v>-9.4325939489706201</v>
      </c>
      <c r="I1098" s="103">
        <v>2.71266242902928</v>
      </c>
      <c r="J1098" s="103">
        <v>1.4819275109632899</v>
      </c>
      <c r="K1098" s="103">
        <v>4.1790306411581</v>
      </c>
      <c r="L1098" s="103">
        <v>19.524498530683299</v>
      </c>
    </row>
    <row r="1099" spans="1:12" customFormat="1" x14ac:dyDescent="0.25">
      <c r="A1099" s="91">
        <v>1096</v>
      </c>
      <c r="B1099" s="91">
        <v>100</v>
      </c>
      <c r="C1099" s="91"/>
      <c r="D1099" s="91"/>
      <c r="E1099" s="103">
        <v>6</v>
      </c>
      <c r="F1099" s="103">
        <v>1935.9973980305499</v>
      </c>
      <c r="G1099" s="103">
        <v>89.143552811165804</v>
      </c>
      <c r="H1099" s="103">
        <v>-9.0948214810469707</v>
      </c>
      <c r="I1099" s="103">
        <v>2.3748899611056302</v>
      </c>
      <c r="J1099" s="103">
        <v>1.3746803287057701</v>
      </c>
      <c r="K1099" s="103">
        <v>3.8765939446825102</v>
      </c>
      <c r="L1099" s="103">
        <v>17.6957067948115</v>
      </c>
    </row>
    <row r="1100" spans="1:12" customFormat="1" x14ac:dyDescent="0.25">
      <c r="A1100" s="91">
        <v>1097</v>
      </c>
      <c r="B1100" s="91">
        <v>100</v>
      </c>
      <c r="C1100" s="91"/>
      <c r="D1100" s="91"/>
      <c r="E1100" s="103">
        <v>6</v>
      </c>
      <c r="F1100" s="103">
        <v>1935.9973980305499</v>
      </c>
      <c r="G1100" s="103">
        <v>89.1288696340618</v>
      </c>
      <c r="H1100" s="103">
        <v>-3.2611235462919299</v>
      </c>
      <c r="I1100" s="103">
        <v>-3.4588079736494102</v>
      </c>
      <c r="J1100" s="103">
        <v>1.7691977829713701</v>
      </c>
      <c r="K1100" s="103">
        <v>4.9891318506533198</v>
      </c>
      <c r="L1100" s="103">
        <v>24.364372013553901</v>
      </c>
    </row>
    <row r="1101" spans="1:12" customFormat="1" x14ac:dyDescent="0.25">
      <c r="A1101" s="91">
        <v>1098</v>
      </c>
      <c r="B1101" s="91">
        <v>101</v>
      </c>
      <c r="C1101" s="91"/>
      <c r="D1101" s="91"/>
      <c r="E1101" s="103">
        <v>6</v>
      </c>
      <c r="F1101" s="103">
        <v>1955.35737201085</v>
      </c>
      <c r="G1101" s="103">
        <v>89.119845042161501</v>
      </c>
      <c r="H1101" s="103">
        <v>-6.5148668806750702</v>
      </c>
      <c r="I1101" s="103">
        <v>-0.205064639266267</v>
      </c>
      <c r="J1101" s="103">
        <v>2.2238028834677599</v>
      </c>
      <c r="K1101" s="103">
        <v>6.2711167187028201</v>
      </c>
      <c r="L1101" s="103">
        <v>31.808900069012701</v>
      </c>
    </row>
    <row r="1102" spans="1:12" customFormat="1" x14ac:dyDescent="0.25">
      <c r="A1102" s="91">
        <v>1099</v>
      </c>
      <c r="B1102" s="91">
        <v>102</v>
      </c>
      <c r="C1102" s="91"/>
      <c r="D1102" s="91"/>
      <c r="E1102" s="103">
        <v>6</v>
      </c>
      <c r="F1102" s="103">
        <v>1974.7173459911601</v>
      </c>
      <c r="G1102" s="103">
        <v>89.116857154849001</v>
      </c>
      <c r="H1102" s="103">
        <v>-10.9235869137152</v>
      </c>
      <c r="I1102" s="103">
        <v>4.2036553937738503</v>
      </c>
      <c r="J1102" s="103">
        <v>2.1547148313371398</v>
      </c>
      <c r="K1102" s="103">
        <v>6.0762886419879703</v>
      </c>
      <c r="L1102" s="103">
        <v>30.636321292366699</v>
      </c>
    </row>
    <row r="1103" spans="1:12" customFormat="1" x14ac:dyDescent="0.25">
      <c r="A1103" s="91">
        <v>1100</v>
      </c>
      <c r="B1103" s="91">
        <v>103</v>
      </c>
      <c r="C1103" s="91"/>
      <c r="D1103" s="91"/>
      <c r="E1103" s="103">
        <v>6</v>
      </c>
      <c r="F1103" s="103">
        <v>1994.0773199714599</v>
      </c>
      <c r="G1103" s="103">
        <v>89.115520704215399</v>
      </c>
      <c r="H1103" s="103">
        <v>-3.0876615624942998</v>
      </c>
      <c r="I1103" s="103">
        <v>-3.6322699574470398</v>
      </c>
      <c r="J1103" s="103">
        <v>2.21385289936882</v>
      </c>
      <c r="K1103" s="103">
        <v>6.2430577967104099</v>
      </c>
      <c r="L1103" s="103">
        <v>31.556123896027799</v>
      </c>
    </row>
    <row r="1104" spans="1:12" customFormat="1" x14ac:dyDescent="0.25">
      <c r="A1104" s="91">
        <v>1101</v>
      </c>
      <c r="B1104" s="91">
        <v>104</v>
      </c>
      <c r="C1104" s="91"/>
      <c r="D1104" s="91"/>
      <c r="E1104" s="103">
        <v>6</v>
      </c>
      <c r="F1104" s="103">
        <v>2013.43729395177</v>
      </c>
      <c r="G1104" s="103">
        <v>89.114184253581897</v>
      </c>
      <c r="H1104" s="103">
        <v>-3.0876615624942998</v>
      </c>
      <c r="I1104" s="103">
        <v>-3.6322699574470398</v>
      </c>
      <c r="J1104" s="103">
        <v>2.2448558961246601</v>
      </c>
      <c r="K1104" s="103">
        <v>6.3304861442185603</v>
      </c>
      <c r="L1104" s="103">
        <v>32.014352121857002</v>
      </c>
    </row>
    <row r="1105" spans="1:72" customFormat="1" x14ac:dyDescent="0.25">
      <c r="A1105" s="91">
        <v>1102</v>
      </c>
      <c r="B1105" s="91">
        <v>105</v>
      </c>
      <c r="C1105" s="91"/>
      <c r="D1105" s="91"/>
      <c r="E1105" s="103">
        <v>6</v>
      </c>
      <c r="F1105" s="103">
        <v>2032.7972679320701</v>
      </c>
      <c r="G1105" s="103">
        <v>89.125031593933699</v>
      </c>
      <c r="H1105" s="103">
        <v>-11.054749450874199</v>
      </c>
      <c r="I1105" s="103">
        <v>4.3348179309328296</v>
      </c>
      <c r="J1105" s="103">
        <v>2.2970959919500502</v>
      </c>
      <c r="K1105" s="103">
        <v>6.4778030403125104</v>
      </c>
      <c r="L1105" s="103">
        <v>32.8183039969405</v>
      </c>
    </row>
    <row r="1106" spans="1:72" customFormat="1" x14ac:dyDescent="0.25">
      <c r="A1106" s="91">
        <v>1103</v>
      </c>
      <c r="B1106" s="91">
        <v>106</v>
      </c>
      <c r="C1106" s="91"/>
      <c r="D1106" s="91"/>
      <c r="E1106" s="103">
        <v>6</v>
      </c>
      <c r="F1106" s="103">
        <v>2052.15724191238</v>
      </c>
      <c r="G1106" s="103">
        <v>89.102845449832103</v>
      </c>
      <c r="H1106" s="103">
        <v>-11.054749450874199</v>
      </c>
      <c r="I1106" s="103">
        <v>4.3348179309328296</v>
      </c>
      <c r="J1106" s="103">
        <v>2.3369594587574398</v>
      </c>
      <c r="K1106" s="103">
        <v>6.5902178838311096</v>
      </c>
      <c r="L1106" s="103">
        <v>33.417922195224797</v>
      </c>
    </row>
    <row r="1107" spans="1:72" customFormat="1" x14ac:dyDescent="0.25">
      <c r="A1107" s="91">
        <v>1104</v>
      </c>
      <c r="B1107" s="91">
        <v>107</v>
      </c>
      <c r="C1107" s="91"/>
      <c r="D1107" s="91"/>
      <c r="E1107" s="103">
        <v>6</v>
      </c>
      <c r="F1107" s="103">
        <v>2071.5172158926798</v>
      </c>
      <c r="G1107" s="103">
        <v>89.086572420881197</v>
      </c>
      <c r="H1107" s="103">
        <v>-3.2188240996532902</v>
      </c>
      <c r="I1107" s="103">
        <v>-3.5011074202880499</v>
      </c>
      <c r="J1107" s="103">
        <v>2.3680586734927398</v>
      </c>
      <c r="K1107" s="103">
        <v>6.6779175657206196</v>
      </c>
      <c r="L1107" s="103">
        <v>33.873060858158603</v>
      </c>
    </row>
    <row r="1108" spans="1:72" customFormat="1" x14ac:dyDescent="0.25">
      <c r="A1108" s="91">
        <v>1105</v>
      </c>
      <c r="B1108" s="91">
        <v>108</v>
      </c>
      <c r="C1108" s="91"/>
      <c r="D1108" s="91"/>
      <c r="E1108" s="103">
        <v>6</v>
      </c>
      <c r="F1108" s="103">
        <v>2090.8771898729901</v>
      </c>
      <c r="G1108" s="103">
        <v>89.062889329067303</v>
      </c>
      <c r="H1108" s="103">
        <v>-3.2188240996532902</v>
      </c>
      <c r="I1108" s="103">
        <v>-3.5011074202880499</v>
      </c>
      <c r="J1108" s="103">
        <v>2.4099348576958799</v>
      </c>
      <c r="K1108" s="103">
        <v>6.7960082655861997</v>
      </c>
      <c r="L1108" s="103">
        <v>34.502273025235503</v>
      </c>
    </row>
    <row r="1109" spans="1:72" customFormat="1" x14ac:dyDescent="0.25">
      <c r="A1109" s="91">
        <v>1106</v>
      </c>
      <c r="B1109" s="91">
        <v>109</v>
      </c>
      <c r="C1109" s="91"/>
      <c r="D1109" s="91"/>
      <c r="E1109" s="103">
        <v>6</v>
      </c>
      <c r="F1109" s="103">
        <v>2110.2371638533</v>
      </c>
      <c r="G1109" s="103">
        <v>89.042339356926902</v>
      </c>
      <c r="H1109" s="103">
        <v>-11.054749450874199</v>
      </c>
      <c r="I1109" s="103">
        <v>4.3348179309328296</v>
      </c>
      <c r="J1109" s="103">
        <v>2.4612571518431898</v>
      </c>
      <c r="K1109" s="103">
        <v>6.9407369640072796</v>
      </c>
      <c r="L1109" s="103">
        <v>35.283668993375798</v>
      </c>
    </row>
    <row r="1110" spans="1:72" customFormat="1" x14ac:dyDescent="0.25">
      <c r="A1110" s="91">
        <v>1107</v>
      </c>
      <c r="B1110" s="91">
        <v>110</v>
      </c>
      <c r="C1110" s="91"/>
      <c r="D1110" s="91"/>
      <c r="E1110" s="103">
        <v>6</v>
      </c>
      <c r="F1110" s="103">
        <v>2129.5971378335998</v>
      </c>
      <c r="G1110" s="103">
        <v>89.021789384786501</v>
      </c>
      <c r="H1110" s="103">
        <v>-10.454331625352401</v>
      </c>
      <c r="I1110" s="103">
        <v>3.73440010541107</v>
      </c>
      <c r="J1110" s="103">
        <v>2.5071810181323402</v>
      </c>
      <c r="K1110" s="103">
        <v>7.07024211386313</v>
      </c>
      <c r="L1110" s="103">
        <v>35.975110303140902</v>
      </c>
    </row>
    <row r="1111" spans="1:72" customFormat="1" x14ac:dyDescent="0.25">
      <c r="A1111" s="91">
        <v>1108</v>
      </c>
      <c r="B1111" s="91">
        <v>111</v>
      </c>
      <c r="C1111" s="91"/>
      <c r="D1111" s="91"/>
      <c r="E1111" s="103">
        <v>6</v>
      </c>
      <c r="F1111" s="103">
        <v>2148.9571118139102</v>
      </c>
      <c r="G1111" s="103">
        <v>89.010632686192395</v>
      </c>
      <c r="H1111" s="103">
        <v>-2.6184062741315199</v>
      </c>
      <c r="I1111" s="103">
        <v>-4.1015252458098201</v>
      </c>
      <c r="J1111" s="103">
        <v>2.5263523840255302</v>
      </c>
      <c r="K1111" s="103">
        <v>7.1243053017773796</v>
      </c>
      <c r="L1111" s="103">
        <v>36.229437443007903</v>
      </c>
    </row>
    <row r="1112" spans="1:72" customFormat="1" x14ac:dyDescent="0.25">
      <c r="A1112" s="91">
        <v>1109</v>
      </c>
      <c r="B1112" s="91">
        <v>112</v>
      </c>
      <c r="C1112" s="91"/>
      <c r="D1112" s="91"/>
      <c r="E1112" s="103">
        <v>6</v>
      </c>
      <c r="F1112" s="103">
        <v>2168.31708579421</v>
      </c>
      <c r="G1112" s="103">
        <v>88.999475987598203</v>
      </c>
      <c r="H1112" s="103">
        <v>-2.6184062741315199</v>
      </c>
      <c r="I1112" s="103">
        <v>-4.1015252458098201</v>
      </c>
      <c r="J1112" s="103">
        <v>2.6244442892004098</v>
      </c>
      <c r="K1112" s="103">
        <v>7.4009241473975296</v>
      </c>
      <c r="L1112" s="103">
        <v>37.764822855253001</v>
      </c>
    </row>
    <row r="1113" spans="1:72" customFormat="1" x14ac:dyDescent="0.25">
      <c r="A1113" s="91">
        <v>1110</v>
      </c>
      <c r="B1113" s="91">
        <v>113</v>
      </c>
      <c r="C1113" s="91"/>
      <c r="D1113" s="91"/>
      <c r="E1113" s="103">
        <v>6</v>
      </c>
      <c r="F1113" s="103">
        <v>2187.6770597745199</v>
      </c>
      <c r="G1113" s="103">
        <v>88.943872192862102</v>
      </c>
      <c r="H1113" s="103">
        <v>-11.054749450874199</v>
      </c>
      <c r="I1113" s="103">
        <v>4.3348179309328296</v>
      </c>
      <c r="J1113" s="103">
        <v>2.4776943262992899</v>
      </c>
      <c r="K1113" s="103">
        <v>6.9870897411829098</v>
      </c>
      <c r="L1113" s="103">
        <v>35.309721143072203</v>
      </c>
    </row>
    <row r="1114" spans="1:72" customFormat="1" x14ac:dyDescent="0.25">
      <c r="A1114" s="91">
        <v>1111</v>
      </c>
      <c r="B1114" s="91">
        <v>114</v>
      </c>
      <c r="C1114" s="91"/>
      <c r="D1114" s="91"/>
      <c r="E1114" s="103">
        <v>6</v>
      </c>
      <c r="F1114" s="103">
        <v>2207.0370337548202</v>
      </c>
      <c r="G1114" s="103">
        <v>88.877984722344195</v>
      </c>
      <c r="H1114" s="103">
        <v>-9.9583795705818208</v>
      </c>
      <c r="I1114" s="103">
        <v>3.2384480506404798</v>
      </c>
      <c r="J1114" s="103">
        <v>3.2973717138630998</v>
      </c>
      <c r="K1114" s="103">
        <v>9.2985772418548898</v>
      </c>
      <c r="L1114" s="103">
        <v>48.386613785602897</v>
      </c>
    </row>
    <row r="1115" spans="1:72" s="8" customFormat="1" x14ac:dyDescent="0.25">
      <c r="A1115" s="91">
        <v>1112</v>
      </c>
      <c r="B1115" s="91">
        <v>116</v>
      </c>
      <c r="C1115" s="91"/>
      <c r="D1115" s="91"/>
      <c r="E1115" s="103">
        <v>6</v>
      </c>
      <c r="F1115" s="103">
        <v>2245.7569817154299</v>
      </c>
      <c r="G1115" s="103">
        <v>88.763655522537505</v>
      </c>
      <c r="H1115" s="103">
        <v>-1.7770851354178201</v>
      </c>
      <c r="I1115" s="103">
        <v>-4.94284638452352</v>
      </c>
      <c r="J1115" s="103">
        <v>2.7649896080671001</v>
      </c>
      <c r="K1115" s="103">
        <v>7.7972614781171998</v>
      </c>
      <c r="L1115" s="103">
        <v>39.789589658109897</v>
      </c>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1">
        <v>1113</v>
      </c>
      <c r="B1116" s="91">
        <v>116</v>
      </c>
      <c r="C1116" s="91"/>
      <c r="D1116" s="91"/>
      <c r="E1116" s="103">
        <v>6</v>
      </c>
      <c r="F1116" s="103">
        <v>2245.7569817154299</v>
      </c>
      <c r="G1116" s="103">
        <v>88.664711298963098</v>
      </c>
      <c r="H1116" s="103">
        <v>-3.6517249579619402</v>
      </c>
      <c r="I1116" s="103">
        <v>-3.0682065619793999</v>
      </c>
      <c r="J1116" s="103">
        <v>2.1581778721065201</v>
      </c>
      <c r="K1116" s="103">
        <v>6.0860544054141599</v>
      </c>
      <c r="L1116" s="103">
        <v>29.794825713883501</v>
      </c>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1">
        <v>1114</v>
      </c>
      <c r="B1117" s="91">
        <v>117</v>
      </c>
      <c r="C1117" s="91"/>
      <c r="D1117" s="91"/>
      <c r="E1117" s="103">
        <v>6</v>
      </c>
      <c r="F1117" s="103">
        <v>2265.1169556957402</v>
      </c>
      <c r="G1117" s="103">
        <v>88.599628191794295</v>
      </c>
      <c r="H1117" s="103">
        <v>-8.8111073561448396</v>
      </c>
      <c r="I1117" s="103">
        <v>2.0911758362035</v>
      </c>
      <c r="J1117" s="103">
        <v>2.99633208455514</v>
      </c>
      <c r="K1117" s="103">
        <v>8.4496464906718902</v>
      </c>
      <c r="L1117" s="103">
        <v>43.448488430231897</v>
      </c>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1">
        <v>1115</v>
      </c>
      <c r="B1118" s="91">
        <v>118</v>
      </c>
      <c r="C1118" s="91"/>
      <c r="D1118" s="91"/>
      <c r="E1118" s="103">
        <v>6</v>
      </c>
      <c r="F1118" s="103">
        <v>2284.4769296760501</v>
      </c>
      <c r="G1118" s="103">
        <v>88.557800330621802</v>
      </c>
      <c r="H1118" s="103">
        <v>-9.8818349013401807</v>
      </c>
      <c r="I1118" s="103">
        <v>3.1619033813988402</v>
      </c>
      <c r="J1118" s="103">
        <v>2.7977094580542001</v>
      </c>
      <c r="K1118" s="103">
        <v>7.8895313460146399</v>
      </c>
      <c r="L1118" s="103">
        <v>40.178865008978299</v>
      </c>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1">
        <v>1116</v>
      </c>
      <c r="B1119" s="91">
        <v>119</v>
      </c>
      <c r="C1119" s="91"/>
      <c r="D1119" s="91"/>
      <c r="E1119" s="103">
        <v>6</v>
      </c>
      <c r="F1119" s="103">
        <v>2303.8369036563499</v>
      </c>
      <c r="G1119" s="103">
        <v>88.508470310402501</v>
      </c>
      <c r="H1119" s="103">
        <v>-8.3446183779301606</v>
      </c>
      <c r="I1119" s="103">
        <v>1.6246868579888201</v>
      </c>
      <c r="J1119" s="103">
        <v>3.0363022776201798</v>
      </c>
      <c r="K1119" s="103">
        <v>8.5623623018813202</v>
      </c>
      <c r="L1119" s="103">
        <v>43.956021963151201</v>
      </c>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1">
        <v>1117</v>
      </c>
      <c r="B1120" s="91">
        <v>120</v>
      </c>
      <c r="C1120" s="91"/>
      <c r="D1120" s="91"/>
      <c r="E1120" s="103">
        <v>6</v>
      </c>
      <c r="F1120" s="103">
        <v>2323.1968776366598</v>
      </c>
      <c r="G1120" s="103">
        <v>88.487584766809206</v>
      </c>
      <c r="H1120" s="103">
        <v>-2.9701690266533198</v>
      </c>
      <c r="I1120" s="103">
        <v>-3.7497624932880198</v>
      </c>
      <c r="J1120" s="103">
        <v>2.5628556662320001</v>
      </c>
      <c r="K1120" s="103">
        <v>7.2272444359220298</v>
      </c>
      <c r="L1120" s="103">
        <v>36.186581415899099</v>
      </c>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1">
        <v>1118</v>
      </c>
      <c r="B1121" s="91">
        <v>120</v>
      </c>
      <c r="C1121" s="91"/>
      <c r="D1121" s="91"/>
      <c r="E1121" s="103">
        <v>6</v>
      </c>
      <c r="F1121" s="103">
        <v>2323.1968776366598</v>
      </c>
      <c r="G1121" s="103">
        <v>88.477697056957595</v>
      </c>
      <c r="H1121" s="103">
        <v>-3.6517249579619402</v>
      </c>
      <c r="I1121" s="103">
        <v>-3.0682065619793999</v>
      </c>
      <c r="J1121" s="103">
        <v>2.0787191486942902</v>
      </c>
      <c r="K1121" s="103">
        <v>5.8619810702540596</v>
      </c>
      <c r="L1121" s="103">
        <v>28.114561438892601</v>
      </c>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1">
        <v>1119</v>
      </c>
      <c r="B1122" s="91">
        <v>120</v>
      </c>
      <c r="C1122" s="91"/>
      <c r="D1122" s="91"/>
      <c r="E1122" s="103">
        <v>6</v>
      </c>
      <c r="F1122" s="103">
        <v>2323.1968776366598</v>
      </c>
      <c r="G1122" s="103">
        <v>88.467809347105998</v>
      </c>
      <c r="H1122" s="103">
        <v>-11.487650309182801</v>
      </c>
      <c r="I1122" s="103">
        <v>4.7677187892414796</v>
      </c>
      <c r="J1122" s="103">
        <v>2.2171386943835998</v>
      </c>
      <c r="K1122" s="103">
        <v>6.2523237276994399</v>
      </c>
      <c r="L1122" s="103">
        <v>30.442675745975301</v>
      </c>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1">
        <v>1120</v>
      </c>
      <c r="B1123" s="91">
        <v>120</v>
      </c>
      <c r="C1123" s="91"/>
      <c r="D1123" s="91"/>
      <c r="E1123" s="103">
        <v>6</v>
      </c>
      <c r="F1123" s="103">
        <v>2323.1968776366598</v>
      </c>
      <c r="G1123" s="103">
        <v>88.457921637254401</v>
      </c>
      <c r="H1123" s="103">
        <v>-11.487650309182801</v>
      </c>
      <c r="I1123" s="103">
        <v>4.7677187892414796</v>
      </c>
      <c r="J1123" s="103">
        <v>2.18208049201183</v>
      </c>
      <c r="K1123" s="103">
        <v>6.15345971387171</v>
      </c>
      <c r="L1123" s="103">
        <v>29.854317164099498</v>
      </c>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1">
        <v>1121</v>
      </c>
      <c r="B1124" s="91">
        <v>120</v>
      </c>
      <c r="C1124" s="91"/>
      <c r="D1124" s="91"/>
      <c r="E1124" s="103">
        <v>6</v>
      </c>
      <c r="F1124" s="103">
        <v>2323.1968776366598</v>
      </c>
      <c r="G1124" s="103">
        <v>88.448033927402804</v>
      </c>
      <c r="H1124" s="103">
        <v>-3.6517249579619402</v>
      </c>
      <c r="I1124" s="103">
        <v>-3.0682065619793999</v>
      </c>
      <c r="J1124" s="103">
        <v>2.1826043763678098</v>
      </c>
      <c r="K1124" s="103">
        <v>6.1549370660093103</v>
      </c>
      <c r="L1124" s="103">
        <v>29.8629076289882</v>
      </c>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1">
        <v>1122</v>
      </c>
      <c r="B1125" s="91">
        <v>120</v>
      </c>
      <c r="C1125" s="91"/>
      <c r="D1125" s="91"/>
      <c r="E1125" s="103">
        <v>6</v>
      </c>
      <c r="F1125" s="103">
        <v>2323.1968776366598</v>
      </c>
      <c r="G1125" s="103">
        <v>88.438146217551207</v>
      </c>
      <c r="H1125" s="103">
        <v>-3.6517249579619402</v>
      </c>
      <c r="I1125" s="103">
        <v>-3.0682065619793999</v>
      </c>
      <c r="J1125" s="103">
        <v>2.1756142748598202</v>
      </c>
      <c r="K1125" s="103">
        <v>6.1352250030570996</v>
      </c>
      <c r="L1125" s="103">
        <v>29.745309462434001</v>
      </c>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1">
        <v>1123</v>
      </c>
      <c r="B1126" s="91">
        <v>120</v>
      </c>
      <c r="C1126" s="91"/>
      <c r="D1126" s="91"/>
      <c r="E1126" s="103">
        <v>6</v>
      </c>
      <c r="F1126" s="103">
        <v>2323.1968776366598</v>
      </c>
      <c r="G1126" s="103">
        <v>88.428258507699496</v>
      </c>
      <c r="H1126" s="103">
        <v>-3.6517249579619402</v>
      </c>
      <c r="I1126" s="103">
        <v>-3.0682065619793999</v>
      </c>
      <c r="J1126" s="103">
        <v>2.1923857840885499</v>
      </c>
      <c r="K1126" s="103">
        <v>6.1825206031770996</v>
      </c>
      <c r="L1126" s="103">
        <v>30.0266940895186</v>
      </c>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1">
        <v>1124</v>
      </c>
      <c r="B1127" s="91">
        <v>120</v>
      </c>
      <c r="C1127" s="91"/>
      <c r="D1127" s="91"/>
      <c r="E1127" s="103">
        <v>6</v>
      </c>
      <c r="F1127" s="103">
        <v>2323.1968776366598</v>
      </c>
      <c r="G1127" s="103">
        <v>88.418370797847899</v>
      </c>
      <c r="H1127" s="103">
        <v>-11.487650309182801</v>
      </c>
      <c r="I1127" s="103">
        <v>4.7677187892414796</v>
      </c>
      <c r="J1127" s="103">
        <v>2.1411679689610001</v>
      </c>
      <c r="K1127" s="103">
        <v>6.0380865352434503</v>
      </c>
      <c r="L1127" s="103">
        <v>29.1657931799908</v>
      </c>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1">
        <v>1125</v>
      </c>
      <c r="B1128" s="91">
        <v>120</v>
      </c>
      <c r="C1128" s="91"/>
      <c r="D1128" s="91"/>
      <c r="E1128" s="103">
        <v>6</v>
      </c>
      <c r="F1128" s="103">
        <v>2323.1968776366598</v>
      </c>
      <c r="G1128" s="103">
        <v>88.408483087996302</v>
      </c>
      <c r="H1128" s="103">
        <v>-11.6188128463418</v>
      </c>
      <c r="I1128" s="103">
        <v>4.8988813264004696</v>
      </c>
      <c r="J1128" s="103">
        <v>2.3685190356079699</v>
      </c>
      <c r="K1128" s="103">
        <v>6.6792157853510199</v>
      </c>
      <c r="L1128" s="103">
        <v>32.9689694615966</v>
      </c>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1">
        <v>1126</v>
      </c>
      <c r="B1129" s="91">
        <v>120</v>
      </c>
      <c r="C1129" s="91"/>
      <c r="D1129" s="91"/>
      <c r="E1129" s="103">
        <v>6</v>
      </c>
      <c r="F1129" s="103">
        <v>2323.1968776366598</v>
      </c>
      <c r="G1129" s="103">
        <v>88.418646200868494</v>
      </c>
      <c r="H1129" s="103">
        <v>0</v>
      </c>
      <c r="I1129" s="103">
        <v>-6.7199315199413396</v>
      </c>
      <c r="J1129" s="103">
        <v>1.51915364672109</v>
      </c>
      <c r="K1129" s="103">
        <v>4.2840082199079896</v>
      </c>
      <c r="L1129" s="103">
        <v>18.5336476040771</v>
      </c>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1">
        <v>1127</v>
      </c>
      <c r="B1130" s="91">
        <v>118</v>
      </c>
      <c r="C1130" s="91"/>
      <c r="D1130" s="91"/>
      <c r="E1130" s="103">
        <v>6</v>
      </c>
      <c r="F1130" s="103">
        <v>2284.4769296760501</v>
      </c>
      <c r="G1130" s="103">
        <v>88.4040423753585</v>
      </c>
      <c r="H1130" s="103">
        <v>-11.970173169640301</v>
      </c>
      <c r="I1130" s="103">
        <v>5.2502416496989301</v>
      </c>
      <c r="J1130" s="103">
        <v>0</v>
      </c>
      <c r="K1130" s="103">
        <v>0</v>
      </c>
      <c r="L1130" s="103">
        <v>-3.7155864010811301</v>
      </c>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1">
        <v>1128</v>
      </c>
      <c r="B1131" s="91">
        <v>115</v>
      </c>
      <c r="C1131" s="91"/>
      <c r="D1131" s="91"/>
      <c r="E1131" s="103">
        <v>6</v>
      </c>
      <c r="F1131" s="103">
        <v>2226.39700773513</v>
      </c>
      <c r="G1131" s="103">
        <v>88.339116088535405</v>
      </c>
      <c r="H1131" s="103">
        <v>-12.6862596584215</v>
      </c>
      <c r="I1131" s="103">
        <v>5.9663281384801996</v>
      </c>
      <c r="J1131" s="103">
        <v>0</v>
      </c>
      <c r="K1131" s="103">
        <v>0</v>
      </c>
      <c r="L1131" s="103">
        <v>-8.4730715004205592</v>
      </c>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1">
        <v>1129</v>
      </c>
      <c r="B1132" s="91">
        <v>112</v>
      </c>
      <c r="C1132" s="91"/>
      <c r="D1132" s="91"/>
      <c r="E1132" s="103">
        <v>6</v>
      </c>
      <c r="F1132" s="103">
        <v>2168.31708579421</v>
      </c>
      <c r="G1132" s="103">
        <v>88.385778598235007</v>
      </c>
      <c r="H1132" s="103">
        <v>-14.2374322121593</v>
      </c>
      <c r="I1132" s="103">
        <v>7.5175006922179204</v>
      </c>
      <c r="J1132" s="103">
        <v>0</v>
      </c>
      <c r="K1132" s="103">
        <v>0</v>
      </c>
      <c r="L1132" s="103">
        <v>-5.4116288837615798</v>
      </c>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1">
        <v>1130</v>
      </c>
      <c r="B1133" s="91">
        <v>110</v>
      </c>
      <c r="C1133" s="91"/>
      <c r="D1133" s="91"/>
      <c r="E1133" s="103">
        <v>6</v>
      </c>
      <c r="F1133" s="103">
        <v>2129.5971378335998</v>
      </c>
      <c r="G1133" s="103">
        <v>88.417864890954206</v>
      </c>
      <c r="H1133" s="103">
        <v>0</v>
      </c>
      <c r="I1133" s="103">
        <v>-6.7199315199413396</v>
      </c>
      <c r="J1133" s="103">
        <v>1.1708748847541399</v>
      </c>
      <c r="K1133" s="103">
        <v>3.30186327209038</v>
      </c>
      <c r="L1133" s="103">
        <v>13.383315947034999</v>
      </c>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1">
        <v>1131</v>
      </c>
      <c r="B1134" s="91">
        <v>109</v>
      </c>
      <c r="C1134" s="91"/>
      <c r="D1134" s="91"/>
      <c r="E1134" s="103">
        <v>6</v>
      </c>
      <c r="F1134" s="103">
        <v>2110.2371638533</v>
      </c>
      <c r="G1134" s="103">
        <v>88.446584556575402</v>
      </c>
      <c r="H1134" s="103">
        <v>-14.298471601434599</v>
      </c>
      <c r="I1134" s="103">
        <v>7.57854008149328</v>
      </c>
      <c r="J1134" s="103">
        <v>0</v>
      </c>
      <c r="K1134" s="103">
        <v>0</v>
      </c>
      <c r="L1134" s="103">
        <v>-5.6623247000072396</v>
      </c>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1">
        <v>1132</v>
      </c>
      <c r="B1135" s="91">
        <v>105</v>
      </c>
      <c r="C1135" s="91"/>
      <c r="D1135" s="91"/>
      <c r="E1135" s="103">
        <v>6</v>
      </c>
      <c r="F1135" s="103">
        <v>2032.7972679320701</v>
      </c>
      <c r="G1135" s="103">
        <v>88.434637875325706</v>
      </c>
      <c r="H1135" s="103">
        <v>-20.748466551570701</v>
      </c>
      <c r="I1135" s="103">
        <v>14.0285350316293</v>
      </c>
      <c r="J1135" s="103">
        <v>0</v>
      </c>
      <c r="K1135" s="103">
        <v>0</v>
      </c>
      <c r="L1135" s="103">
        <v>-7.5140419837855204</v>
      </c>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1">
        <v>1133</v>
      </c>
      <c r="B1136" s="91">
        <v>103</v>
      </c>
      <c r="C1136" s="91"/>
      <c r="D1136" s="91"/>
      <c r="E1136" s="103">
        <v>6</v>
      </c>
      <c r="F1136" s="103">
        <v>1994.0773199714599</v>
      </c>
      <c r="G1136" s="103">
        <v>88.475322110448303</v>
      </c>
      <c r="H1136" s="103">
        <v>-1.53269137086567</v>
      </c>
      <c r="I1136" s="103">
        <v>-5.1872401490756701</v>
      </c>
      <c r="J1136" s="103">
        <v>0.371430405782192</v>
      </c>
      <c r="K1136" s="103">
        <v>1.0474325062044301</v>
      </c>
      <c r="L1136" s="103">
        <v>-0.26291424386569801</v>
      </c>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1">
        <v>1134</v>
      </c>
      <c r="B1137" s="91">
        <v>100</v>
      </c>
      <c r="C1137" s="91"/>
      <c r="D1137" s="91"/>
      <c r="E1137" s="103">
        <v>6</v>
      </c>
      <c r="F1137" s="103">
        <v>1935.9973980305499</v>
      </c>
      <c r="G1137" s="103">
        <v>88.447164505596504</v>
      </c>
      <c r="H1137" s="103">
        <v>-16.758574478017099</v>
      </c>
      <c r="I1137" s="103">
        <v>10.038642958075799</v>
      </c>
      <c r="J1137" s="103">
        <v>0</v>
      </c>
      <c r="K1137" s="103">
        <v>0</v>
      </c>
      <c r="L1137" s="103">
        <v>-7.0576171673393198</v>
      </c>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1">
        <v>1135</v>
      </c>
      <c r="B1138" s="91">
        <v>97</v>
      </c>
      <c r="C1138" s="91"/>
      <c r="D1138" s="91"/>
      <c r="E1138" s="103">
        <v>6</v>
      </c>
      <c r="F1138" s="103">
        <v>1877.9174760896301</v>
      </c>
      <c r="G1138" s="103">
        <v>88.477675604077206</v>
      </c>
      <c r="H1138" s="103">
        <v>-1.3953559968553799</v>
      </c>
      <c r="I1138" s="103">
        <v>-5.3245755230859597</v>
      </c>
      <c r="J1138" s="103">
        <v>0.48930322581976599</v>
      </c>
      <c r="K1138" s="103">
        <v>1.3798334658009901</v>
      </c>
      <c r="L1138" s="103">
        <v>2.3889393388204798</v>
      </c>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1">
        <v>1136</v>
      </c>
      <c r="B1139" s="91">
        <v>96</v>
      </c>
      <c r="C1139" s="91"/>
      <c r="D1139" s="91"/>
      <c r="E1139" s="103">
        <v>6</v>
      </c>
      <c r="F1139" s="103">
        <v>1858.55750210932</v>
      </c>
      <c r="G1139" s="103">
        <v>88.506039061922095</v>
      </c>
      <c r="H1139" s="103">
        <v>-16.452019887382399</v>
      </c>
      <c r="I1139" s="103">
        <v>9.7320883674410208</v>
      </c>
      <c r="J1139" s="103">
        <v>0</v>
      </c>
      <c r="K1139" s="103">
        <v>0</v>
      </c>
      <c r="L1139" s="103">
        <v>-6.70290242293727</v>
      </c>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1">
        <v>1137</v>
      </c>
      <c r="B1140" s="91">
        <v>92</v>
      </c>
      <c r="C1140" s="91"/>
      <c r="D1140" s="91"/>
      <c r="E1140" s="103">
        <v>6</v>
      </c>
      <c r="F1140" s="103">
        <v>1781.1176061880999</v>
      </c>
      <c r="G1140" s="103">
        <v>88.472464713213796</v>
      </c>
      <c r="H1140" s="103">
        <v>-15.840697276784599</v>
      </c>
      <c r="I1140" s="103">
        <v>9.1207657568432996</v>
      </c>
      <c r="J1140" s="103">
        <v>0</v>
      </c>
      <c r="K1140" s="103">
        <v>0</v>
      </c>
      <c r="L1140" s="103">
        <v>-6.3570542162138102</v>
      </c>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1">
        <v>1138</v>
      </c>
      <c r="B1141" s="91">
        <v>90</v>
      </c>
      <c r="C1141" s="91"/>
      <c r="D1141" s="91"/>
      <c r="E1141" s="103">
        <v>6</v>
      </c>
      <c r="F1141" s="103">
        <v>1742.39765822749</v>
      </c>
      <c r="G1141" s="103">
        <v>88.493568644212601</v>
      </c>
      <c r="H1141" s="103">
        <v>-16.5640473295046</v>
      </c>
      <c r="I1141" s="103">
        <v>9.8441158095632595</v>
      </c>
      <c r="J1141" s="103">
        <v>0.24102902605468801</v>
      </c>
      <c r="K1141" s="103">
        <v>0.67970105004413295</v>
      </c>
      <c r="L1141" s="103">
        <v>-1.5132316197489299</v>
      </c>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1">
        <v>1139</v>
      </c>
      <c r="B1142" s="91">
        <v>88</v>
      </c>
      <c r="C1142" s="91"/>
      <c r="D1142" s="91"/>
      <c r="E1142" s="103">
        <v>6</v>
      </c>
      <c r="F1142" s="103">
        <v>1703.67771026688</v>
      </c>
      <c r="G1142" s="103">
        <v>88.519346491243695</v>
      </c>
      <c r="H1142" s="103">
        <v>-1.3126464989195099</v>
      </c>
      <c r="I1142" s="103">
        <v>-5.4072850210218304</v>
      </c>
      <c r="J1142" s="103">
        <v>0.47679768434907399</v>
      </c>
      <c r="K1142" s="103">
        <v>1.34456788053877</v>
      </c>
      <c r="L1142" s="103">
        <v>2.8723103264453802</v>
      </c>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1">
        <v>1140</v>
      </c>
      <c r="B1143" s="91">
        <v>87</v>
      </c>
      <c r="C1143" s="91"/>
      <c r="D1143" s="91"/>
      <c r="E1143" s="103">
        <v>6</v>
      </c>
      <c r="F1143" s="103">
        <v>1684.3177362865799</v>
      </c>
      <c r="G1143" s="103">
        <v>88.537852614821503</v>
      </c>
      <c r="H1143" s="103">
        <v>-16.452019887382399</v>
      </c>
      <c r="I1143" s="103">
        <v>9.7320883674410208</v>
      </c>
      <c r="J1143" s="103">
        <v>0</v>
      </c>
      <c r="K1143" s="103">
        <v>0</v>
      </c>
      <c r="L1143" s="103">
        <v>-5.9366497090868799</v>
      </c>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1">
        <v>1141</v>
      </c>
      <c r="B1144" s="91">
        <v>83</v>
      </c>
      <c r="C1144" s="91"/>
      <c r="D1144" s="91"/>
      <c r="E1144" s="103">
        <v>6</v>
      </c>
      <c r="F1144" s="103">
        <v>1606.87784036535</v>
      </c>
      <c r="G1144" s="103">
        <v>88.5278340126941</v>
      </c>
      <c r="H1144" s="103">
        <v>-11.7307621065994</v>
      </c>
      <c r="I1144" s="103">
        <v>5.0108305866580896</v>
      </c>
      <c r="J1144" s="103">
        <v>0</v>
      </c>
      <c r="K1144" s="103">
        <v>0</v>
      </c>
      <c r="L1144" s="103">
        <v>-5.60940045054077</v>
      </c>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1">
        <v>1142</v>
      </c>
      <c r="B1145" s="91">
        <v>80</v>
      </c>
      <c r="C1145" s="91"/>
      <c r="D1145" s="91"/>
      <c r="E1145" s="103">
        <v>6</v>
      </c>
      <c r="F1145" s="103">
        <v>1548.79791842444</v>
      </c>
      <c r="G1145" s="103">
        <v>88.5456909064401</v>
      </c>
      <c r="H1145" s="103">
        <v>-14.959369569074701</v>
      </c>
      <c r="I1145" s="103">
        <v>8.2394380491333301</v>
      </c>
      <c r="J1145" s="103">
        <v>0</v>
      </c>
      <c r="K1145" s="103">
        <v>0</v>
      </c>
      <c r="L1145" s="103">
        <v>-5.3690144314155397</v>
      </c>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1">
        <v>1143</v>
      </c>
      <c r="B1146" s="91">
        <v>77</v>
      </c>
      <c r="C1146" s="91"/>
      <c r="D1146" s="91"/>
      <c r="E1146" s="103">
        <v>6</v>
      </c>
      <c r="F1146" s="103">
        <v>1490.71799648352</v>
      </c>
      <c r="G1146" s="103">
        <v>88.543604743287304</v>
      </c>
      <c r="H1146" s="103">
        <v>-15.882267716904201</v>
      </c>
      <c r="I1146" s="103">
        <v>9.1623361969628405</v>
      </c>
      <c r="J1146" s="103">
        <v>0</v>
      </c>
      <c r="K1146" s="103">
        <v>0</v>
      </c>
      <c r="L1146" s="103">
        <v>-5.1327846018271499</v>
      </c>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1">
        <v>1144</v>
      </c>
      <c r="B1147" s="91">
        <v>73</v>
      </c>
      <c r="C1147" s="91"/>
      <c r="D1147" s="91"/>
      <c r="E1147" s="103">
        <v>6</v>
      </c>
      <c r="F1147" s="103">
        <v>1413.2781005623001</v>
      </c>
      <c r="G1147" s="103">
        <v>88.548019136759706</v>
      </c>
      <c r="H1147" s="103">
        <v>-4.7707944565153699</v>
      </c>
      <c r="I1147" s="103">
        <v>-1.9491370634259699</v>
      </c>
      <c r="J1147" s="103">
        <v>0</v>
      </c>
      <c r="K1147" s="103">
        <v>0</v>
      </c>
      <c r="L1147" s="103">
        <v>-4.8240072967780998</v>
      </c>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1">
        <v>1145</v>
      </c>
      <c r="B1148" s="91">
        <v>69</v>
      </c>
      <c r="C1148" s="91"/>
      <c r="D1148" s="91"/>
      <c r="E1148" s="103">
        <v>6</v>
      </c>
      <c r="F1148" s="103">
        <v>1335.83820464108</v>
      </c>
      <c r="G1148" s="103">
        <v>88.551639260279998</v>
      </c>
      <c r="H1148" s="103">
        <v>-9.40915809263646</v>
      </c>
      <c r="I1148" s="103">
        <v>2.6892265726951199</v>
      </c>
      <c r="J1148" s="103">
        <v>0</v>
      </c>
      <c r="K1148" s="103">
        <v>0</v>
      </c>
      <c r="L1148" s="103">
        <v>-4.5219722547554797</v>
      </c>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1">
        <v>1146</v>
      </c>
      <c r="B1149" s="91">
        <v>65</v>
      </c>
      <c r="C1149" s="91"/>
      <c r="D1149" s="91"/>
      <c r="E1149" s="103">
        <v>6</v>
      </c>
      <c r="F1149" s="103">
        <v>1258.3983087198601</v>
      </c>
      <c r="G1149" s="103">
        <v>88.555626520172794</v>
      </c>
      <c r="H1149" s="103">
        <v>-9.0862759395556694</v>
      </c>
      <c r="I1149" s="103">
        <v>2.3663444196143302</v>
      </c>
      <c r="J1149" s="103">
        <v>0</v>
      </c>
      <c r="K1149" s="103">
        <v>0</v>
      </c>
      <c r="L1149" s="103">
        <v>-4.22631003668935</v>
      </c>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1">
        <v>1147</v>
      </c>
      <c r="B1150" s="91">
        <v>61</v>
      </c>
      <c r="C1150" s="91"/>
      <c r="D1150" s="91"/>
      <c r="E1150" s="103">
        <v>5</v>
      </c>
      <c r="F1150" s="103">
        <v>1406.3778395659399</v>
      </c>
      <c r="G1150" s="103">
        <v>88.558331972063797</v>
      </c>
      <c r="H1150" s="103">
        <v>-10.279135914863099</v>
      </c>
      <c r="I1150" s="103">
        <v>3.55920439492176</v>
      </c>
      <c r="J1150" s="103">
        <v>0</v>
      </c>
      <c r="K1150" s="103">
        <v>0</v>
      </c>
      <c r="L1150" s="103">
        <v>-4.7968263707421803</v>
      </c>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1">
        <v>1148</v>
      </c>
      <c r="B1151" s="91">
        <v>57</v>
      </c>
      <c r="C1151" s="91"/>
      <c r="D1151" s="91"/>
      <c r="E1151" s="103">
        <v>5</v>
      </c>
      <c r="F1151" s="103">
        <v>1314.15634188949</v>
      </c>
      <c r="G1151" s="103">
        <v>88.581298222230998</v>
      </c>
      <c r="H1151" s="103">
        <v>-7.6362589137452597</v>
      </c>
      <c r="I1151" s="103">
        <v>0.91632739380391803</v>
      </c>
      <c r="J1151" s="103">
        <v>0</v>
      </c>
      <c r="K1151" s="103">
        <v>0</v>
      </c>
      <c r="L1151" s="103">
        <v>-4.43856535906012</v>
      </c>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1">
        <v>1149</v>
      </c>
      <c r="B1152" s="91">
        <v>55</v>
      </c>
      <c r="C1152" s="91"/>
      <c r="D1152" s="91"/>
      <c r="E1152" s="103">
        <v>5</v>
      </c>
      <c r="F1152" s="103">
        <v>1268.0455930512601</v>
      </c>
      <c r="G1152" s="103">
        <v>88.603185499434204</v>
      </c>
      <c r="H1152" s="103">
        <v>-5.8520535797161104</v>
      </c>
      <c r="I1152" s="103">
        <v>-0.86787794022523401</v>
      </c>
      <c r="J1152" s="103">
        <v>0</v>
      </c>
      <c r="K1152" s="103">
        <v>0</v>
      </c>
      <c r="L1152" s="103">
        <v>-4.2628080461215596</v>
      </c>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1">
        <v>1150</v>
      </c>
      <c r="B1153" s="91">
        <v>51</v>
      </c>
      <c r="C1153" s="91"/>
      <c r="D1153" s="91"/>
      <c r="E1153" s="103">
        <v>5</v>
      </c>
      <c r="F1153" s="103">
        <v>1175.8240953748</v>
      </c>
      <c r="G1153" s="103">
        <v>88.603814053332499</v>
      </c>
      <c r="H1153" s="103">
        <v>-10.3391427217227</v>
      </c>
      <c r="I1153" s="103">
        <v>3.6192112017813201</v>
      </c>
      <c r="J1153" s="103">
        <v>0</v>
      </c>
      <c r="K1153" s="103">
        <v>0</v>
      </c>
      <c r="L1153" s="103">
        <v>-3.91764984155198</v>
      </c>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1">
        <v>1151</v>
      </c>
      <c r="B1154" s="91">
        <v>47</v>
      </c>
      <c r="C1154" s="91"/>
      <c r="D1154" s="91"/>
      <c r="E1154" s="103">
        <v>4</v>
      </c>
      <c r="F1154" s="103">
        <v>1335.67469134732</v>
      </c>
      <c r="G1154" s="103">
        <v>88.620866006311601</v>
      </c>
      <c r="H1154" s="103">
        <v>-10.8410150026924</v>
      </c>
      <c r="I1154" s="103">
        <v>4.1210834827510796</v>
      </c>
      <c r="J1154" s="103">
        <v>0</v>
      </c>
      <c r="K1154" s="103">
        <v>0</v>
      </c>
      <c r="L1154" s="103">
        <v>-4.5213413841282097</v>
      </c>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1">
        <v>1152</v>
      </c>
      <c r="B1155" s="91">
        <v>43</v>
      </c>
      <c r="C1155" s="91"/>
      <c r="D1155" s="91"/>
      <c r="E1155" s="103">
        <v>4</v>
      </c>
      <c r="F1155" s="103">
        <v>1222.00024953053</v>
      </c>
      <c r="G1155" s="103">
        <v>88.623887473642895</v>
      </c>
      <c r="H1155" s="103">
        <v>-17.069180499052901</v>
      </c>
      <c r="I1155" s="103">
        <v>10.3492489791116</v>
      </c>
      <c r="J1155" s="103">
        <v>0</v>
      </c>
      <c r="K1155" s="103">
        <v>0</v>
      </c>
      <c r="L1155" s="103">
        <v>-4.08944031461274</v>
      </c>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1">
        <v>1153</v>
      </c>
      <c r="B1156" s="91">
        <v>37</v>
      </c>
      <c r="C1156" s="91"/>
      <c r="D1156" s="91"/>
      <c r="E1156" s="103">
        <v>3</v>
      </c>
      <c r="F1156" s="103">
        <v>1426.58808267376</v>
      </c>
      <c r="G1156" s="103">
        <v>88.631637620613006</v>
      </c>
      <c r="H1156" s="103">
        <v>-12.895223879270199</v>
      </c>
      <c r="I1156" s="103">
        <v>6.1752923593288598</v>
      </c>
      <c r="J1156" s="103">
        <v>0</v>
      </c>
      <c r="K1156" s="103">
        <v>0</v>
      </c>
      <c r="L1156" s="103">
        <v>-4.87658829924258</v>
      </c>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1">
        <v>1154</v>
      </c>
      <c r="B1157" s="91">
        <v>33</v>
      </c>
      <c r="C1157" s="91"/>
      <c r="D1157" s="91"/>
      <c r="E1157" s="103">
        <v>3</v>
      </c>
      <c r="F1157" s="103">
        <v>1272.36234400633</v>
      </c>
      <c r="G1157" s="103">
        <v>88.640302439212206</v>
      </c>
      <c r="H1157" s="103">
        <v>-14.5125370069561</v>
      </c>
      <c r="I1157" s="103">
        <v>7.7926054870147796</v>
      </c>
      <c r="J1157" s="103">
        <v>0</v>
      </c>
      <c r="K1157" s="103">
        <v>0</v>
      </c>
      <c r="L1157" s="103">
        <v>-4.2791697195575003</v>
      </c>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1">
        <v>1155</v>
      </c>
      <c r="B1158" s="91">
        <v>27</v>
      </c>
      <c r="C1158" s="91"/>
      <c r="D1158" s="91"/>
      <c r="E1158" s="103">
        <v>2</v>
      </c>
      <c r="F1158" s="103">
        <v>1663.51884532125</v>
      </c>
      <c r="G1158" s="103">
        <v>88.6420946617948</v>
      </c>
      <c r="H1158" s="103">
        <v>-12.973657719881</v>
      </c>
      <c r="I1158" s="103">
        <v>6.2537261999396403</v>
      </c>
      <c r="J1158" s="103">
        <v>0</v>
      </c>
      <c r="K1158" s="103">
        <v>0</v>
      </c>
      <c r="L1158" s="103">
        <v>-5.8479828455238598</v>
      </c>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1">
        <v>1156</v>
      </c>
      <c r="B1159" s="91">
        <v>22</v>
      </c>
      <c r="C1159" s="91"/>
      <c r="D1159" s="91"/>
      <c r="E1159" s="103">
        <v>2</v>
      </c>
      <c r="F1159" s="103">
        <v>1355.45979989139</v>
      </c>
      <c r="G1159" s="103">
        <v>88.669093686974904</v>
      </c>
      <c r="H1159" s="103">
        <v>-7.1501161297338003</v>
      </c>
      <c r="I1159" s="103">
        <v>0.43018460979246298</v>
      </c>
      <c r="J1159" s="103">
        <v>0</v>
      </c>
      <c r="K1159" s="103">
        <v>0</v>
      </c>
      <c r="L1159" s="103">
        <v>-4.5978840058875203</v>
      </c>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1">
        <v>1157</v>
      </c>
      <c r="B1160" s="91">
        <v>16</v>
      </c>
      <c r="C1160" s="91"/>
      <c r="D1160" s="91"/>
      <c r="E1160" s="103">
        <v>2</v>
      </c>
      <c r="F1160" s="103">
        <v>985.78894537555402</v>
      </c>
      <c r="G1160" s="103">
        <v>88.689434842341399</v>
      </c>
      <c r="H1160" s="103">
        <v>-2.2573074952269501</v>
      </c>
      <c r="I1160" s="103">
        <v>-4.4626240247143896</v>
      </c>
      <c r="J1160" s="103">
        <v>0</v>
      </c>
      <c r="K1160" s="103">
        <v>0</v>
      </c>
      <c r="L1160" s="103">
        <v>-3.2307944408484102</v>
      </c>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1">
        <v>1158</v>
      </c>
      <c r="B1161" s="91">
        <v>13</v>
      </c>
      <c r="C1161" s="91"/>
      <c r="D1161" s="91"/>
      <c r="E1161" s="103">
        <v>1</v>
      </c>
      <c r="F1161" s="103">
        <v>1548.3400812019299</v>
      </c>
      <c r="G1161" s="103">
        <v>88.706212763123403</v>
      </c>
      <c r="H1161" s="103">
        <v>-2.9397890506764002</v>
      </c>
      <c r="I1161" s="103">
        <v>-3.7801424692649399</v>
      </c>
      <c r="J1161" s="103">
        <v>0</v>
      </c>
      <c r="K1161" s="103">
        <v>0</v>
      </c>
      <c r="L1161" s="103">
        <v>-5.3671362118447501</v>
      </c>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1">
        <v>1159</v>
      </c>
      <c r="B1162" s="91">
        <v>6</v>
      </c>
      <c r="C1162" s="91"/>
      <c r="D1162" s="91"/>
      <c r="E1162" s="103">
        <v>1</v>
      </c>
      <c r="F1162" s="103">
        <v>800</v>
      </c>
      <c r="G1162" s="103">
        <v>88.725683833411296</v>
      </c>
      <c r="H1162" s="103">
        <v>0</v>
      </c>
      <c r="I1162" s="103">
        <v>-6.7199315199413396</v>
      </c>
      <c r="J1162" s="103">
        <v>8.4868749745997799E-2</v>
      </c>
      <c r="K1162" s="103">
        <v>0.23932959138788101</v>
      </c>
      <c r="L1162" s="103">
        <v>-2.58670399283556</v>
      </c>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1">
        <v>1160</v>
      </c>
      <c r="B1163" s="91">
        <v>2</v>
      </c>
      <c r="C1163" s="91"/>
      <c r="D1163" s="91"/>
      <c r="E1163" s="103">
        <v>1</v>
      </c>
      <c r="F1163" s="103">
        <v>800</v>
      </c>
      <c r="G1163" s="103">
        <v>88.748975181597402</v>
      </c>
      <c r="H1163" s="103">
        <v>0</v>
      </c>
      <c r="I1163" s="103">
        <v>-6.7199315199413396</v>
      </c>
      <c r="J1163" s="103">
        <v>8.4864083026300802E-2</v>
      </c>
      <c r="K1163" s="103">
        <v>0.23931643125389099</v>
      </c>
      <c r="L1163" s="103">
        <v>-0.415347598335087</v>
      </c>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1">
        <v>1161</v>
      </c>
      <c r="B1164" s="91">
        <v>0</v>
      </c>
      <c r="C1164" s="91"/>
      <c r="D1164" s="91"/>
      <c r="E1164" s="103">
        <v>0</v>
      </c>
      <c r="F1164" s="103">
        <v>800</v>
      </c>
      <c r="G1164" s="103">
        <v>88.765900798481397</v>
      </c>
      <c r="H1164" s="103">
        <v>-2.4958261527553698</v>
      </c>
      <c r="I1164" s="103">
        <v>-4.2241053671859703</v>
      </c>
      <c r="J1164" s="103">
        <v>8.4860692111828298E-2</v>
      </c>
      <c r="K1164" s="103">
        <v>0.239306868886382</v>
      </c>
      <c r="L1164" s="103">
        <v>9.4034578255074303E-2</v>
      </c>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1">
        <v>1162</v>
      </c>
      <c r="B1165" s="91">
        <v>0</v>
      </c>
      <c r="C1165" s="91"/>
      <c r="D1165" s="91"/>
      <c r="E1165" s="103">
        <v>0</v>
      </c>
      <c r="F1165" s="103">
        <v>800</v>
      </c>
      <c r="G1165" s="103">
        <v>88.782826415365506</v>
      </c>
      <c r="H1165" s="103">
        <v>-2.4958261527553698</v>
      </c>
      <c r="I1165" s="103">
        <v>-4.2241053671859703</v>
      </c>
      <c r="J1165" s="103">
        <v>8.4857301491481005E-2</v>
      </c>
      <c r="K1165" s="103">
        <v>0.23929730734830501</v>
      </c>
      <c r="L1165" s="103">
        <v>9.4034578255074303E-2</v>
      </c>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1">
        <v>1163</v>
      </c>
      <c r="B1166" s="91">
        <v>0</v>
      </c>
      <c r="C1166" s="91"/>
      <c r="D1166" s="91"/>
      <c r="E1166" s="103">
        <v>0</v>
      </c>
      <c r="F1166" s="103">
        <v>800</v>
      </c>
      <c r="G1166" s="103">
        <v>88.799752032249501</v>
      </c>
      <c r="H1166" s="103">
        <v>-2.4958261527553698</v>
      </c>
      <c r="I1166" s="103">
        <v>-4.2241053671859703</v>
      </c>
      <c r="J1166" s="103">
        <v>8.4853911165219703E-2</v>
      </c>
      <c r="K1166" s="103">
        <v>0.23928774663954899</v>
      </c>
      <c r="L1166" s="103">
        <v>9.4034578255074303E-2</v>
      </c>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1">
        <v>1164</v>
      </c>
      <c r="B1167" s="91">
        <v>0</v>
      </c>
      <c r="C1167" s="91"/>
      <c r="D1167" s="91"/>
      <c r="E1167" s="103">
        <v>0</v>
      </c>
      <c r="F1167" s="103">
        <v>800</v>
      </c>
      <c r="G1167" s="103">
        <v>88.816677649133595</v>
      </c>
      <c r="H1167" s="103">
        <v>-2.4958261527553698</v>
      </c>
      <c r="I1167" s="103">
        <v>-4.2241053671859703</v>
      </c>
      <c r="J1167" s="103">
        <v>8.4850521133005105E-2</v>
      </c>
      <c r="K1167" s="103">
        <v>0.23927818676000401</v>
      </c>
      <c r="L1167" s="103">
        <v>9.4034578255074303E-2</v>
      </c>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1">
        <v>1165</v>
      </c>
      <c r="B1168" s="91">
        <v>0</v>
      </c>
      <c r="C1168" s="91"/>
      <c r="D1168" s="91"/>
      <c r="E1168" s="103">
        <v>0</v>
      </c>
      <c r="F1168" s="103">
        <v>800</v>
      </c>
      <c r="G1168" s="103">
        <v>88.833603266017604</v>
      </c>
      <c r="H1168" s="103">
        <v>-2.0438225447272802</v>
      </c>
      <c r="I1168" s="103">
        <v>-4.6761089752140599</v>
      </c>
      <c r="J1168" s="103">
        <v>8.4847131394797895E-2</v>
      </c>
      <c r="K1168" s="103">
        <v>0.23926862770955901</v>
      </c>
      <c r="L1168" s="103">
        <v>8.4590616877271596E-2</v>
      </c>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1">
        <v>1166</v>
      </c>
      <c r="B1169" s="91">
        <v>0</v>
      </c>
      <c r="C1169" s="91"/>
      <c r="D1169" s="91"/>
      <c r="E1169" s="103">
        <v>0</v>
      </c>
      <c r="F1169" s="103">
        <v>800</v>
      </c>
      <c r="G1169" s="103">
        <v>88.847767296970204</v>
      </c>
      <c r="H1169" s="103">
        <v>-2.0438225447272802</v>
      </c>
      <c r="I1169" s="103">
        <v>-4.6761089752140599</v>
      </c>
      <c r="J1169" s="103">
        <v>8.4844294952670304E-2</v>
      </c>
      <c r="K1169" s="103">
        <v>0.23926062895221401</v>
      </c>
      <c r="L1169" s="103">
        <v>8.4590616877271596E-2</v>
      </c>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1">
        <v>1167</v>
      </c>
      <c r="B1170" s="91">
        <v>0</v>
      </c>
      <c r="C1170" s="91"/>
      <c r="D1170" s="91"/>
      <c r="E1170" s="103">
        <v>0</v>
      </c>
      <c r="F1170" s="103">
        <v>800</v>
      </c>
      <c r="G1170" s="103">
        <v>88.856465908855895</v>
      </c>
      <c r="H1170" s="103">
        <v>-2.2731328778941702</v>
      </c>
      <c r="I1170" s="103">
        <v>-4.4467986420471801</v>
      </c>
      <c r="J1170" s="103">
        <v>8.4842553099367904E-2</v>
      </c>
      <c r="K1170" s="103">
        <v>0.239255716931707</v>
      </c>
      <c r="L1170" s="103">
        <v>8.9381724495652806E-2</v>
      </c>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1">
        <v>1168</v>
      </c>
      <c r="B1171" s="91">
        <v>0</v>
      </c>
      <c r="C1171" s="91"/>
      <c r="D1171" s="91"/>
      <c r="E1171" s="103">
        <v>0</v>
      </c>
      <c r="F1171" s="103">
        <v>800</v>
      </c>
      <c r="G1171" s="103">
        <v>88.8651645207417</v>
      </c>
      <c r="H1171" s="103">
        <v>-2.2731328778941702</v>
      </c>
      <c r="I1171" s="103">
        <v>-4.4467986420471801</v>
      </c>
      <c r="J1171" s="103">
        <v>8.48408113236961E-2</v>
      </c>
      <c r="K1171" s="103">
        <v>0.23925080513011901</v>
      </c>
      <c r="L1171" s="103">
        <v>8.9381724495652806E-2</v>
      </c>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1">
        <v>1169</v>
      </c>
      <c r="B1172" s="91">
        <v>0</v>
      </c>
      <c r="C1172" s="91"/>
      <c r="D1172" s="91"/>
      <c r="E1172" s="103">
        <v>0</v>
      </c>
      <c r="F1172" s="103">
        <v>800</v>
      </c>
      <c r="G1172" s="103">
        <v>88.873863132627505</v>
      </c>
      <c r="H1172" s="103">
        <v>-3.4425799009084801</v>
      </c>
      <c r="I1172" s="103">
        <v>-3.27735161903286</v>
      </c>
      <c r="J1172" s="103">
        <v>8.4839069625649605E-2</v>
      </c>
      <c r="K1172" s="103">
        <v>0.239245893547433</v>
      </c>
      <c r="L1172" s="103">
        <v>0.113815627948138</v>
      </c>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1">
        <v>1170</v>
      </c>
      <c r="B1173" s="91">
        <v>0</v>
      </c>
      <c r="C1173" s="91"/>
      <c r="D1173" s="91"/>
      <c r="E1173" s="103">
        <v>0</v>
      </c>
      <c r="F1173" s="103">
        <v>800</v>
      </c>
      <c r="G1173" s="103">
        <v>88.882561744513296</v>
      </c>
      <c r="H1173" s="103">
        <v>-3.4425799009084801</v>
      </c>
      <c r="I1173" s="103">
        <v>-3.27735161903286</v>
      </c>
      <c r="J1173" s="103">
        <v>8.4837328005223006E-2</v>
      </c>
      <c r="K1173" s="103">
        <v>0.23924098218363599</v>
      </c>
      <c r="L1173" s="103">
        <v>0.113815627948138</v>
      </c>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1">
        <v>1171</v>
      </c>
      <c r="B1174" s="91">
        <v>0</v>
      </c>
      <c r="C1174" s="91"/>
      <c r="D1174" s="91"/>
      <c r="E1174" s="103">
        <v>0</v>
      </c>
      <c r="F1174" s="103">
        <v>800</v>
      </c>
      <c r="G1174" s="103">
        <v>88.891260356399002</v>
      </c>
      <c r="H1174" s="103">
        <v>-3.91136465687004</v>
      </c>
      <c r="I1174" s="103">
        <v>-2.8085668630713001</v>
      </c>
      <c r="J1174" s="103">
        <v>8.48355864624111E-2</v>
      </c>
      <c r="K1174" s="103">
        <v>0.239236071038711</v>
      </c>
      <c r="L1174" s="103">
        <v>0.123610207131074</v>
      </c>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1">
        <v>1172</v>
      </c>
      <c r="B1175" s="91">
        <v>0</v>
      </c>
      <c r="C1175" s="91"/>
      <c r="D1175" s="91"/>
      <c r="E1175" s="103">
        <v>0</v>
      </c>
      <c r="F1175" s="103">
        <v>800</v>
      </c>
      <c r="G1175" s="103">
        <v>88.899958968284807</v>
      </c>
      <c r="H1175" s="103">
        <v>-3.91136465687004</v>
      </c>
      <c r="I1175" s="103">
        <v>-2.8085668630713001</v>
      </c>
      <c r="J1175" s="103">
        <v>8.4833844997208405E-2</v>
      </c>
      <c r="K1175" s="103">
        <v>0.239231160112644</v>
      </c>
      <c r="L1175" s="103">
        <v>0.123610207131074</v>
      </c>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1">
        <v>1173</v>
      </c>
      <c r="B1176" s="91">
        <v>0</v>
      </c>
      <c r="C1176" s="91"/>
      <c r="D1176" s="91"/>
      <c r="E1176" s="103">
        <v>0</v>
      </c>
      <c r="F1176" s="103">
        <v>800</v>
      </c>
      <c r="G1176" s="103">
        <v>88.908657580170598</v>
      </c>
      <c r="H1176" s="103">
        <v>-3.91136465687004</v>
      </c>
      <c r="I1176" s="103">
        <v>-2.8085668630713001</v>
      </c>
      <c r="J1176" s="103">
        <v>8.4832103609609702E-2</v>
      </c>
      <c r="K1176" s="103">
        <v>0.239226249405421</v>
      </c>
      <c r="L1176" s="103">
        <v>0.123610207131074</v>
      </c>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1">
        <v>1174</v>
      </c>
      <c r="B1177" s="91">
        <v>0</v>
      </c>
      <c r="C1177" s="91"/>
      <c r="D1177" s="91"/>
      <c r="E1177" s="103">
        <v>0</v>
      </c>
      <c r="F1177" s="103">
        <v>800</v>
      </c>
      <c r="G1177" s="103">
        <v>88.917356192056403</v>
      </c>
      <c r="H1177" s="103">
        <v>-3.91136465687004</v>
      </c>
      <c r="I1177" s="103">
        <v>-2.8085668630713001</v>
      </c>
      <c r="J1177" s="103">
        <v>8.4830362299609705E-2</v>
      </c>
      <c r="K1177" s="103">
        <v>0.23922133891702499</v>
      </c>
      <c r="L1177" s="103">
        <v>0.123610207131074</v>
      </c>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1">
        <v>1175</v>
      </c>
      <c r="B1178" s="91">
        <v>0</v>
      </c>
      <c r="C1178" s="91"/>
      <c r="D1178" s="91"/>
      <c r="E1178" s="103">
        <v>0</v>
      </c>
      <c r="F1178" s="103">
        <v>800</v>
      </c>
      <c r="G1178" s="103">
        <v>88.926054803942193</v>
      </c>
      <c r="H1178" s="103">
        <v>-3.91136465687004</v>
      </c>
      <c r="I1178" s="103">
        <v>-2.8085668630713001</v>
      </c>
      <c r="J1178" s="103">
        <v>8.4828621067203E-2</v>
      </c>
      <c r="K1178" s="103">
        <v>0.239216428647442</v>
      </c>
      <c r="L1178" s="103">
        <v>0.123610207131074</v>
      </c>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1">
        <v>1176</v>
      </c>
      <c r="B1179" s="91">
        <v>0</v>
      </c>
      <c r="C1179" s="91"/>
      <c r="D1179" s="91"/>
      <c r="E1179" s="103">
        <v>0</v>
      </c>
      <c r="F1179" s="103">
        <v>800</v>
      </c>
      <c r="G1179" s="103">
        <v>88.934753415827899</v>
      </c>
      <c r="H1179" s="103">
        <v>-3.91136465687004</v>
      </c>
      <c r="I1179" s="103">
        <v>-2.8085668630713001</v>
      </c>
      <c r="J1179" s="103">
        <v>8.4826879912384301E-2</v>
      </c>
      <c r="K1179" s="103">
        <v>0.23921151859665701</v>
      </c>
      <c r="L1179" s="103">
        <v>0.123610207131074</v>
      </c>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1">
        <v>1177</v>
      </c>
      <c r="B1180" s="91">
        <v>0</v>
      </c>
      <c r="C1180" s="91"/>
      <c r="D1180" s="91"/>
      <c r="E1180" s="103">
        <v>0</v>
      </c>
      <c r="F1180" s="103">
        <v>800</v>
      </c>
      <c r="G1180" s="103">
        <v>88.943452027713704</v>
      </c>
      <c r="H1180" s="103">
        <v>-3.91136465687004</v>
      </c>
      <c r="I1180" s="103">
        <v>-2.8085668630713001</v>
      </c>
      <c r="J1180" s="103">
        <v>8.4825138835148306E-2</v>
      </c>
      <c r="K1180" s="103">
        <v>0.23920660876465499</v>
      </c>
      <c r="L1180" s="103">
        <v>0.123610207131074</v>
      </c>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1">
        <v>1178</v>
      </c>
      <c r="B1181" s="91">
        <v>0</v>
      </c>
      <c r="C1181" s="91"/>
      <c r="D1181" s="91"/>
      <c r="E1181" s="103">
        <v>0</v>
      </c>
      <c r="F1181" s="103">
        <v>800</v>
      </c>
      <c r="G1181" s="103">
        <v>88.952150639599495</v>
      </c>
      <c r="H1181" s="103">
        <v>-3.91136465687004</v>
      </c>
      <c r="I1181" s="103">
        <v>-2.8085668630713001</v>
      </c>
      <c r="J1181" s="103">
        <v>8.4823397835489603E-2</v>
      </c>
      <c r="K1181" s="103">
        <v>0.239201699151421</v>
      </c>
      <c r="L1181" s="103">
        <v>0.123610207131074</v>
      </c>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1">
        <v>1179</v>
      </c>
      <c r="B1182" s="91">
        <v>0</v>
      </c>
      <c r="C1182" s="91"/>
      <c r="D1182" s="91"/>
      <c r="E1182" s="103">
        <v>0</v>
      </c>
      <c r="F1182" s="103">
        <v>800</v>
      </c>
      <c r="G1182" s="103">
        <v>88.9608492514853</v>
      </c>
      <c r="H1182" s="103">
        <v>-3.91136465687004</v>
      </c>
      <c r="I1182" s="103">
        <v>-2.8085668630713001</v>
      </c>
      <c r="J1182" s="103">
        <v>8.4821656913403001E-2</v>
      </c>
      <c r="K1182" s="103">
        <v>0.23919678975694</v>
      </c>
      <c r="L1182" s="103">
        <v>0.123610207131074</v>
      </c>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1">
        <v>1180</v>
      </c>
      <c r="B1183" s="91">
        <v>0</v>
      </c>
      <c r="C1183" s="91"/>
      <c r="D1183" s="91"/>
      <c r="E1183" s="103">
        <v>0</v>
      </c>
      <c r="F1183" s="103">
        <v>800</v>
      </c>
      <c r="G1183" s="103">
        <v>88.967313328437697</v>
      </c>
      <c r="H1183" s="103">
        <v>-3.91136465687004</v>
      </c>
      <c r="I1183" s="103">
        <v>-2.8085668630713001</v>
      </c>
      <c r="J1183" s="103">
        <v>8.4820363256727094E-2</v>
      </c>
      <c r="K1183" s="103">
        <v>0.23919314164942601</v>
      </c>
      <c r="L1183" s="103">
        <v>0.123610207131074</v>
      </c>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3"/>
      <c r="B1184" s="93"/>
      <c r="C1184" s="93"/>
      <c r="D1184" s="93"/>
      <c r="E1184" s="104"/>
      <c r="F1184" s="104"/>
      <c r="G1184" s="104"/>
      <c r="H1184" s="104"/>
      <c r="I1184" s="104"/>
      <c r="J1184" s="104"/>
      <c r="K1184" s="104"/>
      <c r="L1184" s="10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3"/>
      <c r="B1185" s="93"/>
      <c r="C1185" s="93"/>
      <c r="D1185" s="93"/>
      <c r="E1185" s="104"/>
      <c r="F1185" s="104"/>
      <c r="G1185" s="104"/>
      <c r="H1185" s="104"/>
      <c r="I1185" s="104"/>
      <c r="J1185" s="104"/>
      <c r="K1185" s="104"/>
      <c r="L1185" s="104"/>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3"/>
      <c r="B1186" s="93"/>
      <c r="C1186" s="93"/>
      <c r="D1186" s="93"/>
      <c r="E1186" s="104"/>
      <c r="F1186" s="104"/>
      <c r="G1186" s="104"/>
      <c r="H1186" s="104"/>
      <c r="I1186" s="104"/>
      <c r="J1186" s="104"/>
      <c r="K1186" s="104"/>
      <c r="L1186" s="104"/>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3"/>
      <c r="B1187" s="93"/>
      <c r="C1187" s="93"/>
      <c r="D1187" s="93"/>
      <c r="E1187" s="104"/>
      <c r="F1187" s="104"/>
      <c r="G1187" s="104"/>
      <c r="H1187" s="104"/>
      <c r="I1187" s="104"/>
      <c r="J1187" s="104"/>
      <c r="K1187" s="104"/>
      <c r="L1187" s="104"/>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3"/>
      <c r="B1188" s="93"/>
      <c r="C1188" s="93"/>
      <c r="D1188" s="93"/>
      <c r="E1188" s="104"/>
      <c r="F1188" s="104"/>
      <c r="G1188" s="104"/>
      <c r="H1188" s="104"/>
      <c r="I1188" s="104"/>
      <c r="J1188" s="104"/>
      <c r="K1188" s="104"/>
      <c r="L1188" s="104"/>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3"/>
      <c r="B1189" s="93"/>
      <c r="C1189" s="93"/>
      <c r="D1189" s="93"/>
      <c r="E1189" s="104"/>
      <c r="F1189" s="104"/>
      <c r="G1189" s="104"/>
      <c r="H1189" s="104"/>
      <c r="I1189" s="104"/>
      <c r="J1189" s="104"/>
      <c r="K1189" s="104"/>
      <c r="L1189" s="104"/>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3"/>
      <c r="B1190" s="93"/>
      <c r="C1190" s="93"/>
      <c r="D1190" s="93"/>
      <c r="E1190" s="104"/>
      <c r="F1190" s="104"/>
      <c r="G1190" s="104"/>
      <c r="H1190" s="104"/>
      <c r="I1190" s="104"/>
      <c r="J1190" s="104"/>
      <c r="K1190" s="104"/>
      <c r="L1190" s="104"/>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3"/>
      <c r="B1191" s="93"/>
      <c r="C1191" s="93"/>
      <c r="D1191" s="93"/>
      <c r="E1191" s="104"/>
      <c r="F1191" s="104"/>
      <c r="G1191" s="104"/>
      <c r="H1191" s="104"/>
      <c r="I1191" s="104"/>
      <c r="J1191" s="104"/>
      <c r="K1191" s="104"/>
      <c r="L1191" s="104"/>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3"/>
      <c r="B1192" s="93"/>
      <c r="C1192" s="93"/>
      <c r="D1192" s="93"/>
      <c r="E1192" s="104"/>
      <c r="F1192" s="104"/>
      <c r="G1192" s="104"/>
      <c r="H1192" s="104"/>
      <c r="I1192" s="104"/>
      <c r="J1192" s="104"/>
      <c r="K1192" s="104"/>
      <c r="L1192" s="104"/>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3"/>
      <c r="B1193" s="93"/>
      <c r="C1193" s="93"/>
      <c r="D1193" s="93"/>
      <c r="E1193" s="104"/>
      <c r="F1193" s="104"/>
      <c r="G1193" s="104"/>
      <c r="H1193" s="104"/>
      <c r="I1193" s="104"/>
      <c r="J1193" s="104"/>
      <c r="K1193" s="104"/>
      <c r="L1193" s="104"/>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3"/>
      <c r="B1194" s="93"/>
      <c r="C1194" s="93"/>
      <c r="D1194" s="93"/>
      <c r="E1194" s="104"/>
      <c r="F1194" s="104"/>
      <c r="G1194" s="104"/>
      <c r="H1194" s="104"/>
      <c r="I1194" s="104"/>
      <c r="J1194" s="104"/>
      <c r="K1194" s="104"/>
      <c r="L1194" s="10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3"/>
      <c r="B1195" s="93"/>
      <c r="C1195" s="93"/>
      <c r="D1195" s="93"/>
      <c r="E1195" s="104"/>
      <c r="F1195" s="104"/>
      <c r="G1195" s="104"/>
      <c r="H1195" s="104"/>
      <c r="I1195" s="104"/>
      <c r="J1195" s="104"/>
      <c r="K1195" s="104"/>
      <c r="L1195" s="104"/>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3"/>
      <c r="B1196" s="93"/>
      <c r="C1196" s="93"/>
      <c r="D1196" s="93"/>
      <c r="E1196" s="104"/>
      <c r="F1196" s="104"/>
      <c r="G1196" s="104"/>
      <c r="H1196" s="104"/>
      <c r="I1196" s="104"/>
      <c r="J1196" s="104"/>
      <c r="K1196" s="104"/>
      <c r="L1196" s="104"/>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3"/>
      <c r="B1197" s="93"/>
      <c r="C1197" s="93"/>
      <c r="D1197" s="93"/>
      <c r="E1197" s="104"/>
      <c r="F1197" s="104"/>
      <c r="G1197" s="104"/>
      <c r="H1197" s="104"/>
      <c r="I1197" s="104"/>
      <c r="J1197" s="104"/>
      <c r="K1197" s="104"/>
      <c r="L1197" s="104"/>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3"/>
      <c r="B1198" s="93"/>
      <c r="C1198" s="93"/>
      <c r="D1198" s="93"/>
      <c r="E1198" s="104"/>
      <c r="F1198" s="104"/>
      <c r="G1198" s="104"/>
      <c r="H1198" s="104"/>
      <c r="I1198" s="104"/>
      <c r="J1198" s="104"/>
      <c r="K1198" s="104"/>
      <c r="L1198" s="104"/>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3"/>
      <c r="B1199" s="93"/>
      <c r="C1199" s="93"/>
      <c r="D1199" s="93"/>
      <c r="E1199" s="104"/>
      <c r="F1199" s="104"/>
      <c r="G1199" s="104"/>
      <c r="H1199" s="104"/>
      <c r="I1199" s="104"/>
      <c r="J1199" s="104"/>
      <c r="K1199" s="104"/>
      <c r="L1199" s="104"/>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3"/>
      <c r="B1200" s="93"/>
      <c r="C1200" s="93"/>
      <c r="D1200" s="93"/>
      <c r="E1200" s="104"/>
      <c r="F1200" s="104"/>
      <c r="G1200" s="104"/>
      <c r="H1200" s="104"/>
      <c r="I1200" s="104"/>
      <c r="J1200" s="104"/>
      <c r="K1200" s="104"/>
      <c r="L1200" s="104"/>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3"/>
      <c r="B1201" s="93"/>
      <c r="C1201" s="93"/>
      <c r="D1201" s="93"/>
      <c r="E1201" s="104"/>
      <c r="F1201" s="104"/>
      <c r="G1201" s="104"/>
      <c r="H1201" s="104"/>
      <c r="I1201" s="104"/>
      <c r="J1201" s="104"/>
      <c r="K1201" s="104"/>
      <c r="L1201" s="104"/>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3"/>
      <c r="B1202" s="93"/>
      <c r="C1202" s="93"/>
      <c r="D1202" s="93"/>
      <c r="E1202" s="104"/>
      <c r="F1202" s="104"/>
      <c r="G1202" s="104"/>
      <c r="H1202" s="104"/>
      <c r="I1202" s="104"/>
      <c r="J1202" s="104"/>
      <c r="K1202" s="104"/>
      <c r="L1202" s="104"/>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3"/>
      <c r="B1203" s="93"/>
      <c r="C1203" s="93"/>
      <c r="D1203" s="93"/>
      <c r="E1203" s="104"/>
      <c r="F1203" s="104"/>
      <c r="G1203" s="104"/>
      <c r="H1203" s="104"/>
      <c r="I1203" s="104"/>
      <c r="J1203" s="104"/>
      <c r="K1203" s="104"/>
      <c r="L1203" s="104"/>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3"/>
      <c r="B1204" s="93"/>
      <c r="C1204" s="93"/>
      <c r="D1204" s="93"/>
      <c r="E1204" s="104"/>
      <c r="F1204" s="104"/>
      <c r="G1204" s="104"/>
      <c r="H1204" s="104"/>
      <c r="I1204" s="104"/>
      <c r="J1204" s="104"/>
      <c r="K1204" s="104"/>
      <c r="L1204" s="1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3"/>
      <c r="B1205" s="93"/>
      <c r="C1205" s="93"/>
      <c r="D1205" s="93"/>
      <c r="E1205" s="104"/>
      <c r="F1205" s="104"/>
      <c r="G1205" s="104"/>
      <c r="H1205" s="104"/>
      <c r="I1205" s="104"/>
      <c r="J1205" s="104"/>
      <c r="K1205" s="104"/>
      <c r="L1205" s="104"/>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3"/>
      <c r="B1206" s="93"/>
      <c r="C1206" s="93"/>
      <c r="D1206" s="93"/>
      <c r="E1206" s="104"/>
      <c r="F1206" s="104"/>
      <c r="G1206" s="104"/>
      <c r="H1206" s="104"/>
      <c r="I1206" s="104"/>
      <c r="J1206" s="104"/>
      <c r="K1206" s="104"/>
      <c r="L1206" s="104"/>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3"/>
      <c r="B1207" s="93"/>
      <c r="C1207" s="93"/>
      <c r="D1207" s="93"/>
      <c r="E1207" s="104"/>
      <c r="F1207" s="104"/>
      <c r="G1207" s="104"/>
      <c r="H1207" s="104"/>
      <c r="I1207" s="104"/>
      <c r="J1207" s="104"/>
      <c r="K1207" s="104"/>
      <c r="L1207" s="104"/>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3"/>
      <c r="B1208" s="93"/>
      <c r="C1208" s="93"/>
      <c r="D1208" s="93"/>
      <c r="E1208" s="104"/>
      <c r="F1208" s="104"/>
      <c r="G1208" s="104"/>
      <c r="H1208" s="104"/>
      <c r="I1208" s="104"/>
      <c r="J1208" s="104"/>
      <c r="K1208" s="104"/>
      <c r="L1208" s="104"/>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3"/>
      <c r="B1209" s="93"/>
      <c r="C1209" s="93"/>
      <c r="D1209" s="93"/>
      <c r="E1209" s="104"/>
      <c r="F1209" s="104"/>
      <c r="G1209" s="104"/>
      <c r="H1209" s="104"/>
      <c r="I1209" s="104"/>
      <c r="J1209" s="104"/>
      <c r="K1209" s="104"/>
      <c r="L1209" s="104"/>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3"/>
      <c r="B1210" s="93"/>
      <c r="C1210" s="93"/>
      <c r="D1210" s="93"/>
      <c r="E1210" s="104"/>
      <c r="F1210" s="104"/>
      <c r="G1210" s="104"/>
      <c r="H1210" s="104"/>
      <c r="I1210" s="104"/>
      <c r="J1210" s="104"/>
      <c r="K1210" s="104"/>
      <c r="L1210" s="104"/>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3"/>
      <c r="B1211" s="93"/>
      <c r="C1211" s="93"/>
      <c r="D1211" s="93"/>
      <c r="E1211" s="104"/>
      <c r="F1211" s="104"/>
      <c r="G1211" s="104"/>
      <c r="H1211" s="104"/>
      <c r="I1211" s="104"/>
      <c r="J1211" s="104"/>
      <c r="K1211" s="104"/>
      <c r="L1211" s="104"/>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3"/>
      <c r="B1212" s="93"/>
      <c r="C1212" s="93"/>
      <c r="D1212" s="93"/>
      <c r="E1212" s="104"/>
      <c r="F1212" s="104"/>
      <c r="G1212" s="104"/>
      <c r="H1212" s="104"/>
      <c r="I1212" s="104"/>
      <c r="J1212" s="104"/>
      <c r="K1212" s="104"/>
      <c r="L1212" s="104"/>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3"/>
      <c r="B1213" s="93"/>
      <c r="C1213" s="93"/>
      <c r="D1213" s="93"/>
      <c r="E1213" s="104"/>
      <c r="F1213" s="104"/>
      <c r="G1213" s="104"/>
      <c r="H1213" s="104"/>
      <c r="I1213" s="104"/>
      <c r="J1213" s="104"/>
      <c r="K1213" s="104"/>
      <c r="L1213" s="104"/>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3"/>
      <c r="B1214" s="93"/>
      <c r="C1214" s="93"/>
      <c r="D1214" s="93"/>
      <c r="E1214" s="104"/>
      <c r="F1214" s="104"/>
      <c r="G1214" s="104"/>
      <c r="H1214" s="104"/>
      <c r="I1214" s="104"/>
      <c r="J1214" s="104"/>
      <c r="K1214" s="104"/>
      <c r="L1214" s="10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3"/>
      <c r="B1215" s="93"/>
      <c r="C1215" s="93"/>
      <c r="D1215" s="93"/>
      <c r="E1215" s="104"/>
      <c r="F1215" s="104"/>
      <c r="G1215" s="104"/>
      <c r="H1215" s="104"/>
      <c r="I1215" s="104"/>
      <c r="J1215" s="104"/>
      <c r="K1215" s="104"/>
      <c r="L1215" s="104"/>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3"/>
      <c r="B1216" s="93"/>
      <c r="C1216" s="93"/>
      <c r="D1216" s="93"/>
      <c r="E1216" s="104"/>
      <c r="F1216" s="104"/>
      <c r="G1216" s="104"/>
      <c r="H1216" s="104"/>
      <c r="I1216" s="104"/>
      <c r="J1216" s="104"/>
      <c r="K1216" s="104"/>
      <c r="L1216" s="104"/>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3"/>
      <c r="B1217" s="93"/>
      <c r="C1217" s="93"/>
      <c r="D1217" s="93"/>
      <c r="E1217" s="104"/>
      <c r="F1217" s="104"/>
      <c r="G1217" s="104"/>
      <c r="H1217" s="104"/>
      <c r="I1217" s="104"/>
      <c r="J1217" s="104"/>
      <c r="K1217" s="104"/>
      <c r="L1217" s="104"/>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3"/>
      <c r="B1218" s="93"/>
      <c r="C1218" s="93"/>
      <c r="D1218" s="93"/>
      <c r="E1218" s="104"/>
      <c r="F1218" s="104"/>
      <c r="G1218" s="104"/>
      <c r="H1218" s="104"/>
      <c r="I1218" s="104"/>
      <c r="J1218" s="104"/>
      <c r="K1218" s="104"/>
      <c r="L1218" s="104"/>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3"/>
      <c r="B1219" s="93"/>
      <c r="C1219" s="93"/>
      <c r="D1219" s="93"/>
      <c r="E1219" s="104"/>
      <c r="F1219" s="104"/>
      <c r="G1219" s="104"/>
      <c r="H1219" s="104"/>
      <c r="I1219" s="104"/>
      <c r="J1219" s="104"/>
      <c r="K1219" s="104"/>
      <c r="L1219" s="104"/>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3"/>
      <c r="B1220" s="93"/>
      <c r="C1220" s="93"/>
      <c r="D1220" s="93"/>
      <c r="E1220" s="104"/>
      <c r="F1220" s="104"/>
      <c r="G1220" s="104"/>
      <c r="H1220" s="104"/>
      <c r="I1220" s="104"/>
      <c r="J1220" s="104"/>
      <c r="K1220" s="104"/>
      <c r="L1220" s="104"/>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3"/>
      <c r="B1221" s="93"/>
      <c r="C1221" s="93"/>
      <c r="D1221" s="93"/>
      <c r="E1221" s="104"/>
      <c r="F1221" s="104"/>
      <c r="G1221" s="104"/>
      <c r="H1221" s="104"/>
      <c r="I1221" s="104"/>
      <c r="J1221" s="104"/>
      <c r="K1221" s="104"/>
      <c r="L1221" s="104"/>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3"/>
      <c r="B1222" s="93"/>
      <c r="C1222" s="93"/>
      <c r="D1222" s="93"/>
      <c r="E1222" s="104"/>
      <c r="F1222" s="104"/>
      <c r="G1222" s="104"/>
      <c r="H1222" s="104"/>
      <c r="I1222" s="104"/>
      <c r="J1222" s="104"/>
      <c r="K1222" s="104"/>
      <c r="L1222" s="104"/>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3"/>
      <c r="B1223" s="93"/>
      <c r="C1223" s="93"/>
      <c r="D1223" s="93"/>
      <c r="E1223" s="104"/>
      <c r="F1223" s="104"/>
      <c r="G1223" s="104"/>
      <c r="H1223" s="104"/>
      <c r="I1223" s="104"/>
      <c r="J1223" s="104"/>
      <c r="K1223" s="104"/>
      <c r="L1223" s="104"/>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3"/>
      <c r="B1224" s="93"/>
      <c r="C1224" s="93"/>
      <c r="D1224" s="93"/>
      <c r="E1224" s="104"/>
      <c r="F1224" s="104"/>
      <c r="G1224" s="104"/>
      <c r="H1224" s="104"/>
      <c r="I1224" s="104"/>
      <c r="J1224" s="104"/>
      <c r="K1224" s="104"/>
      <c r="L1224" s="10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3"/>
      <c r="B1225" s="93"/>
      <c r="C1225" s="93"/>
      <c r="D1225" s="93"/>
      <c r="E1225" s="104"/>
      <c r="F1225" s="104"/>
      <c r="G1225" s="104"/>
      <c r="H1225" s="104"/>
      <c r="I1225" s="104"/>
      <c r="J1225" s="104"/>
      <c r="K1225" s="104"/>
      <c r="L1225" s="104"/>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3"/>
      <c r="B1226" s="93"/>
      <c r="C1226" s="93"/>
      <c r="D1226" s="93"/>
      <c r="E1226" s="104"/>
      <c r="F1226" s="104"/>
      <c r="G1226" s="104"/>
      <c r="H1226" s="104"/>
      <c r="I1226" s="104"/>
      <c r="J1226" s="104"/>
      <c r="K1226" s="104"/>
      <c r="L1226" s="104"/>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3"/>
      <c r="B1227" s="93"/>
      <c r="C1227" s="93"/>
      <c r="D1227" s="93"/>
      <c r="E1227" s="104"/>
      <c r="F1227" s="104"/>
      <c r="G1227" s="104"/>
      <c r="H1227" s="104"/>
      <c r="I1227" s="104"/>
      <c r="J1227" s="104"/>
      <c r="K1227" s="104"/>
      <c r="L1227" s="104"/>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3"/>
      <c r="B1228" s="93"/>
      <c r="C1228" s="93"/>
      <c r="D1228" s="93"/>
      <c r="E1228" s="104"/>
      <c r="F1228" s="104"/>
      <c r="G1228" s="104"/>
      <c r="H1228" s="104"/>
      <c r="I1228" s="104"/>
      <c r="J1228" s="104"/>
      <c r="K1228" s="104"/>
      <c r="L1228" s="104"/>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3"/>
      <c r="B1229" s="93"/>
      <c r="C1229" s="93"/>
      <c r="D1229" s="93"/>
      <c r="E1229" s="104"/>
      <c r="F1229" s="104"/>
      <c r="G1229" s="104"/>
      <c r="H1229" s="104"/>
      <c r="I1229" s="104"/>
      <c r="J1229" s="104"/>
      <c r="K1229" s="104"/>
      <c r="L1229" s="104"/>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3"/>
      <c r="B1230" s="93"/>
      <c r="C1230" s="93"/>
      <c r="D1230" s="93"/>
      <c r="E1230" s="104"/>
      <c r="F1230" s="104"/>
      <c r="G1230" s="104"/>
      <c r="H1230" s="104"/>
      <c r="I1230" s="104"/>
      <c r="J1230" s="104"/>
      <c r="K1230" s="104"/>
      <c r="L1230" s="104"/>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3"/>
      <c r="B1231" s="93"/>
      <c r="C1231" s="93"/>
      <c r="D1231" s="93"/>
      <c r="E1231" s="104"/>
      <c r="F1231" s="104"/>
      <c r="G1231" s="104"/>
      <c r="H1231" s="104"/>
      <c r="I1231" s="104"/>
      <c r="J1231" s="104"/>
      <c r="K1231" s="104"/>
      <c r="L1231" s="104"/>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3"/>
      <c r="B1232" s="93"/>
      <c r="C1232" s="93"/>
      <c r="D1232" s="93"/>
      <c r="E1232" s="104"/>
      <c r="F1232" s="104"/>
      <c r="G1232" s="104"/>
      <c r="H1232" s="104"/>
      <c r="I1232" s="104"/>
      <c r="J1232" s="104"/>
      <c r="K1232" s="104"/>
      <c r="L1232" s="104"/>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3"/>
      <c r="B1233" s="93"/>
      <c r="C1233" s="93"/>
      <c r="D1233" s="93"/>
      <c r="E1233" s="104"/>
      <c r="F1233" s="104"/>
      <c r="G1233" s="104"/>
      <c r="H1233" s="104"/>
      <c r="I1233" s="104"/>
      <c r="J1233" s="104"/>
      <c r="K1233" s="104"/>
      <c r="L1233" s="104"/>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3"/>
      <c r="B1234" s="93"/>
      <c r="C1234" s="93"/>
      <c r="D1234" s="93"/>
      <c r="E1234" s="104"/>
      <c r="F1234" s="104"/>
      <c r="G1234" s="104"/>
      <c r="H1234" s="104"/>
      <c r="I1234" s="104"/>
      <c r="J1234" s="104"/>
      <c r="K1234" s="104"/>
      <c r="L1234" s="10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3"/>
      <c r="B1235" s="93"/>
      <c r="C1235" s="93"/>
      <c r="D1235" s="93"/>
      <c r="E1235" s="104"/>
      <c r="F1235" s="104"/>
      <c r="G1235" s="104"/>
      <c r="H1235" s="104"/>
      <c r="I1235" s="104"/>
      <c r="J1235" s="104"/>
      <c r="K1235" s="104"/>
      <c r="L1235" s="104"/>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3"/>
      <c r="B1236" s="93"/>
      <c r="C1236" s="93"/>
      <c r="D1236" s="93"/>
      <c r="E1236" s="104"/>
      <c r="F1236" s="104"/>
      <c r="G1236" s="104"/>
      <c r="H1236" s="104"/>
      <c r="I1236" s="104"/>
      <c r="J1236" s="104"/>
      <c r="K1236" s="104"/>
      <c r="L1236" s="104"/>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3"/>
      <c r="B1237" s="93"/>
      <c r="C1237" s="93"/>
      <c r="D1237" s="93"/>
      <c r="E1237" s="104"/>
      <c r="F1237" s="104"/>
      <c r="G1237" s="104"/>
      <c r="H1237" s="104"/>
      <c r="I1237" s="104"/>
      <c r="J1237" s="104"/>
      <c r="K1237" s="104"/>
      <c r="L1237" s="104"/>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3"/>
      <c r="B1238" s="93"/>
      <c r="C1238" s="93"/>
      <c r="D1238" s="93"/>
      <c r="E1238" s="104"/>
      <c r="F1238" s="104"/>
      <c r="G1238" s="104"/>
      <c r="H1238" s="104"/>
      <c r="I1238" s="104"/>
      <c r="J1238" s="104"/>
      <c r="K1238" s="104"/>
      <c r="L1238" s="104"/>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3"/>
      <c r="B1239" s="93"/>
      <c r="C1239" s="93"/>
      <c r="D1239" s="93"/>
      <c r="E1239" s="104"/>
      <c r="F1239" s="104"/>
      <c r="G1239" s="104"/>
      <c r="H1239" s="104"/>
      <c r="I1239" s="104"/>
      <c r="J1239" s="104"/>
      <c r="K1239" s="104"/>
      <c r="L1239" s="104"/>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3"/>
      <c r="B1240" s="93"/>
      <c r="C1240" s="93"/>
      <c r="D1240" s="93"/>
      <c r="E1240" s="104"/>
      <c r="F1240" s="104"/>
      <c r="G1240" s="104"/>
      <c r="H1240" s="104"/>
      <c r="I1240" s="104"/>
      <c r="J1240" s="104"/>
      <c r="K1240" s="104"/>
      <c r="L1240" s="104"/>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3"/>
      <c r="B1241" s="93"/>
      <c r="C1241" s="93"/>
      <c r="D1241" s="93"/>
      <c r="E1241" s="104"/>
      <c r="F1241" s="104"/>
      <c r="G1241" s="104"/>
      <c r="H1241" s="104"/>
      <c r="I1241" s="104"/>
      <c r="J1241" s="104"/>
      <c r="K1241" s="104"/>
      <c r="L1241" s="104"/>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3"/>
      <c r="B1242" s="93"/>
      <c r="C1242" s="93"/>
      <c r="D1242" s="93"/>
      <c r="E1242" s="104"/>
      <c r="F1242" s="104"/>
      <c r="G1242" s="104"/>
      <c r="H1242" s="104"/>
      <c r="I1242" s="104"/>
      <c r="J1242" s="104"/>
      <c r="K1242" s="104"/>
      <c r="L1242" s="104"/>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3"/>
      <c r="B1243" s="93"/>
      <c r="C1243" s="93"/>
      <c r="D1243" s="93"/>
      <c r="E1243" s="104"/>
      <c r="F1243" s="104"/>
      <c r="G1243" s="104"/>
      <c r="H1243" s="104"/>
      <c r="I1243" s="104"/>
      <c r="J1243" s="104"/>
      <c r="K1243" s="104"/>
      <c r="L1243" s="104"/>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3"/>
      <c r="B1244" s="93"/>
      <c r="C1244" s="93"/>
      <c r="D1244" s="93"/>
      <c r="E1244" s="104"/>
      <c r="F1244" s="104"/>
      <c r="G1244" s="104"/>
      <c r="H1244" s="104"/>
      <c r="I1244" s="104"/>
      <c r="J1244" s="104"/>
      <c r="K1244" s="104"/>
      <c r="L1244" s="10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3"/>
      <c r="B1245" s="93"/>
      <c r="C1245" s="93"/>
      <c r="D1245" s="93"/>
      <c r="E1245" s="104"/>
      <c r="F1245" s="104"/>
      <c r="G1245" s="104"/>
      <c r="H1245" s="104"/>
      <c r="I1245" s="104"/>
      <c r="J1245" s="104"/>
      <c r="K1245" s="104"/>
      <c r="L1245" s="104"/>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3"/>
      <c r="B1246" s="93"/>
      <c r="C1246" s="93"/>
      <c r="D1246" s="93"/>
      <c r="E1246" s="104"/>
      <c r="F1246" s="104"/>
      <c r="G1246" s="104"/>
      <c r="H1246" s="104"/>
      <c r="I1246" s="104"/>
      <c r="J1246" s="104"/>
      <c r="K1246" s="104"/>
      <c r="L1246" s="104"/>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3"/>
      <c r="B1247" s="93"/>
      <c r="C1247" s="93"/>
      <c r="D1247" s="93"/>
      <c r="E1247" s="104"/>
      <c r="F1247" s="104"/>
      <c r="G1247" s="104"/>
      <c r="H1247" s="104"/>
      <c r="I1247" s="104"/>
      <c r="J1247" s="104"/>
      <c r="K1247" s="104"/>
      <c r="L1247" s="104"/>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3"/>
      <c r="B1248" s="93"/>
      <c r="C1248" s="93"/>
      <c r="D1248" s="93"/>
      <c r="E1248" s="104"/>
      <c r="F1248" s="104"/>
      <c r="G1248" s="104"/>
      <c r="H1248" s="104"/>
      <c r="I1248" s="104"/>
      <c r="J1248" s="104"/>
      <c r="K1248" s="104"/>
      <c r="L1248" s="104"/>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3"/>
      <c r="B1249" s="93"/>
      <c r="C1249" s="93"/>
      <c r="D1249" s="93"/>
      <c r="E1249" s="104"/>
      <c r="F1249" s="104"/>
      <c r="G1249" s="104"/>
      <c r="H1249" s="104"/>
      <c r="I1249" s="104"/>
      <c r="J1249" s="104"/>
      <c r="K1249" s="104"/>
      <c r="L1249" s="104"/>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3"/>
      <c r="B1250" s="93"/>
      <c r="C1250" s="93"/>
      <c r="D1250" s="93"/>
      <c r="E1250" s="104"/>
      <c r="F1250" s="104"/>
      <c r="G1250" s="104"/>
      <c r="H1250" s="104"/>
      <c r="I1250" s="104"/>
      <c r="J1250" s="104"/>
      <c r="K1250" s="104"/>
      <c r="L1250" s="104"/>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3"/>
      <c r="B1251" s="93"/>
      <c r="C1251" s="93"/>
      <c r="D1251" s="93"/>
      <c r="E1251" s="104"/>
      <c r="F1251" s="104"/>
      <c r="G1251" s="104"/>
      <c r="H1251" s="104"/>
      <c r="I1251" s="104"/>
      <c r="J1251" s="104"/>
      <c r="K1251" s="104"/>
      <c r="L1251" s="104"/>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3"/>
      <c r="B1252" s="93"/>
      <c r="C1252" s="93"/>
      <c r="D1252" s="93"/>
      <c r="E1252" s="104"/>
      <c r="F1252" s="104"/>
      <c r="G1252" s="104"/>
      <c r="H1252" s="104"/>
      <c r="I1252" s="104"/>
      <c r="J1252" s="104"/>
      <c r="K1252" s="104"/>
      <c r="L1252" s="104"/>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3"/>
      <c r="B1253" s="93"/>
      <c r="C1253" s="93"/>
      <c r="D1253" s="93"/>
      <c r="E1253" s="104"/>
      <c r="F1253" s="104"/>
      <c r="G1253" s="104"/>
      <c r="H1253" s="104"/>
      <c r="I1253" s="104"/>
      <c r="J1253" s="104"/>
      <c r="K1253" s="104"/>
      <c r="L1253" s="104"/>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3"/>
      <c r="B1254" s="93"/>
      <c r="C1254" s="93"/>
      <c r="D1254" s="93"/>
      <c r="E1254" s="104"/>
      <c r="F1254" s="104"/>
      <c r="G1254" s="104"/>
      <c r="H1254" s="104"/>
      <c r="I1254" s="104"/>
      <c r="J1254" s="104"/>
      <c r="K1254" s="104"/>
      <c r="L1254" s="10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3"/>
      <c r="B1255" s="93"/>
      <c r="C1255" s="93"/>
      <c r="D1255" s="93"/>
      <c r="E1255" s="104"/>
      <c r="F1255" s="104"/>
      <c r="G1255" s="104"/>
      <c r="H1255" s="104"/>
      <c r="I1255" s="104"/>
      <c r="J1255" s="104"/>
      <c r="K1255" s="104"/>
      <c r="L1255" s="104"/>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3"/>
      <c r="B1256" s="93"/>
      <c r="C1256" s="93"/>
      <c r="D1256" s="93"/>
      <c r="E1256" s="104"/>
      <c r="F1256" s="104"/>
      <c r="G1256" s="104"/>
      <c r="H1256" s="104"/>
      <c r="I1256" s="104"/>
      <c r="J1256" s="104"/>
      <c r="K1256" s="104"/>
      <c r="L1256" s="104"/>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3"/>
      <c r="B1257" s="93"/>
      <c r="C1257" s="93"/>
      <c r="D1257" s="93"/>
      <c r="E1257" s="104"/>
      <c r="F1257" s="104"/>
      <c r="G1257" s="104"/>
      <c r="H1257" s="104"/>
      <c r="I1257" s="104"/>
      <c r="J1257" s="104"/>
      <c r="K1257" s="104"/>
      <c r="L1257" s="104"/>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3"/>
      <c r="B1258" s="93"/>
      <c r="C1258" s="93"/>
      <c r="D1258" s="93"/>
      <c r="E1258" s="104"/>
      <c r="F1258" s="104"/>
      <c r="G1258" s="104"/>
      <c r="H1258" s="104"/>
      <c r="I1258" s="104"/>
      <c r="J1258" s="104"/>
      <c r="K1258" s="104"/>
      <c r="L1258" s="104"/>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3"/>
      <c r="B1259" s="93"/>
      <c r="C1259" s="93"/>
      <c r="D1259" s="93"/>
      <c r="E1259" s="104"/>
      <c r="F1259" s="104"/>
      <c r="G1259" s="104"/>
      <c r="H1259" s="104"/>
      <c r="I1259" s="104"/>
      <c r="J1259" s="104"/>
      <c r="K1259" s="104"/>
      <c r="L1259" s="104"/>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3"/>
      <c r="B1260" s="93"/>
      <c r="C1260" s="93"/>
      <c r="D1260" s="93"/>
      <c r="E1260" s="104"/>
      <c r="F1260" s="104"/>
      <c r="G1260" s="104"/>
      <c r="H1260" s="104"/>
      <c r="I1260" s="104"/>
      <c r="J1260" s="104"/>
      <c r="K1260" s="104"/>
      <c r="L1260" s="104"/>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3"/>
      <c r="B1261" s="93"/>
      <c r="C1261" s="93"/>
      <c r="D1261" s="93"/>
      <c r="E1261" s="104"/>
      <c r="F1261" s="104"/>
      <c r="G1261" s="104"/>
      <c r="H1261" s="104"/>
      <c r="I1261" s="104"/>
      <c r="J1261" s="104"/>
      <c r="K1261" s="104"/>
      <c r="L1261" s="104"/>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3"/>
      <c r="B1262" s="93"/>
      <c r="C1262" s="93"/>
      <c r="D1262" s="93"/>
      <c r="E1262" s="104"/>
      <c r="F1262" s="104"/>
      <c r="G1262" s="104"/>
      <c r="H1262" s="104"/>
      <c r="I1262" s="104"/>
      <c r="J1262" s="104"/>
      <c r="K1262" s="104"/>
      <c r="L1262" s="104"/>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3"/>
      <c r="B1263" s="93"/>
      <c r="C1263" s="93"/>
      <c r="D1263" s="93"/>
      <c r="E1263" s="104"/>
      <c r="F1263" s="104"/>
      <c r="G1263" s="104"/>
      <c r="H1263" s="104"/>
      <c r="I1263" s="104"/>
      <c r="J1263" s="104"/>
      <c r="K1263" s="104"/>
      <c r="L1263" s="104"/>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3"/>
      <c r="B1264" s="93"/>
      <c r="C1264" s="93"/>
      <c r="D1264" s="93"/>
      <c r="E1264" s="104"/>
      <c r="F1264" s="104"/>
      <c r="G1264" s="104"/>
      <c r="H1264" s="104"/>
      <c r="I1264" s="104"/>
      <c r="J1264" s="104"/>
      <c r="K1264" s="104"/>
      <c r="L1264" s="10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3"/>
      <c r="B1265" s="93"/>
      <c r="C1265" s="93"/>
      <c r="D1265" s="93"/>
      <c r="E1265" s="104"/>
      <c r="F1265" s="104"/>
      <c r="G1265" s="104"/>
      <c r="H1265" s="104"/>
      <c r="I1265" s="104"/>
      <c r="J1265" s="104"/>
      <c r="K1265" s="104"/>
      <c r="L1265" s="104"/>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3"/>
      <c r="B1266" s="93"/>
      <c r="C1266" s="93"/>
      <c r="D1266" s="93"/>
      <c r="E1266" s="104"/>
      <c r="F1266" s="104"/>
      <c r="G1266" s="104"/>
      <c r="H1266" s="104"/>
      <c r="I1266" s="104"/>
      <c r="J1266" s="104"/>
      <c r="K1266" s="104"/>
      <c r="L1266" s="104"/>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3"/>
      <c r="B1267" s="93"/>
      <c r="C1267" s="93"/>
      <c r="D1267" s="93"/>
      <c r="E1267" s="104"/>
      <c r="F1267" s="104"/>
      <c r="G1267" s="104"/>
      <c r="H1267" s="104"/>
      <c r="I1267" s="104"/>
      <c r="J1267" s="104"/>
      <c r="K1267" s="104"/>
      <c r="L1267" s="104"/>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3"/>
      <c r="B1268" s="93"/>
      <c r="C1268" s="93"/>
      <c r="D1268" s="93"/>
      <c r="E1268" s="104"/>
      <c r="F1268" s="104"/>
      <c r="G1268" s="104"/>
      <c r="H1268" s="104"/>
      <c r="I1268" s="104"/>
      <c r="J1268" s="104"/>
      <c r="K1268" s="104"/>
      <c r="L1268" s="104"/>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3"/>
      <c r="B1269" s="93"/>
      <c r="C1269" s="93"/>
      <c r="D1269" s="93"/>
      <c r="E1269" s="104"/>
      <c r="F1269" s="104"/>
      <c r="G1269" s="104"/>
      <c r="H1269" s="104"/>
      <c r="I1269" s="104"/>
      <c r="J1269" s="104"/>
      <c r="K1269" s="104"/>
      <c r="L1269" s="104"/>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3"/>
      <c r="B1270" s="93"/>
      <c r="C1270" s="93"/>
      <c r="D1270" s="93"/>
      <c r="E1270" s="104"/>
      <c r="F1270" s="104"/>
      <c r="G1270" s="104"/>
      <c r="H1270" s="104"/>
      <c r="I1270" s="104"/>
      <c r="J1270" s="104"/>
      <c r="K1270" s="104"/>
      <c r="L1270" s="104"/>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3"/>
      <c r="B1271" s="93"/>
      <c r="C1271" s="93"/>
      <c r="D1271" s="93"/>
      <c r="E1271" s="104"/>
      <c r="F1271" s="104"/>
      <c r="G1271" s="104"/>
      <c r="H1271" s="104"/>
      <c r="I1271" s="104"/>
      <c r="J1271" s="104"/>
      <c r="K1271" s="104"/>
      <c r="L1271" s="104"/>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3"/>
      <c r="B1272" s="93"/>
      <c r="C1272" s="93"/>
      <c r="D1272" s="93"/>
      <c r="E1272" s="104"/>
      <c r="F1272" s="104"/>
      <c r="G1272" s="104"/>
      <c r="H1272" s="104"/>
      <c r="I1272" s="104"/>
      <c r="J1272" s="104"/>
      <c r="K1272" s="104"/>
      <c r="L1272" s="104"/>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3"/>
      <c r="B1273" s="93"/>
      <c r="C1273" s="93"/>
      <c r="D1273" s="93"/>
      <c r="E1273" s="104"/>
      <c r="F1273" s="104"/>
      <c r="G1273" s="104"/>
      <c r="H1273" s="104"/>
      <c r="I1273" s="104"/>
      <c r="J1273" s="104"/>
      <c r="K1273" s="104"/>
      <c r="L1273" s="104"/>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3"/>
      <c r="B1274" s="93"/>
      <c r="C1274" s="93"/>
      <c r="D1274" s="93"/>
      <c r="E1274" s="104"/>
      <c r="F1274" s="104"/>
      <c r="G1274" s="104"/>
      <c r="H1274" s="104"/>
      <c r="I1274" s="104"/>
      <c r="J1274" s="104"/>
      <c r="K1274" s="104"/>
      <c r="L1274" s="10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3"/>
      <c r="B1275" s="93"/>
      <c r="C1275" s="93"/>
      <c r="D1275" s="93"/>
      <c r="E1275" s="104"/>
      <c r="F1275" s="104"/>
      <c r="G1275" s="104"/>
      <c r="H1275" s="104"/>
      <c r="I1275" s="104"/>
      <c r="J1275" s="104"/>
      <c r="K1275" s="104"/>
      <c r="L1275" s="104"/>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3"/>
      <c r="B1276" s="93"/>
      <c r="C1276" s="93"/>
      <c r="D1276" s="93"/>
      <c r="E1276" s="104"/>
      <c r="F1276" s="104"/>
      <c r="G1276" s="104"/>
      <c r="H1276" s="104"/>
      <c r="I1276" s="104"/>
      <c r="J1276" s="104"/>
      <c r="K1276" s="104"/>
      <c r="L1276" s="104"/>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3"/>
      <c r="B1277" s="93"/>
      <c r="C1277" s="93"/>
      <c r="D1277" s="93"/>
      <c r="E1277" s="104"/>
      <c r="F1277" s="104"/>
      <c r="G1277" s="104"/>
      <c r="H1277" s="104"/>
      <c r="I1277" s="104"/>
      <c r="J1277" s="104"/>
      <c r="K1277" s="104"/>
      <c r="L1277" s="104"/>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3"/>
      <c r="B1278" s="93"/>
      <c r="C1278" s="93"/>
      <c r="D1278" s="93"/>
      <c r="E1278" s="104"/>
      <c r="F1278" s="104"/>
      <c r="G1278" s="104"/>
      <c r="H1278" s="104"/>
      <c r="I1278" s="104"/>
      <c r="J1278" s="104"/>
      <c r="K1278" s="104"/>
      <c r="L1278" s="104"/>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3"/>
      <c r="B1279" s="93"/>
      <c r="C1279" s="93"/>
      <c r="D1279" s="93"/>
      <c r="E1279" s="104"/>
      <c r="F1279" s="104"/>
      <c r="G1279" s="104"/>
      <c r="H1279" s="104"/>
      <c r="I1279" s="104"/>
      <c r="J1279" s="104"/>
      <c r="K1279" s="104"/>
      <c r="L1279" s="104"/>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3"/>
      <c r="B1280" s="93"/>
      <c r="C1280" s="93"/>
      <c r="D1280" s="93"/>
      <c r="E1280" s="104"/>
      <c r="F1280" s="104"/>
      <c r="G1280" s="104"/>
      <c r="H1280" s="104"/>
      <c r="I1280" s="104"/>
      <c r="J1280" s="104"/>
      <c r="K1280" s="104"/>
      <c r="L1280" s="104"/>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3"/>
      <c r="B1281" s="93"/>
      <c r="C1281" s="93"/>
      <c r="D1281" s="93"/>
      <c r="E1281" s="104"/>
      <c r="F1281" s="104"/>
      <c r="G1281" s="104"/>
      <c r="H1281" s="104"/>
      <c r="I1281" s="104"/>
      <c r="J1281" s="104"/>
      <c r="K1281" s="104"/>
      <c r="L1281" s="104"/>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3"/>
      <c r="B1282" s="93"/>
      <c r="C1282" s="93"/>
      <c r="D1282" s="93"/>
      <c r="E1282" s="104"/>
      <c r="F1282" s="104"/>
      <c r="G1282" s="104"/>
      <c r="H1282" s="104"/>
      <c r="I1282" s="104"/>
      <c r="J1282" s="104"/>
      <c r="K1282" s="104"/>
      <c r="L1282" s="104"/>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3"/>
      <c r="B1283" s="93"/>
      <c r="C1283" s="93"/>
      <c r="D1283" s="93"/>
      <c r="E1283" s="104"/>
      <c r="F1283" s="104"/>
      <c r="G1283" s="104"/>
      <c r="H1283" s="104"/>
      <c r="I1283" s="104"/>
      <c r="J1283" s="104"/>
      <c r="K1283" s="104"/>
      <c r="L1283" s="104"/>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3"/>
      <c r="B1284" s="93"/>
      <c r="C1284" s="93"/>
      <c r="D1284" s="93"/>
      <c r="E1284" s="104"/>
      <c r="F1284" s="104"/>
      <c r="G1284" s="104"/>
      <c r="H1284" s="104"/>
      <c r="I1284" s="104"/>
      <c r="J1284" s="104"/>
      <c r="K1284" s="104"/>
      <c r="L1284" s="10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3"/>
      <c r="B1285" s="93"/>
      <c r="C1285" s="93"/>
      <c r="D1285" s="93"/>
      <c r="E1285" s="104"/>
      <c r="F1285" s="104"/>
      <c r="G1285" s="104"/>
      <c r="H1285" s="104"/>
      <c r="I1285" s="104"/>
      <c r="J1285" s="104"/>
      <c r="K1285" s="104"/>
      <c r="L1285" s="104"/>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3"/>
      <c r="B1286" s="93"/>
      <c r="C1286" s="93"/>
      <c r="D1286" s="93"/>
      <c r="E1286" s="104"/>
      <c r="F1286" s="104"/>
      <c r="G1286" s="104"/>
      <c r="H1286" s="104"/>
      <c r="I1286" s="104"/>
      <c r="J1286" s="104"/>
      <c r="K1286" s="104"/>
      <c r="L1286" s="104"/>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3"/>
      <c r="B1287" s="93"/>
      <c r="C1287" s="93"/>
      <c r="D1287" s="93"/>
      <c r="E1287" s="104"/>
      <c r="F1287" s="104"/>
      <c r="G1287" s="104"/>
      <c r="H1287" s="104"/>
      <c r="I1287" s="104"/>
      <c r="J1287" s="104"/>
      <c r="K1287" s="104"/>
      <c r="L1287" s="104"/>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3"/>
      <c r="B1288" s="93"/>
      <c r="C1288" s="93"/>
      <c r="D1288" s="93"/>
      <c r="E1288" s="104"/>
      <c r="F1288" s="104"/>
      <c r="G1288" s="104"/>
      <c r="H1288" s="104"/>
      <c r="I1288" s="104"/>
      <c r="J1288" s="104"/>
      <c r="K1288" s="104"/>
      <c r="L1288" s="104"/>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3"/>
      <c r="B1289" s="93"/>
      <c r="C1289" s="93"/>
      <c r="D1289" s="93"/>
      <c r="E1289" s="104"/>
      <c r="F1289" s="104"/>
      <c r="G1289" s="104"/>
      <c r="H1289" s="104"/>
      <c r="I1289" s="104"/>
      <c r="J1289" s="104"/>
      <c r="K1289" s="104"/>
      <c r="L1289" s="104"/>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3"/>
      <c r="B1290" s="93"/>
      <c r="C1290" s="93"/>
      <c r="D1290" s="93"/>
      <c r="E1290" s="104"/>
      <c r="F1290" s="104"/>
      <c r="G1290" s="104"/>
      <c r="H1290" s="104"/>
      <c r="I1290" s="104"/>
      <c r="J1290" s="104"/>
      <c r="K1290" s="104"/>
      <c r="L1290" s="104"/>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3"/>
      <c r="B1291" s="93"/>
      <c r="C1291" s="93"/>
      <c r="D1291" s="93"/>
      <c r="E1291" s="104"/>
      <c r="F1291" s="104"/>
      <c r="G1291" s="104"/>
      <c r="H1291" s="104"/>
      <c r="I1291" s="104"/>
      <c r="J1291" s="104"/>
      <c r="K1291" s="104"/>
      <c r="L1291" s="104"/>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3"/>
      <c r="B1292" s="93"/>
      <c r="C1292" s="93"/>
      <c r="D1292" s="93"/>
      <c r="E1292" s="104"/>
      <c r="F1292" s="104"/>
      <c r="G1292" s="104"/>
      <c r="H1292" s="104"/>
      <c r="I1292" s="104"/>
      <c r="J1292" s="104"/>
      <c r="K1292" s="104"/>
      <c r="L1292" s="104"/>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3"/>
      <c r="B1293" s="93"/>
      <c r="C1293" s="93"/>
      <c r="D1293" s="93"/>
      <c r="E1293" s="104"/>
      <c r="F1293" s="104"/>
      <c r="G1293" s="104"/>
      <c r="H1293" s="104"/>
      <c r="I1293" s="104"/>
      <c r="J1293" s="104"/>
      <c r="K1293" s="104"/>
      <c r="L1293" s="104"/>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3"/>
      <c r="B1294" s="93"/>
      <c r="C1294" s="93"/>
      <c r="D1294" s="93"/>
      <c r="E1294" s="104"/>
      <c r="F1294" s="104"/>
      <c r="G1294" s="104"/>
      <c r="H1294" s="104"/>
      <c r="I1294" s="104"/>
      <c r="J1294" s="104"/>
      <c r="K1294" s="104"/>
      <c r="L1294" s="10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3"/>
      <c r="B1295" s="93"/>
      <c r="C1295" s="93"/>
      <c r="D1295" s="93"/>
      <c r="E1295" s="104"/>
      <c r="F1295" s="104"/>
      <c r="G1295" s="104"/>
      <c r="H1295" s="104"/>
      <c r="I1295" s="104"/>
      <c r="J1295" s="104"/>
      <c r="K1295" s="104"/>
      <c r="L1295" s="104"/>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3"/>
      <c r="B1296" s="93"/>
      <c r="C1296" s="93"/>
      <c r="D1296" s="93"/>
      <c r="E1296" s="104"/>
      <c r="F1296" s="104"/>
      <c r="G1296" s="104"/>
      <c r="H1296" s="104"/>
      <c r="I1296" s="104"/>
      <c r="J1296" s="104"/>
      <c r="K1296" s="104"/>
      <c r="L1296" s="104"/>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3"/>
      <c r="B1297" s="93"/>
      <c r="C1297" s="93"/>
      <c r="D1297" s="93"/>
      <c r="E1297" s="104"/>
      <c r="F1297" s="104"/>
      <c r="G1297" s="104"/>
      <c r="H1297" s="104"/>
      <c r="I1297" s="104"/>
      <c r="J1297" s="104"/>
      <c r="K1297" s="104"/>
      <c r="L1297" s="104"/>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3"/>
      <c r="B1298" s="93"/>
      <c r="C1298" s="93"/>
      <c r="D1298" s="93"/>
      <c r="E1298" s="104"/>
      <c r="F1298" s="104"/>
      <c r="G1298" s="104"/>
      <c r="H1298" s="104"/>
      <c r="I1298" s="104"/>
      <c r="J1298" s="104"/>
      <c r="K1298" s="104"/>
      <c r="L1298" s="104"/>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3"/>
      <c r="B1299" s="93"/>
      <c r="C1299" s="93"/>
      <c r="D1299" s="93"/>
      <c r="E1299" s="104"/>
      <c r="F1299" s="104"/>
      <c r="G1299" s="104"/>
      <c r="H1299" s="104"/>
      <c r="I1299" s="104"/>
      <c r="J1299" s="104"/>
      <c r="K1299" s="104"/>
      <c r="L1299" s="104"/>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3"/>
      <c r="B1300" s="93"/>
      <c r="C1300" s="93"/>
      <c r="D1300" s="93"/>
      <c r="E1300" s="104"/>
      <c r="F1300" s="104"/>
      <c r="G1300" s="104"/>
      <c r="H1300" s="104"/>
      <c r="I1300" s="104"/>
      <c r="J1300" s="104"/>
      <c r="K1300" s="104"/>
      <c r="L1300" s="104"/>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3"/>
      <c r="B1301" s="93"/>
      <c r="C1301" s="93"/>
      <c r="D1301" s="93"/>
      <c r="E1301" s="104"/>
      <c r="F1301" s="104"/>
      <c r="G1301" s="104"/>
      <c r="H1301" s="104"/>
      <c r="I1301" s="104"/>
      <c r="J1301" s="104"/>
      <c r="K1301" s="104"/>
      <c r="L1301" s="104"/>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3"/>
      <c r="B1302" s="93"/>
      <c r="C1302" s="93"/>
      <c r="D1302" s="93"/>
      <c r="E1302" s="104"/>
      <c r="F1302" s="104"/>
      <c r="G1302" s="104"/>
      <c r="H1302" s="104"/>
      <c r="I1302" s="104"/>
      <c r="J1302" s="104"/>
      <c r="K1302" s="104"/>
      <c r="L1302" s="104"/>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3"/>
      <c r="B1303" s="93"/>
      <c r="C1303" s="93"/>
      <c r="D1303" s="93"/>
      <c r="E1303" s="104"/>
      <c r="F1303" s="104"/>
      <c r="G1303" s="104"/>
      <c r="H1303" s="104"/>
      <c r="I1303" s="104"/>
      <c r="J1303" s="104"/>
      <c r="K1303" s="104"/>
      <c r="L1303" s="104"/>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3"/>
      <c r="B1304" s="93"/>
      <c r="C1304" s="93"/>
      <c r="D1304" s="93"/>
      <c r="E1304" s="104"/>
      <c r="F1304" s="104"/>
      <c r="G1304" s="104"/>
      <c r="H1304" s="104"/>
      <c r="I1304" s="104"/>
      <c r="J1304" s="104"/>
      <c r="K1304" s="104"/>
      <c r="L1304" s="1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3"/>
      <c r="B1305" s="93"/>
      <c r="C1305" s="93"/>
      <c r="D1305" s="93"/>
      <c r="E1305" s="104"/>
      <c r="F1305" s="104"/>
      <c r="G1305" s="104"/>
      <c r="H1305" s="104"/>
      <c r="I1305" s="104"/>
      <c r="J1305" s="104"/>
      <c r="K1305" s="104"/>
      <c r="L1305" s="104"/>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3"/>
      <c r="B1306" s="93"/>
      <c r="C1306" s="93"/>
      <c r="D1306" s="93"/>
      <c r="E1306" s="104"/>
      <c r="F1306" s="104"/>
      <c r="G1306" s="104"/>
      <c r="H1306" s="104"/>
      <c r="I1306" s="104"/>
      <c r="J1306" s="104"/>
      <c r="K1306" s="104"/>
      <c r="L1306" s="104"/>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3"/>
      <c r="B1307" s="93"/>
      <c r="C1307" s="93"/>
      <c r="D1307" s="93"/>
      <c r="E1307" s="104"/>
      <c r="F1307" s="104"/>
      <c r="G1307" s="104"/>
      <c r="H1307" s="104"/>
      <c r="I1307" s="104"/>
      <c r="J1307" s="104"/>
      <c r="K1307" s="104"/>
      <c r="L1307" s="104"/>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3"/>
      <c r="B1308" s="93"/>
      <c r="C1308" s="93"/>
      <c r="D1308" s="93"/>
      <c r="E1308" s="104"/>
      <c r="F1308" s="104"/>
      <c r="G1308" s="104"/>
      <c r="H1308" s="104"/>
      <c r="I1308" s="104"/>
      <c r="J1308" s="104"/>
      <c r="K1308" s="104"/>
      <c r="L1308" s="104"/>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3"/>
      <c r="B1309" s="93"/>
      <c r="C1309" s="93"/>
      <c r="D1309" s="93"/>
      <c r="E1309" s="104"/>
      <c r="F1309" s="104"/>
      <c r="G1309" s="104"/>
      <c r="H1309" s="104"/>
      <c r="I1309" s="104"/>
      <c r="J1309" s="104"/>
      <c r="K1309" s="104"/>
      <c r="L1309" s="104"/>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3"/>
      <c r="B1310" s="93"/>
      <c r="C1310" s="93"/>
      <c r="D1310" s="93"/>
      <c r="E1310" s="104"/>
      <c r="F1310" s="104"/>
      <c r="G1310" s="104"/>
      <c r="H1310" s="104"/>
      <c r="I1310" s="104"/>
      <c r="J1310" s="104"/>
      <c r="K1310" s="104"/>
      <c r="L1310" s="104"/>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3"/>
      <c r="B1311" s="93"/>
      <c r="C1311" s="93"/>
      <c r="D1311" s="93"/>
      <c r="E1311" s="104"/>
      <c r="F1311" s="104"/>
      <c r="G1311" s="104"/>
      <c r="H1311" s="104"/>
      <c r="I1311" s="104"/>
      <c r="J1311" s="104"/>
      <c r="K1311" s="104"/>
      <c r="L1311" s="104"/>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3"/>
      <c r="B1312" s="93"/>
      <c r="C1312" s="93"/>
      <c r="D1312" s="93"/>
      <c r="E1312" s="104"/>
      <c r="F1312" s="104"/>
      <c r="G1312" s="104"/>
      <c r="H1312" s="104"/>
      <c r="I1312" s="104"/>
      <c r="J1312" s="104"/>
      <c r="K1312" s="104"/>
      <c r="L1312" s="104"/>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3"/>
      <c r="B1313" s="93"/>
      <c r="C1313" s="93"/>
      <c r="D1313" s="93"/>
      <c r="E1313" s="104"/>
      <c r="F1313" s="104"/>
      <c r="G1313" s="104"/>
      <c r="H1313" s="104"/>
      <c r="I1313" s="104"/>
      <c r="J1313" s="104"/>
      <c r="K1313" s="104"/>
      <c r="L1313" s="104"/>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3"/>
      <c r="B1314" s="93"/>
      <c r="C1314" s="93"/>
      <c r="D1314" s="93"/>
      <c r="E1314" s="104"/>
      <c r="F1314" s="104"/>
      <c r="G1314" s="104"/>
      <c r="H1314" s="104"/>
      <c r="I1314" s="104"/>
      <c r="J1314" s="104"/>
      <c r="K1314" s="104"/>
      <c r="L1314" s="10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3"/>
      <c r="B1315" s="93"/>
      <c r="C1315" s="93"/>
      <c r="D1315" s="93"/>
      <c r="E1315" s="104"/>
      <c r="F1315" s="104"/>
      <c r="G1315" s="104"/>
      <c r="H1315" s="104"/>
      <c r="I1315" s="104"/>
      <c r="J1315" s="104"/>
      <c r="K1315" s="104"/>
      <c r="L1315" s="104"/>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3"/>
      <c r="B1316" s="93"/>
      <c r="C1316" s="93"/>
      <c r="D1316" s="93"/>
      <c r="E1316" s="104"/>
      <c r="F1316" s="104"/>
      <c r="G1316" s="104"/>
      <c r="H1316" s="104"/>
      <c r="I1316" s="104"/>
      <c r="J1316" s="104"/>
      <c r="K1316" s="104"/>
      <c r="L1316" s="104"/>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3"/>
      <c r="B1317" s="93"/>
      <c r="C1317" s="93"/>
      <c r="D1317" s="93"/>
      <c r="E1317" s="104"/>
      <c r="F1317" s="104"/>
      <c r="G1317" s="104"/>
      <c r="H1317" s="104"/>
      <c r="I1317" s="104"/>
      <c r="J1317" s="104"/>
      <c r="K1317" s="104"/>
      <c r="L1317" s="104"/>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3"/>
      <c r="B1318" s="93"/>
      <c r="C1318" s="93"/>
      <c r="D1318" s="93"/>
      <c r="E1318" s="104"/>
      <c r="F1318" s="104"/>
      <c r="G1318" s="104"/>
      <c r="H1318" s="104"/>
      <c r="I1318" s="104"/>
      <c r="J1318" s="104"/>
      <c r="K1318" s="104"/>
      <c r="L1318" s="104"/>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3"/>
      <c r="B1319" s="93"/>
      <c r="C1319" s="93"/>
      <c r="D1319" s="93"/>
      <c r="E1319" s="104"/>
      <c r="F1319" s="104"/>
      <c r="G1319" s="104"/>
      <c r="H1319" s="104"/>
      <c r="I1319" s="104"/>
      <c r="J1319" s="104"/>
      <c r="K1319" s="104"/>
      <c r="L1319" s="104"/>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3"/>
      <c r="B1320" s="93"/>
      <c r="C1320" s="93"/>
      <c r="D1320" s="93"/>
      <c r="E1320" s="104"/>
      <c r="F1320" s="104"/>
      <c r="G1320" s="104"/>
      <c r="H1320" s="104"/>
      <c r="I1320" s="104"/>
      <c r="J1320" s="104"/>
      <c r="K1320" s="104"/>
      <c r="L1320" s="104"/>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3"/>
      <c r="B1321" s="93"/>
      <c r="C1321" s="93"/>
      <c r="D1321" s="93"/>
      <c r="E1321" s="104"/>
      <c r="F1321" s="104"/>
      <c r="G1321" s="104"/>
      <c r="H1321" s="104"/>
      <c r="I1321" s="104"/>
      <c r="J1321" s="104"/>
      <c r="K1321" s="104"/>
      <c r="L1321" s="104"/>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3"/>
      <c r="B1322" s="93"/>
      <c r="C1322" s="93"/>
      <c r="D1322" s="93"/>
      <c r="E1322" s="104"/>
      <c r="F1322" s="104"/>
      <c r="G1322" s="104"/>
      <c r="H1322" s="104"/>
      <c r="I1322" s="104"/>
      <c r="J1322" s="104"/>
      <c r="K1322" s="104"/>
      <c r="L1322" s="104"/>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3"/>
      <c r="B1323" s="93"/>
      <c r="C1323" s="93"/>
      <c r="D1323" s="93"/>
      <c r="E1323" s="104"/>
      <c r="F1323" s="104"/>
      <c r="G1323" s="104"/>
      <c r="H1323" s="104"/>
      <c r="I1323" s="104"/>
      <c r="J1323" s="104"/>
      <c r="K1323" s="104"/>
      <c r="L1323" s="104"/>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3"/>
      <c r="B1324" s="93"/>
      <c r="C1324" s="93"/>
      <c r="D1324" s="93"/>
      <c r="E1324" s="104"/>
      <c r="F1324" s="104"/>
      <c r="G1324" s="104"/>
      <c r="H1324" s="104"/>
      <c r="I1324" s="104"/>
      <c r="J1324" s="104"/>
      <c r="K1324" s="104"/>
      <c r="L1324" s="10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3"/>
      <c r="B1325" s="93"/>
      <c r="C1325" s="93"/>
      <c r="D1325" s="93"/>
      <c r="E1325" s="104"/>
      <c r="F1325" s="104"/>
      <c r="G1325" s="104"/>
      <c r="H1325" s="104"/>
      <c r="I1325" s="104"/>
      <c r="J1325" s="104"/>
      <c r="K1325" s="104"/>
      <c r="L1325" s="104"/>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3"/>
      <c r="B1326" s="93"/>
      <c r="C1326" s="93"/>
      <c r="D1326" s="93"/>
      <c r="E1326" s="104"/>
      <c r="F1326" s="104"/>
      <c r="G1326" s="104"/>
      <c r="H1326" s="104"/>
      <c r="I1326" s="104"/>
      <c r="J1326" s="104"/>
      <c r="K1326" s="104"/>
      <c r="L1326" s="104"/>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3"/>
      <c r="B1327" s="93"/>
      <c r="C1327" s="93"/>
      <c r="D1327" s="93"/>
      <c r="E1327" s="104"/>
      <c r="F1327" s="104"/>
      <c r="G1327" s="104"/>
      <c r="H1327" s="104"/>
      <c r="I1327" s="104"/>
      <c r="J1327" s="104"/>
      <c r="K1327" s="104"/>
      <c r="L1327" s="104"/>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3"/>
      <c r="B1328" s="93"/>
      <c r="C1328" s="93"/>
      <c r="D1328" s="93"/>
      <c r="E1328" s="104"/>
      <c r="F1328" s="104"/>
      <c r="G1328" s="104"/>
      <c r="H1328" s="104"/>
      <c r="I1328" s="104"/>
      <c r="J1328" s="104"/>
      <c r="K1328" s="104"/>
      <c r="L1328" s="104"/>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3"/>
      <c r="B1329" s="93"/>
      <c r="C1329" s="93"/>
      <c r="D1329" s="93"/>
      <c r="E1329" s="104"/>
      <c r="F1329" s="104"/>
      <c r="G1329" s="104"/>
      <c r="H1329" s="104"/>
      <c r="I1329" s="104"/>
      <c r="J1329" s="104"/>
      <c r="K1329" s="104"/>
      <c r="L1329" s="104"/>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3"/>
      <c r="B1330" s="93"/>
      <c r="C1330" s="93"/>
      <c r="D1330" s="93"/>
      <c r="E1330" s="104"/>
      <c r="F1330" s="104"/>
      <c r="G1330" s="104"/>
      <c r="H1330" s="104"/>
      <c r="I1330" s="104"/>
      <c r="J1330" s="104"/>
      <c r="K1330" s="104"/>
      <c r="L1330" s="104"/>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3"/>
      <c r="B1331" s="93"/>
      <c r="C1331" s="93"/>
      <c r="D1331" s="93"/>
      <c r="E1331" s="104"/>
      <c r="F1331" s="104"/>
      <c r="G1331" s="104"/>
      <c r="H1331" s="104"/>
      <c r="I1331" s="104"/>
      <c r="J1331" s="104"/>
      <c r="K1331" s="104"/>
      <c r="L1331" s="104"/>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3"/>
      <c r="B1332" s="93"/>
      <c r="C1332" s="93"/>
      <c r="D1332" s="93"/>
      <c r="E1332" s="104"/>
      <c r="F1332" s="104"/>
      <c r="G1332" s="104"/>
      <c r="H1332" s="104"/>
      <c r="I1332" s="104"/>
      <c r="J1332" s="104"/>
      <c r="K1332" s="104"/>
      <c r="L1332" s="104"/>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3"/>
      <c r="B1333" s="93"/>
      <c r="C1333" s="93"/>
      <c r="D1333" s="93"/>
      <c r="E1333" s="104"/>
      <c r="F1333" s="104"/>
      <c r="G1333" s="104"/>
      <c r="H1333" s="104"/>
      <c r="I1333" s="104"/>
      <c r="J1333" s="104"/>
      <c r="K1333" s="104"/>
      <c r="L1333" s="104"/>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3"/>
      <c r="B1334" s="93"/>
      <c r="C1334" s="93"/>
      <c r="D1334" s="93"/>
      <c r="E1334" s="104"/>
      <c r="F1334" s="104"/>
      <c r="G1334" s="104"/>
      <c r="H1334" s="104"/>
      <c r="I1334" s="104"/>
      <c r="J1334" s="104"/>
      <c r="K1334" s="104"/>
      <c r="L1334" s="10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3"/>
      <c r="B1335" s="93"/>
      <c r="C1335" s="93"/>
      <c r="D1335" s="93"/>
      <c r="E1335" s="104"/>
      <c r="F1335" s="104"/>
      <c r="G1335" s="104"/>
      <c r="H1335" s="104"/>
      <c r="I1335" s="104"/>
      <c r="J1335" s="104"/>
      <c r="K1335" s="104"/>
      <c r="L1335" s="104"/>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3"/>
      <c r="B1336" s="93"/>
      <c r="C1336" s="93"/>
      <c r="D1336" s="93"/>
      <c r="E1336" s="104"/>
      <c r="F1336" s="104"/>
      <c r="G1336" s="104"/>
      <c r="H1336" s="104"/>
      <c r="I1336" s="104"/>
      <c r="J1336" s="104"/>
      <c r="K1336" s="104"/>
      <c r="L1336" s="104"/>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3"/>
      <c r="B1337" s="93"/>
      <c r="C1337" s="93"/>
      <c r="D1337" s="93"/>
      <c r="E1337" s="104"/>
      <c r="F1337" s="104"/>
      <c r="G1337" s="104"/>
      <c r="H1337" s="104"/>
      <c r="I1337" s="104"/>
      <c r="J1337" s="104"/>
      <c r="K1337" s="104"/>
      <c r="L1337" s="104"/>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3"/>
      <c r="B1338" s="93"/>
      <c r="C1338" s="93"/>
      <c r="D1338" s="93"/>
      <c r="E1338" s="104"/>
      <c r="F1338" s="104"/>
      <c r="G1338" s="104"/>
      <c r="H1338" s="104"/>
      <c r="I1338" s="104"/>
      <c r="J1338" s="104"/>
      <c r="K1338" s="104"/>
      <c r="L1338" s="104"/>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3"/>
      <c r="B1339" s="93"/>
      <c r="C1339" s="93"/>
      <c r="D1339" s="93"/>
      <c r="E1339" s="104"/>
      <c r="F1339" s="104"/>
      <c r="G1339" s="104"/>
      <c r="H1339" s="104"/>
      <c r="I1339" s="104"/>
      <c r="J1339" s="104"/>
      <c r="K1339" s="104"/>
      <c r="L1339" s="104"/>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3"/>
      <c r="B1340" s="93"/>
      <c r="C1340" s="93"/>
      <c r="D1340" s="93"/>
      <c r="E1340" s="104"/>
      <c r="F1340" s="104"/>
      <c r="G1340" s="104"/>
      <c r="H1340" s="104"/>
      <c r="I1340" s="104"/>
      <c r="J1340" s="104"/>
      <c r="K1340" s="104"/>
      <c r="L1340" s="104"/>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3"/>
      <c r="B1341" s="93"/>
      <c r="C1341" s="93"/>
      <c r="D1341" s="93"/>
      <c r="E1341" s="104"/>
      <c r="F1341" s="104"/>
      <c r="G1341" s="104"/>
      <c r="H1341" s="104"/>
      <c r="I1341" s="104"/>
      <c r="J1341" s="104"/>
      <c r="K1341" s="104"/>
      <c r="L1341" s="104"/>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3"/>
      <c r="B1342" s="93"/>
      <c r="C1342" s="93"/>
      <c r="D1342" s="93"/>
      <c r="E1342" s="104"/>
      <c r="F1342" s="104"/>
      <c r="G1342" s="104"/>
      <c r="H1342" s="104"/>
      <c r="I1342" s="104"/>
      <c r="J1342" s="104"/>
      <c r="K1342" s="104"/>
      <c r="L1342" s="104"/>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3"/>
      <c r="B1343" s="93"/>
      <c r="C1343" s="93"/>
      <c r="D1343" s="93"/>
      <c r="E1343" s="104"/>
      <c r="F1343" s="104"/>
      <c r="G1343" s="104"/>
      <c r="H1343" s="104"/>
      <c r="I1343" s="104"/>
      <c r="J1343" s="104"/>
      <c r="K1343" s="104"/>
      <c r="L1343" s="104"/>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3"/>
      <c r="B1344" s="93"/>
      <c r="C1344" s="93"/>
      <c r="D1344" s="93"/>
      <c r="E1344" s="104"/>
      <c r="F1344" s="104"/>
      <c r="G1344" s="104"/>
      <c r="H1344" s="104"/>
      <c r="I1344" s="104"/>
      <c r="J1344" s="104"/>
      <c r="K1344" s="104"/>
      <c r="L1344" s="10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3"/>
      <c r="B1345" s="93"/>
      <c r="C1345" s="93"/>
      <c r="D1345" s="93"/>
      <c r="E1345" s="104"/>
      <c r="F1345" s="104"/>
      <c r="G1345" s="104"/>
      <c r="H1345" s="104"/>
      <c r="I1345" s="104"/>
      <c r="J1345" s="104"/>
      <c r="K1345" s="104"/>
      <c r="L1345" s="104"/>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3"/>
      <c r="B1346" s="93"/>
      <c r="C1346" s="93"/>
      <c r="D1346" s="93"/>
      <c r="E1346" s="104"/>
      <c r="F1346" s="104"/>
      <c r="G1346" s="104"/>
      <c r="H1346" s="104"/>
      <c r="I1346" s="104"/>
      <c r="J1346" s="104"/>
      <c r="K1346" s="104"/>
      <c r="L1346" s="104"/>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3"/>
      <c r="B1347" s="93"/>
      <c r="C1347" s="93"/>
      <c r="D1347" s="93"/>
      <c r="E1347" s="104"/>
      <c r="F1347" s="104"/>
      <c r="G1347" s="104"/>
      <c r="H1347" s="104"/>
      <c r="I1347" s="104"/>
      <c r="J1347" s="104"/>
      <c r="K1347" s="104"/>
      <c r="L1347" s="104"/>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3"/>
      <c r="B1348" s="93"/>
      <c r="C1348" s="93"/>
      <c r="D1348" s="93"/>
      <c r="E1348" s="104"/>
      <c r="F1348" s="104"/>
      <c r="G1348" s="104"/>
      <c r="H1348" s="104"/>
      <c r="I1348" s="104"/>
      <c r="J1348" s="104"/>
      <c r="K1348" s="104"/>
      <c r="L1348" s="104"/>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3"/>
      <c r="B1349" s="93"/>
      <c r="C1349" s="93"/>
      <c r="D1349" s="93"/>
      <c r="E1349" s="104"/>
      <c r="F1349" s="104"/>
      <c r="G1349" s="104"/>
      <c r="H1349" s="104"/>
      <c r="I1349" s="104"/>
      <c r="J1349" s="104"/>
      <c r="K1349" s="104"/>
      <c r="L1349" s="104"/>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3"/>
      <c r="B1350" s="93"/>
      <c r="C1350" s="93"/>
      <c r="D1350" s="93"/>
      <c r="E1350" s="104"/>
      <c r="F1350" s="104"/>
      <c r="G1350" s="104"/>
      <c r="H1350" s="104"/>
      <c r="I1350" s="104"/>
      <c r="J1350" s="104"/>
      <c r="K1350" s="104"/>
      <c r="L1350" s="104"/>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3"/>
      <c r="B1351" s="93"/>
      <c r="C1351" s="93"/>
      <c r="D1351" s="93"/>
      <c r="E1351" s="104"/>
      <c r="F1351" s="104"/>
      <c r="G1351" s="104"/>
      <c r="H1351" s="104"/>
      <c r="I1351" s="104"/>
      <c r="J1351" s="104"/>
      <c r="K1351" s="104"/>
      <c r="L1351" s="104"/>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3"/>
      <c r="B1352" s="93"/>
      <c r="C1352" s="93"/>
      <c r="D1352" s="93"/>
      <c r="E1352" s="104"/>
      <c r="F1352" s="104"/>
      <c r="G1352" s="104"/>
      <c r="H1352" s="104"/>
      <c r="I1352" s="104"/>
      <c r="J1352" s="104"/>
      <c r="K1352" s="104"/>
      <c r="L1352" s="104"/>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3"/>
      <c r="B1353" s="93"/>
      <c r="C1353" s="93"/>
      <c r="D1353" s="93"/>
      <c r="E1353" s="104"/>
      <c r="F1353" s="104"/>
      <c r="G1353" s="104"/>
      <c r="H1353" s="104"/>
      <c r="I1353" s="104"/>
      <c r="J1353" s="104"/>
      <c r="K1353" s="104"/>
      <c r="L1353" s="104"/>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3"/>
      <c r="B1354" s="93"/>
      <c r="C1354" s="93"/>
      <c r="D1354" s="93"/>
      <c r="E1354" s="104"/>
      <c r="F1354" s="104"/>
      <c r="G1354" s="104"/>
      <c r="H1354" s="104"/>
      <c r="I1354" s="104"/>
      <c r="J1354" s="104"/>
      <c r="K1354" s="104"/>
      <c r="L1354" s="10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3"/>
      <c r="B1355" s="93"/>
      <c r="C1355" s="93"/>
      <c r="D1355" s="93"/>
      <c r="E1355" s="104"/>
      <c r="F1355" s="104"/>
      <c r="G1355" s="104"/>
      <c r="H1355" s="104"/>
      <c r="I1355" s="104"/>
      <c r="J1355" s="104"/>
      <c r="K1355" s="104"/>
      <c r="L1355" s="104"/>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3"/>
      <c r="B1356" s="93"/>
      <c r="C1356" s="93"/>
      <c r="D1356" s="93"/>
      <c r="E1356" s="104"/>
      <c r="F1356" s="104"/>
      <c r="G1356" s="104"/>
      <c r="H1356" s="104"/>
      <c r="I1356" s="104"/>
      <c r="J1356" s="104"/>
      <c r="K1356" s="104"/>
      <c r="L1356" s="104"/>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3"/>
      <c r="B1357" s="93"/>
      <c r="C1357" s="93"/>
      <c r="D1357" s="93"/>
      <c r="E1357" s="104"/>
      <c r="F1357" s="104"/>
      <c r="G1357" s="104"/>
      <c r="H1357" s="104"/>
      <c r="I1357" s="104"/>
      <c r="J1357" s="104"/>
      <c r="K1357" s="104"/>
      <c r="L1357" s="104"/>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3"/>
      <c r="B1358" s="93"/>
      <c r="C1358" s="93"/>
      <c r="D1358" s="93"/>
      <c r="E1358" s="104"/>
      <c r="F1358" s="104"/>
      <c r="G1358" s="104"/>
      <c r="H1358" s="104"/>
      <c r="I1358" s="104"/>
      <c r="J1358" s="104"/>
      <c r="K1358" s="104"/>
      <c r="L1358" s="104"/>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3"/>
      <c r="B1359" s="93"/>
      <c r="C1359" s="93"/>
      <c r="D1359" s="93"/>
      <c r="E1359" s="104"/>
      <c r="F1359" s="104"/>
      <c r="G1359" s="104"/>
      <c r="H1359" s="104"/>
      <c r="I1359" s="104"/>
      <c r="J1359" s="104"/>
      <c r="K1359" s="104"/>
      <c r="L1359" s="104"/>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3"/>
      <c r="B1360" s="93"/>
      <c r="C1360" s="93"/>
      <c r="D1360" s="93"/>
      <c r="E1360" s="104"/>
      <c r="F1360" s="104"/>
      <c r="G1360" s="104"/>
      <c r="H1360" s="104"/>
      <c r="I1360" s="104"/>
      <c r="J1360" s="104"/>
      <c r="K1360" s="104"/>
      <c r="L1360" s="104"/>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3"/>
      <c r="B1361" s="93"/>
      <c r="C1361" s="93"/>
      <c r="D1361" s="93"/>
      <c r="E1361" s="104"/>
      <c r="F1361" s="104"/>
      <c r="G1361" s="104"/>
      <c r="H1361" s="104"/>
      <c r="I1361" s="104"/>
      <c r="J1361" s="104"/>
      <c r="K1361" s="104"/>
      <c r="L1361" s="104"/>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3"/>
      <c r="B1362" s="93"/>
      <c r="C1362" s="93"/>
      <c r="D1362" s="93"/>
      <c r="E1362" s="104"/>
      <c r="F1362" s="104"/>
      <c r="G1362" s="104"/>
      <c r="H1362" s="104"/>
      <c r="I1362" s="104"/>
      <c r="J1362" s="104"/>
      <c r="K1362" s="104"/>
      <c r="L1362" s="104"/>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3"/>
      <c r="B1363" s="93"/>
      <c r="C1363" s="93"/>
      <c r="D1363" s="93"/>
      <c r="E1363" s="104"/>
      <c r="F1363" s="104"/>
      <c r="G1363" s="104"/>
      <c r="H1363" s="104"/>
      <c r="I1363" s="104"/>
      <c r="J1363" s="104"/>
      <c r="K1363" s="104"/>
      <c r="L1363" s="104"/>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3"/>
      <c r="B1364" s="93"/>
      <c r="C1364" s="93"/>
      <c r="D1364" s="93"/>
      <c r="E1364" s="104"/>
      <c r="F1364" s="104"/>
      <c r="G1364" s="104"/>
      <c r="H1364" s="104"/>
      <c r="I1364" s="104"/>
      <c r="J1364" s="104"/>
      <c r="K1364" s="104"/>
      <c r="L1364" s="10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3"/>
      <c r="B1365" s="93"/>
      <c r="C1365" s="93"/>
      <c r="D1365" s="93"/>
      <c r="E1365" s="104"/>
      <c r="F1365" s="104"/>
      <c r="G1365" s="104"/>
      <c r="H1365" s="104"/>
      <c r="I1365" s="104"/>
      <c r="J1365" s="104"/>
      <c r="K1365" s="104"/>
      <c r="L1365" s="104"/>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3"/>
      <c r="B1366" s="93"/>
      <c r="C1366" s="93"/>
      <c r="D1366" s="93"/>
      <c r="E1366" s="104"/>
      <c r="F1366" s="104"/>
      <c r="G1366" s="104"/>
      <c r="H1366" s="104"/>
      <c r="I1366" s="104"/>
      <c r="J1366" s="104"/>
      <c r="K1366" s="104"/>
      <c r="L1366" s="104"/>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3"/>
      <c r="B1367" s="93"/>
      <c r="C1367" s="93"/>
      <c r="D1367" s="93"/>
      <c r="E1367" s="104"/>
      <c r="F1367" s="104"/>
      <c r="G1367" s="104"/>
      <c r="H1367" s="104"/>
      <c r="I1367" s="104"/>
      <c r="J1367" s="104"/>
      <c r="K1367" s="104"/>
      <c r="L1367" s="104"/>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3"/>
      <c r="B1368" s="93"/>
      <c r="C1368" s="93"/>
      <c r="D1368" s="93"/>
      <c r="E1368" s="104"/>
      <c r="F1368" s="104"/>
      <c r="G1368" s="104"/>
      <c r="H1368" s="104"/>
      <c r="I1368" s="104"/>
      <c r="J1368" s="104"/>
      <c r="K1368" s="104"/>
      <c r="L1368" s="104"/>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3"/>
      <c r="B1369" s="93"/>
      <c r="C1369" s="93"/>
      <c r="D1369" s="93"/>
      <c r="E1369" s="104"/>
      <c r="F1369" s="104"/>
      <c r="G1369" s="104"/>
      <c r="H1369" s="104"/>
      <c r="I1369" s="104"/>
      <c r="J1369" s="104"/>
      <c r="K1369" s="104"/>
      <c r="L1369" s="104"/>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3"/>
      <c r="B1370" s="93"/>
      <c r="C1370" s="93"/>
      <c r="D1370" s="93"/>
      <c r="E1370" s="104"/>
      <c r="F1370" s="104"/>
      <c r="G1370" s="104"/>
      <c r="H1370" s="104"/>
      <c r="I1370" s="104"/>
      <c r="J1370" s="104"/>
      <c r="K1370" s="104"/>
      <c r="L1370" s="104"/>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3"/>
      <c r="B1371" s="93"/>
      <c r="C1371" s="93"/>
      <c r="D1371" s="93"/>
      <c r="E1371" s="104"/>
      <c r="F1371" s="104"/>
      <c r="G1371" s="104"/>
      <c r="H1371" s="104"/>
      <c r="I1371" s="104"/>
      <c r="J1371" s="104"/>
      <c r="K1371" s="104"/>
      <c r="L1371" s="104"/>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3"/>
      <c r="B1372" s="93"/>
      <c r="C1372" s="93"/>
      <c r="D1372" s="93"/>
      <c r="E1372" s="104"/>
      <c r="F1372" s="104"/>
      <c r="G1372" s="104"/>
      <c r="H1372" s="104"/>
      <c r="I1372" s="104"/>
      <c r="J1372" s="104"/>
      <c r="K1372" s="104"/>
      <c r="L1372" s="104"/>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3"/>
      <c r="B1373" s="93"/>
      <c r="C1373" s="93"/>
      <c r="D1373" s="93"/>
      <c r="E1373" s="104"/>
      <c r="F1373" s="104"/>
      <c r="G1373" s="104"/>
      <c r="H1373" s="104"/>
      <c r="I1373" s="104"/>
      <c r="J1373" s="104"/>
      <c r="K1373" s="104"/>
      <c r="L1373" s="104"/>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3"/>
      <c r="B1374" s="93"/>
      <c r="C1374" s="93"/>
      <c r="D1374" s="93"/>
      <c r="E1374" s="104"/>
      <c r="F1374" s="104"/>
      <c r="G1374" s="104"/>
      <c r="H1374" s="104"/>
      <c r="I1374" s="104"/>
      <c r="J1374" s="104"/>
      <c r="K1374" s="104"/>
      <c r="L1374" s="10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3"/>
      <c r="B1375" s="93"/>
      <c r="C1375" s="93"/>
      <c r="D1375" s="93"/>
      <c r="E1375" s="104"/>
      <c r="F1375" s="104"/>
      <c r="G1375" s="104"/>
      <c r="H1375" s="104"/>
      <c r="I1375" s="104"/>
      <c r="J1375" s="104"/>
      <c r="K1375" s="104"/>
      <c r="L1375" s="104"/>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3"/>
      <c r="B1376" s="93"/>
      <c r="C1376" s="93"/>
      <c r="D1376" s="93"/>
      <c r="E1376" s="104"/>
      <c r="F1376" s="104"/>
      <c r="G1376" s="104"/>
      <c r="H1376" s="104"/>
      <c r="I1376" s="104"/>
      <c r="J1376" s="104"/>
      <c r="K1376" s="104"/>
      <c r="L1376" s="104"/>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3"/>
      <c r="B1377" s="93"/>
      <c r="C1377" s="93"/>
      <c r="D1377" s="93"/>
      <c r="E1377" s="104"/>
      <c r="F1377" s="104"/>
      <c r="G1377" s="104"/>
      <c r="H1377" s="104"/>
      <c r="I1377" s="104"/>
      <c r="J1377" s="104"/>
      <c r="K1377" s="104"/>
      <c r="L1377" s="104"/>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3"/>
      <c r="B1378" s="93"/>
      <c r="C1378" s="93"/>
      <c r="D1378" s="93"/>
      <c r="E1378" s="104"/>
      <c r="F1378" s="104"/>
      <c r="G1378" s="104"/>
      <c r="H1378" s="104"/>
      <c r="I1378" s="104"/>
      <c r="J1378" s="104"/>
      <c r="K1378" s="104"/>
      <c r="L1378" s="104"/>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3"/>
      <c r="B1379" s="93"/>
      <c r="C1379" s="93"/>
      <c r="D1379" s="93"/>
      <c r="E1379" s="104"/>
      <c r="F1379" s="104"/>
      <c r="G1379" s="104"/>
      <c r="H1379" s="104"/>
      <c r="I1379" s="104"/>
      <c r="J1379" s="104"/>
      <c r="K1379" s="104"/>
      <c r="L1379" s="104"/>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3"/>
      <c r="B1380" s="93"/>
      <c r="C1380" s="93"/>
      <c r="D1380" s="93"/>
      <c r="E1380" s="104"/>
      <c r="F1380" s="104"/>
      <c r="G1380" s="104"/>
      <c r="H1380" s="104"/>
      <c r="I1380" s="104"/>
      <c r="J1380" s="104"/>
      <c r="K1380" s="104"/>
      <c r="L1380" s="104"/>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3"/>
      <c r="B1381" s="93"/>
      <c r="C1381" s="93"/>
      <c r="D1381" s="93"/>
      <c r="E1381" s="104"/>
      <c r="F1381" s="104"/>
      <c r="G1381" s="104"/>
      <c r="H1381" s="104"/>
      <c r="I1381" s="104"/>
      <c r="J1381" s="104"/>
      <c r="K1381" s="104"/>
      <c r="L1381" s="104"/>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3"/>
      <c r="B1382" s="93"/>
      <c r="C1382" s="93"/>
      <c r="D1382" s="93"/>
      <c r="E1382" s="104"/>
      <c r="F1382" s="104"/>
      <c r="G1382" s="104"/>
      <c r="H1382" s="104"/>
      <c r="I1382" s="104"/>
      <c r="J1382" s="104"/>
      <c r="K1382" s="104"/>
      <c r="L1382" s="104"/>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3"/>
      <c r="B1383" s="93"/>
      <c r="C1383" s="93"/>
      <c r="D1383" s="93"/>
      <c r="E1383" s="104"/>
      <c r="F1383" s="104"/>
      <c r="G1383" s="104"/>
      <c r="H1383" s="104"/>
      <c r="I1383" s="104"/>
      <c r="J1383" s="104"/>
      <c r="K1383" s="104"/>
      <c r="L1383" s="104"/>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3"/>
      <c r="B1384" s="93"/>
      <c r="C1384" s="93"/>
      <c r="D1384" s="93"/>
      <c r="E1384" s="104"/>
      <c r="F1384" s="104"/>
      <c r="G1384" s="104"/>
      <c r="H1384" s="104"/>
      <c r="I1384" s="104"/>
      <c r="J1384" s="104"/>
      <c r="K1384" s="104"/>
      <c r="L1384" s="10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3"/>
      <c r="B1385" s="93"/>
      <c r="C1385" s="93"/>
      <c r="D1385" s="93"/>
      <c r="E1385" s="104"/>
      <c r="F1385" s="104"/>
      <c r="G1385" s="104"/>
      <c r="H1385" s="104"/>
      <c r="I1385" s="104"/>
      <c r="J1385" s="104"/>
      <c r="K1385" s="104"/>
      <c r="L1385" s="104"/>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3"/>
      <c r="B1386" s="93"/>
      <c r="C1386" s="93"/>
      <c r="D1386" s="93"/>
      <c r="E1386" s="104"/>
      <c r="F1386" s="104"/>
      <c r="G1386" s="104"/>
      <c r="H1386" s="104"/>
      <c r="I1386" s="104"/>
      <c r="J1386" s="104"/>
      <c r="K1386" s="104"/>
      <c r="L1386" s="104"/>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3"/>
      <c r="B1387" s="93"/>
      <c r="C1387" s="93"/>
      <c r="D1387" s="93"/>
      <c r="E1387" s="104"/>
      <c r="F1387" s="104"/>
      <c r="G1387" s="104"/>
      <c r="H1387" s="104"/>
      <c r="I1387" s="104"/>
      <c r="J1387" s="104"/>
      <c r="K1387" s="104"/>
      <c r="L1387" s="104"/>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3"/>
      <c r="B1388" s="93"/>
      <c r="C1388" s="93"/>
      <c r="D1388" s="93"/>
      <c r="E1388" s="104"/>
      <c r="F1388" s="104"/>
      <c r="G1388" s="104"/>
      <c r="H1388" s="104"/>
      <c r="I1388" s="104"/>
      <c r="J1388" s="104"/>
      <c r="K1388" s="104"/>
      <c r="L1388" s="104"/>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3"/>
      <c r="B1389" s="93"/>
      <c r="C1389" s="93"/>
      <c r="D1389" s="93"/>
      <c r="E1389" s="104"/>
      <c r="F1389" s="104"/>
      <c r="G1389" s="104"/>
      <c r="H1389" s="104"/>
      <c r="I1389" s="104"/>
      <c r="J1389" s="104"/>
      <c r="K1389" s="104"/>
      <c r="L1389" s="104"/>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3"/>
      <c r="B1390" s="93"/>
      <c r="C1390" s="93"/>
      <c r="D1390" s="93"/>
      <c r="E1390" s="104"/>
      <c r="F1390" s="104"/>
      <c r="G1390" s="104"/>
      <c r="H1390" s="104"/>
      <c r="I1390" s="104"/>
      <c r="J1390" s="104"/>
      <c r="K1390" s="104"/>
      <c r="L1390" s="104"/>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3"/>
      <c r="B1391" s="93"/>
      <c r="C1391" s="93"/>
      <c r="D1391" s="93"/>
      <c r="E1391" s="104"/>
      <c r="F1391" s="104"/>
      <c r="G1391" s="104"/>
      <c r="H1391" s="104"/>
      <c r="I1391" s="104"/>
      <c r="J1391" s="104"/>
      <c r="K1391" s="104"/>
      <c r="L1391" s="104"/>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3"/>
      <c r="B1392" s="93"/>
      <c r="C1392" s="93"/>
      <c r="D1392" s="93"/>
      <c r="E1392" s="104"/>
      <c r="F1392" s="104"/>
      <c r="G1392" s="104"/>
      <c r="H1392" s="104"/>
      <c r="I1392" s="104"/>
      <c r="J1392" s="104"/>
      <c r="K1392" s="104"/>
      <c r="L1392" s="104"/>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3"/>
      <c r="B1393" s="93"/>
      <c r="C1393" s="93"/>
      <c r="D1393" s="93"/>
      <c r="E1393" s="104"/>
      <c r="F1393" s="104"/>
      <c r="G1393" s="104"/>
      <c r="H1393" s="104"/>
      <c r="I1393" s="104"/>
      <c r="J1393" s="104"/>
      <c r="K1393" s="104"/>
      <c r="L1393" s="104"/>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3"/>
      <c r="B1394" s="93"/>
      <c r="C1394" s="93"/>
      <c r="D1394" s="93"/>
      <c r="E1394" s="104"/>
      <c r="F1394" s="104"/>
      <c r="G1394" s="104"/>
      <c r="H1394" s="104"/>
      <c r="I1394" s="104"/>
      <c r="J1394" s="104"/>
      <c r="K1394" s="104"/>
      <c r="L1394" s="10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3"/>
      <c r="B1395" s="93"/>
      <c r="C1395" s="93"/>
      <c r="D1395" s="93"/>
      <c r="E1395" s="104"/>
      <c r="F1395" s="104"/>
      <c r="G1395" s="104"/>
      <c r="H1395" s="104"/>
      <c r="I1395" s="104"/>
      <c r="J1395" s="104"/>
      <c r="K1395" s="104"/>
      <c r="L1395" s="104"/>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3"/>
      <c r="B1396" s="93"/>
      <c r="C1396" s="93"/>
      <c r="D1396" s="93"/>
      <c r="E1396" s="104"/>
      <c r="F1396" s="104"/>
      <c r="G1396" s="104"/>
      <c r="H1396" s="104"/>
      <c r="I1396" s="104"/>
      <c r="J1396" s="104"/>
      <c r="K1396" s="104"/>
      <c r="L1396" s="104"/>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3"/>
      <c r="B1397" s="93"/>
      <c r="C1397" s="93"/>
      <c r="D1397" s="93"/>
      <c r="E1397" s="104"/>
      <c r="F1397" s="104"/>
      <c r="G1397" s="104"/>
      <c r="H1397" s="104"/>
      <c r="I1397" s="104"/>
      <c r="J1397" s="104"/>
      <c r="K1397" s="104"/>
      <c r="L1397" s="104"/>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3"/>
      <c r="B1398" s="93"/>
      <c r="C1398" s="93"/>
      <c r="D1398" s="93"/>
      <c r="E1398" s="104"/>
      <c r="F1398" s="104"/>
      <c r="G1398" s="104"/>
      <c r="H1398" s="104"/>
      <c r="I1398" s="104"/>
      <c r="J1398" s="104"/>
      <c r="K1398" s="104"/>
      <c r="L1398" s="104"/>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3"/>
      <c r="B1399" s="93"/>
      <c r="C1399" s="93"/>
      <c r="D1399" s="93"/>
      <c r="E1399" s="104"/>
      <c r="F1399" s="104"/>
      <c r="G1399" s="104"/>
      <c r="H1399" s="104"/>
      <c r="I1399" s="104"/>
      <c r="J1399" s="104"/>
      <c r="K1399" s="104"/>
      <c r="L1399" s="104"/>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3"/>
      <c r="B1400" s="93"/>
      <c r="C1400" s="93"/>
      <c r="D1400" s="93"/>
      <c r="E1400" s="104"/>
      <c r="F1400" s="104"/>
      <c r="G1400" s="104"/>
      <c r="H1400" s="104"/>
      <c r="I1400" s="104"/>
      <c r="J1400" s="104"/>
      <c r="K1400" s="104"/>
      <c r="L1400" s="104"/>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3"/>
      <c r="B1401" s="93"/>
      <c r="C1401" s="93"/>
      <c r="D1401" s="93"/>
      <c r="E1401" s="104"/>
      <c r="F1401" s="104"/>
      <c r="G1401" s="104"/>
      <c r="H1401" s="104"/>
      <c r="I1401" s="104"/>
      <c r="J1401" s="104"/>
      <c r="K1401" s="104"/>
      <c r="L1401" s="104"/>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3"/>
      <c r="B1402" s="93"/>
      <c r="C1402" s="93"/>
      <c r="D1402" s="93"/>
      <c r="E1402" s="104"/>
      <c r="F1402" s="104"/>
      <c r="G1402" s="104"/>
      <c r="H1402" s="104"/>
      <c r="I1402" s="104"/>
      <c r="J1402" s="104"/>
      <c r="K1402" s="104"/>
      <c r="L1402" s="104"/>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3"/>
      <c r="B1403" s="93"/>
      <c r="C1403" s="93"/>
      <c r="D1403" s="93"/>
      <c r="E1403" s="104"/>
      <c r="F1403" s="104"/>
      <c r="G1403" s="104"/>
      <c r="H1403" s="104"/>
      <c r="I1403" s="104"/>
      <c r="J1403" s="104"/>
      <c r="K1403" s="104"/>
      <c r="L1403" s="104"/>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3"/>
      <c r="B1404" s="93"/>
      <c r="C1404" s="93"/>
      <c r="D1404" s="93"/>
      <c r="E1404" s="104"/>
      <c r="F1404" s="104"/>
      <c r="G1404" s="104"/>
      <c r="H1404" s="104"/>
      <c r="I1404" s="104"/>
      <c r="J1404" s="104"/>
      <c r="K1404" s="104"/>
      <c r="L1404" s="1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3"/>
      <c r="B1405" s="93"/>
      <c r="C1405" s="93"/>
      <c r="D1405" s="93"/>
      <c r="E1405" s="104"/>
      <c r="F1405" s="104"/>
      <c r="G1405" s="104"/>
      <c r="H1405" s="104"/>
      <c r="I1405" s="104"/>
      <c r="J1405" s="104"/>
      <c r="K1405" s="104"/>
      <c r="L1405" s="104"/>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3"/>
      <c r="B1406" s="93"/>
      <c r="C1406" s="93"/>
      <c r="D1406" s="93"/>
      <c r="E1406" s="104"/>
      <c r="F1406" s="104"/>
      <c r="G1406" s="104"/>
      <c r="H1406" s="104"/>
      <c r="I1406" s="104"/>
      <c r="J1406" s="104"/>
      <c r="K1406" s="104"/>
      <c r="L1406" s="104"/>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3"/>
      <c r="B1407" s="93"/>
      <c r="C1407" s="93"/>
      <c r="D1407" s="93"/>
      <c r="E1407" s="104"/>
      <c r="F1407" s="104"/>
      <c r="G1407" s="104"/>
      <c r="H1407" s="104"/>
      <c r="I1407" s="104"/>
      <c r="J1407" s="104"/>
      <c r="K1407" s="104"/>
      <c r="L1407" s="104"/>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3"/>
      <c r="B1408" s="93"/>
      <c r="C1408" s="93"/>
      <c r="D1408" s="93"/>
      <c r="E1408" s="104"/>
      <c r="F1408" s="104"/>
      <c r="G1408" s="104"/>
      <c r="H1408" s="104"/>
      <c r="I1408" s="104"/>
      <c r="J1408" s="104"/>
      <c r="K1408" s="104"/>
      <c r="L1408" s="104"/>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3"/>
      <c r="B1409" s="93"/>
      <c r="C1409" s="93"/>
      <c r="D1409" s="93"/>
      <c r="E1409" s="104"/>
      <c r="F1409" s="104"/>
      <c r="G1409" s="104"/>
      <c r="H1409" s="104"/>
      <c r="I1409" s="104"/>
      <c r="J1409" s="104"/>
      <c r="K1409" s="104"/>
      <c r="L1409" s="104"/>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3"/>
      <c r="B1410" s="93"/>
      <c r="C1410" s="93"/>
      <c r="D1410" s="93"/>
      <c r="E1410" s="104"/>
      <c r="F1410" s="104"/>
      <c r="G1410" s="104"/>
      <c r="H1410" s="104"/>
      <c r="I1410" s="104"/>
      <c r="J1410" s="104"/>
      <c r="K1410" s="104"/>
      <c r="L1410" s="104"/>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3"/>
      <c r="B1411" s="93"/>
      <c r="C1411" s="93"/>
      <c r="D1411" s="93"/>
      <c r="E1411" s="104"/>
      <c r="F1411" s="104"/>
      <c r="G1411" s="104"/>
      <c r="H1411" s="104"/>
      <c r="I1411" s="104"/>
      <c r="J1411" s="104"/>
      <c r="K1411" s="104"/>
      <c r="L1411" s="104"/>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3"/>
      <c r="B1412" s="93"/>
      <c r="C1412" s="93"/>
      <c r="D1412" s="93"/>
      <c r="E1412" s="104"/>
      <c r="F1412" s="104"/>
      <c r="G1412" s="104"/>
      <c r="H1412" s="104"/>
      <c r="I1412" s="104"/>
      <c r="J1412" s="104"/>
      <c r="K1412" s="104"/>
      <c r="L1412" s="104"/>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3"/>
      <c r="B1413" s="93"/>
      <c r="C1413" s="93"/>
      <c r="D1413" s="93"/>
      <c r="E1413" s="104"/>
      <c r="F1413" s="104"/>
      <c r="G1413" s="104"/>
      <c r="H1413" s="104"/>
      <c r="I1413" s="104"/>
      <c r="J1413" s="104"/>
      <c r="K1413" s="104"/>
      <c r="L1413" s="104"/>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3"/>
      <c r="B1414" s="93"/>
      <c r="C1414" s="93"/>
      <c r="D1414" s="93"/>
      <c r="E1414" s="104"/>
      <c r="F1414" s="104"/>
      <c r="G1414" s="104"/>
      <c r="H1414" s="104"/>
      <c r="I1414" s="104"/>
      <c r="J1414" s="104"/>
      <c r="K1414" s="104"/>
      <c r="L1414" s="10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3"/>
      <c r="B1415" s="93"/>
      <c r="C1415" s="93"/>
      <c r="D1415" s="93"/>
      <c r="E1415" s="104"/>
      <c r="F1415" s="104"/>
      <c r="G1415" s="104"/>
      <c r="H1415" s="104"/>
      <c r="I1415" s="104"/>
      <c r="J1415" s="104"/>
      <c r="K1415" s="104"/>
      <c r="L1415" s="104"/>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3"/>
      <c r="B1416" s="93"/>
      <c r="C1416" s="93"/>
      <c r="D1416" s="93"/>
      <c r="E1416" s="104"/>
      <c r="F1416" s="104"/>
      <c r="G1416" s="104"/>
      <c r="H1416" s="104"/>
      <c r="I1416" s="104"/>
      <c r="J1416" s="104"/>
      <c r="K1416" s="104"/>
      <c r="L1416" s="104"/>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3"/>
      <c r="B1417" s="93"/>
      <c r="C1417" s="93"/>
      <c r="D1417" s="93"/>
      <c r="E1417" s="104"/>
      <c r="F1417" s="104"/>
      <c r="G1417" s="104"/>
      <c r="H1417" s="104"/>
      <c r="I1417" s="104"/>
      <c r="J1417" s="104"/>
      <c r="K1417" s="104"/>
      <c r="L1417" s="104"/>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3"/>
      <c r="B1418" s="93"/>
      <c r="C1418" s="93"/>
      <c r="D1418" s="93"/>
      <c r="E1418" s="104"/>
      <c r="F1418" s="104"/>
      <c r="G1418" s="104"/>
      <c r="H1418" s="104"/>
      <c r="I1418" s="104"/>
      <c r="J1418" s="104"/>
      <c r="K1418" s="104"/>
      <c r="L1418" s="104"/>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3"/>
      <c r="B1419" s="93"/>
      <c r="C1419" s="93"/>
      <c r="D1419" s="93"/>
      <c r="E1419" s="104"/>
      <c r="F1419" s="104"/>
      <c r="G1419" s="104"/>
      <c r="H1419" s="104"/>
      <c r="I1419" s="104"/>
      <c r="J1419" s="104"/>
      <c r="K1419" s="104"/>
      <c r="L1419" s="104"/>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3"/>
      <c r="B1420" s="93"/>
      <c r="C1420" s="93"/>
      <c r="D1420" s="93"/>
      <c r="E1420" s="104"/>
      <c r="F1420" s="104"/>
      <c r="G1420" s="104"/>
      <c r="H1420" s="104"/>
      <c r="I1420" s="104"/>
      <c r="J1420" s="104"/>
      <c r="K1420" s="104"/>
      <c r="L1420" s="104"/>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3"/>
      <c r="B1421" s="93"/>
      <c r="C1421" s="93"/>
      <c r="D1421" s="93"/>
      <c r="E1421" s="104"/>
      <c r="F1421" s="104"/>
      <c r="G1421" s="104"/>
      <c r="H1421" s="104"/>
      <c r="I1421" s="104"/>
      <c r="J1421" s="104"/>
      <c r="K1421" s="104"/>
      <c r="L1421" s="104"/>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3"/>
      <c r="B1422" s="93"/>
      <c r="C1422" s="93"/>
      <c r="D1422" s="93"/>
      <c r="E1422" s="104"/>
      <c r="F1422" s="104"/>
      <c r="G1422" s="104"/>
      <c r="H1422" s="104"/>
      <c r="I1422" s="104"/>
      <c r="J1422" s="104"/>
      <c r="K1422" s="104"/>
      <c r="L1422" s="104"/>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3"/>
      <c r="B1423" s="93"/>
      <c r="C1423" s="93"/>
      <c r="D1423" s="93"/>
      <c r="E1423" s="104"/>
      <c r="F1423" s="104"/>
      <c r="G1423" s="104"/>
      <c r="H1423" s="104"/>
      <c r="I1423" s="104"/>
      <c r="J1423" s="104"/>
      <c r="K1423" s="104"/>
      <c r="L1423" s="104"/>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3"/>
      <c r="B1424" s="93"/>
      <c r="C1424" s="93"/>
      <c r="D1424" s="93"/>
      <c r="E1424" s="104"/>
      <c r="F1424" s="104"/>
      <c r="G1424" s="104"/>
      <c r="H1424" s="104"/>
      <c r="I1424" s="104"/>
      <c r="J1424" s="104"/>
      <c r="K1424" s="104"/>
      <c r="L1424" s="10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3"/>
      <c r="B1425" s="93"/>
      <c r="C1425" s="93"/>
      <c r="D1425" s="93"/>
      <c r="E1425" s="104"/>
      <c r="F1425" s="104"/>
      <c r="G1425" s="104"/>
      <c r="H1425" s="104"/>
      <c r="I1425" s="104"/>
      <c r="J1425" s="104"/>
      <c r="K1425" s="104"/>
      <c r="L1425" s="104"/>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3"/>
      <c r="B1426" s="93"/>
      <c r="C1426" s="93"/>
      <c r="D1426" s="93"/>
      <c r="E1426" s="104"/>
      <c r="F1426" s="104"/>
      <c r="G1426" s="104"/>
      <c r="H1426" s="104"/>
      <c r="I1426" s="104"/>
      <c r="J1426" s="104"/>
      <c r="K1426" s="104"/>
      <c r="L1426" s="104"/>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3"/>
      <c r="B1427" s="93"/>
      <c r="C1427" s="93"/>
      <c r="D1427" s="93"/>
      <c r="E1427" s="104"/>
      <c r="F1427" s="104"/>
      <c r="G1427" s="104"/>
      <c r="H1427" s="104"/>
      <c r="I1427" s="104"/>
      <c r="J1427" s="104"/>
      <c r="K1427" s="104"/>
      <c r="L1427" s="104"/>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3"/>
      <c r="B1428" s="93"/>
      <c r="C1428" s="93"/>
      <c r="D1428" s="93"/>
      <c r="E1428" s="104"/>
      <c r="F1428" s="104"/>
      <c r="G1428" s="104"/>
      <c r="H1428" s="104"/>
      <c r="I1428" s="104"/>
      <c r="J1428" s="104"/>
      <c r="K1428" s="104"/>
      <c r="L1428" s="104"/>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3"/>
      <c r="B1429" s="93"/>
      <c r="C1429" s="93"/>
      <c r="D1429" s="93"/>
      <c r="E1429" s="104"/>
      <c r="F1429" s="104"/>
      <c r="G1429" s="104"/>
      <c r="H1429" s="104"/>
      <c r="I1429" s="104"/>
      <c r="J1429" s="104"/>
      <c r="K1429" s="104"/>
      <c r="L1429" s="104"/>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3"/>
      <c r="B1430" s="93"/>
      <c r="C1430" s="93"/>
      <c r="D1430" s="93"/>
      <c r="E1430" s="104"/>
      <c r="F1430" s="104"/>
      <c r="G1430" s="104"/>
      <c r="H1430" s="104"/>
      <c r="I1430" s="104"/>
      <c r="J1430" s="104"/>
      <c r="K1430" s="104"/>
      <c r="L1430" s="104"/>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3"/>
      <c r="B1431" s="93"/>
      <c r="C1431" s="93"/>
      <c r="D1431" s="93"/>
      <c r="E1431" s="104"/>
      <c r="F1431" s="104"/>
      <c r="G1431" s="104"/>
      <c r="H1431" s="104"/>
      <c r="I1431" s="104"/>
      <c r="J1431" s="104"/>
      <c r="K1431" s="104"/>
      <c r="L1431" s="104"/>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3"/>
      <c r="B1432" s="93"/>
      <c r="C1432" s="93"/>
      <c r="D1432" s="93"/>
      <c r="E1432" s="104"/>
      <c r="F1432" s="104"/>
      <c r="G1432" s="104"/>
      <c r="H1432" s="104"/>
      <c r="I1432" s="104"/>
      <c r="J1432" s="104"/>
      <c r="K1432" s="104"/>
      <c r="L1432" s="104"/>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3"/>
      <c r="B1433" s="93"/>
      <c r="C1433" s="93"/>
      <c r="D1433" s="93"/>
      <c r="E1433" s="104"/>
      <c r="F1433" s="104"/>
      <c r="G1433" s="104"/>
      <c r="H1433" s="104"/>
      <c r="I1433" s="104"/>
      <c r="J1433" s="104"/>
      <c r="K1433" s="104"/>
      <c r="L1433" s="104"/>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3"/>
      <c r="B1434" s="93"/>
      <c r="C1434" s="93"/>
      <c r="D1434" s="93"/>
      <c r="E1434" s="104"/>
      <c r="F1434" s="104"/>
      <c r="G1434" s="104"/>
      <c r="H1434" s="104"/>
      <c r="I1434" s="104"/>
      <c r="J1434" s="104"/>
      <c r="K1434" s="104"/>
      <c r="L1434" s="10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3"/>
      <c r="B1435" s="93"/>
      <c r="C1435" s="93"/>
      <c r="D1435" s="93"/>
      <c r="E1435" s="104"/>
      <c r="F1435" s="104"/>
      <c r="G1435" s="104"/>
      <c r="H1435" s="104"/>
      <c r="I1435" s="104"/>
      <c r="J1435" s="104"/>
      <c r="K1435" s="104"/>
      <c r="L1435" s="104"/>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3"/>
      <c r="B1436" s="93"/>
      <c r="C1436" s="93"/>
      <c r="D1436" s="93"/>
      <c r="E1436" s="104"/>
      <c r="F1436" s="104"/>
      <c r="G1436" s="104"/>
      <c r="H1436" s="104"/>
      <c r="I1436" s="104"/>
      <c r="J1436" s="104"/>
      <c r="K1436" s="104"/>
      <c r="L1436" s="104"/>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3"/>
      <c r="B1437" s="93"/>
      <c r="C1437" s="93"/>
      <c r="D1437" s="93"/>
      <c r="E1437" s="104"/>
      <c r="F1437" s="104"/>
      <c r="G1437" s="104"/>
      <c r="H1437" s="104"/>
      <c r="I1437" s="104"/>
      <c r="J1437" s="104"/>
      <c r="K1437" s="104"/>
      <c r="L1437" s="104"/>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3"/>
      <c r="B1438" s="93"/>
      <c r="C1438" s="93"/>
      <c r="D1438" s="93"/>
      <c r="E1438" s="104"/>
      <c r="F1438" s="104"/>
      <c r="G1438" s="104"/>
      <c r="H1438" s="104"/>
      <c r="I1438" s="104"/>
      <c r="J1438" s="104"/>
      <c r="K1438" s="104"/>
      <c r="L1438" s="104"/>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3"/>
      <c r="B1439" s="93"/>
      <c r="C1439" s="93"/>
      <c r="D1439" s="93"/>
      <c r="E1439" s="104"/>
      <c r="F1439" s="104"/>
      <c r="G1439" s="104"/>
      <c r="H1439" s="104"/>
      <c r="I1439" s="104"/>
      <c r="J1439" s="104"/>
      <c r="K1439" s="104"/>
      <c r="L1439" s="104"/>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3"/>
      <c r="B1440" s="93"/>
      <c r="C1440" s="93"/>
      <c r="D1440" s="93"/>
      <c r="E1440" s="104"/>
      <c r="F1440" s="104"/>
      <c r="G1440" s="104"/>
      <c r="H1440" s="104"/>
      <c r="I1440" s="104"/>
      <c r="J1440" s="104"/>
      <c r="K1440" s="104"/>
      <c r="L1440" s="104"/>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3"/>
      <c r="B1441" s="93"/>
      <c r="C1441" s="93"/>
      <c r="D1441" s="93"/>
      <c r="E1441" s="104"/>
      <c r="F1441" s="104"/>
      <c r="G1441" s="104"/>
      <c r="H1441" s="104"/>
      <c r="I1441" s="104"/>
      <c r="J1441" s="104"/>
      <c r="K1441" s="104"/>
      <c r="L1441" s="104"/>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3"/>
      <c r="B1442" s="93"/>
      <c r="C1442" s="93"/>
      <c r="D1442" s="93"/>
      <c r="E1442" s="104"/>
      <c r="F1442" s="104"/>
      <c r="G1442" s="104"/>
      <c r="H1442" s="104"/>
      <c r="I1442" s="104"/>
      <c r="J1442" s="104"/>
      <c r="K1442" s="104"/>
      <c r="L1442" s="104"/>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3"/>
      <c r="B1443" s="93"/>
      <c r="C1443" s="93"/>
      <c r="D1443" s="93"/>
      <c r="E1443" s="104"/>
      <c r="F1443" s="104"/>
      <c r="G1443" s="104"/>
      <c r="H1443" s="104"/>
      <c r="I1443" s="104"/>
      <c r="J1443" s="104"/>
      <c r="K1443" s="104"/>
      <c r="L1443" s="104"/>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3"/>
      <c r="B1444" s="93"/>
      <c r="C1444" s="93"/>
      <c r="D1444" s="93"/>
      <c r="E1444" s="104"/>
      <c r="F1444" s="104"/>
      <c r="G1444" s="104"/>
      <c r="H1444" s="104"/>
      <c r="I1444" s="104"/>
      <c r="J1444" s="104"/>
      <c r="K1444" s="104"/>
      <c r="L1444" s="10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3"/>
      <c r="B1445" s="93"/>
      <c r="C1445" s="93"/>
      <c r="D1445" s="93"/>
      <c r="E1445" s="104"/>
      <c r="F1445" s="104"/>
      <c r="G1445" s="104"/>
      <c r="H1445" s="104"/>
      <c r="I1445" s="104"/>
      <c r="J1445" s="104"/>
      <c r="K1445" s="104"/>
      <c r="L1445" s="104"/>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3"/>
      <c r="B1446" s="93"/>
      <c r="C1446" s="93"/>
      <c r="D1446" s="93"/>
      <c r="E1446" s="104"/>
      <c r="F1446" s="104"/>
      <c r="G1446" s="104"/>
      <c r="H1446" s="104"/>
      <c r="I1446" s="104"/>
      <c r="J1446" s="104"/>
      <c r="K1446" s="104"/>
      <c r="L1446" s="104"/>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3"/>
      <c r="B1447" s="93"/>
      <c r="C1447" s="93"/>
      <c r="D1447" s="93"/>
      <c r="E1447" s="104"/>
      <c r="F1447" s="104"/>
      <c r="G1447" s="104"/>
      <c r="H1447" s="104"/>
      <c r="I1447" s="104"/>
      <c r="J1447" s="104"/>
      <c r="K1447" s="104"/>
      <c r="L1447" s="104"/>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3"/>
      <c r="B1448" s="93"/>
      <c r="C1448" s="93"/>
      <c r="D1448" s="93"/>
      <c r="E1448" s="104"/>
      <c r="F1448" s="104"/>
      <c r="G1448" s="104"/>
      <c r="H1448" s="104"/>
      <c r="I1448" s="104"/>
      <c r="J1448" s="104"/>
      <c r="K1448" s="104"/>
      <c r="L1448" s="104"/>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3"/>
      <c r="B1449" s="93"/>
      <c r="C1449" s="93"/>
      <c r="D1449" s="93"/>
      <c r="E1449" s="104"/>
      <c r="F1449" s="104"/>
      <c r="G1449" s="104"/>
      <c r="H1449" s="104"/>
      <c r="I1449" s="104"/>
      <c r="J1449" s="104"/>
      <c r="K1449" s="104"/>
      <c r="L1449" s="104"/>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3"/>
      <c r="B1450" s="93"/>
      <c r="C1450" s="93"/>
      <c r="D1450" s="93"/>
      <c r="E1450" s="104"/>
      <c r="F1450" s="104"/>
      <c r="G1450" s="104"/>
      <c r="H1450" s="104"/>
      <c r="I1450" s="104"/>
      <c r="J1450" s="104"/>
      <c r="K1450" s="104"/>
      <c r="L1450" s="104"/>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3"/>
      <c r="B1451" s="93"/>
      <c r="C1451" s="93"/>
      <c r="D1451" s="93"/>
      <c r="E1451" s="104"/>
      <c r="F1451" s="104"/>
      <c r="G1451" s="104"/>
      <c r="H1451" s="104"/>
      <c r="I1451" s="104"/>
      <c r="J1451" s="104"/>
      <c r="K1451" s="104"/>
      <c r="L1451" s="104"/>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3"/>
      <c r="B1452" s="93"/>
      <c r="C1452" s="93"/>
      <c r="D1452" s="93"/>
      <c r="E1452" s="104"/>
      <c r="F1452" s="104"/>
      <c r="G1452" s="104"/>
      <c r="H1452" s="104"/>
      <c r="I1452" s="104"/>
      <c r="J1452" s="104"/>
      <c r="K1452" s="104"/>
      <c r="L1452" s="104"/>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3"/>
      <c r="B1453" s="93"/>
      <c r="C1453" s="93"/>
      <c r="D1453" s="93"/>
      <c r="E1453" s="104"/>
      <c r="F1453" s="104"/>
      <c r="G1453" s="104"/>
      <c r="H1453" s="104"/>
      <c r="I1453" s="104"/>
      <c r="J1453" s="104"/>
      <c r="K1453" s="104"/>
      <c r="L1453" s="104"/>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3"/>
      <c r="B1454" s="93"/>
      <c r="C1454" s="93"/>
      <c r="D1454" s="93"/>
      <c r="E1454" s="104"/>
      <c r="F1454" s="104"/>
      <c r="G1454" s="104"/>
      <c r="H1454" s="104"/>
      <c r="I1454" s="104"/>
      <c r="J1454" s="104"/>
      <c r="K1454" s="104"/>
      <c r="L1454" s="10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3"/>
      <c r="B1455" s="93"/>
      <c r="C1455" s="93"/>
      <c r="D1455" s="93"/>
      <c r="E1455" s="104"/>
      <c r="F1455" s="104"/>
      <c r="G1455" s="104"/>
      <c r="H1455" s="104"/>
      <c r="I1455" s="104"/>
      <c r="J1455" s="104"/>
      <c r="K1455" s="104"/>
      <c r="L1455" s="104"/>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3"/>
      <c r="B1456" s="93"/>
      <c r="C1456" s="93"/>
      <c r="D1456" s="93"/>
      <c r="E1456" s="104"/>
      <c r="F1456" s="104"/>
      <c r="G1456" s="104"/>
      <c r="H1456" s="104"/>
      <c r="I1456" s="104"/>
      <c r="J1456" s="104"/>
      <c r="K1456" s="104"/>
      <c r="L1456" s="104"/>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3"/>
      <c r="B1457" s="93"/>
      <c r="C1457" s="93"/>
      <c r="D1457" s="93"/>
      <c r="E1457" s="104"/>
      <c r="F1457" s="104"/>
      <c r="G1457" s="104"/>
      <c r="H1457" s="104"/>
      <c r="I1457" s="104"/>
      <c r="J1457" s="104"/>
      <c r="K1457" s="104"/>
      <c r="L1457" s="104"/>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3"/>
      <c r="B1458" s="93"/>
      <c r="C1458" s="93"/>
      <c r="D1458" s="93"/>
      <c r="E1458" s="104"/>
      <c r="F1458" s="104"/>
      <c r="G1458" s="104"/>
      <c r="H1458" s="104"/>
      <c r="I1458" s="104"/>
      <c r="J1458" s="104"/>
      <c r="K1458" s="104"/>
      <c r="L1458" s="104"/>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3"/>
      <c r="B1459" s="93"/>
      <c r="C1459" s="93"/>
      <c r="D1459" s="93"/>
      <c r="E1459" s="104"/>
      <c r="F1459" s="104"/>
      <c r="G1459" s="104"/>
      <c r="H1459" s="104"/>
      <c r="I1459" s="104"/>
      <c r="J1459" s="104"/>
      <c r="K1459" s="104"/>
      <c r="L1459" s="104"/>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3"/>
      <c r="B1460" s="93"/>
      <c r="C1460" s="93"/>
      <c r="D1460" s="93"/>
      <c r="E1460" s="104"/>
      <c r="F1460" s="104"/>
      <c r="G1460" s="104"/>
      <c r="H1460" s="104"/>
      <c r="I1460" s="104"/>
      <c r="J1460" s="104"/>
      <c r="K1460" s="104"/>
      <c r="L1460" s="104"/>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3"/>
      <c r="B1461" s="93"/>
      <c r="C1461" s="93"/>
      <c r="D1461" s="93"/>
      <c r="E1461" s="104"/>
      <c r="F1461" s="104"/>
      <c r="G1461" s="104"/>
      <c r="H1461" s="104"/>
      <c r="I1461" s="104"/>
      <c r="J1461" s="104"/>
      <c r="K1461" s="104"/>
      <c r="L1461" s="104"/>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3"/>
      <c r="B1462" s="93"/>
      <c r="C1462" s="93"/>
      <c r="D1462" s="93"/>
      <c r="E1462" s="104"/>
      <c r="F1462" s="104"/>
      <c r="G1462" s="104"/>
      <c r="H1462" s="104"/>
      <c r="I1462" s="104"/>
      <c r="J1462" s="104"/>
      <c r="K1462" s="104"/>
      <c r="L1462" s="104"/>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3"/>
      <c r="B1463" s="93"/>
      <c r="C1463" s="93"/>
      <c r="D1463" s="93"/>
      <c r="E1463" s="104"/>
      <c r="F1463" s="104"/>
      <c r="G1463" s="104"/>
      <c r="H1463" s="104"/>
      <c r="I1463" s="104"/>
      <c r="J1463" s="104"/>
      <c r="K1463" s="104"/>
      <c r="L1463" s="104"/>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3"/>
      <c r="B1464" s="93"/>
      <c r="C1464" s="93"/>
      <c r="D1464" s="93"/>
      <c r="E1464" s="104"/>
      <c r="F1464" s="104"/>
      <c r="G1464" s="104"/>
      <c r="H1464" s="104"/>
      <c r="I1464" s="104"/>
      <c r="J1464" s="104"/>
      <c r="K1464" s="104"/>
      <c r="L1464" s="10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3"/>
      <c r="B1465" s="93"/>
      <c r="C1465" s="93"/>
      <c r="D1465" s="93"/>
      <c r="E1465" s="104"/>
      <c r="F1465" s="104"/>
      <c r="G1465" s="104"/>
      <c r="H1465" s="104"/>
      <c r="I1465" s="104"/>
      <c r="J1465" s="104"/>
      <c r="K1465" s="104"/>
      <c r="L1465" s="104"/>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3"/>
      <c r="B1466" s="93"/>
      <c r="C1466" s="93"/>
      <c r="D1466" s="93"/>
      <c r="E1466" s="104"/>
      <c r="F1466" s="104"/>
      <c r="G1466" s="104"/>
      <c r="H1466" s="104"/>
      <c r="I1466" s="104"/>
      <c r="J1466" s="104"/>
      <c r="K1466" s="104"/>
      <c r="L1466" s="104"/>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3"/>
      <c r="B1467" s="93"/>
      <c r="C1467" s="93"/>
      <c r="D1467" s="93"/>
      <c r="E1467" s="104"/>
      <c r="F1467" s="104"/>
      <c r="G1467" s="104"/>
      <c r="H1467" s="104"/>
      <c r="I1467" s="104"/>
      <c r="J1467" s="104"/>
      <c r="K1467" s="104"/>
      <c r="L1467" s="104"/>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3"/>
      <c r="B1468" s="93"/>
      <c r="C1468" s="93"/>
      <c r="D1468" s="93"/>
      <c r="E1468" s="104"/>
      <c r="F1468" s="104"/>
      <c r="G1468" s="104"/>
      <c r="H1468" s="104"/>
      <c r="I1468" s="104"/>
      <c r="J1468" s="104"/>
      <c r="K1468" s="104"/>
      <c r="L1468" s="104"/>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3"/>
      <c r="B1469" s="93"/>
      <c r="C1469" s="93"/>
      <c r="D1469" s="93"/>
      <c r="E1469" s="104"/>
      <c r="F1469" s="104"/>
      <c r="G1469" s="104"/>
      <c r="H1469" s="104"/>
      <c r="I1469" s="104"/>
      <c r="J1469" s="104"/>
      <c r="K1469" s="104"/>
      <c r="L1469" s="104"/>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3"/>
      <c r="B1470" s="93"/>
      <c r="C1470" s="93"/>
      <c r="D1470" s="93"/>
      <c r="E1470" s="104"/>
      <c r="F1470" s="104"/>
      <c r="G1470" s="104"/>
      <c r="H1470" s="104"/>
      <c r="I1470" s="104"/>
      <c r="J1470" s="104"/>
      <c r="K1470" s="104"/>
      <c r="L1470" s="104"/>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3"/>
      <c r="B1471" s="93"/>
      <c r="C1471" s="93"/>
      <c r="D1471" s="93"/>
      <c r="E1471" s="104"/>
      <c r="F1471" s="104"/>
      <c r="G1471" s="104"/>
      <c r="H1471" s="104"/>
      <c r="I1471" s="104"/>
      <c r="J1471" s="104"/>
      <c r="K1471" s="104"/>
      <c r="L1471" s="104"/>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3"/>
      <c r="B1472" s="93"/>
      <c r="C1472" s="93"/>
      <c r="D1472" s="93"/>
      <c r="E1472" s="104"/>
      <c r="F1472" s="104"/>
      <c r="G1472" s="104"/>
      <c r="H1472" s="104"/>
      <c r="I1472" s="104"/>
      <c r="J1472" s="104"/>
      <c r="K1472" s="104"/>
      <c r="L1472" s="104"/>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3"/>
      <c r="B1473" s="93"/>
      <c r="C1473" s="93"/>
      <c r="D1473" s="93"/>
      <c r="E1473" s="104"/>
      <c r="F1473" s="104"/>
      <c r="G1473" s="104"/>
      <c r="H1473" s="104"/>
      <c r="I1473" s="104"/>
      <c r="J1473" s="104"/>
      <c r="K1473" s="104"/>
      <c r="L1473" s="104"/>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3"/>
      <c r="B1474" s="93"/>
      <c r="C1474" s="93"/>
      <c r="D1474" s="93"/>
      <c r="E1474" s="104"/>
      <c r="F1474" s="104"/>
      <c r="G1474" s="104"/>
      <c r="H1474" s="104"/>
      <c r="I1474" s="104"/>
      <c r="J1474" s="104"/>
      <c r="K1474" s="104"/>
      <c r="L1474" s="10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3"/>
      <c r="B1475" s="93"/>
      <c r="C1475" s="93"/>
      <c r="D1475" s="93"/>
      <c r="E1475" s="104"/>
      <c r="F1475" s="104"/>
      <c r="G1475" s="104"/>
      <c r="H1475" s="104"/>
      <c r="I1475" s="104"/>
      <c r="J1475" s="104"/>
      <c r="K1475" s="104"/>
      <c r="L1475" s="104"/>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3"/>
      <c r="B1476" s="93"/>
      <c r="C1476" s="93"/>
      <c r="D1476" s="93"/>
      <c r="E1476" s="104"/>
      <c r="F1476" s="104"/>
      <c r="G1476" s="104"/>
      <c r="H1476" s="104"/>
      <c r="I1476" s="104"/>
      <c r="J1476" s="104"/>
      <c r="K1476" s="104"/>
      <c r="L1476" s="104"/>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3"/>
      <c r="B1477" s="93"/>
      <c r="C1477" s="93"/>
      <c r="D1477" s="93"/>
      <c r="E1477" s="104"/>
      <c r="F1477" s="104"/>
      <c r="G1477" s="104"/>
      <c r="H1477" s="104"/>
      <c r="I1477" s="104"/>
      <c r="J1477" s="104"/>
      <c r="K1477" s="104"/>
      <c r="L1477" s="104"/>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3"/>
      <c r="B1478" s="93"/>
      <c r="C1478" s="93"/>
      <c r="D1478" s="93"/>
      <c r="E1478" s="104"/>
      <c r="F1478" s="104"/>
      <c r="G1478" s="104"/>
      <c r="H1478" s="104"/>
      <c r="I1478" s="104"/>
      <c r="J1478" s="104"/>
      <c r="K1478" s="104"/>
      <c r="L1478" s="104"/>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3"/>
      <c r="B1479" s="93"/>
      <c r="C1479" s="93"/>
      <c r="D1479" s="93"/>
      <c r="E1479" s="104"/>
      <c r="F1479" s="104"/>
      <c r="G1479" s="104"/>
      <c r="H1479" s="104"/>
      <c r="I1479" s="104"/>
      <c r="J1479" s="104"/>
      <c r="K1479" s="104"/>
      <c r="L1479" s="104"/>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3"/>
      <c r="B1480" s="93"/>
      <c r="C1480" s="93"/>
      <c r="D1480" s="93"/>
      <c r="E1480" s="104"/>
      <c r="F1480" s="104"/>
      <c r="G1480" s="104"/>
      <c r="H1480" s="104"/>
      <c r="I1480" s="104"/>
      <c r="J1480" s="104"/>
      <c r="K1480" s="104"/>
      <c r="L1480" s="104"/>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3"/>
      <c r="B1481" s="93"/>
      <c r="C1481" s="93"/>
      <c r="D1481" s="93"/>
      <c r="E1481" s="104"/>
      <c r="F1481" s="104"/>
      <c r="G1481" s="104"/>
      <c r="H1481" s="104"/>
      <c r="I1481" s="104"/>
      <c r="J1481" s="104"/>
      <c r="K1481" s="104"/>
      <c r="L1481" s="104"/>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3"/>
      <c r="B1482" s="93"/>
      <c r="C1482" s="93"/>
      <c r="D1482" s="93"/>
      <c r="E1482" s="104"/>
      <c r="F1482" s="104"/>
      <c r="G1482" s="104"/>
      <c r="H1482" s="104"/>
      <c r="I1482" s="104"/>
      <c r="J1482" s="104"/>
      <c r="K1482" s="104"/>
      <c r="L1482" s="104"/>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3"/>
      <c r="B1483" s="93"/>
      <c r="C1483" s="93"/>
      <c r="D1483" s="93"/>
      <c r="E1483" s="104"/>
      <c r="F1483" s="104"/>
      <c r="G1483" s="104"/>
      <c r="H1483" s="104"/>
      <c r="I1483" s="104"/>
      <c r="J1483" s="104"/>
      <c r="K1483" s="104"/>
      <c r="L1483" s="104"/>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3"/>
      <c r="B1484" s="93"/>
      <c r="C1484" s="93"/>
      <c r="D1484" s="93"/>
      <c r="E1484" s="104"/>
      <c r="F1484" s="104"/>
      <c r="G1484" s="104"/>
      <c r="H1484" s="104"/>
      <c r="I1484" s="104"/>
      <c r="J1484" s="104"/>
      <c r="K1484" s="104"/>
      <c r="L1484" s="10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3"/>
      <c r="B1485" s="93"/>
      <c r="C1485" s="93"/>
      <c r="D1485" s="93"/>
      <c r="E1485" s="104"/>
      <c r="F1485" s="104"/>
      <c r="G1485" s="104"/>
      <c r="H1485" s="104"/>
      <c r="I1485" s="104"/>
      <c r="J1485" s="104"/>
      <c r="K1485" s="104"/>
      <c r="L1485" s="104"/>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3"/>
      <c r="B1486" s="93"/>
      <c r="C1486" s="93"/>
      <c r="D1486" s="93"/>
      <c r="E1486" s="104"/>
      <c r="F1486" s="104"/>
      <c r="G1486" s="104"/>
      <c r="H1486" s="104"/>
      <c r="I1486" s="104"/>
      <c r="J1486" s="104"/>
      <c r="K1486" s="104"/>
      <c r="L1486" s="104"/>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3"/>
      <c r="B1487" s="93"/>
      <c r="C1487" s="93"/>
      <c r="D1487" s="93"/>
      <c r="E1487" s="104"/>
      <c r="F1487" s="104"/>
      <c r="G1487" s="104"/>
      <c r="H1487" s="104"/>
      <c r="I1487" s="104"/>
      <c r="J1487" s="104"/>
      <c r="K1487" s="104"/>
      <c r="L1487" s="104"/>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3"/>
      <c r="B1488" s="93"/>
      <c r="C1488" s="93"/>
      <c r="D1488" s="93"/>
      <c r="E1488" s="104"/>
      <c r="F1488" s="104"/>
      <c r="G1488" s="104"/>
      <c r="H1488" s="104"/>
      <c r="I1488" s="104"/>
      <c r="J1488" s="104"/>
      <c r="K1488" s="104"/>
      <c r="L1488" s="104"/>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3"/>
      <c r="B1489" s="93"/>
      <c r="C1489" s="93"/>
      <c r="D1489" s="93"/>
      <c r="E1489" s="104"/>
      <c r="F1489" s="104"/>
      <c r="G1489" s="104"/>
      <c r="H1489" s="104"/>
      <c r="I1489" s="104"/>
      <c r="J1489" s="104"/>
      <c r="K1489" s="104"/>
      <c r="L1489" s="104"/>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3"/>
      <c r="B1490" s="93"/>
      <c r="C1490" s="93"/>
      <c r="D1490" s="93"/>
      <c r="E1490" s="104"/>
      <c r="F1490" s="104"/>
      <c r="G1490" s="104"/>
      <c r="H1490" s="104"/>
      <c r="I1490" s="104"/>
      <c r="J1490" s="104"/>
      <c r="K1490" s="104"/>
      <c r="L1490" s="104"/>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3"/>
      <c r="B1491" s="93"/>
      <c r="C1491" s="93"/>
      <c r="D1491" s="93"/>
      <c r="E1491" s="104"/>
      <c r="F1491" s="104"/>
      <c r="G1491" s="104"/>
      <c r="H1491" s="104"/>
      <c r="I1491" s="104"/>
      <c r="J1491" s="104"/>
      <c r="K1491" s="104"/>
      <c r="L1491" s="104"/>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3"/>
      <c r="B1492" s="93"/>
      <c r="C1492" s="93"/>
      <c r="D1492" s="93"/>
      <c r="E1492" s="104"/>
      <c r="F1492" s="104"/>
      <c r="G1492" s="104"/>
      <c r="H1492" s="104"/>
      <c r="I1492" s="104"/>
      <c r="J1492" s="104"/>
      <c r="K1492" s="104"/>
      <c r="L1492" s="104"/>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3"/>
      <c r="B1493" s="93"/>
      <c r="C1493" s="93"/>
      <c r="D1493" s="93"/>
      <c r="E1493" s="104"/>
      <c r="F1493" s="104"/>
      <c r="G1493" s="104"/>
      <c r="H1493" s="104"/>
      <c r="I1493" s="104"/>
      <c r="J1493" s="104"/>
      <c r="K1493" s="104"/>
      <c r="L1493" s="104"/>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3"/>
      <c r="B1494" s="93"/>
      <c r="C1494" s="93"/>
      <c r="D1494" s="93"/>
      <c r="E1494" s="104"/>
      <c r="F1494" s="104"/>
      <c r="G1494" s="104"/>
      <c r="H1494" s="104"/>
      <c r="I1494" s="104"/>
      <c r="J1494" s="104"/>
      <c r="K1494" s="104"/>
      <c r="L1494" s="10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3"/>
      <c r="B1495" s="93"/>
      <c r="C1495" s="93"/>
      <c r="D1495" s="93"/>
      <c r="E1495" s="104"/>
      <c r="F1495" s="104"/>
      <c r="G1495" s="104"/>
      <c r="H1495" s="104"/>
      <c r="I1495" s="104"/>
      <c r="J1495" s="104"/>
      <c r="K1495" s="104"/>
      <c r="L1495" s="104"/>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3"/>
      <c r="B1496" s="93"/>
      <c r="C1496" s="93"/>
      <c r="D1496" s="93"/>
      <c r="E1496" s="104"/>
      <c r="F1496" s="104"/>
      <c r="G1496" s="104"/>
      <c r="H1496" s="104"/>
      <c r="I1496" s="104"/>
      <c r="J1496" s="104"/>
      <c r="K1496" s="104"/>
      <c r="L1496" s="104"/>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3"/>
      <c r="B1497" s="93"/>
      <c r="C1497" s="93"/>
      <c r="D1497" s="93"/>
      <c r="E1497" s="104"/>
      <c r="F1497" s="104"/>
      <c r="G1497" s="104"/>
      <c r="H1497" s="104"/>
      <c r="I1497" s="104"/>
      <c r="J1497" s="104"/>
      <c r="K1497" s="104"/>
      <c r="L1497" s="104"/>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3"/>
      <c r="B1498" s="93"/>
      <c r="C1498" s="93"/>
      <c r="D1498" s="93"/>
      <c r="E1498" s="104"/>
      <c r="F1498" s="104"/>
      <c r="G1498" s="104"/>
      <c r="H1498" s="104"/>
      <c r="I1498" s="104"/>
      <c r="J1498" s="104"/>
      <c r="K1498" s="104"/>
      <c r="L1498" s="104"/>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3"/>
      <c r="B1499" s="93"/>
      <c r="C1499" s="93"/>
      <c r="D1499" s="93"/>
      <c r="E1499" s="104"/>
      <c r="F1499" s="104"/>
      <c r="G1499" s="104"/>
      <c r="H1499" s="104"/>
      <c r="I1499" s="104"/>
      <c r="J1499" s="104"/>
      <c r="K1499" s="104"/>
      <c r="L1499" s="104"/>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3"/>
      <c r="B1500" s="93"/>
      <c r="C1500" s="93"/>
      <c r="D1500" s="93"/>
      <c r="E1500" s="104"/>
      <c r="F1500" s="104"/>
      <c r="G1500" s="104"/>
      <c r="H1500" s="104"/>
      <c r="I1500" s="104"/>
      <c r="J1500" s="104"/>
      <c r="K1500" s="104"/>
      <c r="L1500" s="104"/>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3"/>
      <c r="B1501" s="93"/>
      <c r="C1501" s="93"/>
      <c r="D1501" s="93"/>
      <c r="E1501" s="104"/>
      <c r="F1501" s="104"/>
      <c r="G1501" s="104"/>
      <c r="H1501" s="104"/>
      <c r="I1501" s="104"/>
      <c r="J1501" s="104"/>
      <c r="K1501" s="104"/>
      <c r="L1501" s="104"/>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3"/>
      <c r="B1502" s="93"/>
      <c r="C1502" s="93"/>
      <c r="D1502" s="93"/>
      <c r="E1502" s="104"/>
      <c r="F1502" s="104"/>
      <c r="G1502" s="104"/>
      <c r="H1502" s="104"/>
      <c r="I1502" s="104"/>
      <c r="J1502" s="104"/>
      <c r="K1502" s="104"/>
      <c r="L1502" s="104"/>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3"/>
      <c r="B1503" s="93"/>
      <c r="C1503" s="93"/>
      <c r="D1503" s="93"/>
      <c r="E1503" s="104"/>
      <c r="F1503" s="104"/>
      <c r="G1503" s="104"/>
      <c r="H1503" s="104"/>
      <c r="I1503" s="104"/>
      <c r="J1503" s="104"/>
      <c r="K1503" s="104"/>
      <c r="L1503" s="104"/>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3"/>
      <c r="B1504" s="93"/>
      <c r="C1504" s="93"/>
      <c r="D1504" s="93"/>
      <c r="E1504" s="104"/>
      <c r="F1504" s="104"/>
      <c r="G1504" s="104"/>
      <c r="H1504" s="104"/>
      <c r="I1504" s="104"/>
      <c r="J1504" s="104"/>
      <c r="K1504" s="104"/>
      <c r="L1504" s="1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3"/>
      <c r="B1505" s="93"/>
      <c r="C1505" s="93"/>
      <c r="D1505" s="93"/>
      <c r="E1505" s="104"/>
      <c r="F1505" s="104"/>
      <c r="G1505" s="104"/>
      <c r="H1505" s="104"/>
      <c r="I1505" s="104"/>
      <c r="J1505" s="104"/>
      <c r="K1505" s="104"/>
      <c r="L1505" s="104"/>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3"/>
      <c r="B1506" s="93"/>
      <c r="C1506" s="93"/>
      <c r="D1506" s="93"/>
      <c r="E1506" s="104"/>
      <c r="F1506" s="104"/>
      <c r="G1506" s="104"/>
      <c r="H1506" s="104"/>
      <c r="I1506" s="104"/>
      <c r="J1506" s="104"/>
      <c r="K1506" s="104"/>
      <c r="L1506" s="104"/>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3"/>
      <c r="B1507" s="93"/>
      <c r="C1507" s="93"/>
      <c r="D1507" s="93"/>
      <c r="E1507" s="104"/>
      <c r="F1507" s="104"/>
      <c r="G1507" s="104"/>
      <c r="H1507" s="104"/>
      <c r="I1507" s="104"/>
      <c r="J1507" s="104"/>
      <c r="K1507" s="104"/>
      <c r="L1507" s="104"/>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3"/>
      <c r="B1508" s="93"/>
      <c r="C1508" s="93"/>
      <c r="D1508" s="93"/>
      <c r="E1508" s="104"/>
      <c r="F1508" s="104"/>
      <c r="G1508" s="104"/>
      <c r="H1508" s="104"/>
      <c r="I1508" s="104"/>
      <c r="J1508" s="104"/>
      <c r="K1508" s="104"/>
      <c r="L1508" s="104"/>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3"/>
      <c r="B1509" s="93"/>
      <c r="C1509" s="93"/>
      <c r="D1509" s="93"/>
      <c r="E1509" s="104"/>
      <c r="F1509" s="104"/>
      <c r="G1509" s="104"/>
      <c r="H1509" s="104"/>
      <c r="I1509" s="104"/>
      <c r="J1509" s="104"/>
      <c r="K1509" s="104"/>
      <c r="L1509" s="104"/>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3"/>
      <c r="B1510" s="93"/>
      <c r="C1510" s="93"/>
      <c r="D1510" s="93"/>
      <c r="E1510" s="104"/>
      <c r="F1510" s="104"/>
      <c r="G1510" s="104"/>
      <c r="H1510" s="104"/>
      <c r="I1510" s="104"/>
      <c r="J1510" s="104"/>
      <c r="K1510" s="104"/>
      <c r="L1510" s="104"/>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3"/>
      <c r="B1511" s="93"/>
      <c r="C1511" s="93"/>
      <c r="D1511" s="93"/>
      <c r="E1511" s="104"/>
      <c r="F1511" s="104"/>
      <c r="G1511" s="104"/>
      <c r="H1511" s="104"/>
      <c r="I1511" s="104"/>
      <c r="J1511" s="104"/>
      <c r="K1511" s="104"/>
      <c r="L1511" s="104"/>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3"/>
      <c r="B1512" s="93"/>
      <c r="C1512" s="93"/>
      <c r="D1512" s="93"/>
      <c r="E1512" s="104"/>
      <c r="F1512" s="104"/>
      <c r="G1512" s="104"/>
      <c r="H1512" s="104"/>
      <c r="I1512" s="104"/>
      <c r="J1512" s="104"/>
      <c r="K1512" s="104"/>
      <c r="L1512" s="104"/>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3"/>
      <c r="B1513" s="93"/>
      <c r="C1513" s="93"/>
      <c r="D1513" s="93"/>
      <c r="E1513" s="104"/>
      <c r="F1513" s="104"/>
      <c r="G1513" s="104"/>
      <c r="H1513" s="104"/>
      <c r="I1513" s="104"/>
      <c r="J1513" s="104"/>
      <c r="K1513" s="104"/>
      <c r="L1513" s="104"/>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3"/>
      <c r="B1514" s="93"/>
      <c r="C1514" s="93"/>
      <c r="D1514" s="93"/>
      <c r="E1514" s="104"/>
      <c r="F1514" s="104"/>
      <c r="G1514" s="104"/>
      <c r="H1514" s="104"/>
      <c r="I1514" s="104"/>
      <c r="J1514" s="104"/>
      <c r="K1514" s="104"/>
      <c r="L1514" s="10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3"/>
      <c r="B1515" s="93"/>
      <c r="C1515" s="93"/>
      <c r="D1515" s="93"/>
      <c r="E1515" s="104"/>
      <c r="F1515" s="104"/>
      <c r="G1515" s="104"/>
      <c r="H1515" s="104"/>
      <c r="I1515" s="104"/>
      <c r="J1515" s="104"/>
      <c r="K1515" s="104"/>
      <c r="L1515" s="104"/>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3"/>
      <c r="B1516" s="93"/>
      <c r="C1516" s="93"/>
      <c r="D1516" s="93"/>
      <c r="E1516" s="104"/>
      <c r="F1516" s="104"/>
      <c r="G1516" s="104"/>
      <c r="H1516" s="104"/>
      <c r="I1516" s="104"/>
      <c r="J1516" s="104"/>
      <c r="K1516" s="104"/>
      <c r="L1516" s="104"/>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3"/>
      <c r="B1517" s="93"/>
      <c r="C1517" s="93"/>
      <c r="D1517" s="93"/>
      <c r="E1517" s="104"/>
      <c r="F1517" s="104"/>
      <c r="G1517" s="104"/>
      <c r="H1517" s="104"/>
      <c r="I1517" s="104"/>
      <c r="J1517" s="104"/>
      <c r="K1517" s="104"/>
      <c r="L1517" s="104"/>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3"/>
      <c r="B1518" s="93"/>
      <c r="C1518" s="93"/>
      <c r="D1518" s="93"/>
      <c r="E1518" s="104"/>
      <c r="F1518" s="104"/>
      <c r="G1518" s="104"/>
      <c r="H1518" s="104"/>
      <c r="I1518" s="104"/>
      <c r="J1518" s="104"/>
      <c r="K1518" s="104"/>
      <c r="L1518" s="104"/>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3"/>
      <c r="B1519" s="93"/>
      <c r="C1519" s="93"/>
      <c r="D1519" s="93"/>
      <c r="E1519" s="104"/>
      <c r="F1519" s="104"/>
      <c r="G1519" s="104"/>
      <c r="H1519" s="104"/>
      <c r="I1519" s="104"/>
      <c r="J1519" s="104"/>
      <c r="K1519" s="104"/>
      <c r="L1519" s="104"/>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3"/>
      <c r="B1520" s="93"/>
      <c r="C1520" s="93"/>
      <c r="D1520" s="93"/>
      <c r="E1520" s="104"/>
      <c r="F1520" s="104"/>
      <c r="G1520" s="104"/>
      <c r="H1520" s="104"/>
      <c r="I1520" s="104"/>
      <c r="J1520" s="104"/>
      <c r="K1520" s="104"/>
      <c r="L1520" s="104"/>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3"/>
      <c r="B1521" s="93"/>
      <c r="C1521" s="93"/>
      <c r="D1521" s="93"/>
      <c r="E1521" s="104"/>
      <c r="F1521" s="104"/>
      <c r="G1521" s="104"/>
      <c r="H1521" s="104"/>
      <c r="I1521" s="104"/>
      <c r="J1521" s="104"/>
      <c r="K1521" s="104"/>
      <c r="L1521" s="104"/>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3"/>
      <c r="B1522" s="93"/>
      <c r="C1522" s="93"/>
      <c r="D1522" s="93"/>
      <c r="E1522" s="104"/>
      <c r="F1522" s="104"/>
      <c r="G1522" s="104"/>
      <c r="H1522" s="104"/>
      <c r="I1522" s="104"/>
      <c r="J1522" s="104"/>
      <c r="K1522" s="104"/>
      <c r="L1522" s="104"/>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3"/>
      <c r="B1523" s="93"/>
      <c r="C1523" s="93"/>
      <c r="D1523" s="93"/>
      <c r="E1523" s="104"/>
      <c r="F1523" s="104"/>
      <c r="G1523" s="104"/>
      <c r="H1523" s="104"/>
      <c r="I1523" s="104"/>
      <c r="J1523" s="104"/>
      <c r="K1523" s="104"/>
      <c r="L1523" s="104"/>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3"/>
      <c r="B1524" s="93"/>
      <c r="C1524" s="93"/>
      <c r="D1524" s="93"/>
      <c r="E1524" s="104"/>
      <c r="F1524" s="104"/>
      <c r="G1524" s="104"/>
      <c r="H1524" s="104"/>
      <c r="I1524" s="104"/>
      <c r="J1524" s="104"/>
      <c r="K1524" s="104"/>
      <c r="L1524" s="10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3"/>
      <c r="B1525" s="93"/>
      <c r="C1525" s="93"/>
      <c r="D1525" s="93"/>
      <c r="E1525" s="104"/>
      <c r="F1525" s="104"/>
      <c r="G1525" s="104"/>
      <c r="H1525" s="104"/>
      <c r="I1525" s="104"/>
      <c r="J1525" s="104"/>
      <c r="K1525" s="104"/>
      <c r="L1525" s="104"/>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3"/>
      <c r="B1526" s="93"/>
      <c r="C1526" s="93"/>
      <c r="D1526" s="93"/>
      <c r="E1526" s="104"/>
      <c r="F1526" s="104"/>
      <c r="G1526" s="104"/>
      <c r="H1526" s="104"/>
      <c r="I1526" s="104"/>
      <c r="J1526" s="104"/>
      <c r="K1526" s="104"/>
      <c r="L1526" s="104"/>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3"/>
      <c r="B1527" s="93"/>
      <c r="C1527" s="93"/>
      <c r="D1527" s="93"/>
      <c r="E1527" s="104"/>
      <c r="F1527" s="104"/>
      <c r="G1527" s="104"/>
      <c r="H1527" s="104"/>
      <c r="I1527" s="104"/>
      <c r="J1527" s="104"/>
      <c r="K1527" s="104"/>
      <c r="L1527" s="104"/>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3"/>
      <c r="B1528" s="93"/>
      <c r="C1528" s="93"/>
      <c r="D1528" s="93"/>
      <c r="E1528" s="104"/>
      <c r="F1528" s="104"/>
      <c r="G1528" s="104"/>
      <c r="H1528" s="104"/>
      <c r="I1528" s="104"/>
      <c r="J1528" s="104"/>
      <c r="K1528" s="104"/>
      <c r="L1528" s="104"/>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3"/>
      <c r="B1529" s="93"/>
      <c r="C1529" s="93"/>
      <c r="D1529" s="93"/>
      <c r="E1529" s="104"/>
      <c r="F1529" s="104"/>
      <c r="G1529" s="104"/>
      <c r="H1529" s="104"/>
      <c r="I1529" s="104"/>
      <c r="J1529" s="104"/>
      <c r="K1529" s="104"/>
      <c r="L1529" s="104"/>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3"/>
      <c r="B1530" s="93"/>
      <c r="C1530" s="93"/>
      <c r="D1530" s="93"/>
      <c r="E1530" s="104"/>
      <c r="F1530" s="104"/>
      <c r="G1530" s="104"/>
      <c r="H1530" s="104"/>
      <c r="I1530" s="104"/>
      <c r="J1530" s="104"/>
      <c r="K1530" s="104"/>
      <c r="L1530" s="104"/>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3"/>
      <c r="B1531" s="93"/>
      <c r="C1531" s="93"/>
      <c r="D1531" s="93"/>
      <c r="E1531" s="104"/>
      <c r="F1531" s="104"/>
      <c r="G1531" s="104"/>
      <c r="H1531" s="104"/>
      <c r="I1531" s="104"/>
      <c r="J1531" s="104"/>
      <c r="K1531" s="104"/>
      <c r="L1531" s="104"/>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3"/>
      <c r="B1532" s="93"/>
      <c r="C1532" s="93"/>
      <c r="D1532" s="93"/>
      <c r="E1532" s="104"/>
      <c r="F1532" s="104"/>
      <c r="G1532" s="104"/>
      <c r="H1532" s="104"/>
      <c r="I1532" s="104"/>
      <c r="J1532" s="104"/>
      <c r="K1532" s="104"/>
      <c r="L1532" s="104"/>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3"/>
      <c r="B1533" s="93"/>
      <c r="C1533" s="93"/>
      <c r="D1533" s="93"/>
      <c r="E1533" s="104"/>
      <c r="F1533" s="104"/>
      <c r="G1533" s="104"/>
      <c r="H1533" s="104"/>
      <c r="I1533" s="104"/>
      <c r="J1533" s="104"/>
      <c r="K1533" s="104"/>
      <c r="L1533" s="104"/>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3"/>
      <c r="B1534" s="93"/>
      <c r="C1534" s="93"/>
      <c r="D1534" s="93"/>
      <c r="E1534" s="104"/>
      <c r="F1534" s="104"/>
      <c r="G1534" s="104"/>
      <c r="H1534" s="104"/>
      <c r="I1534" s="104"/>
      <c r="J1534" s="104"/>
      <c r="K1534" s="104"/>
      <c r="L1534" s="10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3"/>
      <c r="B1535" s="93"/>
      <c r="C1535" s="93"/>
      <c r="D1535" s="93"/>
      <c r="E1535" s="104"/>
      <c r="F1535" s="104"/>
      <c r="G1535" s="104"/>
      <c r="H1535" s="104"/>
      <c r="I1535" s="104"/>
      <c r="J1535" s="104"/>
      <c r="K1535" s="104"/>
      <c r="L1535" s="104"/>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3"/>
      <c r="B1536" s="93"/>
      <c r="C1536" s="93"/>
      <c r="D1536" s="93"/>
      <c r="E1536" s="104"/>
      <c r="F1536" s="104"/>
      <c r="G1536" s="104"/>
      <c r="H1536" s="104"/>
      <c r="I1536" s="104"/>
      <c r="J1536" s="104"/>
      <c r="K1536" s="104"/>
      <c r="L1536" s="104"/>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3"/>
      <c r="B1537" s="93"/>
      <c r="C1537" s="93"/>
      <c r="D1537" s="93"/>
      <c r="E1537" s="104"/>
      <c r="F1537" s="104"/>
      <c r="G1537" s="104"/>
      <c r="H1537" s="104"/>
      <c r="I1537" s="104"/>
      <c r="J1537" s="104"/>
      <c r="K1537" s="104"/>
      <c r="L1537" s="104"/>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3"/>
      <c r="B1538" s="93"/>
      <c r="C1538" s="93"/>
      <c r="D1538" s="93"/>
      <c r="E1538" s="104"/>
      <c r="F1538" s="104"/>
      <c r="G1538" s="104"/>
      <c r="H1538" s="104"/>
      <c r="I1538" s="104"/>
      <c r="J1538" s="104"/>
      <c r="K1538" s="104"/>
      <c r="L1538" s="104"/>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3"/>
      <c r="B1539" s="93"/>
      <c r="C1539" s="93"/>
      <c r="D1539" s="93"/>
      <c r="E1539" s="104"/>
      <c r="F1539" s="104"/>
      <c r="G1539" s="104"/>
      <c r="H1539" s="104"/>
      <c r="I1539" s="104"/>
      <c r="J1539" s="104"/>
      <c r="K1539" s="104"/>
      <c r="L1539" s="104"/>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3"/>
      <c r="B1540" s="93"/>
      <c r="C1540" s="93"/>
      <c r="D1540" s="93"/>
      <c r="E1540" s="104"/>
      <c r="F1540" s="104"/>
      <c r="G1540" s="104"/>
      <c r="H1540" s="104"/>
      <c r="I1540" s="104"/>
      <c r="J1540" s="104"/>
      <c r="K1540" s="104"/>
      <c r="L1540" s="104"/>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3"/>
      <c r="B1541" s="93"/>
      <c r="C1541" s="93"/>
      <c r="D1541" s="93"/>
      <c r="E1541" s="104"/>
      <c r="F1541" s="104"/>
      <c r="G1541" s="104"/>
      <c r="H1541" s="104"/>
      <c r="I1541" s="104"/>
      <c r="J1541" s="104"/>
      <c r="K1541" s="104"/>
      <c r="L1541" s="104"/>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3"/>
      <c r="B1542" s="93"/>
      <c r="C1542" s="93"/>
      <c r="D1542" s="93"/>
      <c r="E1542" s="104"/>
      <c r="F1542" s="104"/>
      <c r="G1542" s="104"/>
      <c r="H1542" s="104"/>
      <c r="I1542" s="104"/>
      <c r="J1542" s="104"/>
      <c r="K1542" s="104"/>
      <c r="L1542" s="104"/>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3"/>
      <c r="B1543" s="93"/>
      <c r="C1543" s="93"/>
      <c r="D1543" s="93"/>
      <c r="E1543" s="104"/>
      <c r="F1543" s="104"/>
      <c r="G1543" s="104"/>
      <c r="H1543" s="104"/>
      <c r="I1543" s="104"/>
      <c r="J1543" s="104"/>
      <c r="K1543" s="104"/>
      <c r="L1543" s="104"/>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3"/>
      <c r="B1544" s="93"/>
      <c r="C1544" s="93"/>
      <c r="D1544" s="93"/>
      <c r="E1544" s="104"/>
      <c r="F1544" s="104"/>
      <c r="G1544" s="104"/>
      <c r="H1544" s="104"/>
      <c r="I1544" s="104"/>
      <c r="J1544" s="104"/>
      <c r="K1544" s="104"/>
      <c r="L1544" s="10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3"/>
      <c r="B1545" s="93"/>
      <c r="C1545" s="93"/>
      <c r="D1545" s="93"/>
      <c r="E1545" s="104"/>
      <c r="F1545" s="104"/>
      <c r="G1545" s="104"/>
      <c r="H1545" s="104"/>
      <c r="I1545" s="104"/>
      <c r="J1545" s="104"/>
      <c r="K1545" s="104"/>
      <c r="L1545" s="104"/>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3"/>
      <c r="B1546" s="93"/>
      <c r="C1546" s="93"/>
      <c r="D1546" s="93"/>
      <c r="E1546" s="104"/>
      <c r="F1546" s="104"/>
      <c r="G1546" s="104"/>
      <c r="H1546" s="104"/>
      <c r="I1546" s="104"/>
      <c r="J1546" s="104"/>
      <c r="K1546" s="104"/>
      <c r="L1546" s="104"/>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3"/>
      <c r="B1547" s="93"/>
      <c r="C1547" s="93"/>
      <c r="D1547" s="93"/>
      <c r="E1547" s="104"/>
      <c r="F1547" s="104"/>
      <c r="G1547" s="104"/>
      <c r="H1547" s="104"/>
      <c r="I1547" s="104"/>
      <c r="J1547" s="104"/>
      <c r="K1547" s="104"/>
      <c r="L1547" s="104"/>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3"/>
      <c r="B1548" s="93"/>
      <c r="C1548" s="93"/>
      <c r="D1548" s="93"/>
      <c r="E1548" s="104"/>
      <c r="F1548" s="104"/>
      <c r="G1548" s="104"/>
      <c r="H1548" s="104"/>
      <c r="I1548" s="104"/>
      <c r="J1548" s="104"/>
      <c r="K1548" s="104"/>
      <c r="L1548" s="104"/>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3"/>
      <c r="B1549" s="93"/>
      <c r="C1549" s="93"/>
      <c r="D1549" s="93"/>
      <c r="E1549" s="104"/>
      <c r="F1549" s="104"/>
      <c r="G1549" s="104"/>
      <c r="H1549" s="104"/>
      <c r="I1549" s="104"/>
      <c r="J1549" s="104"/>
      <c r="K1549" s="104"/>
      <c r="L1549" s="104"/>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3"/>
      <c r="B1550" s="93"/>
      <c r="C1550" s="93"/>
      <c r="D1550" s="93"/>
      <c r="E1550" s="104"/>
      <c r="F1550" s="104"/>
      <c r="G1550" s="104"/>
      <c r="H1550" s="104"/>
      <c r="I1550" s="104"/>
      <c r="J1550" s="104"/>
      <c r="K1550" s="104"/>
      <c r="L1550" s="104"/>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3"/>
      <c r="B1551" s="93"/>
      <c r="C1551" s="93"/>
      <c r="D1551" s="93"/>
      <c r="E1551" s="104"/>
      <c r="F1551" s="104"/>
      <c r="G1551" s="104"/>
      <c r="H1551" s="104"/>
      <c r="I1551" s="104"/>
      <c r="J1551" s="104"/>
      <c r="K1551" s="104"/>
      <c r="L1551" s="104"/>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3"/>
      <c r="B1552" s="93"/>
      <c r="C1552" s="93"/>
      <c r="D1552" s="93"/>
      <c r="E1552" s="104"/>
      <c r="F1552" s="104"/>
      <c r="G1552" s="104"/>
      <c r="H1552" s="104"/>
      <c r="I1552" s="104"/>
      <c r="J1552" s="104"/>
      <c r="K1552" s="104"/>
      <c r="L1552" s="104"/>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3"/>
      <c r="B1553" s="93"/>
      <c r="C1553" s="93"/>
      <c r="D1553" s="93"/>
      <c r="E1553" s="104"/>
      <c r="F1553" s="104"/>
      <c r="G1553" s="104"/>
      <c r="H1553" s="104"/>
      <c r="I1553" s="104"/>
      <c r="J1553" s="104"/>
      <c r="K1553" s="104"/>
      <c r="L1553" s="104"/>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3"/>
      <c r="B1554" s="93"/>
      <c r="C1554" s="93"/>
      <c r="D1554" s="93"/>
      <c r="E1554" s="104"/>
      <c r="F1554" s="104"/>
      <c r="G1554" s="104"/>
      <c r="H1554" s="104"/>
      <c r="I1554" s="104"/>
      <c r="J1554" s="104"/>
      <c r="K1554" s="104"/>
      <c r="L1554" s="10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3"/>
      <c r="B1555" s="93"/>
      <c r="C1555" s="93"/>
      <c r="D1555" s="93"/>
      <c r="E1555" s="104"/>
      <c r="F1555" s="104"/>
      <c r="G1555" s="104"/>
      <c r="H1555" s="104"/>
      <c r="I1555" s="104"/>
      <c r="J1555" s="104"/>
      <c r="K1555" s="104"/>
      <c r="L1555" s="104"/>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3"/>
      <c r="B1556" s="93"/>
      <c r="C1556" s="93"/>
      <c r="D1556" s="93"/>
      <c r="E1556" s="104"/>
      <c r="F1556" s="104"/>
      <c r="G1556" s="104"/>
      <c r="H1556" s="104"/>
      <c r="I1556" s="104"/>
      <c r="J1556" s="104"/>
      <c r="K1556" s="104"/>
      <c r="L1556" s="104"/>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3"/>
      <c r="B1557" s="93"/>
      <c r="C1557" s="93"/>
      <c r="D1557" s="93"/>
      <c r="E1557" s="104"/>
      <c r="F1557" s="104"/>
      <c r="G1557" s="104"/>
      <c r="H1557" s="104"/>
      <c r="I1557" s="104"/>
      <c r="J1557" s="104"/>
      <c r="K1557" s="104"/>
      <c r="L1557" s="104"/>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3"/>
      <c r="B1558" s="93"/>
      <c r="C1558" s="93"/>
      <c r="D1558" s="93"/>
      <c r="E1558" s="104"/>
      <c r="F1558" s="104"/>
      <c r="G1558" s="104"/>
      <c r="H1558" s="104"/>
      <c r="I1558" s="104"/>
      <c r="J1558" s="104"/>
      <c r="K1558" s="104"/>
      <c r="L1558" s="104"/>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3"/>
      <c r="B1559" s="93"/>
      <c r="C1559" s="93"/>
      <c r="D1559" s="93"/>
      <c r="E1559" s="104"/>
      <c r="F1559" s="104"/>
      <c r="G1559" s="104"/>
      <c r="H1559" s="104"/>
      <c r="I1559" s="104"/>
      <c r="J1559" s="104"/>
      <c r="K1559" s="104"/>
      <c r="L1559" s="104"/>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3"/>
      <c r="B1560" s="93"/>
      <c r="C1560" s="93"/>
      <c r="D1560" s="93"/>
      <c r="E1560" s="104"/>
      <c r="F1560" s="104"/>
      <c r="G1560" s="104"/>
      <c r="H1560" s="104"/>
      <c r="I1560" s="104"/>
      <c r="J1560" s="104"/>
      <c r="K1560" s="104"/>
      <c r="L1560" s="104"/>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3"/>
      <c r="B1561" s="93"/>
      <c r="C1561" s="93"/>
      <c r="D1561" s="93"/>
      <c r="E1561" s="104"/>
      <c r="F1561" s="104"/>
      <c r="G1561" s="104"/>
      <c r="H1561" s="104"/>
      <c r="I1561" s="104"/>
      <c r="J1561" s="104"/>
      <c r="K1561" s="104"/>
      <c r="L1561" s="104"/>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3"/>
      <c r="B1562" s="93"/>
      <c r="C1562" s="93"/>
      <c r="D1562" s="93"/>
      <c r="E1562" s="104"/>
      <c r="F1562" s="104"/>
      <c r="G1562" s="104"/>
      <c r="H1562" s="104"/>
      <c r="I1562" s="104"/>
      <c r="J1562" s="104"/>
      <c r="K1562" s="104"/>
      <c r="L1562" s="104"/>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3"/>
      <c r="B1563" s="93"/>
      <c r="C1563" s="93"/>
      <c r="D1563" s="93"/>
      <c r="E1563" s="104"/>
      <c r="F1563" s="104"/>
      <c r="G1563" s="104"/>
      <c r="H1563" s="104"/>
      <c r="I1563" s="104"/>
      <c r="J1563" s="104"/>
      <c r="K1563" s="104"/>
      <c r="L1563" s="104"/>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3"/>
      <c r="B1564" s="93"/>
      <c r="C1564" s="93"/>
      <c r="D1564" s="93"/>
      <c r="E1564" s="104"/>
      <c r="F1564" s="104"/>
      <c r="G1564" s="104"/>
      <c r="H1564" s="104"/>
      <c r="I1564" s="104"/>
      <c r="J1564" s="104"/>
      <c r="K1564" s="104"/>
      <c r="L1564" s="10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3"/>
      <c r="B1565" s="93"/>
      <c r="C1565" s="93"/>
      <c r="D1565" s="93"/>
      <c r="E1565" s="104"/>
      <c r="F1565" s="104"/>
      <c r="G1565" s="104"/>
      <c r="H1565" s="104"/>
      <c r="I1565" s="104"/>
      <c r="J1565" s="104"/>
      <c r="K1565" s="104"/>
      <c r="L1565" s="104"/>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3"/>
      <c r="B1566" s="93"/>
      <c r="C1566" s="93"/>
      <c r="D1566" s="93"/>
      <c r="E1566" s="104"/>
      <c r="F1566" s="104"/>
      <c r="G1566" s="104"/>
      <c r="H1566" s="104"/>
      <c r="I1566" s="104"/>
      <c r="J1566" s="104"/>
      <c r="K1566" s="104"/>
      <c r="L1566" s="104"/>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3"/>
      <c r="B1567" s="93"/>
      <c r="C1567" s="93"/>
      <c r="D1567" s="93"/>
      <c r="E1567" s="104"/>
      <c r="F1567" s="104"/>
      <c r="G1567" s="104"/>
      <c r="H1567" s="104"/>
      <c r="I1567" s="104"/>
      <c r="J1567" s="104"/>
      <c r="K1567" s="104"/>
      <c r="L1567" s="104"/>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3"/>
      <c r="B1568" s="93"/>
      <c r="C1568" s="93"/>
      <c r="D1568" s="93"/>
      <c r="E1568" s="104"/>
      <c r="F1568" s="104"/>
      <c r="G1568" s="104"/>
      <c r="H1568" s="104"/>
      <c r="I1568" s="104"/>
      <c r="J1568" s="104"/>
      <c r="K1568" s="104"/>
      <c r="L1568" s="104"/>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3"/>
      <c r="B1569" s="93"/>
      <c r="C1569" s="93"/>
      <c r="D1569" s="93"/>
      <c r="E1569" s="104"/>
      <c r="F1569" s="104"/>
      <c r="G1569" s="104"/>
      <c r="H1569" s="104"/>
      <c r="I1569" s="104"/>
      <c r="J1569" s="104"/>
      <c r="K1569" s="104"/>
      <c r="L1569" s="104"/>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3"/>
      <c r="B1570" s="93"/>
      <c r="C1570" s="93"/>
      <c r="D1570" s="93"/>
      <c r="E1570" s="104"/>
      <c r="F1570" s="104"/>
      <c r="G1570" s="104"/>
      <c r="H1570" s="104"/>
      <c r="I1570" s="104"/>
      <c r="J1570" s="104"/>
      <c r="K1570" s="104"/>
      <c r="L1570" s="104"/>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3"/>
      <c r="B1571" s="93"/>
      <c r="C1571" s="93"/>
      <c r="D1571" s="93"/>
      <c r="E1571" s="104"/>
      <c r="F1571" s="104"/>
      <c r="G1571" s="104"/>
      <c r="H1571" s="104"/>
      <c r="I1571" s="104"/>
      <c r="J1571" s="104"/>
      <c r="K1571" s="104"/>
      <c r="L1571" s="104"/>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3"/>
      <c r="B1572" s="93"/>
      <c r="C1572" s="93"/>
      <c r="D1572" s="93"/>
      <c r="E1572" s="104"/>
      <c r="F1572" s="104"/>
      <c r="G1572" s="104"/>
      <c r="H1572" s="104"/>
      <c r="I1572" s="104"/>
      <c r="J1572" s="104"/>
      <c r="K1572" s="104"/>
      <c r="L1572" s="104"/>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3"/>
      <c r="B1573" s="93"/>
      <c r="C1573" s="93"/>
      <c r="D1573" s="93"/>
      <c r="E1573" s="104"/>
      <c r="F1573" s="104"/>
      <c r="G1573" s="104"/>
      <c r="H1573" s="104"/>
      <c r="I1573" s="104"/>
      <c r="J1573" s="104"/>
      <c r="K1573" s="104"/>
      <c r="L1573" s="104"/>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3"/>
      <c r="B1574" s="93"/>
      <c r="C1574" s="93"/>
      <c r="D1574" s="93"/>
      <c r="E1574" s="104"/>
      <c r="F1574" s="104"/>
      <c r="G1574" s="104"/>
      <c r="H1574" s="104"/>
      <c r="I1574" s="104"/>
      <c r="J1574" s="104"/>
      <c r="K1574" s="104"/>
      <c r="L1574" s="10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3"/>
      <c r="B1575" s="93"/>
      <c r="C1575" s="93"/>
      <c r="D1575" s="93"/>
      <c r="E1575" s="104"/>
      <c r="F1575" s="104"/>
      <c r="G1575" s="104"/>
      <c r="H1575" s="104"/>
      <c r="I1575" s="104"/>
      <c r="J1575" s="104"/>
      <c r="K1575" s="104"/>
      <c r="L1575" s="104"/>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3"/>
      <c r="B1576" s="93"/>
      <c r="C1576" s="93"/>
      <c r="D1576" s="93"/>
      <c r="E1576" s="104"/>
      <c r="F1576" s="104"/>
      <c r="G1576" s="104"/>
      <c r="H1576" s="104"/>
      <c r="I1576" s="104"/>
      <c r="J1576" s="104"/>
      <c r="K1576" s="104"/>
      <c r="L1576" s="104"/>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3"/>
      <c r="B1577" s="93"/>
      <c r="C1577" s="93"/>
      <c r="D1577" s="93"/>
      <c r="E1577" s="104"/>
      <c r="F1577" s="104"/>
      <c r="G1577" s="104"/>
      <c r="H1577" s="104"/>
      <c r="I1577" s="104"/>
      <c r="J1577" s="104"/>
      <c r="K1577" s="104"/>
      <c r="L1577" s="104"/>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3"/>
      <c r="B1578" s="93"/>
      <c r="C1578" s="93"/>
      <c r="D1578" s="93"/>
      <c r="E1578" s="104"/>
      <c r="F1578" s="104"/>
      <c r="G1578" s="104"/>
      <c r="H1578" s="104"/>
      <c r="I1578" s="104"/>
      <c r="J1578" s="104"/>
      <c r="K1578" s="104"/>
      <c r="L1578" s="104"/>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3"/>
      <c r="B1579" s="93"/>
      <c r="C1579" s="93"/>
      <c r="D1579" s="93"/>
      <c r="E1579" s="104"/>
      <c r="F1579" s="104"/>
      <c r="G1579" s="104"/>
      <c r="H1579" s="104"/>
      <c r="I1579" s="104"/>
      <c r="J1579" s="104"/>
      <c r="K1579" s="104"/>
      <c r="L1579" s="104"/>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3"/>
      <c r="B1580" s="93"/>
      <c r="C1580" s="93"/>
      <c r="D1580" s="93"/>
      <c r="E1580" s="104"/>
      <c r="F1580" s="104"/>
      <c r="G1580" s="104"/>
      <c r="H1580" s="104"/>
      <c r="I1580" s="104"/>
      <c r="J1580" s="104"/>
      <c r="K1580" s="104"/>
      <c r="L1580" s="104"/>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3"/>
      <c r="B1581" s="93"/>
      <c r="C1581" s="93"/>
      <c r="D1581" s="93"/>
      <c r="E1581" s="104"/>
      <c r="F1581" s="104"/>
      <c r="G1581" s="104"/>
      <c r="H1581" s="104"/>
      <c r="I1581" s="104"/>
      <c r="J1581" s="104"/>
      <c r="K1581" s="104"/>
      <c r="L1581" s="104"/>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3"/>
      <c r="B1582" s="93"/>
      <c r="C1582" s="93"/>
      <c r="D1582" s="93"/>
      <c r="E1582" s="104"/>
      <c r="F1582" s="104"/>
      <c r="G1582" s="104"/>
      <c r="H1582" s="104"/>
      <c r="I1582" s="104"/>
      <c r="J1582" s="104"/>
      <c r="K1582" s="104"/>
      <c r="L1582" s="104"/>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3"/>
      <c r="B1583" s="93"/>
      <c r="C1583" s="93"/>
      <c r="D1583" s="93"/>
      <c r="E1583" s="104"/>
      <c r="F1583" s="104"/>
      <c r="G1583" s="104"/>
      <c r="H1583" s="104"/>
      <c r="I1583" s="104"/>
      <c r="J1583" s="104"/>
      <c r="K1583" s="104"/>
      <c r="L1583" s="104"/>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3"/>
      <c r="B1584" s="93"/>
      <c r="C1584" s="93"/>
      <c r="D1584" s="93"/>
      <c r="E1584" s="104"/>
      <c r="F1584" s="104"/>
      <c r="G1584" s="104"/>
      <c r="H1584" s="104"/>
      <c r="I1584" s="104"/>
      <c r="J1584" s="104"/>
      <c r="K1584" s="104"/>
      <c r="L1584" s="10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3"/>
      <c r="B1585" s="93"/>
      <c r="C1585" s="93"/>
      <c r="D1585" s="93"/>
      <c r="E1585" s="104"/>
      <c r="F1585" s="104"/>
      <c r="G1585" s="104"/>
      <c r="H1585" s="104"/>
      <c r="I1585" s="104"/>
      <c r="J1585" s="104"/>
      <c r="K1585" s="104"/>
      <c r="L1585" s="104"/>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3"/>
      <c r="B1586" s="93"/>
      <c r="C1586" s="93"/>
      <c r="D1586" s="93"/>
      <c r="E1586" s="104"/>
      <c r="F1586" s="104"/>
      <c r="G1586" s="104"/>
      <c r="H1586" s="104"/>
      <c r="I1586" s="104"/>
      <c r="J1586" s="104"/>
      <c r="K1586" s="104"/>
      <c r="L1586" s="104"/>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3"/>
      <c r="B1587" s="93"/>
      <c r="C1587" s="93"/>
      <c r="D1587" s="93"/>
      <c r="E1587" s="104"/>
      <c r="F1587" s="104"/>
      <c r="G1587" s="104"/>
      <c r="H1587" s="104"/>
      <c r="I1587" s="104"/>
      <c r="J1587" s="104"/>
      <c r="K1587" s="104"/>
      <c r="L1587" s="104"/>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3"/>
      <c r="B1588" s="93"/>
      <c r="C1588" s="93"/>
      <c r="D1588" s="93"/>
      <c r="E1588" s="104"/>
      <c r="F1588" s="104"/>
      <c r="G1588" s="104"/>
      <c r="H1588" s="104"/>
      <c r="I1588" s="104"/>
      <c r="J1588" s="104"/>
      <c r="K1588" s="104"/>
      <c r="L1588" s="104"/>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3"/>
      <c r="B1589" s="93"/>
      <c r="C1589" s="93"/>
      <c r="D1589" s="93"/>
      <c r="E1589" s="104"/>
      <c r="F1589" s="104"/>
      <c r="G1589" s="104"/>
      <c r="H1589" s="104"/>
      <c r="I1589" s="104"/>
      <c r="J1589" s="104"/>
      <c r="K1589" s="104"/>
      <c r="L1589" s="104"/>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3"/>
      <c r="B1590" s="93"/>
      <c r="C1590" s="93"/>
      <c r="D1590" s="93"/>
      <c r="E1590" s="104"/>
      <c r="F1590" s="104"/>
      <c r="G1590" s="104"/>
      <c r="H1590" s="104"/>
      <c r="I1590" s="104"/>
      <c r="J1590" s="104"/>
      <c r="K1590" s="104"/>
      <c r="L1590" s="104"/>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3"/>
      <c r="B1591" s="93"/>
      <c r="C1591" s="93"/>
      <c r="D1591" s="93"/>
      <c r="E1591" s="104"/>
      <c r="F1591" s="104"/>
      <c r="G1591" s="104"/>
      <c r="H1591" s="104"/>
      <c r="I1591" s="104"/>
      <c r="J1591" s="104"/>
      <c r="K1591" s="104"/>
      <c r="L1591" s="104"/>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3"/>
      <c r="B1592" s="93"/>
      <c r="C1592" s="93"/>
      <c r="D1592" s="93"/>
      <c r="E1592" s="104"/>
      <c r="F1592" s="104"/>
      <c r="G1592" s="104"/>
      <c r="H1592" s="104"/>
      <c r="I1592" s="104"/>
      <c r="J1592" s="104"/>
      <c r="K1592" s="104"/>
      <c r="L1592" s="104"/>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3"/>
      <c r="B1593" s="93"/>
      <c r="C1593" s="93"/>
      <c r="D1593" s="93"/>
      <c r="E1593" s="104"/>
      <c r="F1593" s="104"/>
      <c r="G1593" s="104"/>
      <c r="H1593" s="104"/>
      <c r="I1593" s="104"/>
      <c r="J1593" s="104"/>
      <c r="K1593" s="104"/>
      <c r="L1593" s="104"/>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3"/>
      <c r="B1594" s="93"/>
      <c r="C1594" s="93"/>
      <c r="D1594" s="93"/>
      <c r="E1594" s="104"/>
      <c r="F1594" s="104"/>
      <c r="G1594" s="104"/>
      <c r="H1594" s="104"/>
      <c r="I1594" s="104"/>
      <c r="J1594" s="104"/>
      <c r="K1594" s="104"/>
      <c r="L1594" s="10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3"/>
      <c r="B1595" s="93"/>
      <c r="C1595" s="93"/>
      <c r="D1595" s="93"/>
      <c r="E1595" s="104"/>
      <c r="F1595" s="104"/>
      <c r="G1595" s="104"/>
      <c r="H1595" s="104"/>
      <c r="I1595" s="104"/>
      <c r="J1595" s="104"/>
      <c r="K1595" s="104"/>
      <c r="L1595" s="104"/>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3"/>
      <c r="B1596" s="93"/>
      <c r="C1596" s="93"/>
      <c r="D1596" s="93"/>
      <c r="E1596" s="104"/>
      <c r="F1596" s="104"/>
      <c r="G1596" s="104"/>
      <c r="H1596" s="104"/>
      <c r="I1596" s="104"/>
      <c r="J1596" s="104"/>
      <c r="K1596" s="104"/>
      <c r="L1596" s="104"/>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3"/>
      <c r="B1597" s="93"/>
      <c r="C1597" s="93"/>
      <c r="D1597" s="93"/>
      <c r="E1597" s="104"/>
      <c r="F1597" s="104"/>
      <c r="G1597" s="104"/>
      <c r="H1597" s="104"/>
      <c r="I1597" s="104"/>
      <c r="J1597" s="104"/>
      <c r="K1597" s="104"/>
      <c r="L1597" s="104"/>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3"/>
      <c r="B1598" s="93"/>
      <c r="C1598" s="93"/>
      <c r="D1598" s="93"/>
      <c r="E1598" s="104"/>
      <c r="F1598" s="104"/>
      <c r="G1598" s="104"/>
      <c r="H1598" s="104"/>
      <c r="I1598" s="104"/>
      <c r="J1598" s="104"/>
      <c r="K1598" s="104"/>
      <c r="L1598" s="104"/>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3"/>
      <c r="B1599" s="93"/>
      <c r="C1599" s="93"/>
      <c r="D1599" s="93"/>
      <c r="E1599" s="104"/>
      <c r="F1599" s="104"/>
      <c r="G1599" s="104"/>
      <c r="H1599" s="104"/>
      <c r="I1599" s="104"/>
      <c r="J1599" s="104"/>
      <c r="K1599" s="104"/>
      <c r="L1599" s="104"/>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3"/>
      <c r="B1600" s="93"/>
      <c r="C1600" s="93"/>
      <c r="D1600" s="93"/>
      <c r="E1600" s="104"/>
      <c r="F1600" s="104"/>
      <c r="G1600" s="104"/>
      <c r="H1600" s="104"/>
      <c r="I1600" s="104"/>
      <c r="J1600" s="104"/>
      <c r="K1600" s="104"/>
      <c r="L1600" s="104"/>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3"/>
      <c r="B1601" s="93"/>
      <c r="C1601" s="93"/>
      <c r="D1601" s="93"/>
      <c r="E1601" s="104"/>
      <c r="F1601" s="104"/>
      <c r="G1601" s="104"/>
      <c r="H1601" s="104"/>
      <c r="I1601" s="104"/>
      <c r="J1601" s="104"/>
      <c r="K1601" s="104"/>
      <c r="L1601" s="104"/>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3"/>
      <c r="B1602" s="93"/>
      <c r="C1602" s="93"/>
      <c r="D1602" s="93"/>
      <c r="E1602" s="104"/>
      <c r="F1602" s="104"/>
      <c r="G1602" s="104"/>
      <c r="H1602" s="104"/>
      <c r="I1602" s="104"/>
      <c r="J1602" s="104"/>
      <c r="K1602" s="104"/>
      <c r="L1602" s="104"/>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3"/>
      <c r="B1603" s="93"/>
      <c r="C1603" s="93"/>
      <c r="D1603" s="93"/>
      <c r="E1603" s="104"/>
      <c r="F1603" s="104"/>
      <c r="G1603" s="104"/>
      <c r="H1603" s="104"/>
      <c r="I1603" s="104"/>
      <c r="J1603" s="104"/>
      <c r="K1603" s="104"/>
      <c r="L1603" s="104"/>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3"/>
      <c r="B1604" s="93"/>
      <c r="C1604" s="93"/>
      <c r="D1604" s="93"/>
      <c r="E1604" s="104"/>
      <c r="F1604" s="104"/>
      <c r="G1604" s="104"/>
      <c r="H1604" s="104"/>
      <c r="I1604" s="104"/>
      <c r="J1604" s="104"/>
      <c r="K1604" s="104"/>
      <c r="L1604" s="1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3"/>
      <c r="B1605" s="93"/>
      <c r="C1605" s="93"/>
      <c r="D1605" s="93"/>
      <c r="E1605" s="104"/>
      <c r="F1605" s="104"/>
      <c r="G1605" s="104"/>
      <c r="H1605" s="104"/>
      <c r="I1605" s="104"/>
      <c r="J1605" s="104"/>
      <c r="K1605" s="104"/>
      <c r="L1605" s="104"/>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3"/>
      <c r="B1606" s="93"/>
      <c r="C1606" s="93"/>
      <c r="D1606" s="93"/>
      <c r="E1606" s="104"/>
      <c r="F1606" s="104"/>
      <c r="G1606" s="104"/>
      <c r="H1606" s="104"/>
      <c r="I1606" s="104"/>
      <c r="J1606" s="104"/>
      <c r="K1606" s="104"/>
      <c r="L1606" s="104"/>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3"/>
      <c r="B1607" s="93"/>
      <c r="C1607" s="93"/>
      <c r="D1607" s="93"/>
      <c r="E1607" s="104"/>
      <c r="F1607" s="104"/>
      <c r="G1607" s="104"/>
      <c r="H1607" s="104"/>
      <c r="I1607" s="104"/>
      <c r="J1607" s="104"/>
      <c r="K1607" s="104"/>
      <c r="L1607" s="104"/>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3"/>
      <c r="B1608" s="93"/>
      <c r="C1608" s="93"/>
      <c r="D1608" s="93"/>
      <c r="E1608" s="104"/>
      <c r="F1608" s="104"/>
      <c r="G1608" s="104"/>
      <c r="H1608" s="104"/>
      <c r="I1608" s="104"/>
      <c r="J1608" s="104"/>
      <c r="K1608" s="104"/>
      <c r="L1608" s="104"/>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3"/>
      <c r="B1609" s="93"/>
      <c r="C1609" s="93"/>
      <c r="D1609" s="93"/>
      <c r="E1609" s="104"/>
      <c r="F1609" s="104"/>
      <c r="G1609" s="104"/>
      <c r="H1609" s="104"/>
      <c r="I1609" s="104"/>
      <c r="J1609" s="104"/>
      <c r="K1609" s="104"/>
      <c r="L1609" s="104"/>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3"/>
      <c r="B1610" s="93"/>
      <c r="C1610" s="93"/>
      <c r="D1610" s="93"/>
      <c r="E1610" s="104"/>
      <c r="F1610" s="104"/>
      <c r="G1610" s="104"/>
      <c r="H1610" s="104"/>
      <c r="I1610" s="104"/>
      <c r="J1610" s="104"/>
      <c r="K1610" s="104"/>
      <c r="L1610" s="104"/>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3"/>
      <c r="B1611" s="93"/>
      <c r="C1611" s="93"/>
      <c r="D1611" s="93"/>
      <c r="E1611" s="104"/>
      <c r="F1611" s="104"/>
      <c r="G1611" s="104"/>
      <c r="H1611" s="104"/>
      <c r="I1611" s="104"/>
      <c r="J1611" s="104"/>
      <c r="K1611" s="104"/>
      <c r="L1611" s="104"/>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3"/>
      <c r="B1612" s="93"/>
      <c r="C1612" s="93"/>
      <c r="D1612" s="93"/>
      <c r="E1612" s="104"/>
      <c r="F1612" s="104"/>
      <c r="G1612" s="104"/>
      <c r="H1612" s="104"/>
      <c r="I1612" s="104"/>
      <c r="J1612" s="104"/>
      <c r="K1612" s="104"/>
      <c r="L1612" s="104"/>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3"/>
      <c r="B1613" s="93"/>
      <c r="C1613" s="93"/>
      <c r="D1613" s="93"/>
      <c r="E1613" s="104"/>
      <c r="F1613" s="104"/>
      <c r="G1613" s="104"/>
      <c r="H1613" s="104"/>
      <c r="I1613" s="104"/>
      <c r="J1613" s="104"/>
      <c r="K1613" s="104"/>
      <c r="L1613" s="104"/>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3"/>
      <c r="B1614" s="93"/>
      <c r="C1614" s="93"/>
      <c r="D1614" s="93"/>
      <c r="E1614" s="104"/>
      <c r="F1614" s="104"/>
      <c r="G1614" s="104"/>
      <c r="H1614" s="104"/>
      <c r="I1614" s="104"/>
      <c r="J1614" s="104"/>
      <c r="K1614" s="104"/>
      <c r="L1614" s="10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3"/>
      <c r="B1615" s="93"/>
      <c r="C1615" s="93"/>
      <c r="D1615" s="93"/>
      <c r="E1615" s="104"/>
      <c r="F1615" s="104"/>
      <c r="G1615" s="104"/>
      <c r="H1615" s="104"/>
      <c r="I1615" s="104"/>
      <c r="J1615" s="104"/>
      <c r="K1615" s="104"/>
      <c r="L1615" s="104"/>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3"/>
      <c r="B1616" s="93"/>
      <c r="C1616" s="93"/>
      <c r="D1616" s="93"/>
      <c r="E1616" s="104"/>
      <c r="F1616" s="104"/>
      <c r="G1616" s="104"/>
      <c r="H1616" s="104"/>
      <c r="I1616" s="104"/>
      <c r="J1616" s="104"/>
      <c r="K1616" s="104"/>
      <c r="L1616" s="104"/>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3"/>
      <c r="B1617" s="93"/>
      <c r="C1617" s="93"/>
      <c r="D1617" s="93"/>
      <c r="E1617" s="104"/>
      <c r="F1617" s="104"/>
      <c r="G1617" s="104"/>
      <c r="H1617" s="104"/>
      <c r="I1617" s="104"/>
      <c r="J1617" s="104"/>
      <c r="K1617" s="104"/>
      <c r="L1617" s="104"/>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3"/>
      <c r="B1618" s="93"/>
      <c r="C1618" s="93"/>
      <c r="D1618" s="93"/>
      <c r="E1618" s="104"/>
      <c r="F1618" s="104"/>
      <c r="G1618" s="104"/>
      <c r="H1618" s="104"/>
      <c r="I1618" s="104"/>
      <c r="J1618" s="104"/>
      <c r="K1618" s="104"/>
      <c r="L1618" s="104"/>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3"/>
      <c r="B1619" s="93"/>
      <c r="C1619" s="93"/>
      <c r="D1619" s="93"/>
      <c r="E1619" s="104"/>
      <c r="F1619" s="104"/>
      <c r="G1619" s="104"/>
      <c r="H1619" s="104"/>
      <c r="I1619" s="104"/>
      <c r="J1619" s="104"/>
      <c r="K1619" s="104"/>
      <c r="L1619" s="104"/>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3"/>
      <c r="B1620" s="93"/>
      <c r="C1620" s="93"/>
      <c r="D1620" s="93"/>
      <c r="E1620" s="104"/>
      <c r="F1620" s="104"/>
      <c r="G1620" s="104"/>
      <c r="H1620" s="104"/>
      <c r="I1620" s="104"/>
      <c r="J1620" s="104"/>
      <c r="K1620" s="104"/>
      <c r="L1620" s="104"/>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3"/>
      <c r="B1621" s="93"/>
      <c r="C1621" s="93"/>
      <c r="D1621" s="93"/>
      <c r="E1621" s="104"/>
      <c r="F1621" s="104"/>
      <c r="G1621" s="104"/>
      <c r="H1621" s="104"/>
      <c r="I1621" s="104"/>
      <c r="J1621" s="104"/>
      <c r="K1621" s="104"/>
      <c r="L1621" s="104"/>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3"/>
      <c r="B1622" s="93"/>
      <c r="C1622" s="93"/>
      <c r="D1622" s="93"/>
      <c r="E1622" s="104"/>
      <c r="F1622" s="104"/>
      <c r="G1622" s="104"/>
      <c r="H1622" s="104"/>
      <c r="I1622" s="104"/>
      <c r="J1622" s="104"/>
      <c r="K1622" s="104"/>
      <c r="L1622" s="104"/>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3"/>
      <c r="B1623" s="93"/>
      <c r="C1623" s="93"/>
      <c r="D1623" s="93"/>
      <c r="E1623" s="104"/>
      <c r="F1623" s="104"/>
      <c r="G1623" s="104"/>
      <c r="H1623" s="104"/>
      <c r="I1623" s="104"/>
      <c r="J1623" s="104"/>
      <c r="K1623" s="104"/>
      <c r="L1623" s="104"/>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3"/>
      <c r="B1624" s="93"/>
      <c r="C1624" s="93"/>
      <c r="D1624" s="93"/>
      <c r="E1624" s="104"/>
      <c r="F1624" s="104"/>
      <c r="G1624" s="104"/>
      <c r="H1624" s="104"/>
      <c r="I1624" s="104"/>
      <c r="J1624" s="104"/>
      <c r="K1624" s="104"/>
      <c r="L1624" s="10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3"/>
      <c r="B1625" s="93"/>
      <c r="C1625" s="93"/>
      <c r="D1625" s="93"/>
      <c r="E1625" s="104"/>
      <c r="F1625" s="104"/>
      <c r="G1625" s="104"/>
      <c r="H1625" s="104"/>
      <c r="I1625" s="104"/>
      <c r="J1625" s="104"/>
      <c r="K1625" s="104"/>
      <c r="L1625" s="104"/>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3"/>
      <c r="B1626" s="93"/>
      <c r="C1626" s="93"/>
      <c r="D1626" s="93"/>
      <c r="E1626" s="104"/>
      <c r="F1626" s="104"/>
      <c r="G1626" s="104"/>
      <c r="H1626" s="104"/>
      <c r="I1626" s="104"/>
      <c r="J1626" s="104"/>
      <c r="K1626" s="104"/>
      <c r="L1626" s="104"/>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3"/>
      <c r="B1627" s="93"/>
      <c r="C1627" s="93"/>
      <c r="D1627" s="93"/>
      <c r="E1627" s="104"/>
      <c r="F1627" s="104"/>
      <c r="G1627" s="104"/>
      <c r="H1627" s="104"/>
      <c r="I1627" s="104"/>
      <c r="J1627" s="104"/>
      <c r="K1627" s="104"/>
      <c r="L1627" s="104"/>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3"/>
      <c r="B1628" s="93"/>
      <c r="C1628" s="93"/>
      <c r="D1628" s="93"/>
      <c r="E1628" s="104"/>
      <c r="F1628" s="104"/>
      <c r="G1628" s="104"/>
      <c r="H1628" s="104"/>
      <c r="I1628" s="104"/>
      <c r="J1628" s="104"/>
      <c r="K1628" s="104"/>
      <c r="L1628" s="104"/>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3"/>
      <c r="B1629" s="93"/>
      <c r="C1629" s="93"/>
      <c r="D1629" s="93"/>
      <c r="E1629" s="104"/>
      <c r="F1629" s="104"/>
      <c r="G1629" s="104"/>
      <c r="H1629" s="104"/>
      <c r="I1629" s="104"/>
      <c r="J1629" s="104"/>
      <c r="K1629" s="104"/>
      <c r="L1629" s="104"/>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3"/>
      <c r="B1630" s="93"/>
      <c r="C1630" s="93"/>
      <c r="D1630" s="93"/>
      <c r="E1630" s="104"/>
      <c r="F1630" s="104"/>
      <c r="G1630" s="104"/>
      <c r="H1630" s="104"/>
      <c r="I1630" s="104"/>
      <c r="J1630" s="104"/>
      <c r="K1630" s="104"/>
      <c r="L1630" s="104"/>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3"/>
      <c r="B1631" s="93"/>
      <c r="C1631" s="93"/>
      <c r="D1631" s="93"/>
      <c r="E1631" s="104"/>
      <c r="F1631" s="104"/>
      <c r="G1631" s="104"/>
      <c r="H1631" s="104"/>
      <c r="I1631" s="104"/>
      <c r="J1631" s="104"/>
      <c r="K1631" s="104"/>
      <c r="L1631" s="104"/>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3"/>
      <c r="B1632" s="93"/>
      <c r="C1632" s="93"/>
      <c r="D1632" s="93"/>
      <c r="E1632" s="104"/>
      <c r="F1632" s="104"/>
      <c r="G1632" s="104"/>
      <c r="H1632" s="104"/>
      <c r="I1632" s="104"/>
      <c r="J1632" s="104"/>
      <c r="K1632" s="104"/>
      <c r="L1632" s="104"/>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3"/>
      <c r="B1633" s="93"/>
      <c r="C1633" s="93"/>
      <c r="D1633" s="93"/>
      <c r="E1633" s="104"/>
      <c r="F1633" s="104"/>
      <c r="G1633" s="104"/>
      <c r="H1633" s="104"/>
      <c r="I1633" s="104"/>
      <c r="J1633" s="104"/>
      <c r="K1633" s="104"/>
      <c r="L1633" s="104"/>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3"/>
      <c r="B1634" s="93"/>
      <c r="C1634" s="93"/>
      <c r="D1634" s="93"/>
      <c r="E1634" s="104"/>
      <c r="F1634" s="104"/>
      <c r="G1634" s="104"/>
      <c r="H1634" s="104"/>
      <c r="I1634" s="104"/>
      <c r="J1634" s="104"/>
      <c r="K1634" s="104"/>
      <c r="L1634" s="10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3"/>
      <c r="B1635" s="93"/>
      <c r="C1635" s="93"/>
      <c r="D1635" s="93"/>
      <c r="E1635" s="104"/>
      <c r="F1635" s="104"/>
      <c r="G1635" s="104"/>
      <c r="H1635" s="104"/>
      <c r="I1635" s="104"/>
      <c r="J1635" s="104"/>
      <c r="K1635" s="104"/>
      <c r="L1635" s="104"/>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3"/>
      <c r="B1636" s="93"/>
      <c r="C1636" s="93"/>
      <c r="D1636" s="93"/>
      <c r="E1636" s="104"/>
      <c r="F1636" s="104"/>
      <c r="G1636" s="104"/>
      <c r="H1636" s="104"/>
      <c r="I1636" s="104"/>
      <c r="J1636" s="104"/>
      <c r="K1636" s="104"/>
      <c r="L1636" s="104"/>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3"/>
      <c r="B1637" s="93"/>
      <c r="C1637" s="93"/>
      <c r="D1637" s="93"/>
      <c r="E1637" s="104"/>
      <c r="F1637" s="104"/>
      <c r="G1637" s="104"/>
      <c r="H1637" s="104"/>
      <c r="I1637" s="104"/>
      <c r="J1637" s="104"/>
      <c r="K1637" s="104"/>
      <c r="L1637" s="104"/>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3"/>
      <c r="B1638" s="93"/>
      <c r="C1638" s="93"/>
      <c r="D1638" s="93"/>
      <c r="E1638" s="104"/>
      <c r="F1638" s="104"/>
      <c r="G1638" s="104"/>
      <c r="H1638" s="104"/>
      <c r="I1638" s="104"/>
      <c r="J1638" s="104"/>
      <c r="K1638" s="104"/>
      <c r="L1638" s="104"/>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3"/>
      <c r="B1639" s="93"/>
      <c r="C1639" s="93"/>
      <c r="D1639" s="93"/>
      <c r="E1639" s="104"/>
      <c r="F1639" s="104"/>
      <c r="G1639" s="104"/>
      <c r="H1639" s="104"/>
      <c r="I1639" s="104"/>
      <c r="J1639" s="104"/>
      <c r="K1639" s="104"/>
      <c r="L1639" s="104"/>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3"/>
      <c r="B1640" s="93"/>
      <c r="C1640" s="93"/>
      <c r="D1640" s="93"/>
      <c r="E1640" s="104"/>
      <c r="F1640" s="104"/>
      <c r="G1640" s="104"/>
      <c r="H1640" s="104"/>
      <c r="I1640" s="104"/>
      <c r="J1640" s="104"/>
      <c r="K1640" s="104"/>
      <c r="L1640" s="104"/>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3"/>
      <c r="B1641" s="93"/>
      <c r="C1641" s="93"/>
      <c r="D1641" s="93"/>
      <c r="E1641" s="104"/>
      <c r="F1641" s="104"/>
      <c r="G1641" s="104"/>
      <c r="H1641" s="104"/>
      <c r="I1641" s="104"/>
      <c r="J1641" s="104"/>
      <c r="K1641" s="104"/>
      <c r="L1641" s="104"/>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3"/>
      <c r="B1642" s="93"/>
      <c r="C1642" s="93"/>
      <c r="D1642" s="93"/>
      <c r="E1642" s="104"/>
      <c r="F1642" s="104"/>
      <c r="G1642" s="104"/>
      <c r="H1642" s="104"/>
      <c r="I1642" s="104"/>
      <c r="J1642" s="104"/>
      <c r="K1642" s="104"/>
      <c r="L1642" s="104"/>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3"/>
      <c r="B1643" s="93"/>
      <c r="C1643" s="93"/>
      <c r="D1643" s="93"/>
      <c r="E1643" s="104"/>
      <c r="F1643" s="104"/>
      <c r="G1643" s="104"/>
      <c r="H1643" s="104"/>
      <c r="I1643" s="104"/>
      <c r="J1643" s="104"/>
      <c r="K1643" s="104"/>
      <c r="L1643" s="104"/>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3"/>
      <c r="B1644" s="93"/>
      <c r="C1644" s="93"/>
      <c r="D1644" s="93"/>
      <c r="E1644" s="104"/>
      <c r="F1644" s="104"/>
      <c r="G1644" s="104"/>
      <c r="H1644" s="104"/>
      <c r="I1644" s="104"/>
      <c r="J1644" s="104"/>
      <c r="K1644" s="104"/>
      <c r="L1644" s="10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3"/>
      <c r="B1645" s="93"/>
      <c r="C1645" s="93"/>
      <c r="D1645" s="93"/>
      <c r="E1645" s="104"/>
      <c r="F1645" s="104"/>
      <c r="G1645" s="104"/>
      <c r="H1645" s="104"/>
      <c r="I1645" s="104"/>
      <c r="J1645" s="104"/>
      <c r="K1645" s="104"/>
      <c r="L1645" s="104"/>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3"/>
      <c r="B1646" s="93"/>
      <c r="C1646" s="93"/>
      <c r="D1646" s="93"/>
      <c r="E1646" s="104"/>
      <c r="F1646" s="104"/>
      <c r="G1646" s="104"/>
      <c r="H1646" s="104"/>
      <c r="I1646" s="104"/>
      <c r="J1646" s="104"/>
      <c r="K1646" s="104"/>
      <c r="L1646" s="104"/>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3"/>
      <c r="B1647" s="93"/>
      <c r="C1647" s="93"/>
      <c r="D1647" s="93"/>
      <c r="E1647" s="104"/>
      <c r="F1647" s="104"/>
      <c r="G1647" s="104"/>
      <c r="H1647" s="104"/>
      <c r="I1647" s="104"/>
      <c r="J1647" s="104"/>
      <c r="K1647" s="104"/>
      <c r="L1647" s="104"/>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3"/>
      <c r="B1648" s="93"/>
      <c r="C1648" s="93"/>
      <c r="D1648" s="93"/>
      <c r="E1648" s="104"/>
      <c r="F1648" s="104"/>
      <c r="G1648" s="104"/>
      <c r="H1648" s="104"/>
      <c r="I1648" s="104"/>
      <c r="J1648" s="104"/>
      <c r="K1648" s="104"/>
      <c r="L1648" s="104"/>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3"/>
      <c r="B1649" s="93"/>
      <c r="C1649" s="93"/>
      <c r="D1649" s="93"/>
      <c r="E1649" s="104"/>
      <c r="F1649" s="104"/>
      <c r="G1649" s="104"/>
      <c r="H1649" s="104"/>
      <c r="I1649" s="104"/>
      <c r="J1649" s="104"/>
      <c r="K1649" s="104"/>
      <c r="L1649" s="104"/>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3"/>
      <c r="B1650" s="93"/>
      <c r="C1650" s="93"/>
      <c r="D1650" s="93"/>
      <c r="E1650" s="104"/>
      <c r="F1650" s="104"/>
      <c r="G1650" s="104"/>
      <c r="H1650" s="104"/>
      <c r="I1650" s="104"/>
      <c r="J1650" s="104"/>
      <c r="K1650" s="104"/>
      <c r="L1650" s="104"/>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3"/>
      <c r="B1651" s="93"/>
      <c r="C1651" s="93"/>
      <c r="D1651" s="93"/>
      <c r="E1651" s="104"/>
      <c r="F1651" s="104"/>
      <c r="G1651" s="104"/>
      <c r="H1651" s="104"/>
      <c r="I1651" s="104"/>
      <c r="J1651" s="104"/>
      <c r="K1651" s="104"/>
      <c r="L1651" s="104"/>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3"/>
      <c r="B1652" s="93"/>
      <c r="C1652" s="93"/>
      <c r="D1652" s="93"/>
      <c r="E1652" s="104"/>
      <c r="F1652" s="104"/>
      <c r="G1652" s="104"/>
      <c r="H1652" s="104"/>
      <c r="I1652" s="104"/>
      <c r="J1652" s="104"/>
      <c r="K1652" s="104"/>
      <c r="L1652" s="104"/>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3"/>
      <c r="B1653" s="93"/>
      <c r="C1653" s="93"/>
      <c r="D1653" s="93"/>
      <c r="E1653" s="104"/>
      <c r="F1653" s="104"/>
      <c r="G1653" s="104"/>
      <c r="H1653" s="104"/>
      <c r="I1653" s="104"/>
      <c r="J1653" s="104"/>
      <c r="K1653" s="104"/>
      <c r="L1653" s="104"/>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3"/>
      <c r="B1654" s="93"/>
      <c r="C1654" s="93"/>
      <c r="D1654" s="93"/>
      <c r="E1654" s="104"/>
      <c r="F1654" s="104"/>
      <c r="G1654" s="104"/>
      <c r="H1654" s="104"/>
      <c r="I1654" s="104"/>
      <c r="J1654" s="104"/>
      <c r="K1654" s="104"/>
      <c r="L1654" s="10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3"/>
      <c r="B1655" s="93"/>
      <c r="C1655" s="93"/>
      <c r="D1655" s="93"/>
      <c r="E1655" s="104"/>
      <c r="F1655" s="104"/>
      <c r="G1655" s="104"/>
      <c r="H1655" s="104"/>
      <c r="I1655" s="104"/>
      <c r="J1655" s="104"/>
      <c r="K1655" s="104"/>
      <c r="L1655" s="104"/>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3"/>
      <c r="B1656" s="93"/>
      <c r="C1656" s="93"/>
      <c r="D1656" s="93"/>
      <c r="E1656" s="104"/>
      <c r="F1656" s="104"/>
      <c r="G1656" s="104"/>
      <c r="H1656" s="104"/>
      <c r="I1656" s="104"/>
      <c r="J1656" s="104"/>
      <c r="K1656" s="104"/>
      <c r="L1656" s="104"/>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3"/>
      <c r="B1657" s="93"/>
      <c r="C1657" s="93"/>
      <c r="D1657" s="93"/>
      <c r="E1657" s="104"/>
      <c r="F1657" s="104"/>
      <c r="G1657" s="104"/>
      <c r="H1657" s="104"/>
      <c r="I1657" s="104"/>
      <c r="J1657" s="104"/>
      <c r="K1657" s="104"/>
      <c r="L1657" s="104"/>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3"/>
      <c r="B1658" s="93"/>
      <c r="C1658" s="93"/>
      <c r="D1658" s="93"/>
      <c r="E1658" s="104"/>
      <c r="F1658" s="104"/>
      <c r="G1658" s="104"/>
      <c r="H1658" s="104"/>
      <c r="I1658" s="104"/>
      <c r="J1658" s="104"/>
      <c r="K1658" s="104"/>
      <c r="L1658" s="104"/>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3"/>
      <c r="B1659" s="93"/>
      <c r="C1659" s="93"/>
      <c r="D1659" s="93"/>
      <c r="E1659" s="104"/>
      <c r="F1659" s="104"/>
      <c r="G1659" s="104"/>
      <c r="H1659" s="104"/>
      <c r="I1659" s="104"/>
      <c r="J1659" s="104"/>
      <c r="K1659" s="104"/>
      <c r="L1659" s="104"/>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3"/>
      <c r="B1660" s="93"/>
      <c r="C1660" s="93"/>
      <c r="D1660" s="93"/>
      <c r="E1660" s="104"/>
      <c r="F1660" s="104"/>
      <c r="G1660" s="104"/>
      <c r="H1660" s="104"/>
      <c r="I1660" s="104"/>
      <c r="J1660" s="104"/>
      <c r="K1660" s="104"/>
      <c r="L1660" s="104"/>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3"/>
      <c r="B1661" s="93"/>
      <c r="C1661" s="93"/>
      <c r="D1661" s="93"/>
      <c r="E1661" s="104"/>
      <c r="F1661" s="104"/>
      <c r="G1661" s="104"/>
      <c r="H1661" s="104"/>
      <c r="I1661" s="104"/>
      <c r="J1661" s="104"/>
      <c r="K1661" s="104"/>
      <c r="L1661" s="104"/>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3"/>
      <c r="B1662" s="93"/>
      <c r="C1662" s="93"/>
      <c r="D1662" s="93"/>
      <c r="E1662" s="104"/>
      <c r="F1662" s="104"/>
      <c r="G1662" s="104"/>
      <c r="H1662" s="104"/>
      <c r="I1662" s="104"/>
      <c r="J1662" s="104"/>
      <c r="K1662" s="104"/>
      <c r="L1662" s="104"/>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3"/>
      <c r="B1663" s="93"/>
      <c r="C1663" s="93"/>
      <c r="D1663" s="93"/>
      <c r="E1663" s="104"/>
      <c r="F1663" s="104"/>
      <c r="G1663" s="104"/>
      <c r="H1663" s="104"/>
      <c r="I1663" s="104"/>
      <c r="J1663" s="104"/>
      <c r="K1663" s="104"/>
      <c r="L1663" s="104"/>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3"/>
      <c r="B1664" s="93"/>
      <c r="C1664" s="93"/>
      <c r="D1664" s="93"/>
      <c r="E1664" s="104"/>
      <c r="F1664" s="104"/>
      <c r="G1664" s="104"/>
      <c r="H1664" s="104"/>
      <c r="I1664" s="104"/>
      <c r="J1664" s="104"/>
      <c r="K1664" s="104"/>
      <c r="L1664" s="10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3"/>
      <c r="B1665" s="93"/>
      <c r="C1665" s="93"/>
      <c r="D1665" s="93"/>
      <c r="E1665" s="104"/>
      <c r="F1665" s="104"/>
      <c r="G1665" s="104"/>
      <c r="H1665" s="104"/>
      <c r="I1665" s="104"/>
      <c r="J1665" s="104"/>
      <c r="K1665" s="104"/>
      <c r="L1665" s="104"/>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3"/>
      <c r="B1666" s="93"/>
      <c r="C1666" s="93"/>
      <c r="D1666" s="93"/>
      <c r="E1666" s="104"/>
      <c r="F1666" s="104"/>
      <c r="G1666" s="104"/>
      <c r="H1666" s="104"/>
      <c r="I1666" s="104"/>
      <c r="J1666" s="104"/>
      <c r="K1666" s="104"/>
      <c r="L1666" s="104"/>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3"/>
      <c r="B1667" s="93"/>
      <c r="C1667" s="93"/>
      <c r="D1667" s="93"/>
      <c r="E1667" s="104"/>
      <c r="F1667" s="104"/>
      <c r="G1667" s="104"/>
      <c r="H1667" s="104"/>
      <c r="I1667" s="104"/>
      <c r="J1667" s="104"/>
      <c r="K1667" s="104"/>
      <c r="L1667" s="104"/>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3"/>
      <c r="B1668" s="93"/>
      <c r="C1668" s="93"/>
      <c r="D1668" s="93"/>
      <c r="E1668" s="104"/>
      <c r="F1668" s="104"/>
      <c r="G1668" s="104"/>
      <c r="H1668" s="104"/>
      <c r="I1668" s="104"/>
      <c r="J1668" s="104"/>
      <c r="K1668" s="104"/>
      <c r="L1668" s="104"/>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3"/>
      <c r="B1669" s="93"/>
      <c r="C1669" s="93"/>
      <c r="D1669" s="93"/>
      <c r="E1669" s="104"/>
      <c r="F1669" s="104"/>
      <c r="G1669" s="104"/>
      <c r="H1669" s="104"/>
      <c r="I1669" s="104"/>
      <c r="J1669" s="104"/>
      <c r="K1669" s="104"/>
      <c r="L1669" s="104"/>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3"/>
      <c r="B1670" s="93"/>
      <c r="C1670" s="93"/>
      <c r="D1670" s="93"/>
      <c r="E1670" s="104"/>
      <c r="F1670" s="104"/>
      <c r="G1670" s="104"/>
      <c r="H1670" s="104"/>
      <c r="I1670" s="104"/>
      <c r="J1670" s="104"/>
      <c r="K1670" s="104"/>
      <c r="L1670" s="104"/>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3"/>
      <c r="B1671" s="93"/>
      <c r="C1671" s="93"/>
      <c r="D1671" s="93"/>
      <c r="E1671" s="104"/>
      <c r="F1671" s="104"/>
      <c r="G1671" s="104"/>
      <c r="H1671" s="104"/>
      <c r="I1671" s="104"/>
      <c r="J1671" s="104"/>
      <c r="K1671" s="104"/>
      <c r="L1671" s="104"/>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3"/>
      <c r="B1672" s="93"/>
      <c r="C1672" s="93"/>
      <c r="D1672" s="93"/>
      <c r="E1672" s="104"/>
      <c r="F1672" s="104"/>
      <c r="G1672" s="104"/>
      <c r="H1672" s="104"/>
      <c r="I1672" s="104"/>
      <c r="J1672" s="104"/>
      <c r="K1672" s="104"/>
      <c r="L1672" s="104"/>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3"/>
      <c r="B1673" s="93"/>
      <c r="C1673" s="93"/>
      <c r="D1673" s="93"/>
      <c r="E1673" s="104"/>
      <c r="F1673" s="104"/>
      <c r="G1673" s="104"/>
      <c r="H1673" s="104"/>
      <c r="I1673" s="104"/>
      <c r="J1673" s="104"/>
      <c r="K1673" s="104"/>
      <c r="L1673" s="104"/>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3"/>
      <c r="B1674" s="93"/>
      <c r="C1674" s="93"/>
      <c r="D1674" s="93"/>
      <c r="E1674" s="104"/>
      <c r="F1674" s="104"/>
      <c r="G1674" s="104"/>
      <c r="H1674" s="104"/>
      <c r="I1674" s="104"/>
      <c r="J1674" s="104"/>
      <c r="K1674" s="104"/>
      <c r="L1674" s="10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3"/>
      <c r="B1675" s="93"/>
      <c r="C1675" s="93"/>
      <c r="D1675" s="93"/>
      <c r="E1675" s="104"/>
      <c r="F1675" s="104"/>
      <c r="G1675" s="104"/>
      <c r="H1675" s="104"/>
      <c r="I1675" s="104"/>
      <c r="J1675" s="104"/>
      <c r="K1675" s="104"/>
      <c r="L1675" s="104"/>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3"/>
      <c r="B1676" s="93"/>
      <c r="C1676" s="93"/>
      <c r="D1676" s="93"/>
      <c r="E1676" s="104"/>
      <c r="F1676" s="104"/>
      <c r="G1676" s="104"/>
      <c r="H1676" s="104"/>
      <c r="I1676" s="104"/>
      <c r="J1676" s="104"/>
      <c r="K1676" s="104"/>
      <c r="L1676" s="104"/>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3"/>
      <c r="B1677" s="93"/>
      <c r="C1677" s="93"/>
      <c r="D1677" s="93"/>
      <c r="E1677" s="104"/>
      <c r="F1677" s="104"/>
      <c r="G1677" s="104"/>
      <c r="H1677" s="104"/>
      <c r="I1677" s="104"/>
      <c r="J1677" s="104"/>
      <c r="K1677" s="104"/>
      <c r="L1677" s="104"/>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3"/>
      <c r="B1678" s="93"/>
      <c r="C1678" s="93"/>
      <c r="D1678" s="93"/>
      <c r="E1678" s="104"/>
      <c r="F1678" s="104"/>
      <c r="G1678" s="104"/>
      <c r="H1678" s="104"/>
      <c r="I1678" s="104"/>
      <c r="J1678" s="104"/>
      <c r="K1678" s="104"/>
      <c r="L1678" s="104"/>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3"/>
      <c r="B1679" s="93"/>
      <c r="C1679" s="93"/>
      <c r="D1679" s="93"/>
      <c r="E1679" s="104"/>
      <c r="F1679" s="104"/>
      <c r="G1679" s="104"/>
      <c r="H1679" s="104"/>
      <c r="I1679" s="104"/>
      <c r="J1679" s="104"/>
      <c r="K1679" s="104"/>
      <c r="L1679" s="104"/>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3"/>
      <c r="B1680" s="93"/>
      <c r="C1680" s="93"/>
      <c r="D1680" s="93"/>
      <c r="E1680" s="104"/>
      <c r="F1680" s="104"/>
      <c r="G1680" s="104"/>
      <c r="H1680" s="104"/>
      <c r="I1680" s="104"/>
      <c r="J1680" s="104"/>
      <c r="K1680" s="104"/>
      <c r="L1680" s="104"/>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3"/>
      <c r="B1681" s="93"/>
      <c r="C1681" s="93"/>
      <c r="D1681" s="93"/>
      <c r="E1681" s="104"/>
      <c r="F1681" s="104"/>
      <c r="G1681" s="104"/>
      <c r="H1681" s="104"/>
      <c r="I1681" s="104"/>
      <c r="J1681" s="104"/>
      <c r="K1681" s="104"/>
      <c r="L1681" s="104"/>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3"/>
      <c r="B1682" s="93"/>
      <c r="C1682" s="93"/>
      <c r="D1682" s="93"/>
      <c r="E1682" s="104"/>
      <c r="F1682" s="104"/>
      <c r="G1682" s="104"/>
      <c r="H1682" s="104"/>
      <c r="I1682" s="104"/>
      <c r="J1682" s="104"/>
      <c r="K1682" s="104"/>
      <c r="L1682" s="104"/>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3"/>
      <c r="B1683" s="93"/>
      <c r="C1683" s="93"/>
      <c r="D1683" s="93"/>
      <c r="E1683" s="104"/>
      <c r="F1683" s="104"/>
      <c r="G1683" s="104"/>
      <c r="H1683" s="104"/>
      <c r="I1683" s="104"/>
      <c r="J1683" s="104"/>
      <c r="K1683" s="104"/>
      <c r="L1683" s="104"/>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3"/>
      <c r="B1684" s="93"/>
      <c r="C1684" s="93"/>
      <c r="D1684" s="93"/>
      <c r="E1684" s="104"/>
      <c r="F1684" s="104"/>
      <c r="G1684" s="104"/>
      <c r="H1684" s="104"/>
      <c r="I1684" s="104"/>
      <c r="J1684" s="104"/>
      <c r="K1684" s="104"/>
      <c r="L1684" s="10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3"/>
      <c r="B1685" s="93"/>
      <c r="C1685" s="93"/>
      <c r="D1685" s="93"/>
      <c r="E1685" s="104"/>
      <c r="F1685" s="104"/>
      <c r="G1685" s="104"/>
      <c r="H1685" s="104"/>
      <c r="I1685" s="104"/>
      <c r="J1685" s="104"/>
      <c r="K1685" s="104"/>
      <c r="L1685" s="104"/>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3"/>
      <c r="B1686" s="93"/>
      <c r="C1686" s="93"/>
      <c r="D1686" s="93"/>
      <c r="E1686" s="104"/>
      <c r="F1686" s="104"/>
      <c r="G1686" s="104"/>
      <c r="H1686" s="104"/>
      <c r="I1686" s="104"/>
      <c r="J1686" s="104"/>
      <c r="K1686" s="104"/>
      <c r="L1686" s="104"/>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3"/>
      <c r="B1687" s="93"/>
      <c r="C1687" s="93"/>
      <c r="D1687" s="93"/>
      <c r="E1687" s="104"/>
      <c r="F1687" s="104"/>
      <c r="G1687" s="104"/>
      <c r="H1687" s="104"/>
      <c r="I1687" s="104"/>
      <c r="J1687" s="104"/>
      <c r="K1687" s="104"/>
      <c r="L1687" s="104"/>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3"/>
      <c r="B1688" s="93"/>
      <c r="C1688" s="93"/>
      <c r="D1688" s="93"/>
      <c r="E1688" s="104"/>
      <c r="F1688" s="104"/>
      <c r="G1688" s="104"/>
      <c r="H1688" s="104"/>
      <c r="I1688" s="104"/>
      <c r="J1688" s="104"/>
      <c r="K1688" s="104"/>
      <c r="L1688" s="104"/>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3"/>
      <c r="B1689" s="93"/>
      <c r="C1689" s="93"/>
      <c r="D1689" s="93"/>
      <c r="E1689" s="104"/>
      <c r="F1689" s="104"/>
      <c r="G1689" s="104"/>
      <c r="H1689" s="104"/>
      <c r="I1689" s="104"/>
      <c r="J1689" s="104"/>
      <c r="K1689" s="104"/>
      <c r="L1689" s="104"/>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3"/>
      <c r="B1690" s="93"/>
      <c r="C1690" s="93"/>
      <c r="D1690" s="93"/>
      <c r="E1690" s="104"/>
      <c r="F1690" s="104"/>
      <c r="G1690" s="104"/>
      <c r="H1690" s="104"/>
      <c r="I1690" s="104"/>
      <c r="J1690" s="104"/>
      <c r="K1690" s="104"/>
      <c r="L1690" s="104"/>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3"/>
      <c r="B1691" s="93"/>
      <c r="C1691" s="93"/>
      <c r="D1691" s="93"/>
      <c r="E1691" s="104"/>
      <c r="F1691" s="104"/>
      <c r="G1691" s="104"/>
      <c r="H1691" s="104"/>
      <c r="I1691" s="104"/>
      <c r="J1691" s="104"/>
      <c r="K1691" s="104"/>
      <c r="L1691" s="104"/>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3"/>
      <c r="B1692" s="93"/>
      <c r="C1692" s="93"/>
      <c r="D1692" s="93"/>
      <c r="E1692" s="104"/>
      <c r="F1692" s="104"/>
      <c r="G1692" s="104"/>
      <c r="H1692" s="104"/>
      <c r="I1692" s="104"/>
      <c r="J1692" s="104"/>
      <c r="K1692" s="104"/>
      <c r="L1692" s="104"/>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3"/>
      <c r="B1693" s="93"/>
      <c r="C1693" s="93"/>
      <c r="D1693" s="93"/>
      <c r="E1693" s="104"/>
      <c r="F1693" s="104"/>
      <c r="G1693" s="104"/>
      <c r="H1693" s="104"/>
      <c r="I1693" s="104"/>
      <c r="J1693" s="104"/>
      <c r="K1693" s="104"/>
      <c r="L1693" s="104"/>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3"/>
      <c r="B1694" s="93"/>
      <c r="C1694" s="93"/>
      <c r="D1694" s="93"/>
      <c r="E1694" s="104"/>
      <c r="F1694" s="104"/>
      <c r="G1694" s="104"/>
      <c r="H1694" s="104"/>
      <c r="I1694" s="104"/>
      <c r="J1694" s="104"/>
      <c r="K1694" s="104"/>
      <c r="L1694" s="10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3"/>
      <c r="B1695" s="93"/>
      <c r="C1695" s="93"/>
      <c r="D1695" s="93"/>
      <c r="E1695" s="104"/>
      <c r="F1695" s="104"/>
      <c r="G1695" s="104"/>
      <c r="H1695" s="104"/>
      <c r="I1695" s="104"/>
      <c r="J1695" s="104"/>
      <c r="K1695" s="104"/>
      <c r="L1695" s="104"/>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3"/>
      <c r="B1696" s="93"/>
      <c r="C1696" s="93"/>
      <c r="D1696" s="93"/>
      <c r="E1696" s="104"/>
      <c r="F1696" s="104"/>
      <c r="G1696" s="104"/>
      <c r="H1696" s="104"/>
      <c r="I1696" s="104"/>
      <c r="J1696" s="104"/>
      <c r="K1696" s="104"/>
      <c r="L1696" s="104"/>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3"/>
      <c r="B1697" s="93"/>
      <c r="C1697" s="93"/>
      <c r="D1697" s="93"/>
      <c r="E1697" s="104"/>
      <c r="F1697" s="104"/>
      <c r="G1697" s="104"/>
      <c r="H1697" s="104"/>
      <c r="I1697" s="104"/>
      <c r="J1697" s="104"/>
      <c r="K1697" s="104"/>
      <c r="L1697" s="104"/>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3"/>
      <c r="B1698" s="93"/>
      <c r="C1698" s="93"/>
      <c r="D1698" s="93"/>
      <c r="E1698" s="104"/>
      <c r="F1698" s="104"/>
      <c r="G1698" s="104"/>
      <c r="H1698" s="104"/>
      <c r="I1698" s="104"/>
      <c r="J1698" s="104"/>
      <c r="K1698" s="104"/>
      <c r="L1698" s="104"/>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3"/>
      <c r="B1699" s="93"/>
      <c r="C1699" s="93"/>
      <c r="D1699" s="93"/>
      <c r="E1699" s="104"/>
      <c r="F1699" s="104"/>
      <c r="G1699" s="104"/>
      <c r="H1699" s="104"/>
      <c r="I1699" s="104"/>
      <c r="J1699" s="104"/>
      <c r="K1699" s="104"/>
      <c r="L1699" s="104"/>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3"/>
      <c r="B1700" s="93"/>
      <c r="C1700" s="93"/>
      <c r="D1700" s="93"/>
      <c r="E1700" s="104"/>
      <c r="F1700" s="104"/>
      <c r="G1700" s="104"/>
      <c r="H1700" s="104"/>
      <c r="I1700" s="104"/>
      <c r="J1700" s="104"/>
      <c r="K1700" s="104"/>
      <c r="L1700" s="104"/>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3"/>
      <c r="B1701" s="93"/>
      <c r="C1701" s="93"/>
      <c r="D1701" s="93"/>
      <c r="E1701" s="104"/>
      <c r="F1701" s="104"/>
      <c r="G1701" s="104"/>
      <c r="H1701" s="104"/>
      <c r="I1701" s="104"/>
      <c r="J1701" s="104"/>
      <c r="K1701" s="104"/>
      <c r="L1701" s="104"/>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3"/>
      <c r="B1702" s="93"/>
      <c r="C1702" s="93"/>
      <c r="D1702" s="93"/>
      <c r="E1702" s="104"/>
      <c r="F1702" s="104"/>
      <c r="G1702" s="104"/>
      <c r="H1702" s="104"/>
      <c r="I1702" s="104"/>
      <c r="J1702" s="104"/>
      <c r="K1702" s="104"/>
      <c r="L1702" s="104"/>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3"/>
      <c r="B1703" s="93"/>
      <c r="C1703" s="93"/>
      <c r="D1703" s="93"/>
      <c r="E1703" s="104"/>
      <c r="F1703" s="104"/>
      <c r="G1703" s="104"/>
      <c r="H1703" s="104"/>
      <c r="I1703" s="104"/>
      <c r="J1703" s="104"/>
      <c r="K1703" s="104"/>
      <c r="L1703" s="104"/>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3"/>
      <c r="B1704" s="93"/>
      <c r="C1704" s="93"/>
      <c r="D1704" s="93"/>
      <c r="E1704" s="104"/>
      <c r="F1704" s="104"/>
      <c r="G1704" s="104"/>
      <c r="H1704" s="104"/>
      <c r="I1704" s="104"/>
      <c r="J1704" s="104"/>
      <c r="K1704" s="104"/>
      <c r="L1704" s="1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3"/>
      <c r="B1705" s="93"/>
      <c r="C1705" s="93"/>
      <c r="D1705" s="93"/>
      <c r="E1705" s="104"/>
      <c r="F1705" s="104"/>
      <c r="G1705" s="104"/>
      <c r="H1705" s="104"/>
      <c r="I1705" s="104"/>
      <c r="J1705" s="104"/>
      <c r="K1705" s="104"/>
      <c r="L1705" s="104"/>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3"/>
      <c r="B1706" s="93"/>
      <c r="C1706" s="93"/>
      <c r="D1706" s="93"/>
      <c r="E1706" s="104"/>
      <c r="F1706" s="104"/>
      <c r="G1706" s="104"/>
      <c r="H1706" s="104"/>
      <c r="I1706" s="104"/>
      <c r="J1706" s="104"/>
      <c r="K1706" s="104"/>
      <c r="L1706" s="104"/>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3"/>
      <c r="B1707" s="93"/>
      <c r="C1707" s="93"/>
      <c r="D1707" s="93"/>
      <c r="E1707" s="104"/>
      <c r="F1707" s="104"/>
      <c r="G1707" s="104"/>
      <c r="H1707" s="104"/>
      <c r="I1707" s="104"/>
      <c r="J1707" s="104"/>
      <c r="K1707" s="104"/>
      <c r="L1707" s="104"/>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3"/>
      <c r="B1708" s="93"/>
      <c r="C1708" s="93"/>
      <c r="D1708" s="93"/>
      <c r="E1708" s="104"/>
      <c r="F1708" s="104"/>
      <c r="G1708" s="104"/>
      <c r="H1708" s="104"/>
      <c r="I1708" s="104"/>
      <c r="J1708" s="104"/>
      <c r="K1708" s="104"/>
      <c r="L1708" s="104"/>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3"/>
      <c r="B1709" s="93"/>
      <c r="C1709" s="93"/>
      <c r="D1709" s="93"/>
      <c r="E1709" s="104"/>
      <c r="F1709" s="104"/>
      <c r="G1709" s="104"/>
      <c r="H1709" s="104"/>
      <c r="I1709" s="104"/>
      <c r="J1709" s="104"/>
      <c r="K1709" s="104"/>
      <c r="L1709" s="104"/>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3"/>
      <c r="B1710" s="93"/>
      <c r="C1710" s="93"/>
      <c r="D1710" s="93"/>
      <c r="E1710" s="104"/>
      <c r="F1710" s="104"/>
      <c r="G1710" s="104"/>
      <c r="H1710" s="104"/>
      <c r="I1710" s="104"/>
      <c r="J1710" s="104"/>
      <c r="K1710" s="104"/>
      <c r="L1710" s="104"/>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3"/>
      <c r="B1711" s="93"/>
      <c r="C1711" s="93"/>
      <c r="D1711" s="93"/>
      <c r="E1711" s="104"/>
      <c r="F1711" s="104"/>
      <c r="G1711" s="104"/>
      <c r="H1711" s="104"/>
      <c r="I1711" s="104"/>
      <c r="J1711" s="104"/>
      <c r="K1711" s="104"/>
      <c r="L1711" s="104"/>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3"/>
      <c r="B1712" s="93"/>
      <c r="C1712" s="93"/>
      <c r="D1712" s="93"/>
      <c r="E1712" s="104"/>
      <c r="F1712" s="104"/>
      <c r="G1712" s="104"/>
      <c r="H1712" s="104"/>
      <c r="I1712" s="104"/>
      <c r="J1712" s="104"/>
      <c r="K1712" s="104"/>
      <c r="L1712" s="104"/>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3"/>
      <c r="B1713" s="93"/>
      <c r="C1713" s="93"/>
      <c r="D1713" s="93"/>
      <c r="E1713" s="104"/>
      <c r="F1713" s="104"/>
      <c r="G1713" s="104"/>
      <c r="H1713" s="104"/>
      <c r="I1713" s="104"/>
      <c r="J1713" s="104"/>
      <c r="K1713" s="104"/>
      <c r="L1713" s="104"/>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3"/>
      <c r="B1714" s="93"/>
      <c r="C1714" s="93"/>
      <c r="D1714" s="93"/>
      <c r="E1714" s="104"/>
      <c r="F1714" s="104"/>
      <c r="G1714" s="104"/>
      <c r="H1714" s="104"/>
      <c r="I1714" s="104"/>
      <c r="J1714" s="104"/>
      <c r="K1714" s="104"/>
      <c r="L1714" s="10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3"/>
      <c r="B1715" s="93"/>
      <c r="C1715" s="93"/>
      <c r="D1715" s="93"/>
      <c r="E1715" s="104"/>
      <c r="F1715" s="104"/>
      <c r="G1715" s="104"/>
      <c r="H1715" s="104"/>
      <c r="I1715" s="104"/>
      <c r="J1715" s="104"/>
      <c r="K1715" s="104"/>
      <c r="L1715" s="104"/>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3"/>
      <c r="B1716" s="93"/>
      <c r="C1716" s="93"/>
      <c r="D1716" s="93"/>
      <c r="E1716" s="104"/>
      <c r="F1716" s="104"/>
      <c r="G1716" s="104"/>
      <c r="H1716" s="104"/>
      <c r="I1716" s="104"/>
      <c r="J1716" s="104"/>
      <c r="K1716" s="104"/>
      <c r="L1716" s="104"/>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3"/>
      <c r="B1717" s="93"/>
      <c r="C1717" s="93"/>
      <c r="D1717" s="93"/>
      <c r="E1717" s="104"/>
      <c r="F1717" s="104"/>
      <c r="G1717" s="104"/>
      <c r="H1717" s="104"/>
      <c r="I1717" s="104"/>
      <c r="J1717" s="104"/>
      <c r="K1717" s="104"/>
      <c r="L1717" s="104"/>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3"/>
      <c r="B1718" s="93"/>
      <c r="C1718" s="93"/>
      <c r="D1718" s="93"/>
      <c r="E1718" s="104"/>
      <c r="F1718" s="104"/>
      <c r="G1718" s="104"/>
      <c r="H1718" s="104"/>
      <c r="I1718" s="104"/>
      <c r="J1718" s="104"/>
      <c r="K1718" s="104"/>
      <c r="L1718" s="104"/>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3"/>
      <c r="B1719" s="93"/>
      <c r="C1719" s="93"/>
      <c r="D1719" s="93"/>
      <c r="E1719" s="104"/>
      <c r="F1719" s="104"/>
      <c r="G1719" s="104"/>
      <c r="H1719" s="104"/>
      <c r="I1719" s="104"/>
      <c r="J1719" s="104"/>
      <c r="K1719" s="104"/>
      <c r="L1719" s="104"/>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3"/>
      <c r="B1720" s="93"/>
      <c r="C1720" s="93"/>
      <c r="D1720" s="93"/>
      <c r="E1720" s="104"/>
      <c r="F1720" s="104"/>
      <c r="G1720" s="104"/>
      <c r="H1720" s="104"/>
      <c r="I1720" s="104"/>
      <c r="J1720" s="104"/>
      <c r="K1720" s="104"/>
      <c r="L1720" s="104"/>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3"/>
      <c r="B1721" s="93"/>
      <c r="C1721" s="93"/>
      <c r="D1721" s="93"/>
      <c r="E1721" s="104"/>
      <c r="F1721" s="104"/>
      <c r="G1721" s="104"/>
      <c r="H1721" s="104"/>
      <c r="I1721" s="104"/>
      <c r="J1721" s="104"/>
      <c r="K1721" s="104"/>
      <c r="L1721" s="104"/>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3"/>
      <c r="B1722" s="93"/>
      <c r="C1722" s="93"/>
      <c r="D1722" s="93"/>
      <c r="E1722" s="104"/>
      <c r="F1722" s="104"/>
      <c r="G1722" s="104"/>
      <c r="H1722" s="104"/>
      <c r="I1722" s="104"/>
      <c r="J1722" s="104"/>
      <c r="K1722" s="104"/>
      <c r="L1722" s="104"/>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3"/>
      <c r="B1723" s="93"/>
      <c r="C1723" s="93"/>
      <c r="D1723" s="93"/>
      <c r="E1723" s="104"/>
      <c r="F1723" s="104"/>
      <c r="G1723" s="104"/>
      <c r="H1723" s="104"/>
      <c r="I1723" s="104"/>
      <c r="J1723" s="104"/>
      <c r="K1723" s="104"/>
      <c r="L1723" s="104"/>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3"/>
      <c r="B1724" s="93"/>
      <c r="C1724" s="93"/>
      <c r="D1724" s="93"/>
      <c r="E1724" s="104"/>
      <c r="F1724" s="104"/>
      <c r="G1724" s="104"/>
      <c r="H1724" s="104"/>
      <c r="I1724" s="104"/>
      <c r="J1724" s="104"/>
      <c r="K1724" s="104"/>
      <c r="L1724" s="10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3"/>
      <c r="B1725" s="93"/>
      <c r="C1725" s="93"/>
      <c r="D1725" s="93"/>
      <c r="E1725" s="104"/>
      <c r="F1725" s="104"/>
      <c r="G1725" s="104"/>
      <c r="H1725" s="104"/>
      <c r="I1725" s="104"/>
      <c r="J1725" s="104"/>
      <c r="K1725" s="104"/>
      <c r="L1725" s="104"/>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3"/>
      <c r="B1726" s="93"/>
      <c r="C1726" s="93"/>
      <c r="D1726" s="93"/>
      <c r="E1726" s="104"/>
      <c r="F1726" s="104"/>
      <c r="G1726" s="104"/>
      <c r="H1726" s="104"/>
      <c r="I1726" s="104"/>
      <c r="J1726" s="104"/>
      <c r="K1726" s="104"/>
      <c r="L1726" s="104"/>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3"/>
      <c r="B1727" s="93"/>
      <c r="C1727" s="93"/>
      <c r="D1727" s="93"/>
      <c r="E1727" s="104"/>
      <c r="F1727" s="104"/>
      <c r="G1727" s="104"/>
      <c r="H1727" s="104"/>
      <c r="I1727" s="104"/>
      <c r="J1727" s="104"/>
      <c r="K1727" s="104"/>
      <c r="L1727" s="104"/>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3"/>
      <c r="B1728" s="93"/>
      <c r="C1728" s="93"/>
      <c r="D1728" s="93"/>
      <c r="E1728" s="104"/>
      <c r="F1728" s="104"/>
      <c r="G1728" s="104"/>
      <c r="H1728" s="104"/>
      <c r="I1728" s="104"/>
      <c r="J1728" s="104"/>
      <c r="K1728" s="104"/>
      <c r="L1728" s="104"/>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3"/>
      <c r="B1729" s="93"/>
      <c r="C1729" s="93"/>
      <c r="D1729" s="93"/>
      <c r="E1729" s="104"/>
      <c r="F1729" s="104"/>
      <c r="G1729" s="104"/>
      <c r="H1729" s="104"/>
      <c r="I1729" s="104"/>
      <c r="J1729" s="104"/>
      <c r="K1729" s="104"/>
      <c r="L1729" s="104"/>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3"/>
      <c r="B1730" s="93"/>
      <c r="C1730" s="93"/>
      <c r="D1730" s="93"/>
      <c r="E1730" s="104"/>
      <c r="F1730" s="104"/>
      <c r="G1730" s="104"/>
      <c r="H1730" s="104"/>
      <c r="I1730" s="104"/>
      <c r="J1730" s="104"/>
      <c r="K1730" s="104"/>
      <c r="L1730" s="104"/>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3"/>
      <c r="B1731" s="93"/>
      <c r="C1731" s="93"/>
      <c r="D1731" s="93"/>
      <c r="E1731" s="104"/>
      <c r="F1731" s="104"/>
      <c r="G1731" s="104"/>
      <c r="H1731" s="104"/>
      <c r="I1731" s="104"/>
      <c r="J1731" s="104"/>
      <c r="K1731" s="104"/>
      <c r="L1731" s="104"/>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3"/>
      <c r="B1732" s="93"/>
      <c r="C1732" s="93"/>
      <c r="D1732" s="93"/>
      <c r="E1732" s="104"/>
      <c r="F1732" s="104"/>
      <c r="G1732" s="104"/>
      <c r="H1732" s="104"/>
      <c r="I1732" s="104"/>
      <c r="J1732" s="104"/>
      <c r="K1732" s="104"/>
      <c r="L1732" s="104"/>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3"/>
      <c r="B1733" s="93"/>
      <c r="C1733" s="93"/>
      <c r="D1733" s="93"/>
      <c r="E1733" s="104"/>
      <c r="F1733" s="104"/>
      <c r="G1733" s="104"/>
      <c r="H1733" s="104"/>
      <c r="I1733" s="104"/>
      <c r="J1733" s="104"/>
      <c r="K1733" s="104"/>
      <c r="L1733" s="104"/>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3"/>
      <c r="B1734" s="93"/>
      <c r="C1734" s="93"/>
      <c r="D1734" s="93"/>
      <c r="E1734" s="104"/>
      <c r="F1734" s="104"/>
      <c r="G1734" s="104"/>
      <c r="H1734" s="104"/>
      <c r="I1734" s="104"/>
      <c r="J1734" s="104"/>
      <c r="K1734" s="104"/>
      <c r="L1734" s="10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3"/>
      <c r="B1735" s="93"/>
      <c r="C1735" s="93"/>
      <c r="D1735" s="93"/>
      <c r="E1735" s="104"/>
      <c r="F1735" s="104"/>
      <c r="G1735" s="104"/>
      <c r="H1735" s="104"/>
      <c r="I1735" s="104"/>
      <c r="J1735" s="104"/>
      <c r="K1735" s="104"/>
      <c r="L1735" s="104"/>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3"/>
      <c r="B1736" s="93"/>
      <c r="C1736" s="93"/>
      <c r="D1736" s="93"/>
      <c r="E1736" s="104"/>
      <c r="F1736" s="104"/>
      <c r="G1736" s="104"/>
      <c r="H1736" s="104"/>
      <c r="I1736" s="104"/>
      <c r="J1736" s="104"/>
      <c r="K1736" s="104"/>
      <c r="L1736" s="104"/>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3"/>
      <c r="B1737" s="93"/>
      <c r="C1737" s="93"/>
      <c r="D1737" s="93"/>
      <c r="E1737" s="104"/>
      <c r="F1737" s="104"/>
      <c r="G1737" s="104"/>
      <c r="H1737" s="104"/>
      <c r="I1737" s="104"/>
      <c r="J1737" s="104"/>
      <c r="K1737" s="104"/>
      <c r="L1737" s="104"/>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3"/>
      <c r="B1738" s="93"/>
      <c r="C1738" s="93"/>
      <c r="D1738" s="93"/>
      <c r="E1738" s="104"/>
      <c r="F1738" s="104"/>
      <c r="G1738" s="104"/>
      <c r="H1738" s="104"/>
      <c r="I1738" s="104"/>
      <c r="J1738" s="104"/>
      <c r="K1738" s="104"/>
      <c r="L1738" s="104"/>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3"/>
      <c r="B1739" s="93"/>
      <c r="C1739" s="93"/>
      <c r="D1739" s="93"/>
      <c r="E1739" s="104"/>
      <c r="F1739" s="104"/>
      <c r="G1739" s="104"/>
      <c r="H1739" s="104"/>
      <c r="I1739" s="104"/>
      <c r="J1739" s="104"/>
      <c r="K1739" s="104"/>
      <c r="L1739" s="104"/>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3"/>
      <c r="B1740" s="93"/>
      <c r="C1740" s="93"/>
      <c r="D1740" s="93"/>
      <c r="E1740" s="104"/>
      <c r="F1740" s="104"/>
      <c r="G1740" s="104"/>
      <c r="H1740" s="104"/>
      <c r="I1740" s="104"/>
      <c r="J1740" s="104"/>
      <c r="K1740" s="104"/>
      <c r="L1740" s="104"/>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3"/>
      <c r="B1741" s="93"/>
      <c r="C1741" s="93"/>
      <c r="D1741" s="93"/>
      <c r="E1741" s="104"/>
      <c r="F1741" s="104"/>
      <c r="G1741" s="104"/>
      <c r="H1741" s="104"/>
      <c r="I1741" s="104"/>
      <c r="J1741" s="104"/>
      <c r="K1741" s="104"/>
      <c r="L1741" s="104"/>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3"/>
      <c r="B1742" s="93"/>
      <c r="C1742" s="93"/>
      <c r="D1742" s="93"/>
      <c r="E1742" s="104"/>
      <c r="F1742" s="104"/>
      <c r="G1742" s="104"/>
      <c r="H1742" s="104"/>
      <c r="I1742" s="104"/>
      <c r="J1742" s="104"/>
      <c r="K1742" s="104"/>
      <c r="L1742" s="104"/>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3"/>
      <c r="B1743" s="93"/>
      <c r="C1743" s="93"/>
      <c r="D1743" s="93"/>
      <c r="E1743" s="104"/>
      <c r="F1743" s="104"/>
      <c r="G1743" s="104"/>
      <c r="H1743" s="104"/>
      <c r="I1743" s="104"/>
      <c r="J1743" s="104"/>
      <c r="K1743" s="104"/>
      <c r="L1743" s="104"/>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3"/>
      <c r="B1744" s="93"/>
      <c r="C1744" s="93"/>
      <c r="D1744" s="93"/>
      <c r="E1744" s="104"/>
      <c r="F1744" s="104"/>
      <c r="G1744" s="104"/>
      <c r="H1744" s="104"/>
      <c r="I1744" s="104"/>
      <c r="J1744" s="104"/>
      <c r="K1744" s="104"/>
      <c r="L1744" s="10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3"/>
      <c r="B1745" s="93"/>
      <c r="C1745" s="93"/>
      <c r="D1745" s="93"/>
      <c r="E1745" s="104"/>
      <c r="F1745" s="104"/>
      <c r="G1745" s="104"/>
      <c r="H1745" s="104"/>
      <c r="I1745" s="104"/>
      <c r="J1745" s="104"/>
      <c r="K1745" s="104"/>
      <c r="L1745" s="104"/>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3"/>
      <c r="B1746" s="93"/>
      <c r="C1746" s="93"/>
      <c r="D1746" s="93"/>
      <c r="E1746" s="104"/>
      <c r="F1746" s="104"/>
      <c r="G1746" s="104"/>
      <c r="H1746" s="104"/>
      <c r="I1746" s="104"/>
      <c r="J1746" s="104"/>
      <c r="K1746" s="104"/>
      <c r="L1746" s="104"/>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3"/>
      <c r="B1747" s="93"/>
      <c r="C1747" s="93"/>
      <c r="D1747" s="93"/>
      <c r="E1747" s="104"/>
      <c r="F1747" s="104"/>
      <c r="G1747" s="104"/>
      <c r="H1747" s="104"/>
      <c r="I1747" s="104"/>
      <c r="J1747" s="104"/>
      <c r="K1747" s="104"/>
      <c r="L1747" s="104"/>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3"/>
      <c r="B1748" s="93"/>
      <c r="C1748" s="93"/>
      <c r="D1748" s="93"/>
      <c r="E1748" s="104"/>
      <c r="F1748" s="104"/>
      <c r="G1748" s="104"/>
      <c r="H1748" s="104"/>
      <c r="I1748" s="104"/>
      <c r="J1748" s="104"/>
      <c r="K1748" s="104"/>
      <c r="L1748" s="104"/>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3"/>
      <c r="B1749" s="93"/>
      <c r="C1749" s="93"/>
      <c r="D1749" s="93"/>
      <c r="E1749" s="104"/>
      <c r="F1749" s="104"/>
      <c r="G1749" s="104"/>
      <c r="H1749" s="104"/>
      <c r="I1749" s="104"/>
      <c r="J1749" s="104"/>
      <c r="K1749" s="104"/>
      <c r="L1749" s="104"/>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3"/>
      <c r="B1750" s="93"/>
      <c r="C1750" s="93"/>
      <c r="D1750" s="93"/>
      <c r="E1750" s="104"/>
      <c r="F1750" s="104"/>
      <c r="G1750" s="104"/>
      <c r="H1750" s="104"/>
      <c r="I1750" s="104"/>
      <c r="J1750" s="104"/>
      <c r="K1750" s="104"/>
      <c r="L1750" s="104"/>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3"/>
      <c r="B1751" s="93"/>
      <c r="C1751" s="93"/>
      <c r="D1751" s="93"/>
      <c r="E1751" s="104"/>
      <c r="F1751" s="104"/>
      <c r="G1751" s="104"/>
      <c r="H1751" s="104"/>
      <c r="I1751" s="104"/>
      <c r="J1751" s="104"/>
      <c r="K1751" s="104"/>
      <c r="L1751" s="104"/>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3"/>
      <c r="B1752" s="93"/>
      <c r="C1752" s="93"/>
      <c r="D1752" s="93"/>
      <c r="E1752" s="104"/>
      <c r="F1752" s="104"/>
      <c r="G1752" s="104"/>
      <c r="H1752" s="104"/>
      <c r="I1752" s="104"/>
      <c r="J1752" s="104"/>
      <c r="K1752" s="104"/>
      <c r="L1752" s="104"/>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3"/>
      <c r="B1753" s="93"/>
      <c r="C1753" s="93"/>
      <c r="D1753" s="93"/>
      <c r="E1753" s="104"/>
      <c r="F1753" s="104"/>
      <c r="G1753" s="104"/>
      <c r="H1753" s="104"/>
      <c r="I1753" s="104"/>
      <c r="J1753" s="104"/>
      <c r="K1753" s="104"/>
      <c r="L1753" s="104"/>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3"/>
      <c r="B1754" s="93"/>
      <c r="C1754" s="93"/>
      <c r="D1754" s="93"/>
      <c r="E1754" s="104"/>
      <c r="F1754" s="104"/>
      <c r="G1754" s="104"/>
      <c r="H1754" s="104"/>
      <c r="I1754" s="104"/>
      <c r="J1754" s="104"/>
      <c r="K1754" s="104"/>
      <c r="L1754" s="10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3"/>
      <c r="B1755" s="93"/>
      <c r="C1755" s="93"/>
      <c r="D1755" s="93"/>
      <c r="E1755" s="104"/>
      <c r="F1755" s="104"/>
      <c r="G1755" s="104"/>
      <c r="H1755" s="104"/>
      <c r="I1755" s="104"/>
      <c r="J1755" s="104"/>
      <c r="K1755" s="104"/>
      <c r="L1755" s="104"/>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3"/>
      <c r="B1756" s="93"/>
      <c r="C1756" s="93"/>
      <c r="D1756" s="93"/>
      <c r="E1756" s="104"/>
      <c r="F1756" s="104"/>
      <c r="G1756" s="104"/>
      <c r="H1756" s="104"/>
      <c r="I1756" s="104"/>
      <c r="J1756" s="104"/>
      <c r="K1756" s="104"/>
      <c r="L1756" s="104"/>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3"/>
      <c r="B1757" s="93"/>
      <c r="C1757" s="93"/>
      <c r="D1757" s="93"/>
      <c r="E1757" s="104"/>
      <c r="F1757" s="104"/>
      <c r="G1757" s="104"/>
      <c r="H1757" s="104"/>
      <c r="I1757" s="104"/>
      <c r="J1757" s="104"/>
      <c r="K1757" s="104"/>
      <c r="L1757" s="104"/>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3"/>
      <c r="B1758" s="93"/>
      <c r="C1758" s="93"/>
      <c r="D1758" s="93"/>
      <c r="E1758" s="104"/>
      <c r="F1758" s="104"/>
      <c r="G1758" s="104"/>
      <c r="H1758" s="104"/>
      <c r="I1758" s="104"/>
      <c r="J1758" s="104"/>
      <c r="K1758" s="104"/>
      <c r="L1758" s="104"/>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3"/>
      <c r="B1759" s="93"/>
      <c r="C1759" s="93"/>
      <c r="D1759" s="93"/>
      <c r="E1759" s="104"/>
      <c r="F1759" s="104"/>
      <c r="G1759" s="104"/>
      <c r="H1759" s="104"/>
      <c r="I1759" s="104"/>
      <c r="J1759" s="104"/>
      <c r="K1759" s="104"/>
      <c r="L1759" s="104"/>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3"/>
      <c r="B1760" s="93"/>
      <c r="C1760" s="93"/>
      <c r="D1760" s="93"/>
      <c r="E1760" s="104"/>
      <c r="F1760" s="104"/>
      <c r="G1760" s="104"/>
      <c r="H1760" s="104"/>
      <c r="I1760" s="104"/>
      <c r="J1760" s="104"/>
      <c r="K1760" s="104"/>
      <c r="L1760" s="104"/>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3"/>
      <c r="B1761" s="93"/>
      <c r="C1761" s="93"/>
      <c r="D1761" s="93"/>
      <c r="E1761" s="104"/>
      <c r="F1761" s="104"/>
      <c r="G1761" s="104"/>
      <c r="H1761" s="104"/>
      <c r="I1761" s="104"/>
      <c r="J1761" s="104"/>
      <c r="K1761" s="104"/>
      <c r="L1761" s="104"/>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3"/>
      <c r="B1762" s="93"/>
      <c r="C1762" s="93"/>
      <c r="D1762" s="93"/>
      <c r="E1762" s="104"/>
      <c r="F1762" s="104"/>
      <c r="G1762" s="104"/>
      <c r="H1762" s="104"/>
      <c r="I1762" s="104"/>
      <c r="J1762" s="104"/>
      <c r="K1762" s="104"/>
      <c r="L1762" s="104"/>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3"/>
      <c r="B1763" s="93"/>
      <c r="C1763" s="93"/>
      <c r="D1763" s="93"/>
      <c r="E1763" s="104"/>
      <c r="F1763" s="104"/>
      <c r="G1763" s="104"/>
      <c r="H1763" s="104"/>
      <c r="I1763" s="104"/>
      <c r="J1763" s="104"/>
      <c r="K1763" s="104"/>
      <c r="L1763" s="104"/>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3"/>
      <c r="B1764" s="93"/>
      <c r="C1764" s="93"/>
      <c r="D1764" s="93"/>
      <c r="E1764" s="104"/>
      <c r="F1764" s="104"/>
      <c r="G1764" s="104"/>
      <c r="H1764" s="104"/>
      <c r="I1764" s="104"/>
      <c r="J1764" s="104"/>
      <c r="K1764" s="104"/>
      <c r="L1764" s="10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3"/>
      <c r="B1765" s="93"/>
      <c r="C1765" s="93"/>
      <c r="D1765" s="93"/>
      <c r="E1765" s="104"/>
      <c r="F1765" s="104"/>
      <c r="G1765" s="104"/>
      <c r="H1765" s="104"/>
      <c r="I1765" s="104"/>
      <c r="J1765" s="104"/>
      <c r="K1765" s="104"/>
      <c r="L1765" s="104"/>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3"/>
      <c r="B1766" s="93"/>
      <c r="C1766" s="93"/>
      <c r="D1766" s="93"/>
      <c r="E1766" s="104"/>
      <c r="F1766" s="104"/>
      <c r="G1766" s="104"/>
      <c r="H1766" s="104"/>
      <c r="I1766" s="104"/>
      <c r="J1766" s="104"/>
      <c r="K1766" s="104"/>
      <c r="L1766" s="104"/>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3"/>
      <c r="B1767" s="93"/>
      <c r="C1767" s="93"/>
      <c r="D1767" s="93"/>
      <c r="E1767" s="104"/>
      <c r="F1767" s="104"/>
      <c r="G1767" s="104"/>
      <c r="H1767" s="104"/>
      <c r="I1767" s="104"/>
      <c r="J1767" s="104"/>
      <c r="K1767" s="104"/>
      <c r="L1767" s="104"/>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3"/>
      <c r="B1768" s="93"/>
      <c r="C1768" s="93"/>
      <c r="D1768" s="93"/>
      <c r="E1768" s="104"/>
      <c r="F1768" s="104"/>
      <c r="G1768" s="104"/>
      <c r="H1768" s="104"/>
      <c r="I1768" s="104"/>
      <c r="J1768" s="104"/>
      <c r="K1768" s="104"/>
      <c r="L1768" s="104"/>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3"/>
      <c r="B1769" s="93"/>
      <c r="C1769" s="93"/>
      <c r="D1769" s="93"/>
      <c r="E1769" s="104"/>
      <c r="F1769" s="104"/>
      <c r="G1769" s="104"/>
      <c r="H1769" s="104"/>
      <c r="I1769" s="104"/>
      <c r="J1769" s="104"/>
      <c r="K1769" s="104"/>
      <c r="L1769" s="104"/>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3"/>
      <c r="B1770" s="93"/>
      <c r="C1770" s="93"/>
      <c r="D1770" s="93"/>
      <c r="E1770" s="104"/>
      <c r="F1770" s="104"/>
      <c r="G1770" s="104"/>
      <c r="H1770" s="104"/>
      <c r="I1770" s="104"/>
      <c r="J1770" s="104"/>
      <c r="K1770" s="104"/>
      <c r="L1770" s="104"/>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3"/>
      <c r="B1771" s="93"/>
      <c r="C1771" s="93"/>
      <c r="D1771" s="93"/>
      <c r="E1771" s="104"/>
      <c r="F1771" s="104"/>
      <c r="G1771" s="104"/>
      <c r="H1771" s="104"/>
      <c r="I1771" s="104"/>
      <c r="J1771" s="104"/>
      <c r="K1771" s="104"/>
      <c r="L1771" s="104"/>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3"/>
      <c r="B1772" s="93"/>
      <c r="C1772" s="93"/>
      <c r="D1772" s="93"/>
      <c r="E1772" s="104"/>
      <c r="F1772" s="104"/>
      <c r="G1772" s="104"/>
      <c r="H1772" s="104"/>
      <c r="I1772" s="104"/>
      <c r="J1772" s="104"/>
      <c r="K1772" s="104"/>
      <c r="L1772" s="104"/>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3"/>
      <c r="B1773" s="93"/>
      <c r="C1773" s="93"/>
      <c r="D1773" s="93"/>
      <c r="E1773" s="104"/>
      <c r="F1773" s="104"/>
      <c r="G1773" s="104"/>
      <c r="H1773" s="104"/>
      <c r="I1773" s="104"/>
      <c r="J1773" s="104"/>
      <c r="K1773" s="104"/>
      <c r="L1773" s="104"/>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3"/>
      <c r="B1774" s="93"/>
      <c r="C1774" s="93"/>
      <c r="D1774" s="93"/>
      <c r="E1774" s="104"/>
      <c r="F1774" s="104"/>
      <c r="G1774" s="104"/>
      <c r="H1774" s="104"/>
      <c r="I1774" s="104"/>
      <c r="J1774" s="104"/>
      <c r="K1774" s="104"/>
      <c r="L1774" s="10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3"/>
      <c r="B1775" s="93"/>
      <c r="C1775" s="93"/>
      <c r="D1775" s="93"/>
      <c r="E1775" s="104"/>
      <c r="F1775" s="104"/>
      <c r="G1775" s="104"/>
      <c r="H1775" s="104"/>
      <c r="I1775" s="104"/>
      <c r="J1775" s="104"/>
      <c r="K1775" s="104"/>
      <c r="L1775" s="104"/>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3"/>
      <c r="B1776" s="93"/>
      <c r="C1776" s="93"/>
      <c r="D1776" s="93"/>
      <c r="E1776" s="104"/>
      <c r="F1776" s="104"/>
      <c r="G1776" s="104"/>
      <c r="H1776" s="104"/>
      <c r="I1776" s="104"/>
      <c r="J1776" s="104"/>
      <c r="K1776" s="104"/>
      <c r="L1776" s="104"/>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3"/>
      <c r="B1777" s="93"/>
      <c r="C1777" s="93"/>
      <c r="D1777" s="93"/>
      <c r="E1777" s="104"/>
      <c r="F1777" s="104"/>
      <c r="G1777" s="104"/>
      <c r="H1777" s="104"/>
      <c r="I1777" s="104"/>
      <c r="J1777" s="104"/>
      <c r="K1777" s="104"/>
      <c r="L1777" s="104"/>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3"/>
      <c r="B1778" s="93"/>
      <c r="C1778" s="93"/>
      <c r="D1778" s="93"/>
      <c r="E1778" s="104"/>
      <c r="F1778" s="104"/>
      <c r="G1778" s="104"/>
      <c r="H1778" s="104"/>
      <c r="I1778" s="104"/>
      <c r="J1778" s="104"/>
      <c r="K1778" s="104"/>
      <c r="L1778" s="104"/>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3"/>
      <c r="B1779" s="93"/>
      <c r="C1779" s="93"/>
      <c r="D1779" s="93"/>
      <c r="E1779" s="104"/>
      <c r="F1779" s="104"/>
      <c r="G1779" s="104"/>
      <c r="H1779" s="104"/>
      <c r="I1779" s="104"/>
      <c r="J1779" s="104"/>
      <c r="K1779" s="104"/>
      <c r="L1779" s="104"/>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3"/>
      <c r="B1780" s="93"/>
      <c r="C1780" s="93"/>
      <c r="D1780" s="93"/>
      <c r="E1780" s="104"/>
      <c r="F1780" s="104"/>
      <c r="G1780" s="104"/>
      <c r="H1780" s="104"/>
      <c r="I1780" s="104"/>
      <c r="J1780" s="104"/>
      <c r="K1780" s="104"/>
      <c r="L1780" s="104"/>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3"/>
      <c r="B1781" s="93"/>
      <c r="C1781" s="93"/>
      <c r="D1781" s="93"/>
      <c r="E1781" s="104"/>
      <c r="F1781" s="104"/>
      <c r="G1781" s="104"/>
      <c r="H1781" s="104"/>
      <c r="I1781" s="104"/>
      <c r="J1781" s="104"/>
      <c r="K1781" s="104"/>
      <c r="L1781" s="104"/>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3"/>
      <c r="B1782" s="93"/>
      <c r="C1782" s="93"/>
      <c r="D1782" s="93"/>
      <c r="E1782" s="104"/>
      <c r="F1782" s="104"/>
      <c r="G1782" s="104"/>
      <c r="H1782" s="104"/>
      <c r="I1782" s="104"/>
      <c r="J1782" s="104"/>
      <c r="K1782" s="104"/>
      <c r="L1782" s="104"/>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3"/>
      <c r="B1783" s="93"/>
      <c r="C1783" s="93"/>
      <c r="D1783" s="93"/>
      <c r="E1783" s="104"/>
      <c r="F1783" s="104"/>
      <c r="G1783" s="104"/>
      <c r="H1783" s="104"/>
      <c r="I1783" s="104"/>
      <c r="J1783" s="104"/>
      <c r="K1783" s="104"/>
      <c r="L1783" s="104"/>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3"/>
      <c r="B1784" s="93"/>
      <c r="C1784" s="93"/>
      <c r="D1784" s="93"/>
      <c r="E1784" s="104"/>
      <c r="F1784" s="104"/>
      <c r="G1784" s="104"/>
      <c r="H1784" s="104"/>
      <c r="I1784" s="104"/>
      <c r="J1784" s="104"/>
      <c r="K1784" s="104"/>
      <c r="L1784" s="10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3"/>
      <c r="B1785" s="93"/>
      <c r="C1785" s="93"/>
      <c r="D1785" s="93"/>
      <c r="E1785" s="104"/>
      <c r="F1785" s="104"/>
      <c r="G1785" s="104"/>
      <c r="H1785" s="104"/>
      <c r="I1785" s="104"/>
      <c r="J1785" s="104"/>
      <c r="K1785" s="104"/>
      <c r="L1785" s="104"/>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3"/>
      <c r="B1786" s="93"/>
      <c r="C1786" s="93"/>
      <c r="D1786" s="93"/>
      <c r="E1786" s="104"/>
      <c r="F1786" s="104"/>
      <c r="G1786" s="104"/>
      <c r="H1786" s="104"/>
      <c r="I1786" s="104"/>
      <c r="J1786" s="104"/>
      <c r="K1786" s="104"/>
      <c r="L1786" s="104"/>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3"/>
      <c r="B1787" s="93"/>
      <c r="C1787" s="93"/>
      <c r="D1787" s="93"/>
      <c r="E1787" s="104"/>
      <c r="F1787" s="104"/>
      <c r="G1787" s="104"/>
      <c r="H1787" s="104"/>
      <c r="I1787" s="104"/>
      <c r="J1787" s="104"/>
      <c r="K1787" s="104"/>
      <c r="L1787" s="104"/>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3"/>
      <c r="B1788" s="93"/>
      <c r="C1788" s="93"/>
      <c r="D1788" s="93"/>
      <c r="E1788" s="104"/>
      <c r="F1788" s="104"/>
      <c r="G1788" s="104"/>
      <c r="H1788" s="104"/>
      <c r="I1788" s="104"/>
      <c r="J1788" s="104"/>
      <c r="K1788" s="104"/>
      <c r="L1788" s="104"/>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3"/>
      <c r="B1789" s="93"/>
      <c r="C1789" s="93"/>
      <c r="D1789" s="93"/>
      <c r="E1789" s="104"/>
      <c r="F1789" s="104"/>
      <c r="G1789" s="104"/>
      <c r="H1789" s="104"/>
      <c r="I1789" s="104"/>
      <c r="J1789" s="104"/>
      <c r="K1789" s="104"/>
      <c r="L1789" s="104"/>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3"/>
      <c r="B1790" s="93"/>
      <c r="C1790" s="93"/>
      <c r="D1790" s="93"/>
      <c r="E1790" s="104"/>
      <c r="F1790" s="104"/>
      <c r="G1790" s="104"/>
      <c r="H1790" s="104"/>
      <c r="I1790" s="104"/>
      <c r="J1790" s="104"/>
      <c r="K1790" s="104"/>
      <c r="L1790" s="104"/>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3"/>
      <c r="B1791" s="93"/>
      <c r="C1791" s="93"/>
      <c r="D1791" s="93"/>
      <c r="E1791" s="104"/>
      <c r="F1791" s="104"/>
      <c r="G1791" s="104"/>
      <c r="H1791" s="104"/>
      <c r="I1791" s="104"/>
      <c r="J1791" s="104"/>
      <c r="K1791" s="104"/>
      <c r="L1791" s="104"/>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3"/>
      <c r="B1792" s="93"/>
      <c r="C1792" s="93"/>
      <c r="D1792" s="93"/>
      <c r="E1792" s="104"/>
      <c r="F1792" s="104"/>
      <c r="G1792" s="104"/>
      <c r="H1792" s="104"/>
      <c r="I1792" s="104"/>
      <c r="J1792" s="104"/>
      <c r="K1792" s="104"/>
      <c r="L1792" s="104"/>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3"/>
      <c r="B1793" s="93"/>
      <c r="C1793" s="93"/>
      <c r="D1793" s="93"/>
      <c r="E1793" s="104"/>
      <c r="F1793" s="104"/>
      <c r="G1793" s="104"/>
      <c r="H1793" s="104"/>
      <c r="I1793" s="104"/>
      <c r="J1793" s="104"/>
      <c r="K1793" s="104"/>
      <c r="L1793" s="104"/>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3"/>
      <c r="B1794" s="93"/>
      <c r="C1794" s="93"/>
      <c r="D1794" s="93"/>
      <c r="E1794" s="104"/>
      <c r="F1794" s="104"/>
      <c r="G1794" s="104"/>
      <c r="H1794" s="104"/>
      <c r="I1794" s="104"/>
      <c r="J1794" s="104"/>
      <c r="K1794" s="104"/>
      <c r="L1794" s="10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3"/>
      <c r="B1795" s="93"/>
      <c r="C1795" s="93"/>
      <c r="D1795" s="93"/>
      <c r="E1795" s="104"/>
      <c r="F1795" s="104"/>
      <c r="G1795" s="104"/>
      <c r="H1795" s="104"/>
      <c r="I1795" s="104"/>
      <c r="J1795" s="104"/>
      <c r="K1795" s="104"/>
      <c r="L1795" s="104"/>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3"/>
      <c r="B1796" s="93"/>
      <c r="C1796" s="93"/>
      <c r="D1796" s="93"/>
      <c r="E1796" s="104"/>
      <c r="F1796" s="104"/>
      <c r="G1796" s="104"/>
      <c r="H1796" s="104"/>
      <c r="I1796" s="104"/>
      <c r="J1796" s="104"/>
      <c r="K1796" s="104"/>
      <c r="L1796" s="104"/>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3"/>
      <c r="B1797" s="93"/>
      <c r="C1797" s="93"/>
      <c r="D1797" s="93"/>
      <c r="E1797" s="104"/>
      <c r="F1797" s="104"/>
      <c r="G1797" s="104"/>
      <c r="H1797" s="104"/>
      <c r="I1797" s="104"/>
      <c r="J1797" s="104"/>
      <c r="K1797" s="104"/>
      <c r="L1797" s="104"/>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3"/>
      <c r="B1798" s="93"/>
      <c r="C1798" s="93"/>
      <c r="D1798" s="93"/>
      <c r="E1798" s="104"/>
      <c r="F1798" s="104"/>
      <c r="G1798" s="104"/>
      <c r="H1798" s="104"/>
      <c r="I1798" s="104"/>
      <c r="J1798" s="104"/>
      <c r="K1798" s="104"/>
      <c r="L1798" s="104"/>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3"/>
      <c r="B1799" s="93"/>
      <c r="C1799" s="93"/>
      <c r="D1799" s="93"/>
      <c r="E1799" s="104"/>
      <c r="F1799" s="104"/>
      <c r="G1799" s="104"/>
      <c r="H1799" s="104"/>
      <c r="I1799" s="104"/>
      <c r="J1799" s="104"/>
      <c r="K1799" s="104"/>
      <c r="L1799" s="104"/>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3"/>
      <c r="B1800" s="93"/>
      <c r="C1800" s="93"/>
      <c r="D1800" s="93"/>
      <c r="E1800" s="104"/>
      <c r="F1800" s="104"/>
      <c r="G1800" s="104"/>
      <c r="H1800" s="104"/>
      <c r="I1800" s="104"/>
      <c r="J1800" s="104"/>
      <c r="K1800" s="104"/>
      <c r="L1800" s="104"/>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3"/>
      <c r="B1801" s="93"/>
      <c r="C1801" s="93"/>
      <c r="D1801" s="93"/>
      <c r="E1801" s="104"/>
      <c r="F1801" s="104"/>
      <c r="G1801" s="104"/>
      <c r="H1801" s="104"/>
      <c r="I1801" s="104"/>
      <c r="J1801" s="104"/>
      <c r="K1801" s="104"/>
      <c r="L1801" s="104"/>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3"/>
      <c r="B1802" s="93"/>
      <c r="C1802" s="93"/>
      <c r="D1802" s="93"/>
      <c r="E1802" s="104"/>
      <c r="F1802" s="104"/>
      <c r="G1802" s="104"/>
      <c r="H1802" s="104"/>
      <c r="I1802" s="104"/>
      <c r="J1802" s="104"/>
      <c r="K1802" s="104"/>
      <c r="L1802" s="104"/>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3"/>
      <c r="B1803" s="93"/>
      <c r="C1803" s="93"/>
      <c r="D1803" s="93"/>
      <c r="E1803" s="104"/>
      <c r="F1803" s="104"/>
      <c r="G1803" s="104"/>
      <c r="H1803" s="104"/>
      <c r="I1803" s="104"/>
      <c r="J1803" s="104"/>
      <c r="K1803" s="104"/>
      <c r="L1803" s="104"/>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3"/>
      <c r="B1804" s="93"/>
      <c r="C1804" s="93"/>
      <c r="D1804" s="93"/>
      <c r="E1804" s="104"/>
      <c r="F1804" s="104"/>
      <c r="G1804" s="104"/>
      <c r="H1804" s="104"/>
      <c r="I1804" s="104"/>
      <c r="J1804" s="104"/>
      <c r="K1804" s="104"/>
      <c r="L1804" s="1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3"/>
      <c r="B1805" s="93"/>
      <c r="C1805" s="93"/>
      <c r="D1805" s="93"/>
      <c r="E1805" s="104"/>
      <c r="F1805" s="104"/>
      <c r="G1805" s="104"/>
      <c r="H1805" s="104"/>
      <c r="I1805" s="104"/>
      <c r="J1805" s="104"/>
      <c r="K1805" s="104"/>
      <c r="L1805" s="104"/>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3"/>
      <c r="B1806" s="93"/>
      <c r="C1806" s="93"/>
      <c r="D1806" s="93"/>
      <c r="E1806" s="104"/>
      <c r="F1806" s="104"/>
      <c r="G1806" s="104"/>
      <c r="H1806" s="104"/>
      <c r="I1806" s="104"/>
      <c r="J1806" s="104"/>
      <c r="K1806" s="104"/>
      <c r="L1806" s="104"/>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3"/>
      <c r="B1807" s="93"/>
      <c r="C1807" s="93"/>
      <c r="D1807" s="93"/>
      <c r="E1807" s="104"/>
      <c r="F1807" s="104"/>
      <c r="G1807" s="104"/>
      <c r="H1807" s="104"/>
      <c r="I1807" s="104"/>
      <c r="J1807" s="104"/>
      <c r="K1807" s="104"/>
      <c r="L1807" s="104"/>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3"/>
      <c r="B1808" s="93"/>
      <c r="C1808" s="93"/>
      <c r="D1808" s="93"/>
      <c r="E1808" s="104"/>
      <c r="F1808" s="104"/>
      <c r="G1808" s="104"/>
      <c r="H1808" s="104"/>
      <c r="I1808" s="104"/>
      <c r="J1808" s="104"/>
      <c r="K1808" s="104"/>
      <c r="L1808" s="104"/>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3"/>
      <c r="B1809" s="93"/>
      <c r="C1809" s="93"/>
      <c r="D1809" s="93"/>
      <c r="E1809" s="104"/>
      <c r="F1809" s="104"/>
      <c r="G1809" s="104"/>
      <c r="H1809" s="104"/>
      <c r="I1809" s="104"/>
      <c r="J1809" s="104"/>
      <c r="K1809" s="104"/>
      <c r="L1809" s="104"/>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3"/>
      <c r="B1810" s="93"/>
      <c r="C1810" s="93"/>
      <c r="D1810" s="93"/>
      <c r="E1810" s="104"/>
      <c r="F1810" s="104"/>
      <c r="G1810" s="104"/>
      <c r="H1810" s="104"/>
      <c r="I1810" s="104"/>
      <c r="J1810" s="104"/>
      <c r="K1810" s="104"/>
      <c r="L1810" s="104"/>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3"/>
      <c r="B1811" s="93"/>
      <c r="C1811" s="93"/>
      <c r="D1811" s="93"/>
      <c r="E1811" s="104"/>
      <c r="F1811" s="104"/>
      <c r="G1811" s="104"/>
      <c r="H1811" s="104"/>
      <c r="I1811" s="104"/>
      <c r="J1811" s="104"/>
      <c r="K1811" s="104"/>
      <c r="L1811" s="104"/>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3"/>
      <c r="B1812" s="93"/>
      <c r="C1812" s="93"/>
      <c r="D1812" s="93"/>
      <c r="E1812" s="104"/>
      <c r="F1812" s="104"/>
      <c r="G1812" s="104"/>
      <c r="H1812" s="104"/>
      <c r="I1812" s="104"/>
      <c r="J1812" s="104"/>
      <c r="K1812" s="104"/>
      <c r="L1812" s="104"/>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3"/>
      <c r="B1813" s="93"/>
      <c r="C1813" s="93"/>
      <c r="D1813" s="93"/>
      <c r="E1813" s="104"/>
      <c r="F1813" s="104"/>
      <c r="G1813" s="104"/>
      <c r="H1813" s="104"/>
      <c r="I1813" s="104"/>
      <c r="J1813" s="104"/>
      <c r="K1813" s="104"/>
      <c r="L1813" s="104"/>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3"/>
      <c r="B1814" s="93"/>
      <c r="C1814" s="93"/>
      <c r="D1814" s="93"/>
      <c r="E1814" s="104"/>
      <c r="F1814" s="104"/>
      <c r="G1814" s="104"/>
      <c r="H1814" s="104"/>
      <c r="I1814" s="104"/>
      <c r="J1814" s="104"/>
      <c r="K1814" s="104"/>
      <c r="L1814" s="10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3"/>
      <c r="B1815" s="93"/>
      <c r="C1815" s="93"/>
      <c r="D1815" s="93"/>
      <c r="E1815" s="104"/>
      <c r="F1815" s="104"/>
      <c r="G1815" s="104"/>
      <c r="H1815" s="104"/>
      <c r="I1815" s="104"/>
      <c r="J1815" s="104"/>
      <c r="K1815" s="104"/>
      <c r="L1815" s="104"/>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3"/>
      <c r="B1816" s="93"/>
      <c r="C1816" s="93"/>
      <c r="D1816" s="93"/>
      <c r="E1816" s="104"/>
      <c r="F1816" s="104"/>
      <c r="G1816" s="104"/>
      <c r="H1816" s="104"/>
      <c r="I1816" s="104"/>
      <c r="J1816" s="104"/>
      <c r="K1816" s="104"/>
      <c r="L1816" s="104"/>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3"/>
      <c r="B1817" s="93"/>
      <c r="C1817" s="93"/>
      <c r="D1817" s="93"/>
      <c r="E1817" s="104"/>
      <c r="F1817" s="104"/>
      <c r="G1817" s="104"/>
      <c r="H1817" s="104"/>
      <c r="I1817" s="104"/>
      <c r="J1817" s="104"/>
      <c r="K1817" s="104"/>
      <c r="L1817" s="104"/>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3"/>
      <c r="B1818" s="93"/>
      <c r="C1818" s="93"/>
      <c r="D1818" s="93"/>
      <c r="E1818" s="104"/>
      <c r="F1818" s="104"/>
      <c r="G1818" s="104"/>
      <c r="H1818" s="104"/>
      <c r="I1818" s="104"/>
      <c r="J1818" s="104"/>
      <c r="K1818" s="104"/>
      <c r="L1818" s="104"/>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3"/>
      <c r="B1819" s="93"/>
      <c r="C1819" s="93"/>
      <c r="D1819" s="93"/>
      <c r="E1819" s="104"/>
      <c r="F1819" s="104"/>
      <c r="G1819" s="104"/>
      <c r="H1819" s="104"/>
      <c r="I1819" s="104"/>
      <c r="J1819" s="104"/>
      <c r="K1819" s="104"/>
      <c r="L1819" s="104"/>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3"/>
      <c r="B1820" s="93"/>
      <c r="C1820" s="93"/>
      <c r="D1820" s="93"/>
      <c r="E1820" s="104"/>
      <c r="F1820" s="104"/>
      <c r="G1820" s="104"/>
      <c r="H1820" s="104"/>
      <c r="I1820" s="104"/>
      <c r="J1820" s="104"/>
      <c r="K1820" s="104"/>
      <c r="L1820" s="104"/>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3"/>
      <c r="B1821" s="93"/>
      <c r="C1821" s="93"/>
      <c r="D1821" s="93"/>
      <c r="E1821" s="104"/>
      <c r="F1821" s="104"/>
      <c r="G1821" s="104"/>
      <c r="H1821" s="104"/>
      <c r="I1821" s="104"/>
      <c r="J1821" s="104"/>
      <c r="K1821" s="104"/>
      <c r="L1821" s="104"/>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3"/>
      <c r="B1822" s="93"/>
      <c r="C1822" s="93"/>
      <c r="D1822" s="93"/>
      <c r="E1822" s="104"/>
      <c r="F1822" s="104"/>
      <c r="G1822" s="104"/>
      <c r="H1822" s="104"/>
      <c r="I1822" s="104"/>
      <c r="J1822" s="104"/>
      <c r="K1822" s="104"/>
      <c r="L1822" s="104"/>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3"/>
      <c r="B1823" s="93"/>
      <c r="C1823" s="93"/>
      <c r="D1823" s="93"/>
      <c r="E1823" s="104"/>
      <c r="F1823" s="104"/>
      <c r="G1823" s="104"/>
      <c r="H1823" s="104"/>
      <c r="I1823" s="104"/>
      <c r="J1823" s="104"/>
      <c r="K1823" s="104"/>
      <c r="L1823" s="104"/>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3"/>
      <c r="B1824" s="93"/>
      <c r="C1824" s="93"/>
      <c r="D1824" s="93"/>
      <c r="E1824" s="104"/>
      <c r="F1824" s="104"/>
      <c r="G1824" s="104"/>
      <c r="H1824" s="104"/>
      <c r="I1824" s="104"/>
      <c r="J1824" s="104"/>
      <c r="K1824" s="104"/>
      <c r="L1824" s="10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3"/>
      <c r="B1825" s="93"/>
      <c r="C1825" s="93"/>
      <c r="D1825" s="93"/>
      <c r="E1825" s="104"/>
      <c r="F1825" s="104"/>
      <c r="G1825" s="104"/>
      <c r="H1825" s="104"/>
      <c r="I1825" s="104"/>
      <c r="J1825" s="104"/>
      <c r="K1825" s="104"/>
      <c r="L1825" s="104"/>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3"/>
      <c r="B1826" s="93"/>
      <c r="C1826" s="93"/>
      <c r="D1826" s="93"/>
      <c r="E1826" s="104"/>
      <c r="F1826" s="104"/>
      <c r="G1826" s="104"/>
      <c r="H1826" s="104"/>
      <c r="I1826" s="104"/>
      <c r="J1826" s="104"/>
      <c r="K1826" s="104"/>
      <c r="L1826" s="104"/>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3"/>
      <c r="B1827" s="93"/>
      <c r="C1827" s="93"/>
      <c r="D1827" s="93"/>
      <c r="E1827" s="104"/>
      <c r="F1827" s="104"/>
      <c r="G1827" s="104"/>
      <c r="H1827" s="104"/>
      <c r="I1827" s="104"/>
      <c r="J1827" s="104"/>
      <c r="K1827" s="104"/>
      <c r="L1827" s="104"/>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3"/>
      <c r="B1828" s="93"/>
      <c r="C1828" s="93"/>
      <c r="D1828" s="93"/>
      <c r="E1828" s="104"/>
      <c r="F1828" s="104"/>
      <c r="G1828" s="104"/>
      <c r="H1828" s="104"/>
      <c r="I1828" s="104"/>
      <c r="J1828" s="104"/>
      <c r="K1828" s="104"/>
      <c r="L1828" s="104"/>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3"/>
      <c r="B1829" s="93"/>
      <c r="C1829" s="93"/>
      <c r="D1829" s="93"/>
      <c r="E1829" s="104"/>
      <c r="F1829" s="104"/>
      <c r="G1829" s="104"/>
      <c r="H1829" s="104"/>
      <c r="I1829" s="104"/>
      <c r="J1829" s="104"/>
      <c r="K1829" s="104"/>
      <c r="L1829" s="104"/>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3"/>
      <c r="B1830" s="93"/>
      <c r="C1830" s="93"/>
      <c r="D1830" s="93"/>
      <c r="E1830" s="104"/>
      <c r="F1830" s="104"/>
      <c r="G1830" s="104"/>
      <c r="H1830" s="104"/>
      <c r="I1830" s="104"/>
      <c r="J1830" s="104"/>
      <c r="K1830" s="104"/>
      <c r="L1830" s="104"/>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3"/>
      <c r="B1831" s="93"/>
      <c r="C1831" s="93"/>
      <c r="D1831" s="93"/>
      <c r="E1831" s="104"/>
      <c r="F1831" s="104"/>
      <c r="G1831" s="104"/>
      <c r="H1831" s="104"/>
      <c r="I1831" s="104"/>
      <c r="J1831" s="104"/>
      <c r="K1831" s="104"/>
      <c r="L1831" s="104"/>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3"/>
      <c r="B1832" s="93"/>
      <c r="C1832" s="93"/>
      <c r="D1832" s="93"/>
      <c r="E1832" s="104"/>
      <c r="F1832" s="104"/>
      <c r="G1832" s="104"/>
      <c r="H1832" s="104"/>
      <c r="I1832" s="104"/>
      <c r="J1832" s="104"/>
      <c r="K1832" s="104"/>
      <c r="L1832" s="104"/>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3"/>
      <c r="B1833" s="93"/>
      <c r="C1833" s="93"/>
      <c r="D1833" s="93"/>
      <c r="E1833" s="104"/>
      <c r="F1833" s="104"/>
      <c r="G1833" s="104"/>
      <c r="H1833" s="104"/>
      <c r="I1833" s="104"/>
      <c r="J1833" s="104"/>
      <c r="K1833" s="104"/>
      <c r="L1833" s="104"/>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3"/>
      <c r="B1834" s="93"/>
      <c r="C1834" s="93"/>
      <c r="D1834" s="93"/>
      <c r="E1834" s="104"/>
      <c r="F1834" s="104"/>
      <c r="G1834" s="104"/>
      <c r="H1834" s="104"/>
      <c r="I1834" s="104"/>
      <c r="J1834" s="104"/>
      <c r="K1834" s="104"/>
      <c r="L1834" s="10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3"/>
      <c r="B1835" s="93"/>
      <c r="C1835" s="93"/>
      <c r="D1835" s="93"/>
      <c r="E1835" s="104"/>
      <c r="F1835" s="104"/>
      <c r="G1835" s="104"/>
      <c r="H1835" s="104"/>
      <c r="I1835" s="104"/>
      <c r="J1835" s="104"/>
      <c r="K1835" s="104"/>
      <c r="L1835" s="104"/>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3"/>
      <c r="B1836" s="93"/>
      <c r="C1836" s="93"/>
      <c r="D1836" s="93"/>
      <c r="E1836" s="104"/>
      <c r="F1836" s="104"/>
      <c r="G1836" s="104"/>
      <c r="H1836" s="104"/>
      <c r="I1836" s="104"/>
      <c r="J1836" s="104"/>
      <c r="K1836" s="104"/>
      <c r="L1836" s="104"/>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3"/>
      <c r="B1837" s="93"/>
      <c r="C1837" s="93"/>
      <c r="D1837" s="93"/>
      <c r="E1837" s="104"/>
      <c r="F1837" s="104"/>
      <c r="G1837" s="104"/>
      <c r="H1837" s="104"/>
      <c r="I1837" s="104"/>
      <c r="J1837" s="104"/>
      <c r="K1837" s="104"/>
      <c r="L1837" s="104"/>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3"/>
      <c r="B1838" s="93"/>
      <c r="C1838" s="93"/>
      <c r="D1838" s="93"/>
      <c r="E1838" s="104"/>
      <c r="F1838" s="104"/>
      <c r="G1838" s="104"/>
      <c r="H1838" s="104"/>
      <c r="I1838" s="104"/>
      <c r="J1838" s="104"/>
      <c r="K1838" s="104"/>
      <c r="L1838" s="104"/>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3"/>
      <c r="B1839" s="93"/>
      <c r="C1839" s="93"/>
      <c r="D1839" s="93"/>
      <c r="E1839" s="104"/>
      <c r="F1839" s="104"/>
      <c r="G1839" s="104"/>
      <c r="H1839" s="104"/>
      <c r="I1839" s="104"/>
      <c r="J1839" s="104"/>
      <c r="K1839" s="104"/>
      <c r="L1839" s="104"/>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3"/>
      <c r="B1840" s="93"/>
      <c r="C1840" s="93"/>
      <c r="D1840" s="93"/>
      <c r="E1840" s="104"/>
      <c r="F1840" s="104"/>
      <c r="G1840" s="104"/>
      <c r="H1840" s="104"/>
      <c r="I1840" s="104"/>
      <c r="J1840" s="104"/>
      <c r="K1840" s="104"/>
      <c r="L1840" s="104"/>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3"/>
      <c r="B1841" s="93"/>
      <c r="C1841" s="93"/>
      <c r="D1841" s="93"/>
      <c r="E1841" s="104"/>
      <c r="F1841" s="104"/>
      <c r="G1841" s="104"/>
      <c r="H1841" s="104"/>
      <c r="I1841" s="104"/>
      <c r="J1841" s="104"/>
      <c r="K1841" s="104"/>
      <c r="L1841" s="104"/>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3"/>
      <c r="B1842" s="93"/>
      <c r="C1842" s="93"/>
      <c r="D1842" s="93"/>
      <c r="E1842" s="104"/>
      <c r="F1842" s="104"/>
      <c r="G1842" s="104"/>
      <c r="H1842" s="104"/>
      <c r="I1842" s="104"/>
      <c r="J1842" s="104"/>
      <c r="K1842" s="104"/>
      <c r="L1842" s="104"/>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3"/>
      <c r="B1843" s="93"/>
      <c r="C1843" s="93"/>
      <c r="D1843" s="93"/>
      <c r="E1843" s="104"/>
      <c r="F1843" s="104"/>
      <c r="G1843" s="104"/>
      <c r="H1843" s="104"/>
      <c r="I1843" s="104"/>
      <c r="J1843" s="104"/>
      <c r="K1843" s="104"/>
      <c r="L1843" s="104"/>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3"/>
      <c r="B1844" s="93"/>
      <c r="C1844" s="93"/>
      <c r="D1844" s="93"/>
      <c r="E1844" s="104"/>
      <c r="F1844" s="104"/>
      <c r="G1844" s="104"/>
      <c r="H1844" s="104"/>
      <c r="I1844" s="104"/>
      <c r="J1844" s="104"/>
      <c r="K1844" s="104"/>
      <c r="L1844" s="10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3"/>
      <c r="B1845" s="93"/>
      <c r="C1845" s="93"/>
      <c r="D1845" s="93"/>
      <c r="E1845" s="104"/>
      <c r="F1845" s="104"/>
      <c r="G1845" s="104"/>
      <c r="H1845" s="104"/>
      <c r="I1845" s="104"/>
      <c r="J1845" s="104"/>
      <c r="K1845" s="104"/>
      <c r="L1845" s="104"/>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3"/>
      <c r="B1846" s="93"/>
      <c r="C1846" s="93"/>
      <c r="D1846" s="93"/>
      <c r="E1846" s="104"/>
      <c r="F1846" s="104"/>
      <c r="G1846" s="104"/>
      <c r="H1846" s="104"/>
      <c r="I1846" s="104"/>
      <c r="J1846" s="104"/>
      <c r="K1846" s="104"/>
      <c r="L1846" s="104"/>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3"/>
      <c r="B1847" s="93"/>
      <c r="C1847" s="93"/>
      <c r="D1847" s="93"/>
      <c r="E1847" s="104"/>
      <c r="F1847" s="104"/>
      <c r="G1847" s="104"/>
      <c r="H1847" s="104"/>
      <c r="I1847" s="104"/>
      <c r="J1847" s="104"/>
      <c r="K1847" s="104"/>
      <c r="L1847" s="104"/>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3"/>
      <c r="B1848" s="93"/>
      <c r="C1848" s="93"/>
      <c r="D1848" s="93"/>
      <c r="E1848" s="104"/>
      <c r="F1848" s="104"/>
      <c r="G1848" s="104"/>
      <c r="H1848" s="104"/>
      <c r="I1848" s="104"/>
      <c r="J1848" s="104"/>
      <c r="K1848" s="104"/>
      <c r="L1848" s="104"/>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3"/>
      <c r="B1849" s="93"/>
      <c r="C1849" s="93"/>
      <c r="D1849" s="93"/>
      <c r="E1849" s="104"/>
      <c r="F1849" s="104"/>
      <c r="G1849" s="104"/>
      <c r="H1849" s="104"/>
      <c r="I1849" s="104"/>
      <c r="J1849" s="104"/>
      <c r="K1849" s="104"/>
      <c r="L1849" s="104"/>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3"/>
      <c r="B1850" s="93"/>
      <c r="C1850" s="93"/>
      <c r="D1850" s="93"/>
      <c r="E1850" s="104"/>
      <c r="F1850" s="104"/>
      <c r="G1850" s="104"/>
      <c r="H1850" s="104"/>
      <c r="I1850" s="104"/>
      <c r="J1850" s="104"/>
      <c r="K1850" s="104"/>
      <c r="L1850" s="104"/>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3"/>
      <c r="B1851" s="93"/>
      <c r="C1851" s="93"/>
      <c r="D1851" s="93"/>
      <c r="E1851" s="104"/>
      <c r="F1851" s="104"/>
      <c r="G1851" s="104"/>
      <c r="H1851" s="104"/>
      <c r="I1851" s="104"/>
      <c r="J1851" s="104"/>
      <c r="K1851" s="104"/>
      <c r="L1851" s="104"/>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3"/>
      <c r="B1852" s="93"/>
      <c r="C1852" s="93"/>
      <c r="D1852" s="93"/>
      <c r="E1852" s="104"/>
      <c r="F1852" s="104"/>
      <c r="G1852" s="104"/>
      <c r="H1852" s="104"/>
      <c r="I1852" s="104"/>
      <c r="J1852" s="104"/>
      <c r="K1852" s="104"/>
      <c r="L1852" s="104"/>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3"/>
      <c r="B1853" s="93"/>
      <c r="C1853" s="93"/>
      <c r="D1853" s="93"/>
      <c r="E1853" s="104"/>
      <c r="F1853" s="104"/>
      <c r="G1853" s="104"/>
      <c r="H1853" s="104"/>
      <c r="I1853" s="104"/>
      <c r="J1853" s="104"/>
      <c r="K1853" s="104"/>
      <c r="L1853" s="104"/>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3"/>
      <c r="B1854" s="93"/>
      <c r="C1854" s="93"/>
      <c r="D1854" s="93"/>
      <c r="E1854" s="104"/>
      <c r="F1854" s="104"/>
      <c r="G1854" s="104"/>
      <c r="H1854" s="104"/>
      <c r="I1854" s="104"/>
      <c r="J1854" s="104"/>
      <c r="K1854" s="104"/>
      <c r="L1854" s="10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3"/>
      <c r="B1855" s="93"/>
      <c r="C1855" s="93"/>
      <c r="D1855" s="93"/>
      <c r="E1855" s="104"/>
      <c r="F1855" s="104"/>
      <c r="G1855" s="104"/>
      <c r="H1855" s="104"/>
      <c r="I1855" s="104"/>
      <c r="J1855" s="104"/>
      <c r="K1855" s="104"/>
      <c r="L1855" s="104"/>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3"/>
      <c r="B1856" s="93"/>
      <c r="C1856" s="93"/>
      <c r="D1856" s="93"/>
      <c r="E1856" s="104"/>
      <c r="F1856" s="104"/>
      <c r="G1856" s="104"/>
      <c r="H1856" s="104"/>
      <c r="I1856" s="104"/>
      <c r="J1856" s="104"/>
      <c r="K1856" s="104"/>
      <c r="L1856" s="104"/>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3"/>
      <c r="B1857" s="93"/>
      <c r="C1857" s="93"/>
      <c r="D1857" s="93"/>
      <c r="E1857" s="104"/>
      <c r="F1857" s="104"/>
      <c r="G1857" s="104"/>
      <c r="H1857" s="104"/>
      <c r="I1857" s="104"/>
      <c r="J1857" s="104"/>
      <c r="K1857" s="104"/>
      <c r="L1857" s="104"/>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3"/>
      <c r="B1858" s="93"/>
      <c r="C1858" s="93"/>
      <c r="D1858" s="93"/>
      <c r="E1858" s="104"/>
      <c r="F1858" s="104"/>
      <c r="G1858" s="104"/>
      <c r="H1858" s="104"/>
      <c r="I1858" s="104"/>
      <c r="J1858" s="104"/>
      <c r="K1858" s="104"/>
      <c r="L1858" s="104"/>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3"/>
      <c r="B1859" s="93"/>
      <c r="C1859" s="93"/>
      <c r="D1859" s="93"/>
      <c r="E1859" s="104"/>
      <c r="F1859" s="104"/>
      <c r="G1859" s="104"/>
      <c r="H1859" s="104"/>
      <c r="I1859" s="104"/>
      <c r="J1859" s="104"/>
      <c r="K1859" s="104"/>
      <c r="L1859" s="104"/>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3"/>
      <c r="B1860" s="93"/>
      <c r="C1860" s="93"/>
      <c r="D1860" s="93"/>
      <c r="E1860" s="104"/>
      <c r="F1860" s="104"/>
      <c r="G1860" s="104"/>
      <c r="H1860" s="104"/>
      <c r="I1860" s="104"/>
      <c r="J1860" s="104"/>
      <c r="K1860" s="104"/>
      <c r="L1860" s="104"/>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3"/>
      <c r="B1861" s="93"/>
      <c r="C1861" s="93"/>
      <c r="D1861" s="93"/>
      <c r="E1861" s="104"/>
      <c r="F1861" s="104"/>
      <c r="G1861" s="104"/>
      <c r="H1861" s="104"/>
      <c r="I1861" s="104"/>
      <c r="J1861" s="104"/>
      <c r="K1861" s="104"/>
      <c r="L1861" s="104"/>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3"/>
      <c r="B1862" s="93"/>
      <c r="C1862" s="93"/>
      <c r="D1862" s="93"/>
      <c r="E1862" s="104"/>
      <c r="F1862" s="104"/>
      <c r="G1862" s="104"/>
      <c r="H1862" s="104"/>
      <c r="I1862" s="104"/>
      <c r="J1862" s="104"/>
      <c r="K1862" s="104"/>
      <c r="L1862" s="104"/>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3"/>
      <c r="B1863" s="93"/>
      <c r="C1863" s="93"/>
      <c r="D1863" s="93"/>
      <c r="E1863" s="104"/>
      <c r="F1863" s="104"/>
      <c r="G1863" s="104"/>
      <c r="H1863" s="104"/>
      <c r="I1863" s="104"/>
      <c r="J1863" s="104"/>
      <c r="K1863" s="104"/>
      <c r="L1863" s="104"/>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3"/>
      <c r="B1864" s="93"/>
      <c r="C1864" s="93"/>
      <c r="D1864" s="93"/>
      <c r="E1864" s="104"/>
      <c r="F1864" s="104"/>
      <c r="G1864" s="104"/>
      <c r="H1864" s="104"/>
      <c r="I1864" s="104"/>
      <c r="J1864" s="104"/>
      <c r="K1864" s="104"/>
      <c r="L1864" s="10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3"/>
      <c r="B1865" s="93"/>
      <c r="C1865" s="93"/>
      <c r="D1865" s="93"/>
      <c r="E1865" s="104"/>
      <c r="F1865" s="104"/>
      <c r="G1865" s="104"/>
      <c r="H1865" s="104"/>
      <c r="I1865" s="104"/>
      <c r="J1865" s="104"/>
      <c r="K1865" s="104"/>
      <c r="L1865" s="104"/>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3"/>
      <c r="B1866" s="93"/>
      <c r="C1866" s="93"/>
      <c r="D1866" s="93"/>
      <c r="E1866" s="104"/>
      <c r="F1866" s="104"/>
      <c r="G1866" s="104"/>
      <c r="H1866" s="104"/>
      <c r="I1866" s="104"/>
      <c r="J1866" s="104"/>
      <c r="K1866" s="104"/>
      <c r="L1866" s="104"/>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3"/>
      <c r="B1867" s="93"/>
      <c r="C1867" s="93"/>
      <c r="D1867" s="93"/>
      <c r="E1867" s="104"/>
      <c r="F1867" s="104"/>
      <c r="G1867" s="104"/>
      <c r="H1867" s="104"/>
      <c r="I1867" s="104"/>
      <c r="J1867" s="104"/>
      <c r="K1867" s="104"/>
      <c r="L1867" s="104"/>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3"/>
      <c r="B1868" s="93"/>
      <c r="C1868" s="93"/>
      <c r="D1868" s="93"/>
      <c r="E1868" s="104"/>
      <c r="F1868" s="104"/>
      <c r="G1868" s="104"/>
      <c r="H1868" s="104"/>
      <c r="I1868" s="104"/>
      <c r="J1868" s="104"/>
      <c r="K1868" s="104"/>
      <c r="L1868" s="104"/>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3"/>
      <c r="B1869" s="93"/>
      <c r="C1869" s="93"/>
      <c r="D1869" s="93"/>
      <c r="E1869" s="104"/>
      <c r="F1869" s="104"/>
      <c r="G1869" s="104"/>
      <c r="H1869" s="104"/>
      <c r="I1869" s="104"/>
      <c r="J1869" s="104"/>
      <c r="K1869" s="104"/>
      <c r="L1869" s="104"/>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3"/>
      <c r="B1870" s="93"/>
      <c r="C1870" s="93"/>
      <c r="D1870" s="93"/>
      <c r="E1870" s="104"/>
      <c r="F1870" s="104"/>
      <c r="G1870" s="104"/>
      <c r="H1870" s="104"/>
      <c r="I1870" s="104"/>
      <c r="J1870" s="104"/>
      <c r="K1870" s="104"/>
      <c r="L1870" s="104"/>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3"/>
      <c r="B1871" s="93"/>
      <c r="C1871" s="93"/>
      <c r="D1871" s="93"/>
      <c r="E1871" s="104"/>
      <c r="F1871" s="104"/>
      <c r="G1871" s="104"/>
      <c r="H1871" s="104"/>
      <c r="I1871" s="104"/>
      <c r="J1871" s="104"/>
      <c r="K1871" s="104"/>
      <c r="L1871" s="104"/>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3"/>
      <c r="B1872" s="93"/>
      <c r="C1872" s="93"/>
      <c r="D1872" s="93"/>
      <c r="E1872" s="104"/>
      <c r="F1872" s="104"/>
      <c r="G1872" s="104"/>
      <c r="H1872" s="104"/>
      <c r="I1872" s="104"/>
      <c r="J1872" s="104"/>
      <c r="K1872" s="104"/>
      <c r="L1872" s="104"/>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3"/>
      <c r="B1873" s="93"/>
      <c r="C1873" s="93"/>
      <c r="D1873" s="93"/>
      <c r="E1873" s="104"/>
      <c r="F1873" s="104"/>
      <c r="G1873" s="104"/>
      <c r="H1873" s="104"/>
      <c r="I1873" s="104"/>
      <c r="J1873" s="104"/>
      <c r="K1873" s="104"/>
      <c r="L1873" s="104"/>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3"/>
      <c r="B1874" s="93"/>
      <c r="C1874" s="93"/>
      <c r="D1874" s="93"/>
      <c r="E1874" s="104"/>
      <c r="F1874" s="104"/>
      <c r="G1874" s="104"/>
      <c r="H1874" s="104"/>
      <c r="I1874" s="104"/>
      <c r="J1874" s="104"/>
      <c r="K1874" s="104"/>
      <c r="L1874" s="10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3"/>
      <c r="B1875" s="93"/>
      <c r="C1875" s="93"/>
      <c r="D1875" s="93"/>
      <c r="E1875" s="104"/>
      <c r="F1875" s="104"/>
      <c r="G1875" s="104"/>
      <c r="H1875" s="104"/>
      <c r="I1875" s="104"/>
      <c r="J1875" s="104"/>
      <c r="K1875" s="104"/>
      <c r="L1875" s="104"/>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3"/>
      <c r="B1876" s="93"/>
      <c r="C1876" s="93"/>
      <c r="D1876" s="93"/>
      <c r="E1876" s="104"/>
      <c r="F1876" s="104"/>
      <c r="G1876" s="104"/>
      <c r="H1876" s="104"/>
      <c r="I1876" s="104"/>
      <c r="J1876" s="104"/>
      <c r="K1876" s="104"/>
      <c r="L1876" s="104"/>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3"/>
      <c r="B1877" s="93"/>
      <c r="C1877" s="93"/>
      <c r="D1877" s="93"/>
      <c r="E1877" s="104"/>
      <c r="F1877" s="104"/>
      <c r="G1877" s="104"/>
      <c r="H1877" s="104"/>
      <c r="I1877" s="104"/>
      <c r="J1877" s="104"/>
      <c r="K1877" s="104"/>
      <c r="L1877" s="104"/>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3"/>
      <c r="B1878" s="93"/>
      <c r="C1878" s="93"/>
      <c r="D1878" s="93"/>
      <c r="E1878" s="104"/>
      <c r="F1878" s="104"/>
      <c r="G1878" s="104"/>
      <c r="H1878" s="104"/>
      <c r="I1878" s="104"/>
      <c r="J1878" s="104"/>
      <c r="K1878" s="104"/>
      <c r="L1878" s="104"/>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3"/>
      <c r="B1879" s="93"/>
      <c r="C1879" s="93"/>
      <c r="D1879" s="93"/>
      <c r="E1879" s="104"/>
      <c r="F1879" s="104"/>
      <c r="G1879" s="104"/>
      <c r="H1879" s="104"/>
      <c r="I1879" s="104"/>
      <c r="J1879" s="104"/>
      <c r="K1879" s="104"/>
      <c r="L1879" s="104"/>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3"/>
      <c r="B1880" s="93"/>
      <c r="C1880" s="93"/>
      <c r="D1880" s="93"/>
      <c r="E1880" s="104"/>
      <c r="F1880" s="104"/>
      <c r="G1880" s="104"/>
      <c r="H1880" s="104"/>
      <c r="I1880" s="104"/>
      <c r="J1880" s="104"/>
      <c r="K1880" s="104"/>
      <c r="L1880" s="104"/>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3"/>
      <c r="B1881" s="93"/>
      <c r="C1881" s="93"/>
      <c r="D1881" s="93"/>
      <c r="E1881" s="104"/>
      <c r="F1881" s="104"/>
      <c r="G1881" s="104"/>
      <c r="H1881" s="104"/>
      <c r="I1881" s="104"/>
      <c r="J1881" s="104"/>
      <c r="K1881" s="104"/>
      <c r="L1881" s="104"/>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3"/>
      <c r="B1882" s="93"/>
      <c r="C1882" s="93"/>
      <c r="D1882" s="93"/>
      <c r="E1882" s="104"/>
      <c r="F1882" s="104"/>
      <c r="G1882" s="104"/>
      <c r="H1882" s="104"/>
      <c r="I1882" s="104"/>
      <c r="J1882" s="104"/>
      <c r="K1882" s="104"/>
      <c r="L1882" s="104"/>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3"/>
      <c r="B1883" s="93"/>
      <c r="C1883" s="93"/>
      <c r="D1883" s="93"/>
      <c r="E1883" s="104"/>
      <c r="F1883" s="104"/>
      <c r="G1883" s="104"/>
      <c r="H1883" s="104"/>
      <c r="I1883" s="104"/>
      <c r="J1883" s="104"/>
      <c r="K1883" s="104"/>
      <c r="L1883" s="104"/>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3"/>
      <c r="B1884" s="93"/>
      <c r="C1884" s="93"/>
      <c r="D1884" s="93"/>
      <c r="E1884" s="104"/>
      <c r="F1884" s="104"/>
      <c r="G1884" s="104"/>
      <c r="H1884" s="104"/>
      <c r="I1884" s="104"/>
      <c r="J1884" s="104"/>
      <c r="K1884" s="104"/>
      <c r="L1884" s="10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3"/>
      <c r="B1885" s="93"/>
      <c r="C1885" s="93"/>
      <c r="D1885" s="93"/>
      <c r="E1885" s="104"/>
      <c r="F1885" s="104"/>
      <c r="G1885" s="104"/>
      <c r="H1885" s="104"/>
      <c r="I1885" s="104"/>
      <c r="J1885" s="104"/>
      <c r="K1885" s="104"/>
      <c r="L1885" s="104"/>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3"/>
      <c r="B1886" s="93"/>
      <c r="C1886" s="93"/>
      <c r="D1886" s="93"/>
      <c r="E1886" s="104"/>
      <c r="F1886" s="104"/>
      <c r="G1886" s="104"/>
      <c r="H1886" s="104"/>
      <c r="I1886" s="104"/>
      <c r="J1886" s="104"/>
      <c r="K1886" s="104"/>
      <c r="L1886" s="104"/>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3"/>
      <c r="B1887" s="93"/>
      <c r="C1887" s="93"/>
      <c r="D1887" s="93"/>
      <c r="E1887" s="104"/>
      <c r="F1887" s="104"/>
      <c r="G1887" s="104"/>
      <c r="H1887" s="104"/>
      <c r="I1887" s="104"/>
      <c r="J1887" s="104"/>
      <c r="K1887" s="104"/>
      <c r="L1887" s="104"/>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3"/>
      <c r="B1888" s="93"/>
      <c r="C1888" s="93"/>
      <c r="D1888" s="93"/>
      <c r="E1888" s="104"/>
      <c r="F1888" s="104"/>
      <c r="G1888" s="104"/>
      <c r="H1888" s="104"/>
      <c r="I1888" s="104"/>
      <c r="J1888" s="104"/>
      <c r="K1888" s="104"/>
      <c r="L1888" s="104"/>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3"/>
      <c r="B1889" s="93"/>
      <c r="C1889" s="93"/>
      <c r="D1889" s="93"/>
      <c r="E1889" s="104"/>
      <c r="F1889" s="104"/>
      <c r="G1889" s="104"/>
      <c r="H1889" s="104"/>
      <c r="I1889" s="104"/>
      <c r="J1889" s="104"/>
      <c r="K1889" s="104"/>
      <c r="L1889" s="104"/>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3"/>
      <c r="B1890" s="93"/>
      <c r="C1890" s="93"/>
      <c r="D1890" s="93"/>
      <c r="E1890" s="104"/>
      <c r="F1890" s="104"/>
      <c r="G1890" s="104"/>
      <c r="H1890" s="104"/>
      <c r="I1890" s="104"/>
      <c r="J1890" s="104"/>
      <c r="K1890" s="104"/>
      <c r="L1890" s="104"/>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3"/>
      <c r="B1891" s="93"/>
      <c r="C1891" s="93"/>
      <c r="D1891" s="93"/>
      <c r="E1891" s="104"/>
      <c r="F1891" s="104"/>
      <c r="G1891" s="104"/>
      <c r="H1891" s="104"/>
      <c r="I1891" s="104"/>
      <c r="J1891" s="104"/>
      <c r="K1891" s="104"/>
      <c r="L1891" s="104"/>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3"/>
      <c r="B1892" s="93"/>
      <c r="C1892" s="93"/>
      <c r="D1892" s="93"/>
      <c r="E1892" s="104"/>
      <c r="F1892" s="104"/>
      <c r="G1892" s="104"/>
      <c r="H1892" s="104"/>
      <c r="I1892" s="104"/>
      <c r="J1892" s="104"/>
      <c r="K1892" s="104"/>
      <c r="L1892" s="104"/>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3"/>
      <c r="B1893" s="93"/>
      <c r="C1893" s="93"/>
      <c r="D1893" s="93"/>
      <c r="E1893" s="104"/>
      <c r="F1893" s="104"/>
      <c r="G1893" s="104"/>
      <c r="H1893" s="104"/>
      <c r="I1893" s="104"/>
      <c r="J1893" s="104"/>
      <c r="K1893" s="104"/>
      <c r="L1893" s="104"/>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3"/>
      <c r="B1894" s="93"/>
      <c r="C1894" s="93"/>
      <c r="D1894" s="93"/>
      <c r="E1894" s="104"/>
      <c r="F1894" s="104"/>
      <c r="G1894" s="104"/>
      <c r="H1894" s="104"/>
      <c r="I1894" s="104"/>
      <c r="J1894" s="104"/>
      <c r="K1894" s="104"/>
      <c r="L1894" s="10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3"/>
      <c r="B1895" s="93"/>
      <c r="C1895" s="93"/>
      <c r="D1895" s="93"/>
      <c r="E1895" s="104"/>
      <c r="F1895" s="104"/>
      <c r="G1895" s="104"/>
      <c r="H1895" s="104"/>
      <c r="I1895" s="104"/>
      <c r="J1895" s="104"/>
      <c r="K1895" s="104"/>
      <c r="L1895" s="104"/>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3"/>
      <c r="B1896" s="93"/>
      <c r="C1896" s="93"/>
      <c r="D1896" s="93"/>
      <c r="E1896" s="104"/>
      <c r="F1896" s="104"/>
      <c r="G1896" s="104"/>
      <c r="H1896" s="104"/>
      <c r="I1896" s="104"/>
      <c r="J1896" s="104"/>
      <c r="K1896" s="104"/>
      <c r="L1896" s="104"/>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3"/>
      <c r="B1897" s="93"/>
      <c r="C1897" s="93"/>
      <c r="D1897" s="93"/>
      <c r="E1897" s="104"/>
      <c r="F1897" s="104"/>
      <c r="G1897" s="104"/>
      <c r="H1897" s="104"/>
      <c r="I1897" s="104"/>
      <c r="J1897" s="104"/>
      <c r="K1897" s="104"/>
      <c r="L1897" s="104"/>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3"/>
      <c r="B1898" s="93"/>
      <c r="C1898" s="93"/>
      <c r="D1898" s="93"/>
      <c r="E1898" s="104"/>
      <c r="F1898" s="104"/>
      <c r="G1898" s="104"/>
      <c r="H1898" s="104"/>
      <c r="I1898" s="104"/>
      <c r="J1898" s="104"/>
      <c r="K1898" s="104"/>
      <c r="L1898" s="104"/>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3"/>
      <c r="B1899" s="93"/>
      <c r="C1899" s="93"/>
      <c r="D1899" s="93"/>
      <c r="E1899" s="104"/>
      <c r="F1899" s="104"/>
      <c r="G1899" s="104"/>
      <c r="H1899" s="104"/>
      <c r="I1899" s="104"/>
      <c r="J1899" s="104"/>
      <c r="K1899" s="104"/>
      <c r="L1899" s="104"/>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3"/>
      <c r="B1900" s="93"/>
      <c r="C1900" s="93"/>
      <c r="D1900" s="93"/>
      <c r="E1900" s="104"/>
      <c r="F1900" s="104"/>
      <c r="G1900" s="104"/>
      <c r="H1900" s="104"/>
      <c r="I1900" s="104"/>
      <c r="J1900" s="104"/>
      <c r="K1900" s="104"/>
      <c r="L1900" s="104"/>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3"/>
      <c r="B1901" s="93"/>
      <c r="C1901" s="93"/>
      <c r="D1901" s="93"/>
      <c r="E1901" s="104"/>
      <c r="F1901" s="104"/>
      <c r="G1901" s="104"/>
      <c r="H1901" s="104"/>
      <c r="I1901" s="104"/>
      <c r="J1901" s="104"/>
      <c r="K1901" s="104"/>
      <c r="L1901" s="104"/>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3"/>
      <c r="B1902" s="93"/>
      <c r="C1902" s="93"/>
      <c r="D1902" s="93"/>
      <c r="E1902" s="104"/>
      <c r="F1902" s="104"/>
      <c r="G1902" s="104"/>
      <c r="H1902" s="104"/>
      <c r="I1902" s="104"/>
      <c r="J1902" s="104"/>
      <c r="K1902" s="104"/>
      <c r="L1902" s="104"/>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3"/>
      <c r="B1903" s="93"/>
      <c r="C1903" s="93"/>
      <c r="D1903" s="93"/>
      <c r="E1903" s="104"/>
      <c r="F1903" s="104"/>
      <c r="G1903" s="104"/>
      <c r="H1903" s="104"/>
      <c r="I1903" s="104"/>
      <c r="J1903" s="104"/>
      <c r="K1903" s="104"/>
      <c r="L1903" s="104"/>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3"/>
      <c r="B1904" s="93"/>
      <c r="C1904" s="93"/>
      <c r="D1904" s="93"/>
      <c r="E1904" s="104"/>
      <c r="F1904" s="104"/>
      <c r="G1904" s="104"/>
      <c r="H1904" s="104"/>
      <c r="I1904" s="104"/>
      <c r="J1904" s="104"/>
      <c r="K1904" s="104"/>
      <c r="L1904" s="1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3"/>
      <c r="B1905" s="93"/>
      <c r="C1905" s="93"/>
      <c r="D1905" s="93"/>
      <c r="E1905" s="104"/>
      <c r="F1905" s="104"/>
      <c r="G1905" s="104"/>
      <c r="H1905" s="104"/>
      <c r="I1905" s="104"/>
      <c r="J1905" s="104"/>
      <c r="K1905" s="104"/>
      <c r="L1905" s="104"/>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3"/>
      <c r="B1906" s="93"/>
      <c r="C1906" s="93"/>
      <c r="D1906" s="93"/>
      <c r="E1906" s="104"/>
      <c r="F1906" s="104"/>
      <c r="G1906" s="104"/>
      <c r="H1906" s="104"/>
      <c r="I1906" s="104"/>
      <c r="J1906" s="104"/>
      <c r="K1906" s="104"/>
      <c r="L1906" s="104"/>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3"/>
      <c r="B1907" s="93"/>
      <c r="C1907" s="93"/>
      <c r="D1907" s="93"/>
      <c r="E1907" s="104"/>
      <c r="F1907" s="104"/>
      <c r="G1907" s="104"/>
      <c r="H1907" s="104"/>
      <c r="I1907" s="104"/>
      <c r="J1907" s="104"/>
      <c r="K1907" s="104"/>
      <c r="L1907" s="104"/>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3"/>
      <c r="B1908" s="93"/>
      <c r="C1908" s="93"/>
      <c r="D1908" s="93"/>
      <c r="E1908" s="104"/>
      <c r="F1908" s="104"/>
      <c r="G1908" s="104"/>
      <c r="H1908" s="104"/>
      <c r="I1908" s="104"/>
      <c r="J1908" s="104"/>
      <c r="K1908" s="104"/>
      <c r="L1908" s="104"/>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3"/>
      <c r="B1909" s="93"/>
      <c r="C1909" s="93"/>
      <c r="D1909" s="93"/>
      <c r="E1909" s="104"/>
      <c r="F1909" s="104"/>
      <c r="G1909" s="104"/>
      <c r="H1909" s="104"/>
      <c r="I1909" s="104"/>
      <c r="J1909" s="104"/>
      <c r="K1909" s="104"/>
      <c r="L1909" s="104"/>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3"/>
      <c r="B1910" s="93"/>
      <c r="C1910" s="93"/>
      <c r="D1910" s="93"/>
      <c r="E1910" s="104"/>
      <c r="F1910" s="104"/>
      <c r="G1910" s="104"/>
      <c r="H1910" s="104"/>
      <c r="I1910" s="104"/>
      <c r="J1910" s="104"/>
      <c r="K1910" s="104"/>
      <c r="L1910" s="104"/>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3"/>
      <c r="B1911" s="93"/>
      <c r="C1911" s="93"/>
      <c r="D1911" s="93"/>
      <c r="E1911" s="104"/>
      <c r="F1911" s="104"/>
      <c r="G1911" s="104"/>
      <c r="H1911" s="104"/>
      <c r="I1911" s="104"/>
      <c r="J1911" s="104"/>
      <c r="K1911" s="104"/>
      <c r="L1911" s="104"/>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3"/>
      <c r="B1912" s="93"/>
      <c r="C1912" s="93"/>
      <c r="D1912" s="93"/>
      <c r="E1912" s="104"/>
      <c r="F1912" s="104"/>
      <c r="G1912" s="104"/>
      <c r="H1912" s="104"/>
      <c r="I1912" s="104"/>
      <c r="J1912" s="104"/>
      <c r="K1912" s="104"/>
      <c r="L1912" s="104"/>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3"/>
      <c r="B1913" s="93"/>
      <c r="C1913" s="93"/>
      <c r="D1913" s="93"/>
      <c r="E1913" s="104"/>
      <c r="F1913" s="104"/>
      <c r="G1913" s="104"/>
      <c r="H1913" s="104"/>
      <c r="I1913" s="104"/>
      <c r="J1913" s="104"/>
      <c r="K1913" s="104"/>
      <c r="L1913" s="104"/>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3"/>
      <c r="B1914" s="93"/>
      <c r="C1914" s="93"/>
      <c r="D1914" s="93"/>
      <c r="E1914" s="104"/>
      <c r="F1914" s="104"/>
      <c r="G1914" s="104"/>
      <c r="H1914" s="104"/>
      <c r="I1914" s="104"/>
      <c r="J1914" s="104"/>
      <c r="K1914" s="104"/>
      <c r="L1914" s="10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3"/>
      <c r="B1915" s="93"/>
      <c r="C1915" s="93"/>
      <c r="D1915" s="93"/>
      <c r="E1915" s="104"/>
      <c r="F1915" s="104"/>
      <c r="G1915" s="104"/>
      <c r="H1915" s="104"/>
      <c r="I1915" s="104"/>
      <c r="J1915" s="104"/>
      <c r="K1915" s="104"/>
      <c r="L1915" s="104"/>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3"/>
      <c r="B1916" s="93"/>
      <c r="C1916" s="93"/>
      <c r="D1916" s="93"/>
      <c r="E1916" s="104"/>
      <c r="F1916" s="104"/>
      <c r="G1916" s="104"/>
      <c r="H1916" s="104"/>
      <c r="I1916" s="104"/>
      <c r="J1916" s="104"/>
      <c r="K1916" s="104"/>
      <c r="L1916" s="104"/>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3"/>
      <c r="B1917" s="93"/>
      <c r="C1917" s="93"/>
      <c r="D1917" s="93"/>
      <c r="E1917" s="104"/>
      <c r="F1917" s="104"/>
      <c r="G1917" s="104"/>
      <c r="H1917" s="104"/>
      <c r="I1917" s="104"/>
      <c r="J1917" s="104"/>
      <c r="K1917" s="104"/>
      <c r="L1917" s="104"/>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3"/>
      <c r="B1918" s="93"/>
      <c r="C1918" s="93"/>
      <c r="D1918" s="93"/>
      <c r="E1918" s="104"/>
      <c r="F1918" s="104"/>
      <c r="G1918" s="104"/>
      <c r="H1918" s="104"/>
      <c r="I1918" s="104"/>
      <c r="J1918" s="104"/>
      <c r="K1918" s="104"/>
      <c r="L1918" s="104"/>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3"/>
      <c r="B1919" s="93"/>
      <c r="C1919" s="93"/>
      <c r="D1919" s="93"/>
      <c r="E1919" s="104"/>
      <c r="F1919" s="104"/>
      <c r="G1919" s="104"/>
      <c r="H1919" s="104"/>
      <c r="I1919" s="104"/>
      <c r="J1919" s="104"/>
      <c r="K1919" s="104"/>
      <c r="L1919" s="104"/>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3"/>
      <c r="B1920" s="93"/>
      <c r="C1920" s="93"/>
      <c r="D1920" s="93"/>
      <c r="E1920" s="104"/>
      <c r="F1920" s="104"/>
      <c r="G1920" s="104"/>
      <c r="H1920" s="104"/>
      <c r="I1920" s="104"/>
      <c r="J1920" s="104"/>
      <c r="K1920" s="104"/>
      <c r="L1920" s="104"/>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3"/>
      <c r="B1921" s="93"/>
      <c r="C1921" s="93"/>
      <c r="D1921" s="93"/>
      <c r="E1921" s="104"/>
      <c r="F1921" s="104"/>
      <c r="G1921" s="104"/>
      <c r="H1921" s="104"/>
      <c r="I1921" s="104"/>
      <c r="J1921" s="104"/>
      <c r="K1921" s="104"/>
      <c r="L1921" s="104"/>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3"/>
      <c r="B1922" s="93"/>
      <c r="C1922" s="93"/>
      <c r="D1922" s="93"/>
      <c r="E1922" s="104"/>
      <c r="F1922" s="104"/>
      <c r="G1922" s="104"/>
      <c r="H1922" s="104"/>
      <c r="I1922" s="104"/>
      <c r="J1922" s="104"/>
      <c r="K1922" s="104"/>
      <c r="L1922" s="104"/>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3"/>
      <c r="B1923" s="93"/>
      <c r="C1923" s="93"/>
      <c r="D1923" s="93"/>
      <c r="E1923" s="104"/>
      <c r="F1923" s="104"/>
      <c r="G1923" s="104"/>
      <c r="H1923" s="104"/>
      <c r="I1923" s="104"/>
      <c r="J1923" s="104"/>
      <c r="K1923" s="104"/>
      <c r="L1923" s="104"/>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3"/>
      <c r="B1924" s="93"/>
      <c r="C1924" s="93"/>
      <c r="D1924" s="93"/>
      <c r="E1924" s="104"/>
      <c r="F1924" s="104"/>
      <c r="G1924" s="104"/>
      <c r="H1924" s="104"/>
      <c r="I1924" s="104"/>
      <c r="J1924" s="104"/>
      <c r="K1924" s="104"/>
      <c r="L1924" s="10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3"/>
      <c r="B1925" s="93"/>
      <c r="C1925" s="93"/>
      <c r="D1925" s="93"/>
      <c r="E1925" s="104"/>
      <c r="F1925" s="104"/>
      <c r="G1925" s="104"/>
      <c r="H1925" s="104"/>
      <c r="I1925" s="104"/>
      <c r="J1925" s="104"/>
      <c r="K1925" s="104"/>
      <c r="L1925" s="104"/>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3"/>
      <c r="B1926" s="93"/>
      <c r="C1926" s="93"/>
      <c r="D1926" s="93"/>
      <c r="E1926" s="104"/>
      <c r="F1926" s="104"/>
      <c r="G1926" s="104"/>
      <c r="H1926" s="104"/>
      <c r="I1926" s="104"/>
      <c r="J1926" s="104"/>
      <c r="K1926" s="104"/>
      <c r="L1926" s="104"/>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3"/>
      <c r="B1927" s="93"/>
      <c r="C1927" s="93"/>
      <c r="D1927" s="93"/>
      <c r="E1927" s="104"/>
      <c r="F1927" s="104"/>
      <c r="G1927" s="104"/>
      <c r="H1927" s="104"/>
      <c r="I1927" s="104"/>
      <c r="J1927" s="104"/>
      <c r="K1927" s="104"/>
      <c r="L1927" s="104"/>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3"/>
      <c r="B1928" s="93"/>
      <c r="C1928" s="93"/>
      <c r="D1928" s="93"/>
      <c r="E1928" s="104"/>
      <c r="F1928" s="104"/>
      <c r="G1928" s="104"/>
      <c r="H1928" s="104"/>
      <c r="I1928" s="104"/>
      <c r="J1928" s="104"/>
      <c r="K1928" s="104"/>
      <c r="L1928" s="104"/>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3"/>
      <c r="B1929" s="93"/>
      <c r="C1929" s="93"/>
      <c r="D1929" s="93"/>
      <c r="E1929" s="104"/>
      <c r="F1929" s="104"/>
      <c r="G1929" s="104"/>
      <c r="H1929" s="104"/>
      <c r="I1929" s="104"/>
      <c r="J1929" s="104"/>
      <c r="K1929" s="104"/>
      <c r="L1929" s="104"/>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3"/>
      <c r="B1930" s="93"/>
      <c r="C1930" s="93"/>
      <c r="D1930" s="93"/>
      <c r="E1930" s="104"/>
      <c r="F1930" s="104"/>
      <c r="G1930" s="104"/>
      <c r="H1930" s="104"/>
      <c r="I1930" s="104"/>
      <c r="J1930" s="104"/>
      <c r="K1930" s="104"/>
      <c r="L1930" s="104"/>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3"/>
      <c r="B1931" s="93"/>
      <c r="C1931" s="93"/>
      <c r="D1931" s="93"/>
      <c r="E1931" s="104"/>
      <c r="F1931" s="104"/>
      <c r="G1931" s="104"/>
      <c r="H1931" s="104"/>
      <c r="I1931" s="104"/>
      <c r="J1931" s="104"/>
      <c r="K1931" s="104"/>
      <c r="L1931" s="104"/>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3"/>
      <c r="B1932" s="93"/>
      <c r="C1932" s="93"/>
      <c r="D1932" s="93"/>
      <c r="E1932" s="104"/>
      <c r="F1932" s="104"/>
      <c r="G1932" s="104"/>
      <c r="H1932" s="104"/>
      <c r="I1932" s="104"/>
      <c r="J1932" s="104"/>
      <c r="K1932" s="104"/>
      <c r="L1932" s="104"/>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3"/>
      <c r="B1933" s="93"/>
      <c r="C1933" s="93"/>
      <c r="D1933" s="93"/>
      <c r="E1933" s="104"/>
      <c r="F1933" s="104"/>
      <c r="G1933" s="104"/>
      <c r="H1933" s="104"/>
      <c r="I1933" s="104"/>
      <c r="J1933" s="104"/>
      <c r="K1933" s="104"/>
      <c r="L1933" s="104"/>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3"/>
      <c r="B1934" s="93"/>
      <c r="C1934" s="93"/>
      <c r="D1934" s="93"/>
      <c r="E1934" s="104"/>
      <c r="F1934" s="104"/>
      <c r="G1934" s="104"/>
      <c r="H1934" s="104"/>
      <c r="I1934" s="104"/>
      <c r="J1934" s="104"/>
      <c r="K1934" s="104"/>
      <c r="L1934" s="10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3"/>
      <c r="B1935" s="93"/>
      <c r="C1935" s="93"/>
      <c r="D1935" s="93"/>
      <c r="E1935" s="104"/>
      <c r="F1935" s="104"/>
      <c r="G1935" s="104"/>
      <c r="H1935" s="104"/>
      <c r="I1935" s="104"/>
      <c r="J1935" s="104"/>
      <c r="K1935" s="104"/>
      <c r="L1935" s="104"/>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3"/>
      <c r="B1936" s="93"/>
      <c r="C1936" s="93"/>
      <c r="D1936" s="93"/>
      <c r="E1936" s="104"/>
      <c r="F1936" s="104"/>
      <c r="G1936" s="104"/>
      <c r="H1936" s="104"/>
      <c r="I1936" s="104"/>
      <c r="J1936" s="104"/>
      <c r="K1936" s="104"/>
      <c r="L1936" s="104"/>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3"/>
      <c r="B1937" s="93"/>
      <c r="C1937" s="93"/>
      <c r="D1937" s="93"/>
      <c r="E1937" s="104"/>
      <c r="F1937" s="104"/>
      <c r="G1937" s="104"/>
      <c r="H1937" s="104"/>
      <c r="I1937" s="104"/>
      <c r="J1937" s="104"/>
      <c r="K1937" s="104"/>
      <c r="L1937" s="104"/>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3"/>
      <c r="B1938" s="93"/>
      <c r="C1938" s="93"/>
      <c r="D1938" s="93"/>
      <c r="E1938" s="104"/>
      <c r="F1938" s="104"/>
      <c r="G1938" s="104"/>
      <c r="H1938" s="104"/>
      <c r="I1938" s="104"/>
      <c r="J1938" s="104"/>
      <c r="K1938" s="104"/>
      <c r="L1938" s="104"/>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3"/>
      <c r="B1939" s="93"/>
      <c r="C1939" s="93"/>
      <c r="D1939" s="93"/>
      <c r="E1939" s="104"/>
      <c r="F1939" s="104"/>
      <c r="G1939" s="104"/>
      <c r="H1939" s="104"/>
      <c r="I1939" s="104"/>
      <c r="J1939" s="104"/>
      <c r="K1939" s="104"/>
      <c r="L1939" s="104"/>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3"/>
      <c r="B1940" s="93"/>
      <c r="C1940" s="93"/>
      <c r="D1940" s="93"/>
      <c r="E1940" s="104"/>
      <c r="F1940" s="104"/>
      <c r="G1940" s="104"/>
      <c r="H1940" s="104"/>
      <c r="I1940" s="104"/>
      <c r="J1940" s="104"/>
      <c r="K1940" s="104"/>
      <c r="L1940" s="104"/>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3"/>
      <c r="B1941" s="93"/>
      <c r="C1941" s="93"/>
      <c r="D1941" s="93"/>
      <c r="E1941" s="104"/>
      <c r="F1941" s="104"/>
      <c r="G1941" s="104"/>
      <c r="H1941" s="104"/>
      <c r="I1941" s="104"/>
      <c r="J1941" s="104"/>
      <c r="K1941" s="104"/>
      <c r="L1941" s="104"/>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3"/>
      <c r="B1942" s="93"/>
      <c r="C1942" s="93"/>
      <c r="D1942" s="93"/>
      <c r="E1942" s="104"/>
      <c r="F1942" s="104"/>
      <c r="G1942" s="104"/>
      <c r="H1942" s="104"/>
      <c r="I1942" s="104"/>
      <c r="J1942" s="104"/>
      <c r="K1942" s="104"/>
      <c r="L1942" s="104"/>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3"/>
      <c r="B1943" s="93"/>
      <c r="C1943" s="93"/>
      <c r="D1943" s="93"/>
      <c r="E1943" s="104"/>
      <c r="F1943" s="104"/>
      <c r="G1943" s="104"/>
      <c r="H1943" s="104"/>
      <c r="I1943" s="104"/>
      <c r="J1943" s="104"/>
      <c r="K1943" s="104"/>
      <c r="L1943" s="104"/>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3"/>
      <c r="B1944" s="93"/>
      <c r="C1944" s="93"/>
      <c r="D1944" s="93"/>
      <c r="E1944" s="104"/>
      <c r="F1944" s="104"/>
      <c r="G1944" s="104"/>
      <c r="H1944" s="104"/>
      <c r="I1944" s="104"/>
      <c r="J1944" s="104"/>
      <c r="K1944" s="104"/>
      <c r="L1944" s="10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3"/>
      <c r="B1945" s="93"/>
      <c r="C1945" s="93"/>
      <c r="D1945" s="93"/>
      <c r="E1945" s="104"/>
      <c r="F1945" s="104"/>
      <c r="G1945" s="104"/>
      <c r="H1945" s="104"/>
      <c r="I1945" s="104"/>
      <c r="J1945" s="104"/>
      <c r="K1945" s="104"/>
      <c r="L1945" s="104"/>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3"/>
      <c r="B1946" s="93"/>
      <c r="C1946" s="93"/>
      <c r="D1946" s="93"/>
      <c r="E1946" s="104"/>
      <c r="F1946" s="104"/>
      <c r="G1946" s="104"/>
      <c r="H1946" s="104"/>
      <c r="I1946" s="104"/>
      <c r="J1946" s="104"/>
      <c r="K1946" s="104"/>
      <c r="L1946" s="104"/>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3"/>
      <c r="B1947" s="93"/>
      <c r="C1947" s="93"/>
      <c r="D1947" s="93"/>
      <c r="E1947" s="104"/>
      <c r="F1947" s="104"/>
      <c r="G1947" s="104"/>
      <c r="H1947" s="104"/>
      <c r="I1947" s="104"/>
      <c r="J1947" s="104"/>
      <c r="K1947" s="104"/>
      <c r="L1947" s="104"/>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3"/>
      <c r="B1948" s="93"/>
      <c r="C1948" s="93"/>
      <c r="D1948" s="93"/>
      <c r="E1948" s="104"/>
      <c r="F1948" s="104"/>
      <c r="G1948" s="104"/>
      <c r="H1948" s="104"/>
      <c r="I1948" s="104"/>
      <c r="J1948" s="104"/>
      <c r="K1948" s="104"/>
      <c r="L1948" s="104"/>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3"/>
      <c r="B1949" s="93"/>
      <c r="C1949" s="93"/>
      <c r="D1949" s="93"/>
      <c r="E1949" s="104"/>
      <c r="F1949" s="104"/>
      <c r="G1949" s="104"/>
      <c r="H1949" s="104"/>
      <c r="I1949" s="104"/>
      <c r="J1949" s="104"/>
      <c r="K1949" s="104"/>
      <c r="L1949" s="104"/>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3"/>
      <c r="B1950" s="93"/>
      <c r="C1950" s="93"/>
      <c r="D1950" s="93"/>
      <c r="E1950" s="104"/>
      <c r="F1950" s="104"/>
      <c r="G1950" s="104"/>
      <c r="H1950" s="104"/>
      <c r="I1950" s="104"/>
      <c r="J1950" s="104"/>
      <c r="K1950" s="104"/>
      <c r="L1950" s="104"/>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3"/>
      <c r="B1951" s="93"/>
      <c r="C1951" s="93"/>
      <c r="D1951" s="93"/>
      <c r="E1951" s="104"/>
      <c r="F1951" s="104"/>
      <c r="G1951" s="104"/>
      <c r="H1951" s="104"/>
      <c r="I1951" s="104"/>
      <c r="J1951" s="104"/>
      <c r="K1951" s="104"/>
      <c r="L1951" s="104"/>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3"/>
      <c r="B1952" s="93"/>
      <c r="C1952" s="93"/>
      <c r="D1952" s="93"/>
      <c r="E1952" s="104"/>
      <c r="F1952" s="104"/>
      <c r="G1952" s="104"/>
      <c r="H1952" s="104"/>
      <c r="I1952" s="104"/>
      <c r="J1952" s="104"/>
      <c r="K1952" s="104"/>
      <c r="L1952" s="104"/>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3"/>
      <c r="B1953" s="93"/>
      <c r="C1953" s="93"/>
      <c r="D1953" s="93"/>
      <c r="E1953" s="104"/>
      <c r="F1953" s="104"/>
      <c r="G1953" s="104"/>
      <c r="H1953" s="104"/>
      <c r="I1953" s="104"/>
      <c r="J1953" s="104"/>
      <c r="K1953" s="104"/>
      <c r="L1953" s="104"/>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3"/>
      <c r="B1954" s="93"/>
      <c r="C1954" s="93"/>
      <c r="D1954" s="93"/>
      <c r="E1954" s="104"/>
      <c r="F1954" s="104"/>
      <c r="G1954" s="104"/>
      <c r="H1954" s="104"/>
      <c r="I1954" s="104"/>
      <c r="J1954" s="104"/>
      <c r="K1954" s="104"/>
      <c r="L1954" s="10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3"/>
      <c r="B1955" s="93"/>
      <c r="C1955" s="93"/>
      <c r="D1955" s="93"/>
      <c r="E1955" s="104"/>
      <c r="F1955" s="104"/>
      <c r="G1955" s="104"/>
      <c r="H1955" s="104"/>
      <c r="I1955" s="104"/>
      <c r="J1955" s="104"/>
      <c r="K1955" s="104"/>
      <c r="L1955" s="104"/>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3"/>
      <c r="B1956" s="93"/>
      <c r="C1956" s="93"/>
      <c r="D1956" s="93"/>
      <c r="E1956" s="104"/>
      <c r="F1956" s="104"/>
      <c r="G1956" s="104"/>
      <c r="H1956" s="104"/>
      <c r="I1956" s="104"/>
      <c r="J1956" s="104"/>
      <c r="K1956" s="104"/>
      <c r="L1956" s="104"/>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3"/>
      <c r="B1957" s="93"/>
      <c r="C1957" s="93"/>
      <c r="D1957" s="93"/>
      <c r="E1957" s="104"/>
      <c r="F1957" s="104"/>
      <c r="G1957" s="104"/>
      <c r="H1957" s="104"/>
      <c r="I1957" s="104"/>
      <c r="J1957" s="104"/>
      <c r="K1957" s="104"/>
      <c r="L1957" s="104"/>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3"/>
      <c r="B1958" s="93"/>
      <c r="C1958" s="93"/>
      <c r="D1958" s="93"/>
      <c r="E1958" s="104"/>
      <c r="F1958" s="104"/>
      <c r="G1958" s="104"/>
      <c r="H1958" s="104"/>
      <c r="I1958" s="104"/>
      <c r="J1958" s="104"/>
      <c r="K1958" s="104"/>
      <c r="L1958" s="104"/>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3"/>
      <c r="B1959" s="93"/>
      <c r="C1959" s="93"/>
      <c r="D1959" s="93"/>
      <c r="E1959" s="104"/>
      <c r="F1959" s="104"/>
      <c r="G1959" s="104"/>
      <c r="H1959" s="104"/>
      <c r="I1959" s="104"/>
      <c r="J1959" s="104"/>
      <c r="K1959" s="104"/>
      <c r="L1959" s="104"/>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3"/>
      <c r="B1960" s="93"/>
      <c r="C1960" s="93"/>
      <c r="D1960" s="93"/>
      <c r="E1960" s="104"/>
      <c r="F1960" s="104"/>
      <c r="G1960" s="104"/>
      <c r="H1960" s="104"/>
      <c r="I1960" s="104"/>
      <c r="J1960" s="104"/>
      <c r="K1960" s="104"/>
      <c r="L1960" s="104"/>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3"/>
      <c r="B1961" s="93"/>
      <c r="C1961" s="93"/>
      <c r="D1961" s="93"/>
      <c r="E1961" s="104"/>
      <c r="F1961" s="104"/>
      <c r="G1961" s="104"/>
      <c r="H1961" s="104"/>
      <c r="I1961" s="104"/>
      <c r="J1961" s="104"/>
      <c r="K1961" s="104"/>
      <c r="L1961" s="104"/>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3"/>
      <c r="B1962" s="93"/>
      <c r="C1962" s="93"/>
      <c r="D1962" s="93"/>
      <c r="E1962" s="104"/>
      <c r="F1962" s="104"/>
      <c r="G1962" s="104"/>
      <c r="H1962" s="104"/>
      <c r="I1962" s="104"/>
      <c r="J1962" s="104"/>
      <c r="K1962" s="104"/>
      <c r="L1962" s="104"/>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3"/>
      <c r="B1963" s="93"/>
      <c r="C1963" s="93"/>
      <c r="D1963" s="93"/>
      <c r="E1963" s="104"/>
      <c r="F1963" s="104"/>
      <c r="G1963" s="104"/>
      <c r="H1963" s="104"/>
      <c r="I1963" s="104"/>
      <c r="J1963" s="104"/>
      <c r="K1963" s="104"/>
      <c r="L1963" s="104"/>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3"/>
      <c r="B1964" s="93"/>
      <c r="C1964" s="93"/>
      <c r="D1964" s="93"/>
      <c r="E1964" s="104"/>
      <c r="F1964" s="104"/>
      <c r="G1964" s="104"/>
      <c r="H1964" s="104"/>
      <c r="I1964" s="104"/>
      <c r="J1964" s="104"/>
      <c r="K1964" s="104"/>
      <c r="L1964" s="10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3"/>
      <c r="B1965" s="93"/>
      <c r="C1965" s="93"/>
      <c r="D1965" s="93"/>
      <c r="E1965" s="104"/>
      <c r="F1965" s="104"/>
      <c r="G1965" s="104"/>
      <c r="H1965" s="104"/>
      <c r="I1965" s="104"/>
      <c r="J1965" s="104"/>
      <c r="K1965" s="104"/>
      <c r="L1965" s="104"/>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3"/>
      <c r="B1966" s="93"/>
      <c r="C1966" s="93"/>
      <c r="D1966" s="93"/>
      <c r="E1966" s="104"/>
      <c r="F1966" s="104"/>
      <c r="G1966" s="104"/>
      <c r="H1966" s="104"/>
      <c r="I1966" s="104"/>
      <c r="J1966" s="104"/>
      <c r="K1966" s="104"/>
      <c r="L1966" s="104"/>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3"/>
      <c r="B1967" s="93"/>
      <c r="C1967" s="93"/>
      <c r="D1967" s="93"/>
      <c r="E1967" s="104"/>
      <c r="F1967" s="104"/>
      <c r="G1967" s="104"/>
      <c r="H1967" s="104"/>
      <c r="I1967" s="104"/>
      <c r="J1967" s="104"/>
      <c r="K1967" s="104"/>
      <c r="L1967" s="104"/>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3"/>
      <c r="B1968" s="93"/>
      <c r="C1968" s="93"/>
      <c r="D1968" s="93"/>
      <c r="E1968" s="104"/>
      <c r="F1968" s="104"/>
      <c r="G1968" s="104"/>
      <c r="H1968" s="104"/>
      <c r="I1968" s="104"/>
      <c r="J1968" s="104"/>
      <c r="K1968" s="104"/>
      <c r="L1968" s="104"/>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3"/>
      <c r="B1969" s="93"/>
      <c r="C1969" s="93"/>
      <c r="D1969" s="93"/>
      <c r="E1969" s="104"/>
      <c r="F1969" s="104"/>
      <c r="G1969" s="104"/>
      <c r="H1969" s="104"/>
      <c r="I1969" s="104"/>
      <c r="J1969" s="104"/>
      <c r="K1969" s="104"/>
      <c r="L1969" s="104"/>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3"/>
      <c r="B1970" s="93"/>
      <c r="C1970" s="93"/>
      <c r="D1970" s="93"/>
      <c r="E1970" s="104"/>
      <c r="F1970" s="104"/>
      <c r="G1970" s="104"/>
      <c r="H1970" s="104"/>
      <c r="I1970" s="104"/>
      <c r="J1970" s="104"/>
      <c r="K1970" s="104"/>
      <c r="L1970" s="104"/>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3"/>
      <c r="B1971" s="93"/>
      <c r="C1971" s="93"/>
      <c r="D1971" s="93"/>
      <c r="E1971" s="104"/>
      <c r="F1971" s="104"/>
      <c r="G1971" s="104"/>
      <c r="H1971" s="104"/>
      <c r="I1971" s="104"/>
      <c r="J1971" s="104"/>
      <c r="K1971" s="104"/>
      <c r="L1971" s="104"/>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3"/>
      <c r="B1972" s="93"/>
      <c r="C1972" s="93"/>
      <c r="D1972" s="93"/>
      <c r="E1972" s="104"/>
      <c r="F1972" s="104"/>
      <c r="G1972" s="104"/>
      <c r="H1972" s="104"/>
      <c r="I1972" s="104"/>
      <c r="J1972" s="104"/>
      <c r="K1972" s="104"/>
      <c r="L1972" s="104"/>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3"/>
      <c r="B1973" s="93"/>
      <c r="C1973" s="93"/>
      <c r="D1973" s="93"/>
      <c r="E1973" s="104"/>
      <c r="F1973" s="104"/>
      <c r="G1973" s="104"/>
      <c r="H1973" s="104"/>
      <c r="I1973" s="104"/>
      <c r="J1973" s="104"/>
      <c r="K1973" s="104"/>
      <c r="L1973" s="104"/>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3"/>
      <c r="B1974" s="93"/>
      <c r="C1974" s="93"/>
      <c r="D1974" s="93"/>
      <c r="E1974" s="104"/>
      <c r="F1974" s="104"/>
      <c r="G1974" s="104"/>
      <c r="H1974" s="104"/>
      <c r="I1974" s="104"/>
      <c r="J1974" s="104"/>
      <c r="K1974" s="104"/>
      <c r="L1974" s="10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3"/>
      <c r="B1975" s="93"/>
      <c r="C1975" s="93"/>
      <c r="D1975" s="93"/>
      <c r="E1975" s="104"/>
      <c r="F1975" s="104"/>
      <c r="G1975" s="104"/>
      <c r="H1975" s="104"/>
      <c r="I1975" s="104"/>
      <c r="J1975" s="104"/>
      <c r="K1975" s="104"/>
      <c r="L1975" s="104"/>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3"/>
      <c r="B1976" s="93"/>
      <c r="C1976" s="93"/>
      <c r="D1976" s="93"/>
      <c r="E1976" s="104"/>
      <c r="F1976" s="104"/>
      <c r="G1976" s="104"/>
      <c r="H1976" s="104"/>
      <c r="I1976" s="104"/>
      <c r="J1976" s="104"/>
      <c r="K1976" s="104"/>
      <c r="L1976" s="104"/>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3"/>
      <c r="B1977" s="93"/>
      <c r="C1977" s="93"/>
      <c r="D1977" s="93"/>
      <c r="E1977" s="104"/>
      <c r="F1977" s="104"/>
      <c r="G1977" s="104"/>
      <c r="H1977" s="104"/>
      <c r="I1977" s="104"/>
      <c r="J1977" s="104"/>
      <c r="K1977" s="104"/>
      <c r="L1977" s="104"/>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3"/>
      <c r="B1978" s="93"/>
      <c r="C1978" s="93"/>
      <c r="D1978" s="93"/>
      <c r="E1978" s="104"/>
      <c r="F1978" s="104"/>
      <c r="G1978" s="104"/>
      <c r="H1978" s="104"/>
      <c r="I1978" s="104"/>
      <c r="J1978" s="104"/>
      <c r="K1978" s="104"/>
      <c r="L1978" s="104"/>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3"/>
      <c r="B1979" s="93"/>
      <c r="C1979" s="93"/>
      <c r="D1979" s="93"/>
      <c r="E1979" s="104"/>
      <c r="F1979" s="104"/>
      <c r="G1979" s="104"/>
      <c r="H1979" s="104"/>
      <c r="I1979" s="104"/>
      <c r="J1979" s="104"/>
      <c r="K1979" s="104"/>
      <c r="L1979" s="104"/>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3"/>
      <c r="B1980" s="93"/>
      <c r="C1980" s="93"/>
      <c r="D1980" s="93"/>
      <c r="E1980" s="104"/>
      <c r="F1980" s="104"/>
      <c r="G1980" s="104"/>
      <c r="H1980" s="104"/>
      <c r="I1980" s="104"/>
      <c r="J1980" s="104"/>
      <c r="K1980" s="104"/>
      <c r="L1980" s="104"/>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3"/>
      <c r="B1981" s="93"/>
      <c r="C1981" s="93"/>
      <c r="D1981" s="93"/>
      <c r="E1981" s="104"/>
      <c r="F1981" s="104"/>
      <c r="G1981" s="104"/>
      <c r="H1981" s="104"/>
      <c r="I1981" s="104"/>
      <c r="J1981" s="104"/>
      <c r="K1981" s="104"/>
      <c r="L1981" s="104"/>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3"/>
      <c r="B1982" s="93"/>
      <c r="C1982" s="93"/>
      <c r="D1982" s="93"/>
      <c r="E1982" s="104"/>
      <c r="F1982" s="104"/>
      <c r="G1982" s="104"/>
      <c r="H1982" s="104"/>
      <c r="I1982" s="104"/>
      <c r="J1982" s="104"/>
      <c r="K1982" s="104"/>
      <c r="L1982" s="104"/>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3"/>
      <c r="B1983" s="93"/>
      <c r="C1983" s="93"/>
      <c r="D1983" s="93"/>
      <c r="E1983" s="104"/>
      <c r="F1983" s="104"/>
      <c r="G1983" s="104"/>
      <c r="H1983" s="104"/>
      <c r="I1983" s="104"/>
      <c r="J1983" s="104"/>
      <c r="K1983" s="104"/>
      <c r="L1983" s="104"/>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3"/>
      <c r="B1984" s="93"/>
      <c r="C1984" s="93"/>
      <c r="D1984" s="93"/>
      <c r="E1984" s="104"/>
      <c r="F1984" s="104"/>
      <c r="G1984" s="104"/>
      <c r="H1984" s="104"/>
      <c r="I1984" s="104"/>
      <c r="J1984" s="104"/>
      <c r="K1984" s="104"/>
      <c r="L1984" s="10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3"/>
      <c r="B1985" s="93"/>
      <c r="C1985" s="93"/>
      <c r="D1985" s="93"/>
      <c r="E1985" s="104"/>
      <c r="F1985" s="104"/>
      <c r="G1985" s="104"/>
      <c r="H1985" s="104"/>
      <c r="I1985" s="104"/>
      <c r="J1985" s="104"/>
      <c r="K1985" s="104"/>
      <c r="L1985" s="104"/>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3"/>
      <c r="B1986" s="93"/>
      <c r="C1986" s="93"/>
      <c r="D1986" s="93"/>
      <c r="E1986" s="104"/>
      <c r="F1986" s="104"/>
      <c r="G1986" s="104"/>
      <c r="H1986" s="104"/>
      <c r="I1986" s="104"/>
      <c r="J1986" s="104"/>
      <c r="K1986" s="104"/>
      <c r="L1986" s="104"/>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3"/>
      <c r="B1987" s="93"/>
      <c r="C1987" s="93"/>
      <c r="D1987" s="93"/>
      <c r="E1987" s="104"/>
      <c r="F1987" s="104"/>
      <c r="G1987" s="104"/>
      <c r="H1987" s="104"/>
      <c r="I1987" s="104"/>
      <c r="J1987" s="104"/>
      <c r="K1987" s="104"/>
      <c r="L1987" s="104"/>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3"/>
      <c r="B1988" s="93"/>
      <c r="C1988" s="93"/>
      <c r="D1988" s="93"/>
      <c r="E1988" s="104"/>
      <c r="F1988" s="104"/>
      <c r="G1988" s="104"/>
      <c r="H1988" s="104"/>
      <c r="I1988" s="104"/>
      <c r="J1988" s="104"/>
      <c r="K1988" s="104"/>
      <c r="L1988" s="104"/>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3"/>
      <c r="B1989" s="93"/>
      <c r="C1989" s="93"/>
      <c r="D1989" s="93"/>
      <c r="E1989" s="104"/>
      <c r="F1989" s="104"/>
      <c r="G1989" s="104"/>
      <c r="H1989" s="104"/>
      <c r="I1989" s="104"/>
      <c r="J1989" s="104"/>
      <c r="K1989" s="104"/>
      <c r="L1989" s="104"/>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3"/>
      <c r="B1990" s="93"/>
      <c r="C1990" s="93"/>
      <c r="D1990" s="93"/>
      <c r="E1990" s="104"/>
      <c r="F1990" s="104"/>
      <c r="G1990" s="104"/>
      <c r="H1990" s="104"/>
      <c r="I1990" s="104"/>
      <c r="J1990" s="104"/>
      <c r="K1990" s="104"/>
      <c r="L1990" s="104"/>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3"/>
      <c r="B1991" s="93"/>
      <c r="C1991" s="93"/>
      <c r="D1991" s="93"/>
      <c r="E1991" s="104"/>
      <c r="F1991" s="104"/>
      <c r="G1991" s="104"/>
      <c r="H1991" s="104"/>
      <c r="I1991" s="104"/>
      <c r="J1991" s="104"/>
      <c r="K1991" s="104"/>
      <c r="L1991" s="104"/>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3"/>
      <c r="B1992" s="93"/>
      <c r="C1992" s="93"/>
      <c r="D1992" s="93"/>
      <c r="E1992" s="104"/>
      <c r="F1992" s="104"/>
      <c r="G1992" s="104"/>
      <c r="H1992" s="104"/>
      <c r="I1992" s="104"/>
      <c r="J1992" s="104"/>
      <c r="K1992" s="104"/>
      <c r="L1992" s="104"/>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3"/>
      <c r="B1993" s="93"/>
      <c r="C1993" s="93"/>
      <c r="D1993" s="93"/>
      <c r="E1993" s="104"/>
      <c r="F1993" s="104"/>
      <c r="G1993" s="104"/>
      <c r="H1993" s="104"/>
      <c r="I1993" s="104"/>
      <c r="J1993" s="104"/>
      <c r="K1993" s="104"/>
      <c r="L1993" s="104"/>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3"/>
      <c r="B1994" s="93"/>
      <c r="C1994" s="93"/>
      <c r="D1994" s="93"/>
      <c r="E1994" s="104"/>
      <c r="F1994" s="104"/>
      <c r="G1994" s="104"/>
      <c r="H1994" s="104"/>
      <c r="I1994" s="104"/>
      <c r="J1994" s="104"/>
      <c r="K1994" s="104"/>
      <c r="L1994" s="10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3"/>
      <c r="B1995" s="93"/>
      <c r="C1995" s="93"/>
      <c r="D1995" s="93"/>
      <c r="E1995" s="104"/>
      <c r="F1995" s="104"/>
      <c r="G1995" s="104"/>
      <c r="H1995" s="104"/>
      <c r="I1995" s="104"/>
      <c r="J1995" s="104"/>
      <c r="K1995" s="104"/>
      <c r="L1995" s="104"/>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3"/>
      <c r="B1996" s="93"/>
      <c r="C1996" s="93"/>
      <c r="D1996" s="93"/>
      <c r="E1996" s="104"/>
      <c r="F1996" s="104"/>
      <c r="G1996" s="104"/>
      <c r="H1996" s="104"/>
      <c r="I1996" s="104"/>
      <c r="J1996" s="104"/>
      <c r="K1996" s="104"/>
      <c r="L1996" s="104"/>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3"/>
      <c r="B1997" s="93"/>
      <c r="C1997" s="93"/>
      <c r="D1997" s="93"/>
      <c r="E1997" s="104"/>
      <c r="F1997" s="104"/>
      <c r="G1997" s="104"/>
      <c r="H1997" s="104"/>
      <c r="I1997" s="104"/>
      <c r="J1997" s="104"/>
      <c r="K1997" s="104"/>
      <c r="L1997" s="104"/>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3"/>
      <c r="B1998" s="93"/>
      <c r="C1998" s="93"/>
      <c r="D1998" s="93"/>
      <c r="E1998" s="104"/>
      <c r="F1998" s="104"/>
      <c r="G1998" s="104"/>
      <c r="H1998" s="104"/>
      <c r="I1998" s="104"/>
      <c r="J1998" s="104"/>
      <c r="K1998" s="104"/>
      <c r="L1998" s="104"/>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3"/>
      <c r="B1999" s="93"/>
      <c r="C1999" s="93"/>
      <c r="D1999" s="93"/>
      <c r="E1999" s="104"/>
      <c r="F1999" s="104"/>
      <c r="G1999" s="104"/>
      <c r="H1999" s="104"/>
      <c r="I1999" s="104"/>
      <c r="J1999" s="104"/>
      <c r="K1999" s="104"/>
      <c r="L1999" s="104"/>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3"/>
      <c r="B2000" s="93"/>
      <c r="C2000" s="93"/>
      <c r="D2000" s="93"/>
      <c r="E2000" s="104"/>
      <c r="F2000" s="104"/>
      <c r="G2000" s="104"/>
      <c r="H2000" s="104"/>
      <c r="I2000" s="104"/>
      <c r="J2000" s="104"/>
      <c r="K2000" s="104"/>
      <c r="L2000" s="104"/>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3"/>
      <c r="B2001" s="93"/>
      <c r="C2001" s="93"/>
      <c r="D2001" s="93"/>
      <c r="E2001" s="104"/>
      <c r="F2001" s="104"/>
      <c r="G2001" s="104"/>
      <c r="H2001" s="104"/>
      <c r="I2001" s="104"/>
      <c r="J2001" s="104"/>
      <c r="K2001" s="104"/>
      <c r="L2001" s="104"/>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3"/>
      <c r="B2002" s="93"/>
      <c r="C2002" s="93"/>
      <c r="D2002" s="93"/>
      <c r="E2002" s="104"/>
      <c r="F2002" s="104"/>
      <c r="G2002" s="104"/>
      <c r="H2002" s="104"/>
      <c r="I2002" s="104"/>
      <c r="J2002" s="104"/>
      <c r="K2002" s="104"/>
      <c r="L2002" s="104"/>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3"/>
      <c r="B2003" s="93"/>
      <c r="C2003" s="93"/>
      <c r="D2003" s="93"/>
      <c r="E2003" s="104"/>
      <c r="F2003" s="104"/>
      <c r="G2003" s="104"/>
      <c r="H2003" s="104"/>
      <c r="I2003" s="104"/>
      <c r="J2003" s="104"/>
      <c r="K2003" s="104"/>
      <c r="L2003" s="104"/>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3"/>
      <c r="B2004" s="93"/>
      <c r="C2004" s="93"/>
      <c r="D2004" s="93"/>
      <c r="E2004" s="104"/>
      <c r="F2004" s="104"/>
      <c r="G2004" s="104"/>
      <c r="H2004" s="104"/>
      <c r="I2004" s="104"/>
      <c r="J2004" s="104"/>
      <c r="K2004" s="104"/>
      <c r="L2004" s="1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3"/>
      <c r="B2005" s="93"/>
      <c r="C2005" s="93"/>
      <c r="D2005" s="93"/>
      <c r="E2005" s="104"/>
      <c r="F2005" s="104"/>
      <c r="G2005" s="104"/>
      <c r="H2005" s="104"/>
      <c r="I2005" s="104"/>
      <c r="J2005" s="104"/>
      <c r="K2005" s="104"/>
      <c r="L2005" s="104"/>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3"/>
      <c r="B2006" s="93"/>
      <c r="C2006" s="93"/>
      <c r="D2006" s="93"/>
      <c r="E2006" s="104"/>
      <c r="F2006" s="104"/>
      <c r="G2006" s="104"/>
      <c r="H2006" s="104"/>
      <c r="I2006" s="104"/>
      <c r="J2006" s="104"/>
      <c r="K2006" s="104"/>
      <c r="L2006" s="104"/>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3"/>
      <c r="B2007" s="93"/>
      <c r="C2007" s="93"/>
      <c r="D2007" s="93"/>
      <c r="E2007" s="104"/>
      <c r="F2007" s="104"/>
      <c r="G2007" s="104"/>
      <c r="H2007" s="104"/>
      <c r="I2007" s="104"/>
      <c r="J2007" s="104"/>
      <c r="K2007" s="104"/>
      <c r="L2007" s="104"/>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3"/>
      <c r="B2008" s="93"/>
      <c r="C2008" s="93"/>
      <c r="D2008" s="93"/>
      <c r="E2008" s="104"/>
      <c r="F2008" s="104"/>
      <c r="G2008" s="104"/>
      <c r="H2008" s="104"/>
      <c r="I2008" s="104"/>
      <c r="J2008" s="104"/>
      <c r="K2008" s="104"/>
      <c r="L2008" s="104"/>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3"/>
      <c r="B2009" s="93"/>
      <c r="C2009" s="93"/>
      <c r="D2009" s="93"/>
      <c r="E2009" s="104"/>
      <c r="F2009" s="104"/>
      <c r="G2009" s="104"/>
      <c r="H2009" s="104"/>
      <c r="I2009" s="104"/>
      <c r="J2009" s="104"/>
      <c r="K2009" s="104"/>
      <c r="L2009" s="104"/>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3"/>
      <c r="B2010" s="93"/>
      <c r="C2010" s="93"/>
      <c r="D2010" s="93"/>
      <c r="E2010" s="104"/>
      <c r="F2010" s="104"/>
      <c r="G2010" s="104"/>
      <c r="H2010" s="104"/>
      <c r="I2010" s="104"/>
      <c r="J2010" s="104"/>
      <c r="K2010" s="104"/>
      <c r="L2010" s="104"/>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3"/>
      <c r="B2011" s="93"/>
      <c r="C2011" s="93"/>
      <c r="D2011" s="93"/>
      <c r="E2011" s="104"/>
      <c r="F2011" s="104"/>
      <c r="G2011" s="104"/>
      <c r="H2011" s="104"/>
      <c r="I2011" s="104"/>
      <c r="J2011" s="104"/>
      <c r="K2011" s="104"/>
      <c r="L2011" s="104"/>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3"/>
      <c r="B2012" s="93"/>
      <c r="C2012" s="93"/>
      <c r="D2012" s="93"/>
      <c r="E2012" s="104"/>
      <c r="F2012" s="104"/>
      <c r="G2012" s="104"/>
      <c r="H2012" s="104"/>
      <c r="I2012" s="104"/>
      <c r="J2012" s="104"/>
      <c r="K2012" s="104"/>
      <c r="L2012" s="104"/>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3"/>
      <c r="B2013" s="93"/>
      <c r="C2013" s="93"/>
      <c r="D2013" s="93"/>
      <c r="E2013" s="104"/>
      <c r="F2013" s="104"/>
      <c r="G2013" s="104"/>
      <c r="H2013" s="104"/>
      <c r="I2013" s="104"/>
      <c r="J2013" s="104"/>
      <c r="K2013" s="104"/>
      <c r="L2013" s="104"/>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3"/>
      <c r="B2014" s="93"/>
      <c r="C2014" s="93"/>
      <c r="D2014" s="93"/>
      <c r="E2014" s="104"/>
      <c r="F2014" s="104"/>
      <c r="G2014" s="104"/>
      <c r="H2014" s="104"/>
      <c r="I2014" s="104"/>
      <c r="J2014" s="104"/>
      <c r="K2014" s="104"/>
      <c r="L2014" s="10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3"/>
      <c r="B2015" s="93"/>
      <c r="C2015" s="93"/>
      <c r="D2015" s="93"/>
      <c r="E2015" s="104"/>
      <c r="F2015" s="104"/>
      <c r="G2015" s="104"/>
      <c r="H2015" s="104"/>
      <c r="I2015" s="104"/>
      <c r="J2015" s="104"/>
      <c r="K2015" s="104"/>
      <c r="L2015" s="104"/>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3"/>
      <c r="B2016" s="93"/>
      <c r="C2016" s="93"/>
      <c r="D2016" s="93"/>
      <c r="E2016" s="104"/>
      <c r="F2016" s="104"/>
      <c r="G2016" s="104"/>
      <c r="H2016" s="104"/>
      <c r="I2016" s="104"/>
      <c r="J2016" s="104"/>
      <c r="K2016" s="104"/>
      <c r="L2016" s="104"/>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3"/>
      <c r="B2017" s="93"/>
      <c r="C2017" s="93"/>
      <c r="D2017" s="93"/>
      <c r="E2017" s="104"/>
      <c r="F2017" s="104"/>
      <c r="G2017" s="104"/>
      <c r="H2017" s="104"/>
      <c r="I2017" s="104"/>
      <c r="J2017" s="104"/>
      <c r="K2017" s="104"/>
      <c r="L2017" s="104"/>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3"/>
      <c r="B2018" s="93"/>
      <c r="C2018" s="93"/>
      <c r="D2018" s="93"/>
      <c r="E2018" s="104"/>
      <c r="F2018" s="104"/>
      <c r="G2018" s="104"/>
      <c r="H2018" s="104"/>
      <c r="I2018" s="104"/>
      <c r="J2018" s="104"/>
      <c r="K2018" s="104"/>
      <c r="L2018" s="104"/>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3"/>
      <c r="B2019" s="93"/>
      <c r="C2019" s="93"/>
      <c r="D2019" s="93"/>
      <c r="E2019" s="104"/>
      <c r="F2019" s="104"/>
      <c r="G2019" s="104"/>
      <c r="H2019" s="104"/>
      <c r="I2019" s="104"/>
      <c r="J2019" s="104"/>
      <c r="K2019" s="104"/>
      <c r="L2019" s="104"/>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3"/>
      <c r="B2020" s="93"/>
      <c r="C2020" s="93"/>
      <c r="D2020" s="93"/>
      <c r="E2020" s="104"/>
      <c r="F2020" s="104"/>
      <c r="G2020" s="104"/>
      <c r="H2020" s="104"/>
      <c r="I2020" s="104"/>
      <c r="J2020" s="104"/>
      <c r="K2020" s="104"/>
      <c r="L2020" s="104"/>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3"/>
      <c r="B2021" s="93"/>
      <c r="C2021" s="93"/>
      <c r="D2021" s="93"/>
      <c r="E2021" s="104"/>
      <c r="F2021" s="104"/>
      <c r="G2021" s="104"/>
      <c r="H2021" s="104"/>
      <c r="I2021" s="104"/>
      <c r="J2021" s="104"/>
      <c r="K2021" s="104"/>
      <c r="L2021" s="104"/>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3"/>
      <c r="B2022" s="93"/>
      <c r="C2022" s="93"/>
      <c r="D2022" s="93"/>
      <c r="E2022" s="104"/>
      <c r="F2022" s="104"/>
      <c r="G2022" s="104"/>
      <c r="H2022" s="104"/>
      <c r="I2022" s="104"/>
      <c r="J2022" s="104"/>
      <c r="K2022" s="104"/>
      <c r="L2022" s="104"/>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3"/>
      <c r="B2023" s="93"/>
      <c r="C2023" s="93"/>
      <c r="D2023" s="93"/>
      <c r="E2023" s="104"/>
      <c r="F2023" s="104"/>
      <c r="G2023" s="104"/>
      <c r="H2023" s="104"/>
      <c r="I2023" s="104"/>
      <c r="J2023" s="104"/>
      <c r="K2023" s="104"/>
      <c r="L2023" s="104"/>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3"/>
      <c r="B2024" s="93"/>
      <c r="C2024" s="93"/>
      <c r="D2024" s="93"/>
      <c r="E2024" s="104"/>
      <c r="F2024" s="104"/>
      <c r="G2024" s="104"/>
      <c r="H2024" s="104"/>
      <c r="I2024" s="104"/>
      <c r="J2024" s="104"/>
      <c r="K2024" s="104"/>
      <c r="L2024" s="10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3"/>
      <c r="B2025" s="93"/>
      <c r="C2025" s="93"/>
      <c r="D2025" s="93"/>
      <c r="E2025" s="104"/>
      <c r="F2025" s="104"/>
      <c r="G2025" s="104"/>
      <c r="H2025" s="104"/>
      <c r="I2025" s="104"/>
      <c r="J2025" s="104"/>
      <c r="K2025" s="104"/>
      <c r="L2025" s="104"/>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3"/>
      <c r="B2026" s="93"/>
      <c r="C2026" s="93"/>
      <c r="D2026" s="93"/>
      <c r="E2026" s="104"/>
      <c r="F2026" s="104"/>
      <c r="G2026" s="104"/>
      <c r="H2026" s="104"/>
      <c r="I2026" s="104"/>
      <c r="J2026" s="104"/>
      <c r="K2026" s="104"/>
      <c r="L2026" s="104"/>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3"/>
      <c r="B2027" s="93"/>
      <c r="C2027" s="93"/>
      <c r="D2027" s="93"/>
      <c r="E2027" s="104"/>
      <c r="F2027" s="104"/>
      <c r="G2027" s="104"/>
      <c r="H2027" s="104"/>
      <c r="I2027" s="104"/>
      <c r="J2027" s="104"/>
      <c r="K2027" s="104"/>
      <c r="L2027" s="104"/>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3"/>
      <c r="B2028" s="93"/>
      <c r="C2028" s="93"/>
      <c r="D2028" s="93"/>
      <c r="E2028" s="104"/>
      <c r="F2028" s="104"/>
      <c r="G2028" s="104"/>
      <c r="H2028" s="104"/>
      <c r="I2028" s="104"/>
      <c r="J2028" s="104"/>
      <c r="K2028" s="104"/>
      <c r="L2028" s="104"/>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3"/>
      <c r="B2029" s="93"/>
      <c r="C2029" s="93"/>
      <c r="D2029" s="93"/>
      <c r="E2029" s="104"/>
      <c r="F2029" s="104"/>
      <c r="G2029" s="104"/>
      <c r="H2029" s="104"/>
      <c r="I2029" s="104"/>
      <c r="J2029" s="104"/>
      <c r="K2029" s="104"/>
      <c r="L2029" s="104"/>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3"/>
      <c r="B2030" s="93"/>
      <c r="C2030" s="93"/>
      <c r="D2030" s="93"/>
      <c r="E2030" s="104"/>
      <c r="F2030" s="104"/>
      <c r="G2030" s="104"/>
      <c r="H2030" s="104"/>
      <c r="I2030" s="104"/>
      <c r="J2030" s="104"/>
      <c r="K2030" s="104"/>
      <c r="L2030" s="104"/>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3"/>
      <c r="B2031" s="93"/>
      <c r="C2031" s="93"/>
      <c r="D2031" s="93"/>
      <c r="E2031" s="104"/>
      <c r="F2031" s="104"/>
      <c r="G2031" s="104"/>
      <c r="H2031" s="104"/>
      <c r="I2031" s="104"/>
      <c r="J2031" s="104"/>
      <c r="K2031" s="104"/>
      <c r="L2031" s="104"/>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3"/>
      <c r="B2032" s="93"/>
      <c r="C2032" s="93"/>
      <c r="D2032" s="93"/>
      <c r="E2032" s="104"/>
      <c r="F2032" s="104"/>
      <c r="G2032" s="104"/>
      <c r="H2032" s="104"/>
      <c r="I2032" s="104"/>
      <c r="J2032" s="104"/>
      <c r="K2032" s="104"/>
      <c r="L2032" s="104"/>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3"/>
      <c r="B2033" s="93"/>
      <c r="C2033" s="93"/>
      <c r="D2033" s="93"/>
      <c r="E2033" s="104"/>
      <c r="F2033" s="104"/>
      <c r="G2033" s="104"/>
      <c r="H2033" s="104"/>
      <c r="I2033" s="104"/>
      <c r="J2033" s="104"/>
      <c r="K2033" s="104"/>
      <c r="L2033" s="104"/>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3"/>
      <c r="B2034" s="93"/>
      <c r="C2034" s="93"/>
      <c r="D2034" s="93"/>
      <c r="E2034" s="104"/>
      <c r="F2034" s="104"/>
      <c r="G2034" s="104"/>
      <c r="H2034" s="104"/>
      <c r="I2034" s="104"/>
      <c r="J2034" s="104"/>
      <c r="K2034" s="104"/>
      <c r="L2034" s="10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3"/>
      <c r="B2035" s="93"/>
      <c r="C2035" s="93"/>
      <c r="D2035" s="93"/>
      <c r="E2035" s="104"/>
      <c r="F2035" s="104"/>
      <c r="G2035" s="104"/>
      <c r="H2035" s="104"/>
      <c r="I2035" s="104"/>
      <c r="J2035" s="104"/>
      <c r="K2035" s="104"/>
      <c r="L2035" s="104"/>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3"/>
      <c r="B2036" s="93"/>
      <c r="C2036" s="93"/>
      <c r="D2036" s="93"/>
      <c r="E2036" s="104"/>
      <c r="F2036" s="104"/>
      <c r="G2036" s="104"/>
      <c r="H2036" s="104"/>
      <c r="I2036" s="104"/>
      <c r="J2036" s="104"/>
      <c r="K2036" s="104"/>
      <c r="L2036" s="104"/>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3"/>
      <c r="B2037" s="93"/>
      <c r="C2037" s="93"/>
      <c r="D2037" s="93"/>
      <c r="E2037" s="104"/>
      <c r="F2037" s="104"/>
      <c r="G2037" s="104"/>
      <c r="H2037" s="104"/>
      <c r="I2037" s="104"/>
      <c r="J2037" s="104"/>
      <c r="K2037" s="104"/>
      <c r="L2037" s="104"/>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3"/>
      <c r="B2038" s="93"/>
      <c r="C2038" s="93"/>
      <c r="D2038" s="93"/>
      <c r="E2038" s="104"/>
      <c r="F2038" s="104"/>
      <c r="G2038" s="104"/>
      <c r="H2038" s="104"/>
      <c r="I2038" s="104"/>
      <c r="J2038" s="104"/>
      <c r="K2038" s="104"/>
      <c r="L2038" s="104"/>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3"/>
      <c r="B2039" s="93"/>
      <c r="C2039" s="93"/>
      <c r="D2039" s="93"/>
      <c r="E2039" s="104"/>
      <c r="F2039" s="104"/>
      <c r="G2039" s="104"/>
      <c r="H2039" s="104"/>
      <c r="I2039" s="104"/>
      <c r="J2039" s="104"/>
      <c r="K2039" s="104"/>
      <c r="L2039" s="104"/>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3"/>
      <c r="B2040" s="93"/>
      <c r="C2040" s="93"/>
      <c r="D2040" s="93"/>
      <c r="E2040" s="104"/>
      <c r="F2040" s="104"/>
      <c r="G2040" s="104"/>
      <c r="H2040" s="104"/>
      <c r="I2040" s="104"/>
      <c r="J2040" s="104"/>
      <c r="K2040" s="104"/>
      <c r="L2040" s="104"/>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3"/>
      <c r="B2041" s="93"/>
      <c r="C2041" s="93"/>
      <c r="D2041" s="93"/>
      <c r="E2041" s="104"/>
      <c r="F2041" s="104"/>
      <c r="G2041" s="104"/>
      <c r="H2041" s="104"/>
      <c r="I2041" s="104"/>
      <c r="J2041" s="104"/>
      <c r="K2041" s="104"/>
      <c r="L2041" s="104"/>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3"/>
      <c r="B2042" s="93"/>
      <c r="C2042" s="93"/>
      <c r="D2042" s="93"/>
      <c r="E2042" s="104"/>
      <c r="F2042" s="104"/>
      <c r="G2042" s="104"/>
      <c r="H2042" s="104"/>
      <c r="I2042" s="104"/>
      <c r="J2042" s="104"/>
      <c r="K2042" s="104"/>
      <c r="L2042" s="104"/>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3"/>
      <c r="B2043" s="93"/>
      <c r="C2043" s="93"/>
      <c r="D2043" s="93"/>
      <c r="E2043" s="104"/>
      <c r="F2043" s="104"/>
      <c r="G2043" s="104"/>
      <c r="H2043" s="104"/>
      <c r="I2043" s="104"/>
      <c r="J2043" s="104"/>
      <c r="K2043" s="104"/>
      <c r="L2043" s="104"/>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3"/>
      <c r="B2044" s="93"/>
      <c r="C2044" s="93"/>
      <c r="D2044" s="93"/>
      <c r="E2044" s="104"/>
      <c r="F2044" s="104"/>
      <c r="G2044" s="104"/>
      <c r="H2044" s="104"/>
      <c r="I2044" s="104"/>
      <c r="J2044" s="104"/>
      <c r="K2044" s="104"/>
      <c r="L2044" s="10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3"/>
      <c r="B2045" s="93"/>
      <c r="C2045" s="93"/>
      <c r="D2045" s="93"/>
      <c r="E2045" s="104"/>
      <c r="F2045" s="104"/>
      <c r="G2045" s="104"/>
      <c r="H2045" s="104"/>
      <c r="I2045" s="104"/>
      <c r="J2045" s="104"/>
      <c r="K2045" s="104"/>
      <c r="L2045" s="104"/>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3"/>
      <c r="B2046" s="93"/>
      <c r="C2046" s="93"/>
      <c r="D2046" s="93"/>
      <c r="E2046" s="104"/>
      <c r="F2046" s="104"/>
      <c r="G2046" s="104"/>
      <c r="H2046" s="104"/>
      <c r="I2046" s="104"/>
      <c r="J2046" s="104"/>
      <c r="K2046" s="104"/>
      <c r="L2046" s="104"/>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3"/>
      <c r="B2047" s="93"/>
      <c r="C2047" s="93"/>
      <c r="D2047" s="93"/>
      <c r="E2047" s="104"/>
      <c r="F2047" s="104"/>
      <c r="G2047" s="104"/>
      <c r="H2047" s="104"/>
      <c r="I2047" s="104"/>
      <c r="J2047" s="104"/>
      <c r="K2047" s="104"/>
      <c r="L2047" s="104"/>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3"/>
      <c r="B2048" s="93"/>
      <c r="C2048" s="93"/>
      <c r="D2048" s="93"/>
      <c r="E2048" s="104"/>
      <c r="F2048" s="104"/>
      <c r="G2048" s="104"/>
      <c r="H2048" s="104"/>
      <c r="I2048" s="104"/>
      <c r="J2048" s="104"/>
      <c r="K2048" s="104"/>
      <c r="L2048" s="104"/>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3"/>
      <c r="B2049" s="93"/>
      <c r="C2049" s="93"/>
      <c r="D2049" s="93"/>
      <c r="E2049" s="104"/>
      <c r="F2049" s="104"/>
      <c r="G2049" s="104"/>
      <c r="H2049" s="104"/>
      <c r="I2049" s="104"/>
      <c r="J2049" s="104"/>
      <c r="K2049" s="104"/>
      <c r="L2049" s="104"/>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3"/>
      <c r="B2050" s="93"/>
      <c r="C2050" s="93"/>
      <c r="D2050" s="93"/>
      <c r="E2050" s="104"/>
      <c r="F2050" s="104"/>
      <c r="G2050" s="104"/>
      <c r="H2050" s="104"/>
      <c r="I2050" s="104"/>
      <c r="J2050" s="104"/>
      <c r="K2050" s="104"/>
      <c r="L2050" s="104"/>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3"/>
      <c r="B2051" s="93"/>
      <c r="C2051" s="93"/>
      <c r="D2051" s="93"/>
      <c r="E2051" s="104"/>
      <c r="F2051" s="104"/>
      <c r="G2051" s="104"/>
      <c r="H2051" s="104"/>
      <c r="I2051" s="104"/>
      <c r="J2051" s="104"/>
      <c r="K2051" s="104"/>
      <c r="L2051" s="104"/>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3"/>
      <c r="B2052" s="93"/>
      <c r="C2052" s="93"/>
      <c r="D2052" s="93"/>
      <c r="E2052" s="104"/>
      <c r="F2052" s="104"/>
      <c r="G2052" s="104"/>
      <c r="H2052" s="104"/>
      <c r="I2052" s="104"/>
      <c r="J2052" s="104"/>
      <c r="K2052" s="104"/>
      <c r="L2052" s="104"/>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3"/>
      <c r="B2053" s="93"/>
      <c r="C2053" s="93"/>
      <c r="D2053" s="93"/>
      <c r="E2053" s="104"/>
      <c r="F2053" s="104"/>
      <c r="G2053" s="104"/>
      <c r="H2053" s="104"/>
      <c r="I2053" s="104"/>
      <c r="J2053" s="104"/>
      <c r="K2053" s="104"/>
      <c r="L2053" s="104"/>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3"/>
      <c r="B2054" s="93"/>
      <c r="C2054" s="93"/>
      <c r="D2054" s="93"/>
      <c r="E2054" s="104"/>
      <c r="F2054" s="104"/>
      <c r="G2054" s="104"/>
      <c r="H2054" s="104"/>
      <c r="I2054" s="104"/>
      <c r="J2054" s="104"/>
      <c r="K2054" s="104"/>
      <c r="L2054" s="10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3"/>
      <c r="B2055" s="93"/>
      <c r="C2055" s="93"/>
      <c r="D2055" s="93"/>
      <c r="E2055" s="104"/>
      <c r="F2055" s="104"/>
      <c r="G2055" s="104"/>
      <c r="H2055" s="104"/>
      <c r="I2055" s="104"/>
      <c r="J2055" s="104"/>
      <c r="K2055" s="104"/>
      <c r="L2055" s="104"/>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3"/>
      <c r="B2056" s="93"/>
      <c r="C2056" s="93"/>
      <c r="D2056" s="93"/>
      <c r="E2056" s="104"/>
      <c r="F2056" s="104"/>
      <c r="G2056" s="104"/>
      <c r="H2056" s="104"/>
      <c r="I2056" s="104"/>
      <c r="J2056" s="104"/>
      <c r="K2056" s="104"/>
      <c r="L2056" s="104"/>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3"/>
      <c r="B2057" s="93"/>
      <c r="C2057" s="93"/>
      <c r="D2057" s="93"/>
      <c r="E2057" s="104"/>
      <c r="F2057" s="104"/>
      <c r="G2057" s="104"/>
      <c r="H2057" s="104"/>
      <c r="I2057" s="104"/>
      <c r="J2057" s="104"/>
      <c r="K2057" s="104"/>
      <c r="L2057" s="104"/>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3"/>
      <c r="B2058" s="93"/>
      <c r="C2058" s="93"/>
      <c r="D2058" s="93"/>
      <c r="E2058" s="104"/>
      <c r="F2058" s="104"/>
      <c r="G2058" s="104"/>
      <c r="H2058" s="104"/>
      <c r="I2058" s="104"/>
      <c r="J2058" s="104"/>
      <c r="K2058" s="104"/>
      <c r="L2058" s="104"/>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3"/>
      <c r="B2059" s="93"/>
      <c r="C2059" s="93"/>
      <c r="D2059" s="93"/>
      <c r="E2059" s="104"/>
      <c r="F2059" s="104"/>
      <c r="G2059" s="104"/>
      <c r="H2059" s="104"/>
      <c r="I2059" s="104"/>
      <c r="J2059" s="104"/>
      <c r="K2059" s="104"/>
      <c r="L2059" s="104"/>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3"/>
      <c r="B2060" s="93"/>
      <c r="C2060" s="93"/>
      <c r="D2060" s="93"/>
      <c r="E2060" s="104"/>
      <c r="F2060" s="104"/>
      <c r="G2060" s="104"/>
      <c r="H2060" s="104"/>
      <c r="I2060" s="104"/>
      <c r="J2060" s="104"/>
      <c r="K2060" s="104"/>
      <c r="L2060" s="104"/>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3"/>
      <c r="B2061" s="93"/>
      <c r="C2061" s="93"/>
      <c r="D2061" s="93"/>
      <c r="E2061" s="104"/>
      <c r="F2061" s="104"/>
      <c r="G2061" s="104"/>
      <c r="H2061" s="104"/>
      <c r="I2061" s="104"/>
      <c r="J2061" s="104"/>
      <c r="K2061" s="104"/>
      <c r="L2061" s="104"/>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3"/>
      <c r="B2062" s="93"/>
      <c r="C2062" s="93"/>
      <c r="D2062" s="93"/>
      <c r="E2062" s="104"/>
      <c r="F2062" s="104"/>
      <c r="G2062" s="104"/>
      <c r="H2062" s="104"/>
      <c r="I2062" s="104"/>
      <c r="J2062" s="104"/>
      <c r="K2062" s="104"/>
      <c r="L2062" s="104"/>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3"/>
      <c r="B2063" s="93"/>
      <c r="C2063" s="93"/>
      <c r="D2063" s="93"/>
      <c r="E2063" s="104"/>
      <c r="F2063" s="104"/>
      <c r="G2063" s="104"/>
      <c r="H2063" s="104"/>
      <c r="I2063" s="104"/>
      <c r="J2063" s="104"/>
      <c r="K2063" s="104"/>
      <c r="L2063" s="104"/>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3"/>
      <c r="B2064" s="93"/>
      <c r="C2064" s="93"/>
      <c r="D2064" s="93"/>
      <c r="E2064" s="104"/>
      <c r="F2064" s="104"/>
      <c r="G2064" s="104"/>
      <c r="H2064" s="104"/>
      <c r="I2064" s="104"/>
      <c r="J2064" s="104"/>
      <c r="K2064" s="104"/>
      <c r="L2064" s="10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3"/>
      <c r="B2065" s="93"/>
      <c r="C2065" s="93"/>
      <c r="D2065" s="93"/>
      <c r="E2065" s="104"/>
      <c r="F2065" s="104"/>
      <c r="G2065" s="104"/>
      <c r="H2065" s="104"/>
      <c r="I2065" s="104"/>
      <c r="J2065" s="104"/>
      <c r="K2065" s="104"/>
      <c r="L2065" s="104"/>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3"/>
      <c r="B2066" s="93"/>
      <c r="C2066" s="93"/>
      <c r="D2066" s="93"/>
      <c r="E2066" s="104"/>
      <c r="F2066" s="104"/>
      <c r="G2066" s="104"/>
      <c r="H2066" s="104"/>
      <c r="I2066" s="104"/>
      <c r="J2066" s="104"/>
      <c r="K2066" s="104"/>
      <c r="L2066" s="104"/>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3"/>
      <c r="B2067" s="93"/>
      <c r="C2067" s="93"/>
      <c r="D2067" s="93"/>
      <c r="E2067" s="104"/>
      <c r="F2067" s="104"/>
      <c r="G2067" s="104"/>
      <c r="H2067" s="104"/>
      <c r="I2067" s="104"/>
      <c r="J2067" s="104"/>
      <c r="K2067" s="104"/>
      <c r="L2067" s="104"/>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3"/>
      <c r="B2068" s="93"/>
      <c r="C2068" s="93"/>
      <c r="D2068" s="93"/>
      <c r="E2068" s="104"/>
      <c r="F2068" s="104"/>
      <c r="G2068" s="104"/>
      <c r="H2068" s="104"/>
      <c r="I2068" s="104"/>
      <c r="J2068" s="104"/>
      <c r="K2068" s="104"/>
      <c r="L2068" s="104"/>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3"/>
      <c r="B2069" s="93"/>
      <c r="C2069" s="93"/>
      <c r="D2069" s="93"/>
      <c r="E2069" s="104"/>
      <c r="F2069" s="104"/>
      <c r="G2069" s="104"/>
      <c r="H2069" s="104"/>
      <c r="I2069" s="104"/>
      <c r="J2069" s="104"/>
      <c r="K2069" s="104"/>
      <c r="L2069" s="104"/>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3"/>
      <c r="B2070" s="93"/>
      <c r="C2070" s="93"/>
      <c r="D2070" s="93"/>
      <c r="E2070" s="104"/>
      <c r="F2070" s="104"/>
      <c r="G2070" s="104"/>
      <c r="H2070" s="104"/>
      <c r="I2070" s="104"/>
      <c r="J2070" s="104"/>
      <c r="K2070" s="104"/>
      <c r="L2070" s="104"/>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3"/>
      <c r="B2071" s="93"/>
      <c r="C2071" s="93"/>
      <c r="D2071" s="93"/>
      <c r="E2071" s="104"/>
      <c r="F2071" s="104"/>
      <c r="G2071" s="104"/>
      <c r="H2071" s="104"/>
      <c r="I2071" s="104"/>
      <c r="J2071" s="104"/>
      <c r="K2071" s="104"/>
      <c r="L2071" s="104"/>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3"/>
      <c r="B2072" s="93"/>
      <c r="C2072" s="93"/>
      <c r="D2072" s="93"/>
      <c r="E2072" s="104"/>
      <c r="F2072" s="104"/>
      <c r="G2072" s="104"/>
      <c r="H2072" s="104"/>
      <c r="I2072" s="104"/>
      <c r="J2072" s="104"/>
      <c r="K2072" s="104"/>
      <c r="L2072" s="104"/>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3"/>
      <c r="B2073" s="93"/>
      <c r="C2073" s="93"/>
      <c r="D2073" s="93"/>
      <c r="E2073" s="104"/>
      <c r="F2073" s="104"/>
      <c r="G2073" s="104"/>
      <c r="H2073" s="104"/>
      <c r="I2073" s="104"/>
      <c r="J2073" s="104"/>
      <c r="K2073" s="104"/>
      <c r="L2073" s="104"/>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3"/>
      <c r="B2074" s="93"/>
      <c r="C2074" s="93"/>
      <c r="D2074" s="93"/>
      <c r="E2074" s="104"/>
      <c r="F2074" s="104"/>
      <c r="G2074" s="104"/>
      <c r="H2074" s="104"/>
      <c r="I2074" s="104"/>
      <c r="J2074" s="104"/>
      <c r="K2074" s="104"/>
      <c r="L2074" s="10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3"/>
      <c r="B2075" s="93"/>
      <c r="C2075" s="93"/>
      <c r="D2075" s="93"/>
      <c r="E2075" s="104"/>
      <c r="F2075" s="104"/>
      <c r="G2075" s="104"/>
      <c r="H2075" s="104"/>
      <c r="I2075" s="104"/>
      <c r="J2075" s="104"/>
      <c r="K2075" s="104"/>
      <c r="L2075" s="104"/>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3"/>
      <c r="B2076" s="93"/>
      <c r="C2076" s="93"/>
      <c r="D2076" s="93"/>
      <c r="E2076" s="104"/>
      <c r="F2076" s="104"/>
      <c r="G2076" s="104"/>
      <c r="H2076" s="104"/>
      <c r="I2076" s="104"/>
      <c r="J2076" s="104"/>
      <c r="K2076" s="104"/>
      <c r="L2076" s="104"/>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3"/>
      <c r="B2077" s="93"/>
      <c r="C2077" s="93"/>
      <c r="D2077" s="93"/>
      <c r="E2077" s="104"/>
      <c r="F2077" s="104"/>
      <c r="G2077" s="104"/>
      <c r="H2077" s="104"/>
      <c r="I2077" s="104"/>
      <c r="J2077" s="104"/>
      <c r="K2077" s="104"/>
      <c r="L2077" s="104"/>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3"/>
      <c r="B2078" s="93"/>
      <c r="C2078" s="93"/>
      <c r="D2078" s="93"/>
      <c r="E2078" s="104"/>
      <c r="F2078" s="104"/>
      <c r="G2078" s="104"/>
      <c r="H2078" s="104"/>
      <c r="I2078" s="104"/>
      <c r="J2078" s="104"/>
      <c r="K2078" s="104"/>
      <c r="L2078" s="104"/>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3"/>
      <c r="B2079" s="93"/>
      <c r="C2079" s="93"/>
      <c r="D2079" s="93"/>
      <c r="E2079" s="104"/>
      <c r="F2079" s="104"/>
      <c r="G2079" s="104"/>
      <c r="H2079" s="104"/>
      <c r="I2079" s="104"/>
      <c r="J2079" s="104"/>
      <c r="K2079" s="104"/>
      <c r="L2079" s="104"/>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3"/>
      <c r="B2080" s="93"/>
      <c r="C2080" s="93"/>
      <c r="D2080" s="93"/>
      <c r="E2080" s="104"/>
      <c r="F2080" s="104"/>
      <c r="G2080" s="104"/>
      <c r="H2080" s="104"/>
      <c r="I2080" s="104"/>
      <c r="J2080" s="104"/>
      <c r="K2080" s="104"/>
      <c r="L2080" s="104"/>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3"/>
      <c r="B2081" s="93"/>
      <c r="C2081" s="93"/>
      <c r="D2081" s="93"/>
      <c r="E2081" s="104"/>
      <c r="F2081" s="104"/>
      <c r="G2081" s="104"/>
      <c r="H2081" s="104"/>
      <c r="I2081" s="104"/>
      <c r="J2081" s="104"/>
      <c r="K2081" s="104"/>
      <c r="L2081" s="104"/>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3"/>
      <c r="B2082" s="93"/>
      <c r="C2082" s="93"/>
      <c r="D2082" s="93"/>
      <c r="E2082" s="104"/>
      <c r="F2082" s="104"/>
      <c r="G2082" s="104"/>
      <c r="H2082" s="104"/>
      <c r="I2082" s="104"/>
      <c r="J2082" s="104"/>
      <c r="K2082" s="104"/>
      <c r="L2082" s="104"/>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3"/>
      <c r="B2083" s="93"/>
      <c r="C2083" s="93"/>
      <c r="D2083" s="93"/>
      <c r="E2083" s="104"/>
      <c r="F2083" s="104"/>
      <c r="G2083" s="104"/>
      <c r="H2083" s="104"/>
      <c r="I2083" s="104"/>
      <c r="J2083" s="104"/>
      <c r="K2083" s="104"/>
      <c r="L2083" s="104"/>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3"/>
      <c r="B2084" s="93"/>
      <c r="C2084" s="93"/>
      <c r="D2084" s="93"/>
      <c r="E2084" s="104"/>
      <c r="F2084" s="104"/>
      <c r="G2084" s="104"/>
      <c r="H2084" s="104"/>
      <c r="I2084" s="104"/>
      <c r="J2084" s="104"/>
      <c r="K2084" s="104"/>
      <c r="L2084" s="10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3"/>
      <c r="B2085" s="93"/>
      <c r="C2085" s="93"/>
      <c r="D2085" s="93"/>
      <c r="E2085" s="104"/>
      <c r="F2085" s="104"/>
      <c r="G2085" s="104"/>
      <c r="H2085" s="104"/>
      <c r="I2085" s="104"/>
      <c r="J2085" s="104"/>
      <c r="K2085" s="104"/>
      <c r="L2085" s="104"/>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3"/>
      <c r="B2086" s="93"/>
      <c r="C2086" s="93"/>
      <c r="D2086" s="93"/>
      <c r="E2086" s="104"/>
      <c r="F2086" s="104"/>
      <c r="G2086" s="104"/>
      <c r="H2086" s="104"/>
      <c r="I2086" s="104"/>
      <c r="J2086" s="104"/>
      <c r="K2086" s="104"/>
      <c r="L2086" s="104"/>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3"/>
      <c r="B2087" s="93"/>
      <c r="C2087" s="93"/>
      <c r="D2087" s="93"/>
      <c r="E2087" s="104"/>
      <c r="F2087" s="104"/>
      <c r="G2087" s="104"/>
      <c r="H2087" s="104"/>
      <c r="I2087" s="104"/>
      <c r="J2087" s="104"/>
      <c r="K2087" s="104"/>
      <c r="L2087" s="104"/>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3"/>
      <c r="B2088" s="93"/>
      <c r="C2088" s="93"/>
      <c r="D2088" s="93"/>
      <c r="E2088" s="104"/>
      <c r="F2088" s="104"/>
      <c r="G2088" s="104"/>
      <c r="H2088" s="104"/>
      <c r="I2088" s="104"/>
      <c r="J2088" s="104"/>
      <c r="K2088" s="104"/>
      <c r="L2088" s="104"/>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3"/>
      <c r="B2089" s="93"/>
      <c r="C2089" s="93"/>
      <c r="D2089" s="93"/>
      <c r="E2089" s="104"/>
      <c r="F2089" s="104"/>
      <c r="G2089" s="104"/>
      <c r="H2089" s="104"/>
      <c r="I2089" s="104"/>
      <c r="J2089" s="104"/>
      <c r="K2089" s="104"/>
      <c r="L2089" s="104"/>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3"/>
      <c r="B2090" s="93"/>
      <c r="C2090" s="93"/>
      <c r="D2090" s="93"/>
      <c r="E2090" s="104"/>
      <c r="F2090" s="104"/>
      <c r="G2090" s="104"/>
      <c r="H2090" s="104"/>
      <c r="I2090" s="104"/>
      <c r="J2090" s="104"/>
      <c r="K2090" s="104"/>
      <c r="L2090" s="104"/>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3"/>
      <c r="B2091" s="93"/>
      <c r="C2091" s="93"/>
      <c r="D2091" s="93"/>
      <c r="E2091" s="104"/>
      <c r="F2091" s="104"/>
      <c r="G2091" s="104"/>
      <c r="H2091" s="104"/>
      <c r="I2091" s="104"/>
      <c r="J2091" s="104"/>
      <c r="K2091" s="104"/>
      <c r="L2091" s="104"/>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3"/>
      <c r="B2092" s="93"/>
      <c r="C2092" s="93"/>
      <c r="D2092" s="93"/>
      <c r="E2092" s="104"/>
      <c r="F2092" s="104"/>
      <c r="G2092" s="104"/>
      <c r="H2092" s="104"/>
      <c r="I2092" s="104"/>
      <c r="J2092" s="104"/>
      <c r="K2092" s="104"/>
      <c r="L2092" s="104"/>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3"/>
      <c r="B2093" s="93"/>
      <c r="C2093" s="93"/>
      <c r="D2093" s="93"/>
      <c r="E2093" s="104"/>
      <c r="F2093" s="104"/>
      <c r="G2093" s="104"/>
      <c r="H2093" s="104"/>
      <c r="I2093" s="104"/>
      <c r="J2093" s="104"/>
      <c r="K2093" s="104"/>
      <c r="L2093" s="104"/>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3"/>
      <c r="B2094" s="93"/>
      <c r="C2094" s="93"/>
      <c r="D2094" s="93"/>
      <c r="E2094" s="104"/>
      <c r="F2094" s="104"/>
      <c r="G2094" s="104"/>
      <c r="H2094" s="104"/>
      <c r="I2094" s="104"/>
      <c r="J2094" s="104"/>
      <c r="K2094" s="104"/>
      <c r="L2094" s="10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3"/>
      <c r="B2095" s="93"/>
      <c r="C2095" s="93"/>
      <c r="D2095" s="93"/>
      <c r="E2095" s="104"/>
      <c r="F2095" s="104"/>
      <c r="G2095" s="104"/>
      <c r="H2095" s="104"/>
      <c r="I2095" s="104"/>
      <c r="J2095" s="104"/>
      <c r="K2095" s="104"/>
      <c r="L2095" s="104"/>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3"/>
      <c r="B2096" s="93"/>
      <c r="C2096" s="93"/>
      <c r="D2096" s="93"/>
      <c r="E2096" s="104"/>
      <c r="F2096" s="104"/>
      <c r="G2096" s="104"/>
      <c r="H2096" s="104"/>
      <c r="I2096" s="104"/>
      <c r="J2096" s="104"/>
      <c r="K2096" s="104"/>
      <c r="L2096" s="104"/>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3"/>
      <c r="B2097" s="93"/>
      <c r="C2097" s="93"/>
      <c r="D2097" s="93"/>
      <c r="E2097" s="104"/>
      <c r="F2097" s="104"/>
      <c r="G2097" s="104"/>
      <c r="H2097" s="104"/>
      <c r="I2097" s="104"/>
      <c r="J2097" s="104"/>
      <c r="K2097" s="104"/>
      <c r="L2097" s="104"/>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3"/>
      <c r="B2098" s="93"/>
      <c r="C2098" s="93"/>
      <c r="D2098" s="93"/>
      <c r="E2098" s="104"/>
      <c r="F2098" s="104"/>
      <c r="G2098" s="104"/>
      <c r="H2098" s="104"/>
      <c r="I2098" s="104"/>
      <c r="J2098" s="104"/>
      <c r="K2098" s="104"/>
      <c r="L2098" s="104"/>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3"/>
      <c r="B2099" s="93"/>
      <c r="C2099" s="93"/>
      <c r="D2099" s="93"/>
      <c r="E2099" s="104"/>
      <c r="F2099" s="104"/>
      <c r="G2099" s="104"/>
      <c r="H2099" s="104"/>
      <c r="I2099" s="104"/>
      <c r="J2099" s="104"/>
      <c r="K2099" s="104"/>
      <c r="L2099" s="104"/>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3"/>
      <c r="B2100" s="93"/>
      <c r="C2100" s="93"/>
      <c r="D2100" s="93"/>
      <c r="E2100" s="104"/>
      <c r="F2100" s="104"/>
      <c r="G2100" s="104"/>
      <c r="H2100" s="104"/>
      <c r="I2100" s="104"/>
      <c r="J2100" s="104"/>
      <c r="K2100" s="104"/>
      <c r="L2100" s="104"/>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3"/>
      <c r="B2101" s="93"/>
      <c r="C2101" s="93"/>
      <c r="D2101" s="93"/>
      <c r="E2101" s="104"/>
      <c r="F2101" s="104"/>
      <c r="G2101" s="104"/>
      <c r="H2101" s="104"/>
      <c r="I2101" s="104"/>
      <c r="J2101" s="104"/>
      <c r="K2101" s="104"/>
      <c r="L2101" s="104"/>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3"/>
      <c r="B2102" s="93"/>
      <c r="C2102" s="93"/>
      <c r="D2102" s="93"/>
      <c r="E2102" s="104"/>
      <c r="F2102" s="104"/>
      <c r="G2102" s="104"/>
      <c r="H2102" s="104"/>
      <c r="I2102" s="104"/>
      <c r="J2102" s="104"/>
      <c r="K2102" s="104"/>
      <c r="L2102" s="104"/>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3"/>
      <c r="B2103" s="93"/>
      <c r="C2103" s="93"/>
      <c r="D2103" s="93"/>
      <c r="E2103" s="104"/>
      <c r="F2103" s="104"/>
      <c r="G2103" s="104"/>
      <c r="H2103" s="104"/>
      <c r="I2103" s="104"/>
      <c r="J2103" s="104"/>
      <c r="K2103" s="104"/>
      <c r="L2103" s="104"/>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3"/>
      <c r="B2104" s="93"/>
      <c r="C2104" s="93"/>
      <c r="D2104" s="93"/>
      <c r="E2104" s="104"/>
      <c r="F2104" s="104"/>
      <c r="G2104" s="104"/>
      <c r="H2104" s="104"/>
      <c r="I2104" s="104"/>
      <c r="J2104" s="104"/>
      <c r="K2104" s="104"/>
      <c r="L2104" s="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3"/>
      <c r="B2105" s="93"/>
      <c r="C2105" s="93"/>
      <c r="D2105" s="93"/>
      <c r="E2105" s="104"/>
      <c r="F2105" s="104"/>
      <c r="G2105" s="104"/>
      <c r="H2105" s="104"/>
      <c r="I2105" s="104"/>
      <c r="J2105" s="104"/>
      <c r="K2105" s="104"/>
      <c r="L2105" s="104"/>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3"/>
      <c r="B2106" s="93"/>
      <c r="C2106" s="93"/>
      <c r="D2106" s="93"/>
      <c r="E2106" s="104"/>
      <c r="F2106" s="104"/>
      <c r="G2106" s="104"/>
      <c r="H2106" s="104"/>
      <c r="I2106" s="104"/>
      <c r="J2106" s="104"/>
      <c r="K2106" s="104"/>
      <c r="L2106" s="104"/>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3"/>
      <c r="B2107" s="93"/>
      <c r="C2107" s="93"/>
      <c r="D2107" s="93"/>
      <c r="E2107" s="104"/>
      <c r="F2107" s="104"/>
      <c r="G2107" s="104"/>
      <c r="H2107" s="104"/>
      <c r="I2107" s="104"/>
      <c r="J2107" s="104"/>
      <c r="K2107" s="104"/>
      <c r="L2107" s="104"/>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3"/>
      <c r="B2108" s="93"/>
      <c r="C2108" s="93"/>
      <c r="D2108" s="93"/>
      <c r="E2108" s="104"/>
      <c r="F2108" s="104"/>
      <c r="G2108" s="104"/>
      <c r="H2108" s="104"/>
      <c r="I2108" s="104"/>
      <c r="J2108" s="104"/>
      <c r="K2108" s="104"/>
      <c r="L2108" s="104"/>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3"/>
      <c r="B2109" s="93"/>
      <c r="C2109" s="93"/>
      <c r="D2109" s="93"/>
      <c r="E2109" s="104"/>
      <c r="F2109" s="104"/>
      <c r="G2109" s="104"/>
      <c r="H2109" s="104"/>
      <c r="I2109" s="104"/>
      <c r="J2109" s="104"/>
      <c r="K2109" s="104"/>
      <c r="L2109" s="104"/>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3"/>
      <c r="B2110" s="93"/>
      <c r="C2110" s="93"/>
      <c r="D2110" s="93"/>
      <c r="E2110" s="104"/>
      <c r="F2110" s="104"/>
      <c r="G2110" s="104"/>
      <c r="H2110" s="104"/>
      <c r="I2110" s="104"/>
      <c r="J2110" s="104"/>
      <c r="K2110" s="104"/>
      <c r="L2110" s="104"/>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3"/>
      <c r="B2111" s="93"/>
      <c r="C2111" s="93"/>
      <c r="D2111" s="93"/>
      <c r="E2111" s="104"/>
      <c r="F2111" s="104"/>
      <c r="G2111" s="104"/>
      <c r="H2111" s="104"/>
      <c r="I2111" s="104"/>
      <c r="J2111" s="104"/>
      <c r="K2111" s="104"/>
      <c r="L2111" s="104"/>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3"/>
      <c r="B2112" s="93"/>
      <c r="C2112" s="93"/>
      <c r="D2112" s="93"/>
      <c r="E2112" s="104"/>
      <c r="F2112" s="104"/>
      <c r="G2112" s="104"/>
      <c r="H2112" s="104"/>
      <c r="I2112" s="104"/>
      <c r="J2112" s="104"/>
      <c r="K2112" s="104"/>
      <c r="L2112" s="104"/>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3"/>
      <c r="B2113" s="93"/>
      <c r="C2113" s="93"/>
      <c r="D2113" s="93"/>
      <c r="E2113" s="104"/>
      <c r="F2113" s="104"/>
      <c r="G2113" s="104"/>
      <c r="H2113" s="104"/>
      <c r="I2113" s="104"/>
      <c r="J2113" s="104"/>
      <c r="K2113" s="104"/>
      <c r="L2113" s="104"/>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3"/>
      <c r="B2114" s="93"/>
      <c r="C2114" s="93"/>
      <c r="D2114" s="93"/>
      <c r="E2114" s="104"/>
      <c r="F2114" s="104"/>
      <c r="G2114" s="104"/>
      <c r="H2114" s="104"/>
      <c r="I2114" s="104"/>
      <c r="J2114" s="104"/>
      <c r="K2114" s="104"/>
      <c r="L2114" s="10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3"/>
      <c r="B2115" s="93"/>
      <c r="C2115" s="93"/>
      <c r="D2115" s="93"/>
      <c r="E2115" s="104"/>
      <c r="F2115" s="104"/>
      <c r="G2115" s="104"/>
      <c r="H2115" s="104"/>
      <c r="I2115" s="104"/>
      <c r="J2115" s="104"/>
      <c r="K2115" s="104"/>
      <c r="L2115" s="104"/>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3"/>
      <c r="B2116" s="93"/>
      <c r="C2116" s="93"/>
      <c r="D2116" s="93"/>
      <c r="E2116" s="104"/>
      <c r="F2116" s="104"/>
      <c r="G2116" s="104"/>
      <c r="H2116" s="104"/>
      <c r="I2116" s="104"/>
      <c r="J2116" s="104"/>
      <c r="K2116" s="104"/>
      <c r="L2116" s="104"/>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3"/>
      <c r="B2117" s="93"/>
      <c r="C2117" s="93"/>
      <c r="D2117" s="93"/>
      <c r="E2117" s="104"/>
      <c r="F2117" s="104"/>
      <c r="G2117" s="104"/>
      <c r="H2117" s="104"/>
      <c r="I2117" s="104"/>
      <c r="J2117" s="104"/>
      <c r="K2117" s="104"/>
      <c r="L2117" s="104"/>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3"/>
      <c r="B2118" s="93"/>
      <c r="C2118" s="93"/>
      <c r="D2118" s="93"/>
      <c r="E2118" s="104"/>
      <c r="F2118" s="104"/>
      <c r="G2118" s="104"/>
      <c r="H2118" s="104"/>
      <c r="I2118" s="104"/>
      <c r="J2118" s="104"/>
      <c r="K2118" s="104"/>
      <c r="L2118" s="104"/>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3"/>
      <c r="B2119" s="93"/>
      <c r="C2119" s="93"/>
      <c r="D2119" s="93"/>
      <c r="E2119" s="104"/>
      <c r="F2119" s="104"/>
      <c r="G2119" s="104"/>
      <c r="H2119" s="104"/>
      <c r="I2119" s="104"/>
      <c r="J2119" s="104"/>
      <c r="K2119" s="104"/>
      <c r="L2119" s="104"/>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3"/>
      <c r="B2120" s="93"/>
      <c r="C2120" s="93"/>
      <c r="D2120" s="93"/>
      <c r="E2120" s="104"/>
      <c r="F2120" s="104"/>
      <c r="G2120" s="104"/>
      <c r="H2120" s="104"/>
      <c r="I2120" s="104"/>
      <c r="J2120" s="104"/>
      <c r="K2120" s="104"/>
      <c r="L2120" s="104"/>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3"/>
      <c r="B2121" s="93"/>
      <c r="C2121" s="93"/>
      <c r="D2121" s="93"/>
      <c r="E2121" s="104"/>
      <c r="F2121" s="104"/>
      <c r="G2121" s="104"/>
      <c r="H2121" s="104"/>
      <c r="I2121" s="104"/>
      <c r="J2121" s="104"/>
      <c r="K2121" s="104"/>
      <c r="L2121" s="104"/>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3"/>
      <c r="B2122" s="93"/>
      <c r="C2122" s="93"/>
      <c r="D2122" s="93"/>
      <c r="E2122" s="104"/>
      <c r="F2122" s="104"/>
      <c r="G2122" s="104"/>
      <c r="H2122" s="104"/>
      <c r="I2122" s="104"/>
      <c r="J2122" s="104"/>
      <c r="K2122" s="104"/>
      <c r="L2122" s="104"/>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3"/>
      <c r="B2123" s="93"/>
      <c r="C2123" s="93"/>
      <c r="D2123" s="93"/>
      <c r="E2123" s="104"/>
      <c r="F2123" s="104"/>
      <c r="G2123" s="104"/>
      <c r="H2123" s="104"/>
      <c r="I2123" s="104"/>
      <c r="J2123" s="104"/>
      <c r="K2123" s="104"/>
      <c r="L2123" s="104"/>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3"/>
      <c r="B2124" s="93"/>
      <c r="C2124" s="93"/>
      <c r="D2124" s="93"/>
      <c r="E2124" s="104"/>
      <c r="F2124" s="104"/>
      <c r="G2124" s="104"/>
      <c r="H2124" s="104"/>
      <c r="I2124" s="104"/>
      <c r="J2124" s="104"/>
      <c r="K2124" s="104"/>
      <c r="L2124" s="10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3"/>
      <c r="B2125" s="93"/>
      <c r="C2125" s="93"/>
      <c r="D2125" s="93"/>
      <c r="E2125" s="104"/>
      <c r="F2125" s="104"/>
      <c r="G2125" s="104"/>
      <c r="H2125" s="104"/>
      <c r="I2125" s="104"/>
      <c r="J2125" s="104"/>
      <c r="K2125" s="104"/>
      <c r="L2125" s="104"/>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3"/>
      <c r="B2126" s="93"/>
      <c r="C2126" s="93"/>
      <c r="D2126" s="93"/>
      <c r="E2126" s="104"/>
      <c r="F2126" s="104"/>
      <c r="G2126" s="104"/>
      <c r="H2126" s="104"/>
      <c r="I2126" s="104"/>
      <c r="J2126" s="104"/>
      <c r="K2126" s="104"/>
      <c r="L2126" s="104"/>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3"/>
      <c r="B2127" s="93"/>
      <c r="C2127" s="93"/>
      <c r="D2127" s="93"/>
      <c r="E2127" s="104"/>
      <c r="F2127" s="104"/>
      <c r="G2127" s="104"/>
      <c r="H2127" s="104"/>
      <c r="I2127" s="104"/>
      <c r="J2127" s="104"/>
      <c r="K2127" s="104"/>
      <c r="L2127" s="104"/>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3"/>
      <c r="B2128" s="93"/>
      <c r="C2128" s="93"/>
      <c r="D2128" s="93"/>
      <c r="E2128" s="104"/>
      <c r="F2128" s="104"/>
      <c r="G2128" s="104"/>
      <c r="H2128" s="104"/>
      <c r="I2128" s="104"/>
      <c r="J2128" s="104"/>
      <c r="K2128" s="104"/>
      <c r="L2128" s="104"/>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3"/>
      <c r="B2129" s="93"/>
      <c r="C2129" s="93"/>
      <c r="D2129" s="93"/>
      <c r="E2129" s="104"/>
      <c r="F2129" s="104"/>
      <c r="G2129" s="104"/>
      <c r="H2129" s="104"/>
      <c r="I2129" s="104"/>
      <c r="J2129" s="104"/>
      <c r="K2129" s="104"/>
      <c r="L2129" s="104"/>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3"/>
      <c r="B2130" s="93"/>
      <c r="C2130" s="93"/>
      <c r="D2130" s="93"/>
      <c r="E2130" s="104"/>
      <c r="F2130" s="104"/>
      <c r="G2130" s="104"/>
      <c r="H2130" s="104"/>
      <c r="I2130" s="104"/>
      <c r="J2130" s="104"/>
      <c r="K2130" s="104"/>
      <c r="L2130" s="104"/>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3"/>
      <c r="B2131" s="93"/>
      <c r="C2131" s="93"/>
      <c r="D2131" s="93"/>
      <c r="E2131" s="104"/>
      <c r="F2131" s="104"/>
      <c r="G2131" s="104"/>
      <c r="H2131" s="104"/>
      <c r="I2131" s="104"/>
      <c r="J2131" s="104"/>
      <c r="K2131" s="104"/>
      <c r="L2131" s="104"/>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3"/>
      <c r="B2132" s="93"/>
      <c r="C2132" s="93"/>
      <c r="D2132" s="93"/>
      <c r="E2132" s="104"/>
      <c r="F2132" s="104"/>
      <c r="G2132" s="104"/>
      <c r="H2132" s="104"/>
      <c r="I2132" s="104"/>
      <c r="J2132" s="104"/>
      <c r="K2132" s="104"/>
      <c r="L2132" s="104"/>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3"/>
      <c r="B2133" s="93"/>
      <c r="C2133" s="93"/>
      <c r="D2133" s="93"/>
      <c r="E2133" s="104"/>
      <c r="F2133" s="104"/>
      <c r="G2133" s="104"/>
      <c r="H2133" s="104"/>
      <c r="I2133" s="104"/>
      <c r="J2133" s="104"/>
      <c r="K2133" s="104"/>
      <c r="L2133" s="104"/>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3"/>
      <c r="B2134" s="93"/>
      <c r="C2134" s="93"/>
      <c r="D2134" s="93"/>
      <c r="E2134" s="104"/>
      <c r="F2134" s="104"/>
      <c r="G2134" s="104"/>
      <c r="H2134" s="104"/>
      <c r="I2134" s="104"/>
      <c r="J2134" s="104"/>
      <c r="K2134" s="104"/>
      <c r="L2134" s="10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3"/>
      <c r="B2135" s="93"/>
      <c r="C2135" s="93"/>
      <c r="D2135" s="93"/>
      <c r="E2135" s="104"/>
      <c r="F2135" s="104"/>
      <c r="G2135" s="104"/>
      <c r="H2135" s="104"/>
      <c r="I2135" s="104"/>
      <c r="J2135" s="104"/>
      <c r="K2135" s="104"/>
      <c r="L2135" s="104"/>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3"/>
      <c r="B2136" s="93"/>
      <c r="C2136" s="93"/>
      <c r="D2136" s="93"/>
      <c r="E2136" s="104"/>
      <c r="F2136" s="104"/>
      <c r="G2136" s="104"/>
      <c r="H2136" s="104"/>
      <c r="I2136" s="104"/>
      <c r="J2136" s="104"/>
      <c r="K2136" s="104"/>
      <c r="L2136" s="104"/>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3"/>
      <c r="B2137" s="93"/>
      <c r="C2137" s="93"/>
      <c r="D2137" s="93"/>
      <c r="E2137" s="104"/>
      <c r="F2137" s="104"/>
      <c r="G2137" s="104"/>
      <c r="H2137" s="104"/>
      <c r="I2137" s="104"/>
      <c r="J2137" s="104"/>
      <c r="K2137" s="104"/>
      <c r="L2137" s="104"/>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3"/>
      <c r="B2138" s="93"/>
      <c r="C2138" s="93"/>
      <c r="D2138" s="93"/>
      <c r="E2138" s="104"/>
      <c r="F2138" s="104"/>
      <c r="G2138" s="104"/>
      <c r="H2138" s="104"/>
      <c r="I2138" s="104"/>
      <c r="J2138" s="104"/>
      <c r="K2138" s="104"/>
      <c r="L2138" s="104"/>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3"/>
      <c r="B2139" s="93"/>
      <c r="C2139" s="93"/>
      <c r="D2139" s="93"/>
      <c r="E2139" s="104"/>
      <c r="F2139" s="104"/>
      <c r="G2139" s="104"/>
      <c r="H2139" s="104"/>
      <c r="I2139" s="104"/>
      <c r="J2139" s="104"/>
      <c r="K2139" s="104"/>
      <c r="L2139" s="104"/>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3"/>
      <c r="B2140" s="93"/>
      <c r="C2140" s="93"/>
      <c r="D2140" s="93"/>
      <c r="E2140" s="104"/>
      <c r="F2140" s="104"/>
      <c r="G2140" s="104"/>
      <c r="H2140" s="104"/>
      <c r="I2140" s="104"/>
      <c r="J2140" s="104"/>
      <c r="K2140" s="104"/>
      <c r="L2140" s="104"/>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3"/>
      <c r="B2141" s="93"/>
      <c r="C2141" s="93"/>
      <c r="D2141" s="93"/>
      <c r="E2141" s="104"/>
      <c r="F2141" s="104"/>
      <c r="G2141" s="104"/>
      <c r="H2141" s="104"/>
      <c r="I2141" s="104"/>
      <c r="J2141" s="104"/>
      <c r="K2141" s="104"/>
      <c r="L2141" s="104"/>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3"/>
      <c r="B2142" s="93"/>
      <c r="C2142" s="93"/>
      <c r="D2142" s="93"/>
      <c r="E2142" s="104"/>
      <c r="F2142" s="104"/>
      <c r="G2142" s="104"/>
      <c r="H2142" s="104"/>
      <c r="I2142" s="104"/>
      <c r="J2142" s="104"/>
      <c r="K2142" s="104"/>
      <c r="L2142" s="104"/>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3"/>
      <c r="B2143" s="93"/>
      <c r="C2143" s="93"/>
      <c r="D2143" s="93"/>
      <c r="E2143" s="104"/>
      <c r="F2143" s="104"/>
      <c r="G2143" s="104"/>
      <c r="H2143" s="104"/>
      <c r="I2143" s="104"/>
      <c r="J2143" s="104"/>
      <c r="K2143" s="104"/>
      <c r="L2143" s="104"/>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3"/>
      <c r="B2144" s="93"/>
      <c r="C2144" s="93"/>
      <c r="D2144" s="93"/>
      <c r="E2144" s="104"/>
      <c r="F2144" s="104"/>
      <c r="G2144" s="104"/>
      <c r="H2144" s="104"/>
      <c r="I2144" s="104"/>
      <c r="J2144" s="104"/>
      <c r="K2144" s="104"/>
      <c r="L2144" s="10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3"/>
      <c r="B2145" s="93"/>
      <c r="C2145" s="93"/>
      <c r="D2145" s="93"/>
      <c r="E2145" s="104"/>
      <c r="F2145" s="104"/>
      <c r="G2145" s="104"/>
      <c r="H2145" s="104"/>
      <c r="I2145" s="104"/>
      <c r="J2145" s="104"/>
      <c r="K2145" s="104"/>
      <c r="L2145" s="104"/>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3"/>
      <c r="B2146" s="93"/>
      <c r="C2146" s="93"/>
      <c r="D2146" s="93"/>
      <c r="E2146" s="104"/>
      <c r="F2146" s="104"/>
      <c r="G2146" s="104"/>
      <c r="H2146" s="104"/>
      <c r="I2146" s="104"/>
      <c r="J2146" s="104"/>
      <c r="K2146" s="104"/>
      <c r="L2146" s="104"/>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3"/>
      <c r="B2147" s="93"/>
      <c r="C2147" s="93"/>
      <c r="D2147" s="93"/>
      <c r="E2147" s="104"/>
      <c r="F2147" s="104"/>
      <c r="G2147" s="104"/>
      <c r="H2147" s="104"/>
      <c r="I2147" s="104"/>
      <c r="J2147" s="104"/>
      <c r="K2147" s="104"/>
      <c r="L2147" s="104"/>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3"/>
      <c r="B2148" s="93"/>
      <c r="C2148" s="93"/>
      <c r="D2148" s="93"/>
      <c r="E2148" s="104"/>
      <c r="F2148" s="104"/>
      <c r="G2148" s="104"/>
      <c r="H2148" s="104"/>
      <c r="I2148" s="104"/>
      <c r="J2148" s="104"/>
      <c r="K2148" s="104"/>
      <c r="L2148" s="104"/>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3"/>
      <c r="B2149" s="93"/>
      <c r="C2149" s="93"/>
      <c r="D2149" s="93"/>
      <c r="E2149" s="104"/>
      <c r="F2149" s="104"/>
      <c r="G2149" s="104"/>
      <c r="H2149" s="104"/>
      <c r="I2149" s="104"/>
      <c r="J2149" s="104"/>
      <c r="K2149" s="104"/>
      <c r="L2149" s="104"/>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3"/>
      <c r="B2150" s="93"/>
      <c r="C2150" s="93"/>
      <c r="D2150" s="93"/>
      <c r="E2150" s="104"/>
      <c r="F2150" s="104"/>
      <c r="G2150" s="104"/>
      <c r="H2150" s="104"/>
      <c r="I2150" s="104"/>
      <c r="J2150" s="104"/>
      <c r="K2150" s="104"/>
      <c r="L2150" s="104"/>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3"/>
      <c r="B2151" s="93"/>
      <c r="C2151" s="93"/>
      <c r="D2151" s="93"/>
      <c r="E2151" s="104"/>
      <c r="F2151" s="104"/>
      <c r="G2151" s="104"/>
      <c r="H2151" s="104"/>
      <c r="I2151" s="104"/>
      <c r="J2151" s="104"/>
      <c r="K2151" s="104"/>
      <c r="L2151" s="104"/>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3"/>
      <c r="B2152" s="93"/>
      <c r="C2152" s="93"/>
      <c r="D2152" s="93"/>
      <c r="E2152" s="104"/>
      <c r="F2152" s="104"/>
      <c r="G2152" s="104"/>
      <c r="H2152" s="104"/>
      <c r="I2152" s="104"/>
      <c r="J2152" s="104"/>
      <c r="K2152" s="104"/>
      <c r="L2152" s="104"/>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3"/>
      <c r="B2153" s="93"/>
      <c r="C2153" s="93"/>
      <c r="D2153" s="93"/>
      <c r="E2153" s="104"/>
      <c r="F2153" s="104"/>
      <c r="G2153" s="104"/>
      <c r="H2153" s="104"/>
      <c r="I2153" s="104"/>
      <c r="J2153" s="104"/>
      <c r="K2153" s="104"/>
      <c r="L2153" s="104"/>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3"/>
      <c r="B2154" s="93"/>
      <c r="C2154" s="93"/>
      <c r="D2154" s="93"/>
      <c r="E2154" s="104"/>
      <c r="F2154" s="104"/>
      <c r="G2154" s="104"/>
      <c r="H2154" s="104"/>
      <c r="I2154" s="104"/>
      <c r="J2154" s="104"/>
      <c r="K2154" s="104"/>
      <c r="L2154" s="10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3"/>
      <c r="B2155" s="93"/>
      <c r="C2155" s="93"/>
      <c r="D2155" s="93"/>
      <c r="E2155" s="104"/>
      <c r="F2155" s="104"/>
      <c r="G2155" s="104"/>
      <c r="H2155" s="104"/>
      <c r="I2155" s="104"/>
      <c r="J2155" s="104"/>
      <c r="K2155" s="104"/>
      <c r="L2155" s="104"/>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3"/>
      <c r="B2156" s="93"/>
      <c r="C2156" s="93"/>
      <c r="D2156" s="93"/>
      <c r="E2156" s="104"/>
      <c r="F2156" s="104"/>
      <c r="G2156" s="104"/>
      <c r="H2156" s="104"/>
      <c r="I2156" s="104"/>
      <c r="J2156" s="104"/>
      <c r="K2156" s="104"/>
      <c r="L2156" s="104"/>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3"/>
      <c r="B2157" s="93"/>
      <c r="C2157" s="93"/>
      <c r="D2157" s="93"/>
      <c r="E2157" s="104"/>
      <c r="F2157" s="104"/>
      <c r="G2157" s="104"/>
      <c r="H2157" s="104"/>
      <c r="I2157" s="104"/>
      <c r="J2157" s="104"/>
      <c r="K2157" s="104"/>
      <c r="L2157" s="104"/>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3"/>
      <c r="B2158" s="93"/>
      <c r="C2158" s="93"/>
      <c r="D2158" s="93"/>
      <c r="E2158" s="104"/>
      <c r="F2158" s="104"/>
      <c r="G2158" s="104"/>
      <c r="H2158" s="104"/>
      <c r="I2158" s="104"/>
      <c r="J2158" s="104"/>
      <c r="K2158" s="104"/>
      <c r="L2158" s="104"/>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3"/>
      <c r="B2159" s="93"/>
      <c r="C2159" s="93"/>
      <c r="D2159" s="93"/>
      <c r="E2159" s="104"/>
      <c r="F2159" s="104"/>
      <c r="G2159" s="104"/>
      <c r="H2159" s="104"/>
      <c r="I2159" s="104"/>
      <c r="J2159" s="104"/>
      <c r="K2159" s="104"/>
      <c r="L2159" s="104"/>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3"/>
      <c r="B2160" s="93"/>
      <c r="C2160" s="93"/>
      <c r="D2160" s="93"/>
      <c r="E2160" s="104"/>
      <c r="F2160" s="104"/>
      <c r="G2160" s="104"/>
      <c r="H2160" s="104"/>
      <c r="I2160" s="104"/>
      <c r="J2160" s="104"/>
      <c r="K2160" s="104"/>
      <c r="L2160" s="104"/>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3"/>
      <c r="B2161" s="93"/>
      <c r="C2161" s="93"/>
      <c r="D2161" s="93"/>
      <c r="E2161" s="104"/>
      <c r="F2161" s="104"/>
      <c r="G2161" s="104"/>
      <c r="H2161" s="104"/>
      <c r="I2161" s="104"/>
      <c r="J2161" s="104"/>
      <c r="K2161" s="104"/>
      <c r="L2161" s="104"/>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3"/>
      <c r="B2162" s="93"/>
      <c r="C2162" s="93"/>
      <c r="D2162" s="93"/>
      <c r="E2162" s="104"/>
      <c r="F2162" s="104"/>
      <c r="G2162" s="104"/>
      <c r="H2162" s="104"/>
      <c r="I2162" s="104"/>
      <c r="J2162" s="104"/>
      <c r="K2162" s="104"/>
      <c r="L2162" s="104"/>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3"/>
      <c r="B2163" s="93"/>
      <c r="C2163" s="93"/>
      <c r="D2163" s="93"/>
      <c r="E2163" s="104"/>
      <c r="F2163" s="104"/>
      <c r="G2163" s="104"/>
      <c r="H2163" s="104"/>
      <c r="I2163" s="104"/>
      <c r="J2163" s="104"/>
      <c r="K2163" s="104"/>
      <c r="L2163" s="104"/>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3"/>
      <c r="B2164" s="93"/>
      <c r="C2164" s="93"/>
      <c r="D2164" s="93"/>
      <c r="E2164" s="104"/>
      <c r="F2164" s="104"/>
      <c r="G2164" s="104"/>
      <c r="H2164" s="104"/>
      <c r="I2164" s="104"/>
      <c r="J2164" s="104"/>
      <c r="K2164" s="104"/>
      <c r="L2164" s="10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3"/>
      <c r="B2165" s="93"/>
      <c r="C2165" s="93"/>
      <c r="D2165" s="93"/>
      <c r="E2165" s="104"/>
      <c r="F2165" s="104"/>
      <c r="G2165" s="104"/>
      <c r="H2165" s="104"/>
      <c r="I2165" s="104"/>
      <c r="J2165" s="104"/>
      <c r="K2165" s="104"/>
      <c r="L2165" s="104"/>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3"/>
      <c r="B2166" s="93"/>
      <c r="C2166" s="93"/>
      <c r="D2166" s="93"/>
      <c r="E2166" s="104"/>
      <c r="F2166" s="104"/>
      <c r="G2166" s="104"/>
      <c r="H2166" s="104"/>
      <c r="I2166" s="104"/>
      <c r="J2166" s="104"/>
      <c r="K2166" s="104"/>
      <c r="L2166" s="104"/>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3"/>
      <c r="B2167" s="93"/>
      <c r="C2167" s="93"/>
      <c r="D2167" s="93"/>
      <c r="E2167" s="104"/>
      <c r="F2167" s="104"/>
      <c r="G2167" s="104"/>
      <c r="H2167" s="104"/>
      <c r="I2167" s="104"/>
      <c r="J2167" s="104"/>
      <c r="K2167" s="104"/>
      <c r="L2167" s="104"/>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3"/>
      <c r="B2168" s="93"/>
      <c r="C2168" s="93"/>
      <c r="D2168" s="93"/>
      <c r="E2168" s="104"/>
      <c r="F2168" s="104"/>
      <c r="G2168" s="104"/>
      <c r="H2168" s="104"/>
      <c r="I2168" s="104"/>
      <c r="J2168" s="104"/>
      <c r="K2168" s="104"/>
      <c r="L2168" s="104"/>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3"/>
      <c r="B2169" s="93"/>
      <c r="C2169" s="93"/>
      <c r="D2169" s="93"/>
      <c r="E2169" s="104"/>
      <c r="F2169" s="104"/>
      <c r="G2169" s="104"/>
      <c r="H2169" s="104"/>
      <c r="I2169" s="104"/>
      <c r="J2169" s="104"/>
      <c r="K2169" s="104"/>
      <c r="L2169" s="104"/>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3"/>
      <c r="B2170" s="93"/>
      <c r="C2170" s="93"/>
      <c r="D2170" s="93"/>
      <c r="E2170" s="104"/>
      <c r="F2170" s="104"/>
      <c r="G2170" s="104"/>
      <c r="H2170" s="104"/>
      <c r="I2170" s="104"/>
      <c r="J2170" s="104"/>
      <c r="K2170" s="104"/>
      <c r="L2170" s="104"/>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3"/>
      <c r="B2171" s="93"/>
      <c r="C2171" s="93"/>
      <c r="D2171" s="93"/>
      <c r="E2171" s="104"/>
      <c r="F2171" s="104"/>
      <c r="G2171" s="104"/>
      <c r="H2171" s="104"/>
      <c r="I2171" s="104"/>
      <c r="J2171" s="104"/>
      <c r="K2171" s="104"/>
      <c r="L2171" s="104"/>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3"/>
      <c r="B2172" s="93"/>
      <c r="C2172" s="93"/>
      <c r="D2172" s="93"/>
      <c r="E2172" s="104"/>
      <c r="F2172" s="104"/>
      <c r="G2172" s="104"/>
      <c r="H2172" s="104"/>
      <c r="I2172" s="104"/>
      <c r="J2172" s="104"/>
      <c r="K2172" s="104"/>
      <c r="L2172" s="104"/>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3"/>
      <c r="B2173" s="93"/>
      <c r="C2173" s="93"/>
      <c r="D2173" s="93"/>
      <c r="E2173" s="104"/>
      <c r="F2173" s="104"/>
      <c r="G2173" s="104"/>
      <c r="H2173" s="104"/>
      <c r="I2173" s="104"/>
      <c r="J2173" s="104"/>
      <c r="K2173" s="104"/>
      <c r="L2173" s="104"/>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3"/>
      <c r="B2174" s="93"/>
      <c r="C2174" s="93"/>
      <c r="D2174" s="93"/>
      <c r="E2174" s="104"/>
      <c r="F2174" s="104"/>
      <c r="G2174" s="104"/>
      <c r="H2174" s="104"/>
      <c r="I2174" s="104"/>
      <c r="J2174" s="104"/>
      <c r="K2174" s="104"/>
      <c r="L2174" s="10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3"/>
      <c r="B2175" s="93"/>
      <c r="C2175" s="93"/>
      <c r="D2175" s="93"/>
      <c r="E2175" s="104"/>
      <c r="F2175" s="104"/>
      <c r="G2175" s="104"/>
      <c r="H2175" s="104"/>
      <c r="I2175" s="104"/>
      <c r="J2175" s="104"/>
      <c r="K2175" s="104"/>
      <c r="L2175" s="104"/>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3"/>
      <c r="B2176" s="93"/>
      <c r="C2176" s="93"/>
      <c r="D2176" s="93"/>
      <c r="E2176" s="104"/>
      <c r="F2176" s="104"/>
      <c r="G2176" s="104"/>
      <c r="H2176" s="104"/>
      <c r="I2176" s="104"/>
      <c r="J2176" s="104"/>
      <c r="K2176" s="104"/>
      <c r="L2176" s="104"/>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3"/>
      <c r="B2177" s="93"/>
      <c r="C2177" s="93"/>
      <c r="D2177" s="93"/>
      <c r="E2177" s="104"/>
      <c r="F2177" s="104"/>
      <c r="G2177" s="104"/>
      <c r="H2177" s="104"/>
      <c r="I2177" s="104"/>
      <c r="J2177" s="104"/>
      <c r="K2177" s="104"/>
      <c r="L2177" s="104"/>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3"/>
      <c r="B2178" s="93"/>
      <c r="C2178" s="93"/>
      <c r="D2178" s="93"/>
      <c r="E2178" s="104"/>
      <c r="F2178" s="104"/>
      <c r="G2178" s="104"/>
      <c r="H2178" s="104"/>
      <c r="I2178" s="104"/>
      <c r="J2178" s="104"/>
      <c r="K2178" s="104"/>
      <c r="L2178" s="104"/>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3"/>
      <c r="B2179" s="93"/>
      <c r="C2179" s="93"/>
      <c r="D2179" s="93"/>
      <c r="E2179" s="104"/>
      <c r="F2179" s="104"/>
      <c r="G2179" s="104"/>
      <c r="H2179" s="104"/>
      <c r="I2179" s="104"/>
      <c r="J2179" s="104"/>
      <c r="K2179" s="104"/>
      <c r="L2179" s="104"/>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3"/>
      <c r="B2180" s="93"/>
      <c r="C2180" s="93"/>
      <c r="D2180" s="93"/>
      <c r="E2180" s="104"/>
      <c r="F2180" s="104"/>
      <c r="G2180" s="104"/>
      <c r="H2180" s="104"/>
      <c r="I2180" s="104"/>
      <c r="J2180" s="104"/>
      <c r="K2180" s="104"/>
      <c r="L2180" s="104"/>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3"/>
      <c r="B2181" s="93"/>
      <c r="C2181" s="93"/>
      <c r="D2181" s="93"/>
      <c r="E2181" s="104"/>
      <c r="F2181" s="104"/>
      <c r="G2181" s="104"/>
      <c r="H2181" s="104"/>
      <c r="I2181" s="104"/>
      <c r="J2181" s="104"/>
      <c r="K2181" s="104"/>
      <c r="L2181" s="104"/>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3"/>
      <c r="B2182" s="93"/>
      <c r="C2182" s="93"/>
      <c r="D2182" s="93"/>
      <c r="E2182" s="104"/>
      <c r="F2182" s="104"/>
      <c r="G2182" s="104"/>
      <c r="H2182" s="104"/>
      <c r="I2182" s="104"/>
      <c r="J2182" s="104"/>
      <c r="K2182" s="104"/>
      <c r="L2182" s="104"/>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3"/>
      <c r="B2183" s="93"/>
      <c r="C2183" s="93"/>
      <c r="D2183" s="93"/>
      <c r="E2183" s="104"/>
      <c r="F2183" s="104"/>
      <c r="G2183" s="104"/>
      <c r="H2183" s="104"/>
      <c r="I2183" s="104"/>
      <c r="J2183" s="104"/>
      <c r="K2183" s="104"/>
      <c r="L2183" s="104"/>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3"/>
      <c r="B2184" s="93"/>
      <c r="C2184" s="93"/>
      <c r="D2184" s="93"/>
      <c r="E2184" s="104"/>
      <c r="F2184" s="104"/>
      <c r="G2184" s="104"/>
      <c r="H2184" s="104"/>
      <c r="I2184" s="104"/>
      <c r="J2184" s="104"/>
      <c r="K2184" s="104"/>
      <c r="L2184" s="10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3"/>
      <c r="B2185" s="93"/>
      <c r="C2185" s="93"/>
      <c r="D2185" s="93"/>
      <c r="E2185" s="104"/>
      <c r="F2185" s="104"/>
      <c r="G2185" s="104"/>
      <c r="H2185" s="104"/>
      <c r="I2185" s="104"/>
      <c r="J2185" s="104"/>
      <c r="K2185" s="104"/>
      <c r="L2185" s="104"/>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3"/>
      <c r="B2186" s="93"/>
      <c r="C2186" s="93"/>
      <c r="D2186" s="93"/>
      <c r="E2186" s="104"/>
      <c r="F2186" s="104"/>
      <c r="G2186" s="104"/>
      <c r="H2186" s="104"/>
      <c r="I2186" s="104"/>
      <c r="J2186" s="104"/>
      <c r="K2186" s="104"/>
      <c r="L2186" s="104"/>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3"/>
      <c r="B2187" s="93"/>
      <c r="C2187" s="93"/>
      <c r="D2187" s="93"/>
      <c r="E2187" s="104"/>
      <c r="F2187" s="104"/>
      <c r="G2187" s="104"/>
      <c r="H2187" s="104"/>
      <c r="I2187" s="104"/>
      <c r="J2187" s="104"/>
      <c r="K2187" s="104"/>
      <c r="L2187" s="104"/>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3"/>
      <c r="B2188" s="93"/>
      <c r="C2188" s="93"/>
      <c r="D2188" s="93"/>
      <c r="E2188" s="104"/>
      <c r="F2188" s="104"/>
      <c r="G2188" s="104"/>
      <c r="H2188" s="104"/>
      <c r="I2188" s="104"/>
      <c r="J2188" s="104"/>
      <c r="K2188" s="104"/>
      <c r="L2188" s="104"/>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3"/>
      <c r="B2189" s="93"/>
      <c r="C2189" s="93"/>
      <c r="D2189" s="93"/>
      <c r="E2189" s="104"/>
      <c r="F2189" s="104"/>
      <c r="G2189" s="104"/>
      <c r="H2189" s="104"/>
      <c r="I2189" s="104"/>
      <c r="J2189" s="104"/>
      <c r="K2189" s="104"/>
      <c r="L2189" s="104"/>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3"/>
      <c r="B2190" s="93"/>
      <c r="C2190" s="93"/>
      <c r="D2190" s="93"/>
      <c r="E2190" s="104"/>
      <c r="F2190" s="104"/>
      <c r="G2190" s="104"/>
      <c r="H2190" s="104"/>
      <c r="I2190" s="104"/>
      <c r="J2190" s="104"/>
      <c r="K2190" s="104"/>
      <c r="L2190" s="104"/>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3"/>
      <c r="B2191" s="93"/>
      <c r="C2191" s="93"/>
      <c r="D2191" s="93"/>
      <c r="E2191" s="104"/>
      <c r="F2191" s="104"/>
      <c r="G2191" s="104"/>
      <c r="H2191" s="104"/>
      <c r="I2191" s="104"/>
      <c r="J2191" s="104"/>
      <c r="K2191" s="104"/>
      <c r="L2191" s="104"/>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3"/>
      <c r="B2192" s="93"/>
      <c r="C2192" s="93"/>
      <c r="D2192" s="93"/>
      <c r="E2192" s="104"/>
      <c r="F2192" s="104"/>
      <c r="G2192" s="104"/>
      <c r="H2192" s="104"/>
      <c r="I2192" s="104"/>
      <c r="J2192" s="104"/>
      <c r="K2192" s="104"/>
      <c r="L2192" s="104"/>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3"/>
      <c r="B2193" s="93"/>
      <c r="C2193" s="93"/>
      <c r="D2193" s="93"/>
      <c r="E2193" s="104"/>
      <c r="F2193" s="104"/>
      <c r="G2193" s="104"/>
      <c r="H2193" s="104"/>
      <c r="I2193" s="104"/>
      <c r="J2193" s="104"/>
      <c r="K2193" s="104"/>
      <c r="L2193" s="104"/>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3"/>
      <c r="B2194" s="93"/>
      <c r="C2194" s="93"/>
      <c r="D2194" s="93"/>
      <c r="E2194" s="104"/>
      <c r="F2194" s="104"/>
      <c r="G2194" s="104"/>
      <c r="H2194" s="104"/>
      <c r="I2194" s="104"/>
      <c r="J2194" s="104"/>
      <c r="K2194" s="104"/>
      <c r="L2194" s="10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3"/>
      <c r="B2195" s="93"/>
      <c r="C2195" s="93"/>
      <c r="D2195" s="93"/>
      <c r="E2195" s="104"/>
      <c r="F2195" s="104"/>
      <c r="G2195" s="104"/>
      <c r="H2195" s="104"/>
      <c r="I2195" s="104"/>
      <c r="J2195" s="104"/>
      <c r="K2195" s="104"/>
      <c r="L2195" s="104"/>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3"/>
      <c r="B2196" s="93"/>
      <c r="C2196" s="93"/>
      <c r="D2196" s="93"/>
      <c r="E2196" s="104"/>
      <c r="F2196" s="104"/>
      <c r="G2196" s="104"/>
      <c r="H2196" s="104"/>
      <c r="I2196" s="104"/>
      <c r="J2196" s="104"/>
      <c r="K2196" s="104"/>
      <c r="L2196" s="104"/>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3"/>
      <c r="B2197" s="93"/>
      <c r="C2197" s="93"/>
      <c r="D2197" s="93"/>
      <c r="E2197" s="104"/>
      <c r="F2197" s="104"/>
      <c r="G2197" s="104"/>
      <c r="H2197" s="104"/>
      <c r="I2197" s="104"/>
      <c r="J2197" s="104"/>
      <c r="K2197" s="104"/>
      <c r="L2197" s="104"/>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3"/>
      <c r="B2198" s="93"/>
      <c r="C2198" s="93"/>
      <c r="D2198" s="93"/>
      <c r="E2198" s="104"/>
      <c r="F2198" s="104"/>
      <c r="G2198" s="104"/>
      <c r="H2198" s="104"/>
      <c r="I2198" s="104"/>
      <c r="J2198" s="104"/>
      <c r="K2198" s="104"/>
      <c r="L2198" s="104"/>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3"/>
      <c r="B2199" s="93"/>
      <c r="C2199" s="93"/>
      <c r="D2199" s="93"/>
      <c r="E2199" s="104"/>
      <c r="F2199" s="104"/>
      <c r="G2199" s="104"/>
      <c r="H2199" s="104"/>
      <c r="I2199" s="104"/>
      <c r="J2199" s="104"/>
      <c r="K2199" s="104"/>
      <c r="L2199" s="104"/>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3"/>
      <c r="B2200" s="93"/>
      <c r="C2200" s="93"/>
      <c r="D2200" s="93"/>
      <c r="E2200" s="104"/>
      <c r="F2200" s="104"/>
      <c r="G2200" s="104"/>
      <c r="H2200" s="104"/>
      <c r="I2200" s="104"/>
      <c r="J2200" s="104"/>
      <c r="K2200" s="104"/>
      <c r="L2200" s="104"/>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3"/>
      <c r="B2201" s="93"/>
      <c r="C2201" s="93"/>
      <c r="D2201" s="93"/>
      <c r="E2201" s="104"/>
      <c r="F2201" s="104"/>
      <c r="G2201" s="104"/>
      <c r="H2201" s="104"/>
      <c r="I2201" s="104"/>
      <c r="J2201" s="104"/>
      <c r="K2201" s="104"/>
      <c r="L2201" s="104"/>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3"/>
      <c r="B2202" s="93"/>
      <c r="C2202" s="93"/>
      <c r="D2202" s="93"/>
      <c r="E2202" s="104"/>
      <c r="F2202" s="104"/>
      <c r="G2202" s="104"/>
      <c r="H2202" s="104"/>
      <c r="I2202" s="104"/>
      <c r="J2202" s="104"/>
      <c r="K2202" s="104"/>
      <c r="L2202" s="104"/>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3"/>
      <c r="B2203" s="93"/>
      <c r="C2203" s="93"/>
      <c r="D2203" s="93"/>
      <c r="E2203" s="104"/>
      <c r="F2203" s="104"/>
      <c r="G2203" s="104"/>
      <c r="H2203" s="104"/>
      <c r="I2203" s="104"/>
      <c r="J2203" s="104"/>
      <c r="K2203" s="104"/>
      <c r="L2203" s="104"/>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3"/>
      <c r="B2204" s="93"/>
      <c r="C2204" s="93"/>
      <c r="D2204" s="93"/>
      <c r="E2204" s="104"/>
      <c r="F2204" s="104"/>
      <c r="G2204" s="104"/>
      <c r="H2204" s="104"/>
      <c r="I2204" s="104"/>
      <c r="J2204" s="104"/>
      <c r="K2204" s="104"/>
      <c r="L2204" s="1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3"/>
      <c r="B2205" s="93"/>
      <c r="C2205" s="93"/>
      <c r="D2205" s="93"/>
      <c r="E2205" s="104"/>
      <c r="F2205" s="104"/>
      <c r="G2205" s="104"/>
      <c r="H2205" s="104"/>
      <c r="I2205" s="104"/>
      <c r="J2205" s="104"/>
      <c r="K2205" s="104"/>
      <c r="L2205" s="104"/>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3"/>
      <c r="B2206" s="93"/>
      <c r="C2206" s="93"/>
      <c r="D2206" s="93"/>
      <c r="E2206" s="104"/>
      <c r="F2206" s="104"/>
      <c r="G2206" s="104"/>
      <c r="H2206" s="104"/>
      <c r="I2206" s="104"/>
      <c r="J2206" s="104"/>
      <c r="K2206" s="104"/>
      <c r="L2206" s="104"/>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3"/>
      <c r="B2207" s="93"/>
      <c r="C2207" s="93"/>
      <c r="D2207" s="93"/>
      <c r="E2207" s="104"/>
      <c r="F2207" s="104"/>
      <c r="G2207" s="104"/>
      <c r="H2207" s="104"/>
      <c r="I2207" s="104"/>
      <c r="J2207" s="104"/>
      <c r="K2207" s="104"/>
      <c r="L2207" s="104"/>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3"/>
      <c r="B2208" s="93"/>
      <c r="C2208" s="93"/>
      <c r="D2208" s="93"/>
      <c r="E2208" s="104"/>
      <c r="F2208" s="104"/>
      <c r="G2208" s="104"/>
      <c r="H2208" s="104"/>
      <c r="I2208" s="104"/>
      <c r="J2208" s="104"/>
      <c r="K2208" s="104"/>
      <c r="L2208" s="104"/>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3"/>
      <c r="B2209" s="93"/>
      <c r="C2209" s="93"/>
      <c r="D2209" s="93"/>
      <c r="E2209" s="104"/>
      <c r="F2209" s="104"/>
      <c r="G2209" s="104"/>
      <c r="H2209" s="104"/>
      <c r="I2209" s="104"/>
      <c r="J2209" s="104"/>
      <c r="K2209" s="104"/>
      <c r="L2209" s="104"/>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3"/>
      <c r="B2210" s="93"/>
      <c r="C2210" s="93"/>
      <c r="D2210" s="93"/>
      <c r="E2210" s="104"/>
      <c r="F2210" s="104"/>
      <c r="G2210" s="104"/>
      <c r="H2210" s="104"/>
      <c r="I2210" s="104"/>
      <c r="J2210" s="104"/>
      <c r="K2210" s="104"/>
      <c r="L2210" s="104"/>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3"/>
      <c r="B2211" s="93"/>
      <c r="C2211" s="93"/>
      <c r="D2211" s="93"/>
      <c r="E2211" s="104"/>
      <c r="F2211" s="104"/>
      <c r="G2211" s="104"/>
      <c r="H2211" s="104"/>
      <c r="I2211" s="104"/>
      <c r="J2211" s="104"/>
      <c r="K2211" s="104"/>
      <c r="L2211" s="104"/>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3"/>
      <c r="B2212" s="93"/>
      <c r="C2212" s="93"/>
      <c r="D2212" s="93"/>
      <c r="E2212" s="104"/>
      <c r="F2212" s="104"/>
      <c r="G2212" s="104"/>
      <c r="H2212" s="104"/>
      <c r="I2212" s="104"/>
      <c r="J2212" s="104"/>
      <c r="K2212" s="104"/>
      <c r="L2212" s="104"/>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3"/>
      <c r="B2213" s="93"/>
      <c r="C2213" s="93"/>
      <c r="D2213" s="93"/>
      <c r="E2213" s="104"/>
      <c r="F2213" s="104"/>
      <c r="G2213" s="104"/>
      <c r="H2213" s="104"/>
      <c r="I2213" s="104"/>
      <c r="J2213" s="104"/>
      <c r="K2213" s="104"/>
      <c r="L2213" s="104"/>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3"/>
      <c r="B2214" s="93"/>
      <c r="C2214" s="93"/>
      <c r="D2214" s="93"/>
      <c r="E2214" s="104"/>
      <c r="F2214" s="104"/>
      <c r="G2214" s="104"/>
      <c r="H2214" s="104"/>
      <c r="I2214" s="104"/>
      <c r="J2214" s="104"/>
      <c r="K2214" s="104"/>
      <c r="L2214" s="10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3"/>
      <c r="B2215" s="93"/>
      <c r="C2215" s="93"/>
      <c r="D2215" s="93"/>
      <c r="E2215" s="104"/>
      <c r="F2215" s="104"/>
      <c r="G2215" s="104"/>
      <c r="H2215" s="104"/>
      <c r="I2215" s="104"/>
      <c r="J2215" s="104"/>
      <c r="K2215" s="104"/>
      <c r="L2215" s="104"/>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3"/>
      <c r="B2216" s="93"/>
      <c r="C2216" s="93"/>
      <c r="D2216" s="93"/>
      <c r="E2216" s="104"/>
      <c r="F2216" s="104"/>
      <c r="G2216" s="104"/>
      <c r="H2216" s="104"/>
      <c r="I2216" s="104"/>
      <c r="J2216" s="104"/>
      <c r="K2216" s="104"/>
      <c r="L2216" s="104"/>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3"/>
      <c r="B2217" s="93"/>
      <c r="C2217" s="93"/>
      <c r="D2217" s="93"/>
      <c r="E2217" s="104"/>
      <c r="F2217" s="104"/>
      <c r="G2217" s="104"/>
      <c r="H2217" s="104"/>
      <c r="I2217" s="104"/>
      <c r="J2217" s="104"/>
      <c r="K2217" s="104"/>
      <c r="L2217" s="104"/>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3"/>
      <c r="B2218" s="93"/>
      <c r="C2218" s="93"/>
      <c r="D2218" s="93"/>
      <c r="E2218" s="104"/>
      <c r="F2218" s="104"/>
      <c r="G2218" s="104"/>
      <c r="H2218" s="104"/>
      <c r="I2218" s="104"/>
      <c r="J2218" s="104"/>
      <c r="K2218" s="104"/>
      <c r="L2218" s="104"/>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3"/>
      <c r="B2219" s="93"/>
      <c r="C2219" s="93"/>
      <c r="D2219" s="93"/>
      <c r="E2219" s="104"/>
      <c r="F2219" s="104"/>
      <c r="G2219" s="104"/>
      <c r="H2219" s="104"/>
      <c r="I2219" s="104"/>
      <c r="J2219" s="104"/>
      <c r="K2219" s="104"/>
      <c r="L2219" s="104"/>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3"/>
      <c r="B2220" s="93"/>
      <c r="C2220" s="93"/>
      <c r="D2220" s="93"/>
      <c r="E2220" s="104"/>
      <c r="F2220" s="104"/>
      <c r="G2220" s="104"/>
      <c r="H2220" s="104"/>
      <c r="I2220" s="104"/>
      <c r="J2220" s="104"/>
      <c r="K2220" s="104"/>
      <c r="L2220" s="104"/>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3"/>
      <c r="B2221" s="93"/>
      <c r="C2221" s="93"/>
      <c r="D2221" s="93"/>
      <c r="E2221" s="104"/>
      <c r="F2221" s="104"/>
      <c r="G2221" s="104"/>
      <c r="H2221" s="104"/>
      <c r="I2221" s="104"/>
      <c r="J2221" s="104"/>
      <c r="K2221" s="104"/>
      <c r="L2221" s="104"/>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3"/>
      <c r="B2222" s="93"/>
      <c r="C2222" s="93"/>
      <c r="D2222" s="93"/>
      <c r="E2222" s="104"/>
      <c r="F2222" s="104"/>
      <c r="G2222" s="104"/>
      <c r="H2222" s="104"/>
      <c r="I2222" s="104"/>
      <c r="J2222" s="104"/>
      <c r="K2222" s="104"/>
      <c r="L2222" s="104"/>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3"/>
      <c r="B2223" s="93"/>
      <c r="C2223" s="93"/>
      <c r="D2223" s="93"/>
      <c r="E2223" s="104"/>
      <c r="F2223" s="104"/>
      <c r="G2223" s="104"/>
      <c r="H2223" s="104"/>
      <c r="I2223" s="104"/>
      <c r="J2223" s="104"/>
      <c r="K2223" s="104"/>
      <c r="L2223" s="104"/>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3"/>
      <c r="B2224" s="93"/>
      <c r="C2224" s="93"/>
      <c r="D2224" s="93"/>
      <c r="E2224" s="104"/>
      <c r="F2224" s="104"/>
      <c r="G2224" s="104"/>
      <c r="H2224" s="104"/>
      <c r="I2224" s="104"/>
      <c r="J2224" s="104"/>
      <c r="K2224" s="104"/>
      <c r="L2224" s="10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3"/>
      <c r="B2225" s="93"/>
      <c r="C2225" s="93"/>
      <c r="D2225" s="93"/>
      <c r="E2225" s="104"/>
      <c r="F2225" s="104"/>
      <c r="G2225" s="104"/>
      <c r="H2225" s="104"/>
      <c r="I2225" s="104"/>
      <c r="J2225" s="104"/>
      <c r="K2225" s="104"/>
      <c r="L2225" s="104"/>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3"/>
      <c r="B2226" s="93"/>
      <c r="C2226" s="93"/>
      <c r="D2226" s="93"/>
      <c r="E2226" s="104"/>
      <c r="F2226" s="104"/>
      <c r="G2226" s="104"/>
      <c r="H2226" s="104"/>
      <c r="I2226" s="104"/>
      <c r="J2226" s="104"/>
      <c r="K2226" s="104"/>
      <c r="L2226" s="104"/>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3"/>
      <c r="B2227" s="93"/>
      <c r="C2227" s="93"/>
      <c r="D2227" s="93"/>
      <c r="E2227" s="104"/>
      <c r="F2227" s="104"/>
      <c r="G2227" s="104"/>
      <c r="H2227" s="104"/>
      <c r="I2227" s="104"/>
      <c r="J2227" s="104"/>
      <c r="K2227" s="104"/>
      <c r="L2227" s="104"/>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3"/>
      <c r="B2228" s="93"/>
      <c r="C2228" s="93"/>
      <c r="D2228" s="93"/>
      <c r="E2228" s="104"/>
      <c r="F2228" s="104"/>
      <c r="G2228" s="104"/>
      <c r="H2228" s="104"/>
      <c r="I2228" s="104"/>
      <c r="J2228" s="104"/>
      <c r="K2228" s="104"/>
      <c r="L2228" s="104"/>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3"/>
      <c r="B2229" s="93"/>
      <c r="C2229" s="93"/>
      <c r="D2229" s="93"/>
      <c r="E2229" s="104"/>
      <c r="F2229" s="104"/>
      <c r="G2229" s="104"/>
      <c r="H2229" s="104"/>
      <c r="I2229" s="104"/>
      <c r="J2229" s="104"/>
      <c r="K2229" s="104"/>
      <c r="L2229" s="104"/>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3"/>
      <c r="B2230" s="93"/>
      <c r="C2230" s="93"/>
      <c r="D2230" s="93"/>
      <c r="E2230" s="104"/>
      <c r="F2230" s="104"/>
      <c r="G2230" s="104"/>
      <c r="H2230" s="104"/>
      <c r="I2230" s="104"/>
      <c r="J2230" s="104"/>
      <c r="K2230" s="104"/>
      <c r="L2230" s="104"/>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3"/>
      <c r="B2231" s="93"/>
      <c r="C2231" s="93"/>
      <c r="D2231" s="93"/>
      <c r="E2231" s="104"/>
      <c r="F2231" s="104"/>
      <c r="G2231" s="104"/>
      <c r="H2231" s="104"/>
      <c r="I2231" s="104"/>
      <c r="J2231" s="104"/>
      <c r="K2231" s="104"/>
      <c r="L2231" s="104"/>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3"/>
      <c r="B2232" s="93"/>
      <c r="C2232" s="93"/>
      <c r="D2232" s="93"/>
      <c r="E2232" s="104"/>
      <c r="F2232" s="104"/>
      <c r="G2232" s="104"/>
      <c r="H2232" s="104"/>
      <c r="I2232" s="104"/>
      <c r="J2232" s="104"/>
      <c r="K2232" s="104"/>
      <c r="L2232" s="104"/>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3"/>
      <c r="B2233" s="93"/>
      <c r="C2233" s="93"/>
      <c r="D2233" s="93"/>
      <c r="E2233" s="104"/>
      <c r="F2233" s="104"/>
      <c r="G2233" s="104"/>
      <c r="H2233" s="104"/>
      <c r="I2233" s="104"/>
      <c r="J2233" s="104"/>
      <c r="K2233" s="104"/>
      <c r="L2233" s="104"/>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3"/>
      <c r="B2234" s="93"/>
      <c r="C2234" s="93"/>
      <c r="D2234" s="93"/>
      <c r="E2234" s="104"/>
      <c r="F2234" s="104"/>
      <c r="G2234" s="104"/>
      <c r="H2234" s="104"/>
      <c r="I2234" s="104"/>
      <c r="J2234" s="104"/>
      <c r="K2234" s="104"/>
      <c r="L2234" s="10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3"/>
      <c r="B2235" s="93"/>
      <c r="C2235" s="93"/>
      <c r="D2235" s="93"/>
      <c r="E2235" s="104"/>
      <c r="F2235" s="104"/>
      <c r="G2235" s="104"/>
      <c r="H2235" s="104"/>
      <c r="I2235" s="104"/>
      <c r="J2235" s="104"/>
      <c r="K2235" s="104"/>
      <c r="L2235" s="104"/>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3"/>
      <c r="B2236" s="93"/>
      <c r="C2236" s="93"/>
      <c r="D2236" s="93"/>
      <c r="E2236" s="104"/>
      <c r="F2236" s="104"/>
      <c r="G2236" s="104"/>
      <c r="H2236" s="104"/>
      <c r="I2236" s="104"/>
      <c r="J2236" s="104"/>
      <c r="K2236" s="104"/>
      <c r="L2236" s="104"/>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3"/>
      <c r="B2237" s="93"/>
      <c r="C2237" s="93"/>
      <c r="D2237" s="93"/>
      <c r="E2237" s="104"/>
      <c r="F2237" s="104"/>
      <c r="G2237" s="104"/>
      <c r="H2237" s="104"/>
      <c r="I2237" s="104"/>
      <c r="J2237" s="104"/>
      <c r="K2237" s="104"/>
      <c r="L2237" s="104"/>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3"/>
      <c r="B2238" s="93"/>
      <c r="C2238" s="93"/>
      <c r="D2238" s="93"/>
      <c r="E2238" s="104"/>
      <c r="F2238" s="104"/>
      <c r="G2238" s="104"/>
      <c r="H2238" s="104"/>
      <c r="I2238" s="104"/>
      <c r="J2238" s="104"/>
      <c r="K2238" s="104"/>
      <c r="L2238" s="104"/>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3"/>
      <c r="B2239" s="93"/>
      <c r="C2239" s="93"/>
      <c r="D2239" s="93"/>
      <c r="E2239" s="104"/>
      <c r="F2239" s="104"/>
      <c r="G2239" s="104"/>
      <c r="H2239" s="104"/>
      <c r="I2239" s="104"/>
      <c r="J2239" s="104"/>
      <c r="K2239" s="104"/>
      <c r="L2239" s="104"/>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3"/>
      <c r="B2240" s="93"/>
      <c r="C2240" s="93"/>
      <c r="D2240" s="93"/>
      <c r="E2240" s="104"/>
      <c r="F2240" s="104"/>
      <c r="G2240" s="104"/>
      <c r="H2240" s="104"/>
      <c r="I2240" s="104"/>
      <c r="J2240" s="104"/>
      <c r="K2240" s="104"/>
      <c r="L2240" s="104"/>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3"/>
      <c r="B2241" s="93"/>
      <c r="C2241" s="93"/>
      <c r="D2241" s="93"/>
      <c r="E2241" s="104"/>
      <c r="F2241" s="104"/>
      <c r="G2241" s="104"/>
      <c r="H2241" s="104"/>
      <c r="I2241" s="104"/>
      <c r="J2241" s="104"/>
      <c r="K2241" s="104"/>
      <c r="L2241" s="104"/>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3"/>
      <c r="B2242" s="93"/>
      <c r="C2242" s="93"/>
      <c r="D2242" s="93"/>
      <c r="E2242" s="104"/>
      <c r="F2242" s="104"/>
      <c r="G2242" s="104"/>
      <c r="H2242" s="104"/>
      <c r="I2242" s="104"/>
      <c r="J2242" s="104"/>
      <c r="K2242" s="104"/>
      <c r="L2242" s="104"/>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3"/>
      <c r="B2243" s="93"/>
      <c r="C2243" s="93"/>
      <c r="D2243" s="93"/>
      <c r="E2243" s="104"/>
      <c r="F2243" s="104"/>
      <c r="G2243" s="104"/>
      <c r="H2243" s="104"/>
      <c r="I2243" s="104"/>
      <c r="J2243" s="104"/>
      <c r="K2243" s="104"/>
      <c r="L2243" s="104"/>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3"/>
      <c r="B2244" s="93"/>
      <c r="C2244" s="93"/>
      <c r="D2244" s="93"/>
      <c r="E2244" s="104"/>
      <c r="F2244" s="104"/>
      <c r="G2244" s="104"/>
      <c r="H2244" s="104"/>
      <c r="I2244" s="104"/>
      <c r="J2244" s="104"/>
      <c r="K2244" s="104"/>
      <c r="L2244" s="10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3"/>
      <c r="B2245" s="93"/>
      <c r="C2245" s="93"/>
      <c r="D2245" s="93"/>
      <c r="E2245" s="104"/>
      <c r="F2245" s="104"/>
      <c r="G2245" s="104"/>
      <c r="H2245" s="104"/>
      <c r="I2245" s="104"/>
      <c r="J2245" s="104"/>
      <c r="K2245" s="104"/>
      <c r="L2245" s="104"/>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3"/>
      <c r="B2246" s="93"/>
      <c r="C2246" s="93"/>
      <c r="D2246" s="93"/>
      <c r="E2246" s="104"/>
      <c r="F2246" s="104"/>
      <c r="G2246" s="104"/>
      <c r="H2246" s="104"/>
      <c r="I2246" s="104"/>
      <c r="J2246" s="104"/>
      <c r="K2246" s="104"/>
      <c r="L2246" s="104"/>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3"/>
      <c r="B2247" s="93"/>
      <c r="C2247" s="93"/>
      <c r="D2247" s="93"/>
      <c r="E2247" s="104"/>
      <c r="F2247" s="104"/>
      <c r="G2247" s="104"/>
      <c r="H2247" s="104"/>
      <c r="I2247" s="104"/>
      <c r="J2247" s="104"/>
      <c r="K2247" s="104"/>
      <c r="L2247" s="104"/>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3"/>
      <c r="B2248" s="93"/>
      <c r="C2248" s="93"/>
      <c r="D2248" s="93"/>
      <c r="E2248" s="104"/>
      <c r="F2248" s="104"/>
      <c r="G2248" s="104"/>
      <c r="H2248" s="104"/>
      <c r="I2248" s="104"/>
      <c r="J2248" s="104"/>
      <c r="K2248" s="104"/>
      <c r="L2248" s="104"/>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3"/>
      <c r="B2249" s="93"/>
      <c r="C2249" s="93"/>
      <c r="D2249" s="93"/>
      <c r="E2249" s="104"/>
      <c r="F2249" s="104"/>
      <c r="G2249" s="104"/>
      <c r="H2249" s="104"/>
      <c r="I2249" s="104"/>
      <c r="J2249" s="104"/>
      <c r="K2249" s="104"/>
      <c r="L2249" s="104"/>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3"/>
      <c r="B2250" s="93"/>
      <c r="C2250" s="93"/>
      <c r="D2250" s="93"/>
      <c r="E2250" s="104"/>
      <c r="F2250" s="104"/>
      <c r="G2250" s="104"/>
      <c r="H2250" s="104"/>
      <c r="I2250" s="104"/>
      <c r="J2250" s="104"/>
      <c r="K2250" s="104"/>
      <c r="L2250" s="104"/>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3"/>
      <c r="B2251" s="93"/>
      <c r="C2251" s="93"/>
      <c r="D2251" s="93"/>
      <c r="E2251" s="104"/>
      <c r="F2251" s="104"/>
      <c r="G2251" s="104"/>
      <c r="H2251" s="104"/>
      <c r="I2251" s="104"/>
      <c r="J2251" s="104"/>
      <c r="K2251" s="104"/>
      <c r="L2251" s="104"/>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3"/>
      <c r="B2252" s="93"/>
      <c r="C2252" s="93"/>
      <c r="D2252" s="93"/>
      <c r="E2252" s="104"/>
      <c r="F2252" s="104"/>
      <c r="G2252" s="104"/>
      <c r="H2252" s="104"/>
      <c r="I2252" s="104"/>
      <c r="J2252" s="104"/>
      <c r="K2252" s="104"/>
      <c r="L2252" s="104"/>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3"/>
      <c r="B2253" s="93"/>
      <c r="C2253" s="93"/>
      <c r="D2253" s="93"/>
      <c r="E2253" s="104"/>
      <c r="F2253" s="104"/>
      <c r="G2253" s="104"/>
      <c r="H2253" s="104"/>
      <c r="I2253" s="104"/>
      <c r="J2253" s="104"/>
      <c r="K2253" s="104"/>
      <c r="L2253" s="104"/>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3"/>
      <c r="B2254" s="93"/>
      <c r="C2254" s="93"/>
      <c r="D2254" s="93"/>
      <c r="E2254" s="104"/>
      <c r="F2254" s="104"/>
      <c r="G2254" s="104"/>
      <c r="H2254" s="104"/>
      <c r="I2254" s="104"/>
      <c r="J2254" s="104"/>
      <c r="K2254" s="104"/>
      <c r="L2254" s="10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3"/>
      <c r="B2255" s="93"/>
      <c r="C2255" s="93"/>
      <c r="D2255" s="93"/>
      <c r="E2255" s="104"/>
      <c r="F2255" s="104"/>
      <c r="G2255" s="104"/>
      <c r="H2255" s="104"/>
      <c r="I2255" s="104"/>
      <c r="J2255" s="104"/>
      <c r="K2255" s="104"/>
      <c r="L2255" s="104"/>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3"/>
      <c r="B2256" s="93"/>
      <c r="C2256" s="93"/>
      <c r="D2256" s="93"/>
      <c r="E2256" s="104"/>
      <c r="F2256" s="104"/>
      <c r="G2256" s="104"/>
      <c r="H2256" s="104"/>
      <c r="I2256" s="104"/>
      <c r="J2256" s="104"/>
      <c r="K2256" s="104"/>
      <c r="L2256" s="104"/>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3"/>
      <c r="B2257" s="93"/>
      <c r="C2257" s="93"/>
      <c r="D2257" s="93"/>
      <c r="E2257" s="104"/>
      <c r="F2257" s="104"/>
      <c r="G2257" s="104"/>
      <c r="H2257" s="104"/>
      <c r="I2257" s="104"/>
      <c r="J2257" s="104"/>
      <c r="K2257" s="104"/>
      <c r="L2257" s="104"/>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3"/>
      <c r="B2258" s="93"/>
      <c r="C2258" s="93"/>
      <c r="D2258" s="93"/>
      <c r="E2258" s="104"/>
      <c r="F2258" s="104"/>
      <c r="G2258" s="104"/>
      <c r="H2258" s="104"/>
      <c r="I2258" s="104"/>
      <c r="J2258" s="104"/>
      <c r="K2258" s="104"/>
      <c r="L2258" s="104"/>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3"/>
      <c r="B2259" s="93"/>
      <c r="C2259" s="93"/>
      <c r="D2259" s="93"/>
      <c r="E2259" s="104"/>
      <c r="F2259" s="104"/>
      <c r="G2259" s="104"/>
      <c r="H2259" s="104"/>
      <c r="I2259" s="104"/>
      <c r="J2259" s="104"/>
      <c r="K2259" s="104"/>
      <c r="L2259" s="104"/>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3"/>
      <c r="B2260" s="93"/>
      <c r="C2260" s="93"/>
      <c r="D2260" s="93"/>
      <c r="E2260" s="104"/>
      <c r="F2260" s="104"/>
      <c r="G2260" s="104"/>
      <c r="H2260" s="104"/>
      <c r="I2260" s="104"/>
      <c r="J2260" s="104"/>
      <c r="K2260" s="104"/>
      <c r="L2260" s="104"/>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3"/>
      <c r="B2261" s="93"/>
      <c r="C2261" s="93"/>
      <c r="D2261" s="93"/>
      <c r="E2261" s="104"/>
      <c r="F2261" s="104"/>
      <c r="G2261" s="104"/>
      <c r="H2261" s="104"/>
      <c r="I2261" s="104"/>
      <c r="J2261" s="104"/>
      <c r="K2261" s="104"/>
      <c r="L2261" s="104"/>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3"/>
      <c r="B2262" s="93"/>
      <c r="C2262" s="93"/>
      <c r="D2262" s="93"/>
      <c r="E2262" s="104"/>
      <c r="F2262" s="104"/>
      <c r="G2262" s="104"/>
      <c r="H2262" s="104"/>
      <c r="I2262" s="104"/>
      <c r="J2262" s="104"/>
      <c r="K2262" s="104"/>
      <c r="L2262" s="104"/>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3"/>
      <c r="B2263" s="93"/>
      <c r="C2263" s="93"/>
      <c r="D2263" s="93"/>
      <c r="E2263" s="104"/>
      <c r="F2263" s="104"/>
      <c r="G2263" s="104"/>
      <c r="H2263" s="104"/>
      <c r="I2263" s="104"/>
      <c r="J2263" s="104"/>
      <c r="K2263" s="104"/>
      <c r="L2263" s="104"/>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3"/>
      <c r="B2264" s="93"/>
      <c r="C2264" s="93"/>
      <c r="D2264" s="93"/>
      <c r="E2264" s="104"/>
      <c r="F2264" s="104"/>
      <c r="G2264" s="104"/>
      <c r="H2264" s="104"/>
      <c r="I2264" s="104"/>
      <c r="J2264" s="104"/>
      <c r="K2264" s="104"/>
      <c r="L2264" s="10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3"/>
      <c r="B2265" s="93"/>
      <c r="C2265" s="93"/>
      <c r="D2265" s="93"/>
      <c r="E2265" s="104"/>
      <c r="F2265" s="104"/>
      <c r="G2265" s="104"/>
      <c r="H2265" s="104"/>
      <c r="I2265" s="104"/>
      <c r="J2265" s="104"/>
      <c r="K2265" s="104"/>
      <c r="L2265" s="104"/>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3"/>
      <c r="B2266" s="93"/>
      <c r="C2266" s="93"/>
      <c r="D2266" s="93"/>
      <c r="E2266" s="104"/>
      <c r="F2266" s="104"/>
      <c r="G2266" s="104"/>
      <c r="H2266" s="104"/>
      <c r="I2266" s="104"/>
      <c r="J2266" s="104"/>
      <c r="K2266" s="104"/>
      <c r="L2266" s="104"/>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3"/>
      <c r="B2267" s="93"/>
      <c r="C2267" s="93"/>
      <c r="D2267" s="93"/>
      <c r="E2267" s="104"/>
      <c r="F2267" s="104"/>
      <c r="G2267" s="104"/>
      <c r="H2267" s="104"/>
      <c r="I2267" s="104"/>
      <c r="J2267" s="104"/>
      <c r="K2267" s="104"/>
      <c r="L2267" s="104"/>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3"/>
      <c r="B2268" s="93"/>
      <c r="C2268" s="93"/>
      <c r="D2268" s="93"/>
      <c r="E2268" s="104"/>
      <c r="F2268" s="104"/>
      <c r="G2268" s="104"/>
      <c r="H2268" s="104"/>
      <c r="I2268" s="104"/>
      <c r="J2268" s="104"/>
      <c r="K2268" s="104"/>
      <c r="L2268" s="104"/>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3"/>
      <c r="B2269" s="93"/>
      <c r="C2269" s="93"/>
      <c r="D2269" s="93"/>
      <c r="E2269" s="104"/>
      <c r="F2269" s="104"/>
      <c r="G2269" s="104"/>
      <c r="H2269" s="104"/>
      <c r="I2269" s="104"/>
      <c r="J2269" s="104"/>
      <c r="K2269" s="104"/>
      <c r="L2269" s="104"/>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3"/>
      <c r="B2270" s="93"/>
      <c r="C2270" s="93"/>
      <c r="D2270" s="93"/>
      <c r="E2270" s="104"/>
      <c r="F2270" s="104"/>
      <c r="G2270" s="104"/>
      <c r="H2270" s="104"/>
      <c r="I2270" s="104"/>
      <c r="J2270" s="104"/>
      <c r="K2270" s="104"/>
      <c r="L2270" s="104"/>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3"/>
      <c r="B2271" s="93"/>
      <c r="C2271" s="93"/>
      <c r="D2271" s="93"/>
      <c r="E2271" s="104"/>
      <c r="F2271" s="104"/>
      <c r="G2271" s="104"/>
      <c r="H2271" s="104"/>
      <c r="I2271" s="104"/>
      <c r="J2271" s="104"/>
      <c r="K2271" s="104"/>
      <c r="L2271" s="104"/>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3"/>
      <c r="B2272" s="93"/>
      <c r="C2272" s="93"/>
      <c r="D2272" s="93"/>
      <c r="E2272" s="104"/>
      <c r="F2272" s="104"/>
      <c r="G2272" s="104"/>
      <c r="H2272" s="104"/>
      <c r="I2272" s="104"/>
      <c r="J2272" s="104"/>
      <c r="K2272" s="104"/>
      <c r="L2272" s="104"/>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3"/>
      <c r="B2273" s="93"/>
      <c r="C2273" s="93"/>
      <c r="D2273" s="93"/>
      <c r="E2273" s="104"/>
      <c r="F2273" s="104"/>
      <c r="G2273" s="104"/>
      <c r="H2273" s="104"/>
      <c r="I2273" s="104"/>
      <c r="J2273" s="104"/>
      <c r="K2273" s="104"/>
      <c r="L2273" s="104"/>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3"/>
      <c r="B2274" s="93"/>
      <c r="C2274" s="93"/>
      <c r="D2274" s="93"/>
      <c r="E2274" s="104"/>
      <c r="F2274" s="104"/>
      <c r="G2274" s="104"/>
      <c r="H2274" s="104"/>
      <c r="I2274" s="104"/>
      <c r="J2274" s="104"/>
      <c r="K2274" s="104"/>
      <c r="L2274" s="10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3"/>
      <c r="B2275" s="93"/>
      <c r="C2275" s="93"/>
      <c r="D2275" s="93"/>
      <c r="E2275" s="104"/>
      <c r="F2275" s="104"/>
      <c r="G2275" s="104"/>
      <c r="H2275" s="104"/>
      <c r="I2275" s="104"/>
      <c r="J2275" s="104"/>
      <c r="K2275" s="104"/>
      <c r="L2275" s="104"/>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3"/>
      <c r="B2276" s="93"/>
      <c r="C2276" s="93"/>
      <c r="D2276" s="93"/>
      <c r="E2276" s="104"/>
      <c r="F2276" s="104"/>
      <c r="G2276" s="104"/>
      <c r="H2276" s="104"/>
      <c r="I2276" s="104"/>
      <c r="J2276" s="104"/>
      <c r="K2276" s="104"/>
      <c r="L2276" s="104"/>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3"/>
      <c r="B2277" s="93"/>
      <c r="C2277" s="93"/>
      <c r="D2277" s="93"/>
      <c r="E2277" s="104"/>
      <c r="F2277" s="104"/>
      <c r="G2277" s="104"/>
      <c r="H2277" s="104"/>
      <c r="I2277" s="104"/>
      <c r="J2277" s="104"/>
      <c r="K2277" s="104"/>
      <c r="L2277" s="104"/>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3"/>
      <c r="B2278" s="93"/>
      <c r="C2278" s="93"/>
      <c r="D2278" s="93"/>
      <c r="E2278" s="104"/>
      <c r="F2278" s="104"/>
      <c r="G2278" s="104"/>
      <c r="H2278" s="104"/>
      <c r="I2278" s="104"/>
      <c r="J2278" s="104"/>
      <c r="K2278" s="104"/>
      <c r="L2278" s="104"/>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3"/>
      <c r="B2279" s="93"/>
      <c r="C2279" s="93"/>
      <c r="D2279" s="93"/>
      <c r="E2279" s="104"/>
      <c r="F2279" s="104"/>
      <c r="G2279" s="104"/>
      <c r="H2279" s="104"/>
      <c r="I2279" s="104"/>
      <c r="J2279" s="104"/>
      <c r="K2279" s="104"/>
      <c r="L2279" s="104"/>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3"/>
      <c r="B2280" s="93"/>
      <c r="C2280" s="93"/>
      <c r="D2280" s="93"/>
      <c r="E2280" s="104"/>
      <c r="F2280" s="104"/>
      <c r="G2280" s="104"/>
      <c r="H2280" s="104"/>
      <c r="I2280" s="104"/>
      <c r="J2280" s="104"/>
      <c r="K2280" s="104"/>
      <c r="L2280" s="104"/>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3"/>
      <c r="B2281" s="93"/>
      <c r="C2281" s="93"/>
      <c r="D2281" s="93"/>
      <c r="E2281" s="104"/>
      <c r="F2281" s="104"/>
      <c r="G2281" s="104"/>
      <c r="H2281" s="104"/>
      <c r="I2281" s="104"/>
      <c r="J2281" s="104"/>
      <c r="K2281" s="104"/>
      <c r="L2281" s="104"/>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3"/>
      <c r="B2282" s="93"/>
      <c r="C2282" s="93"/>
      <c r="D2282" s="93"/>
      <c r="E2282" s="104"/>
      <c r="F2282" s="104"/>
      <c r="G2282" s="104"/>
      <c r="H2282" s="104"/>
      <c r="I2282" s="104"/>
      <c r="J2282" s="104"/>
      <c r="K2282" s="104"/>
      <c r="L2282" s="104"/>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3"/>
      <c r="B2283" s="93"/>
      <c r="C2283" s="93"/>
      <c r="D2283" s="93"/>
      <c r="E2283" s="104"/>
      <c r="F2283" s="104"/>
      <c r="G2283" s="104"/>
      <c r="H2283" s="104"/>
      <c r="I2283" s="104"/>
      <c r="J2283" s="104"/>
      <c r="K2283" s="104"/>
      <c r="L2283" s="104"/>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3"/>
      <c r="B2284" s="93"/>
      <c r="C2284" s="93"/>
      <c r="D2284" s="93"/>
      <c r="E2284" s="104"/>
      <c r="F2284" s="104"/>
      <c r="G2284" s="104"/>
      <c r="H2284" s="104"/>
      <c r="I2284" s="104"/>
      <c r="J2284" s="104"/>
      <c r="K2284" s="104"/>
      <c r="L2284" s="10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3"/>
      <c r="B2285" s="93"/>
      <c r="C2285" s="93"/>
      <c r="D2285" s="93"/>
      <c r="E2285" s="104"/>
      <c r="F2285" s="104"/>
      <c r="G2285" s="104"/>
      <c r="H2285" s="104"/>
      <c r="I2285" s="104"/>
      <c r="J2285" s="104"/>
      <c r="K2285" s="104"/>
      <c r="L2285" s="104"/>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3"/>
      <c r="B2286" s="93"/>
      <c r="C2286" s="93"/>
      <c r="D2286" s="93"/>
      <c r="E2286" s="104"/>
      <c r="F2286" s="104"/>
      <c r="G2286" s="104"/>
      <c r="H2286" s="104"/>
      <c r="I2286" s="104"/>
      <c r="J2286" s="104"/>
      <c r="K2286" s="104"/>
      <c r="L2286" s="104"/>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3"/>
      <c r="B2287" s="93"/>
      <c r="C2287" s="93"/>
      <c r="D2287" s="93"/>
      <c r="E2287" s="104"/>
      <c r="F2287" s="104"/>
      <c r="G2287" s="104"/>
      <c r="H2287" s="104"/>
      <c r="I2287" s="104"/>
      <c r="J2287" s="104"/>
      <c r="K2287" s="104"/>
      <c r="L2287" s="104"/>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3"/>
      <c r="B2288" s="93"/>
      <c r="C2288" s="93"/>
      <c r="D2288" s="93"/>
      <c r="E2288" s="104"/>
      <c r="F2288" s="104"/>
      <c r="G2288" s="104"/>
      <c r="H2288" s="104"/>
      <c r="I2288" s="104"/>
      <c r="J2288" s="104"/>
      <c r="K2288" s="104"/>
      <c r="L2288" s="104"/>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3"/>
      <c r="B2289" s="93"/>
      <c r="C2289" s="93"/>
      <c r="D2289" s="93"/>
      <c r="E2289" s="104"/>
      <c r="F2289" s="104"/>
      <c r="G2289" s="104"/>
      <c r="H2289" s="104"/>
      <c r="I2289" s="104"/>
      <c r="J2289" s="104"/>
      <c r="K2289" s="104"/>
      <c r="L2289" s="104"/>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3"/>
      <c r="B2290" s="93"/>
      <c r="C2290" s="93"/>
      <c r="D2290" s="93"/>
      <c r="E2290" s="104"/>
      <c r="F2290" s="104"/>
      <c r="G2290" s="104"/>
      <c r="H2290" s="104"/>
      <c r="I2290" s="104"/>
      <c r="J2290" s="104"/>
      <c r="K2290" s="104"/>
      <c r="L2290" s="104"/>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3"/>
      <c r="B2291" s="93"/>
      <c r="C2291" s="93"/>
      <c r="D2291" s="93"/>
      <c r="E2291" s="104"/>
      <c r="F2291" s="104"/>
      <c r="G2291" s="104"/>
      <c r="H2291" s="104"/>
      <c r="I2291" s="104"/>
      <c r="J2291" s="104"/>
      <c r="K2291" s="104"/>
      <c r="L2291" s="104"/>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3"/>
      <c r="B2292" s="93"/>
      <c r="C2292" s="93"/>
      <c r="D2292" s="93"/>
      <c r="E2292" s="104"/>
      <c r="F2292" s="104"/>
      <c r="G2292" s="104"/>
      <c r="H2292" s="104"/>
      <c r="I2292" s="104"/>
      <c r="J2292" s="104"/>
      <c r="K2292" s="104"/>
      <c r="L2292" s="104"/>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3"/>
      <c r="B2293" s="93"/>
      <c r="C2293" s="93"/>
      <c r="D2293" s="93"/>
      <c r="E2293" s="104"/>
      <c r="F2293" s="104"/>
      <c r="G2293" s="104"/>
      <c r="H2293" s="104"/>
      <c r="I2293" s="104"/>
      <c r="J2293" s="104"/>
      <c r="K2293" s="104"/>
      <c r="L2293" s="104"/>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3"/>
      <c r="B2294" s="93"/>
      <c r="C2294" s="93"/>
      <c r="D2294" s="93"/>
      <c r="E2294" s="104"/>
      <c r="F2294" s="104"/>
      <c r="G2294" s="104"/>
      <c r="H2294" s="104"/>
      <c r="I2294" s="104"/>
      <c r="J2294" s="104"/>
      <c r="K2294" s="104"/>
      <c r="L2294" s="10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3"/>
      <c r="B2295" s="93"/>
      <c r="C2295" s="93"/>
      <c r="D2295" s="93"/>
      <c r="E2295" s="104"/>
      <c r="F2295" s="104"/>
      <c r="G2295" s="104"/>
      <c r="H2295" s="104"/>
      <c r="I2295" s="104"/>
      <c r="J2295" s="104"/>
      <c r="K2295" s="104"/>
      <c r="L2295" s="104"/>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3"/>
      <c r="B2296" s="93"/>
      <c r="C2296" s="93"/>
      <c r="D2296" s="93"/>
      <c r="E2296" s="104"/>
      <c r="F2296" s="104"/>
      <c r="G2296" s="104"/>
      <c r="H2296" s="104"/>
      <c r="I2296" s="104"/>
      <c r="J2296" s="104"/>
      <c r="K2296" s="104"/>
      <c r="L2296" s="104"/>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3"/>
      <c r="B2297" s="93"/>
      <c r="C2297" s="93"/>
      <c r="D2297" s="93"/>
      <c r="E2297" s="104"/>
      <c r="F2297" s="104"/>
      <c r="G2297" s="104"/>
      <c r="H2297" s="104"/>
      <c r="I2297" s="104"/>
      <c r="J2297" s="104"/>
      <c r="K2297" s="104"/>
      <c r="L2297" s="104"/>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3"/>
      <c r="B2298" s="93"/>
      <c r="C2298" s="93"/>
      <c r="D2298" s="93"/>
      <c r="E2298" s="104"/>
      <c r="F2298" s="104"/>
      <c r="G2298" s="104"/>
      <c r="H2298" s="104"/>
      <c r="I2298" s="104"/>
      <c r="J2298" s="104"/>
      <c r="K2298" s="104"/>
      <c r="L2298" s="104"/>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3"/>
      <c r="B2299" s="93"/>
      <c r="C2299" s="93"/>
      <c r="D2299" s="93"/>
      <c r="E2299" s="104"/>
      <c r="F2299" s="104"/>
      <c r="G2299" s="104"/>
      <c r="H2299" s="104"/>
      <c r="I2299" s="104"/>
      <c r="J2299" s="104"/>
      <c r="K2299" s="104"/>
      <c r="L2299" s="104"/>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3"/>
      <c r="B2300" s="93"/>
      <c r="C2300" s="93"/>
      <c r="D2300" s="93"/>
      <c r="E2300" s="104"/>
      <c r="F2300" s="104"/>
      <c r="G2300" s="104"/>
      <c r="H2300" s="104"/>
      <c r="I2300" s="104"/>
      <c r="J2300" s="104"/>
      <c r="K2300" s="104"/>
      <c r="L2300" s="104"/>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3"/>
      <c r="B2301" s="93"/>
      <c r="C2301" s="93"/>
      <c r="D2301" s="93"/>
      <c r="E2301" s="104"/>
      <c r="F2301" s="104"/>
      <c r="G2301" s="104"/>
      <c r="H2301" s="104"/>
      <c r="I2301" s="104"/>
      <c r="J2301" s="104"/>
      <c r="K2301" s="104"/>
      <c r="L2301" s="104"/>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3"/>
      <c r="B2302" s="93"/>
      <c r="C2302" s="93"/>
      <c r="D2302" s="93"/>
      <c r="E2302" s="104"/>
      <c r="F2302" s="104"/>
      <c r="G2302" s="104"/>
      <c r="H2302" s="104"/>
      <c r="I2302" s="104"/>
      <c r="J2302" s="104"/>
      <c r="K2302" s="104"/>
      <c r="L2302" s="104"/>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3"/>
      <c r="B2303" s="93"/>
      <c r="C2303" s="93"/>
      <c r="D2303" s="93"/>
      <c r="E2303" s="104"/>
      <c r="F2303" s="104"/>
      <c r="G2303" s="104"/>
      <c r="H2303" s="104"/>
      <c r="I2303" s="104"/>
      <c r="J2303" s="104"/>
      <c r="K2303" s="104"/>
      <c r="L2303" s="104"/>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3"/>
      <c r="B2304" s="93"/>
      <c r="C2304" s="93"/>
      <c r="D2304" s="93"/>
      <c r="E2304" s="104"/>
      <c r="F2304" s="104"/>
      <c r="G2304" s="104"/>
      <c r="H2304" s="104"/>
      <c r="I2304" s="104"/>
      <c r="J2304" s="104"/>
      <c r="K2304" s="104"/>
      <c r="L2304" s="1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3"/>
      <c r="B2305" s="93"/>
      <c r="C2305" s="93"/>
      <c r="D2305" s="93"/>
      <c r="E2305" s="104"/>
      <c r="F2305" s="104"/>
      <c r="G2305" s="104"/>
      <c r="H2305" s="104"/>
      <c r="I2305" s="104"/>
      <c r="J2305" s="104"/>
      <c r="K2305" s="104"/>
      <c r="L2305" s="104"/>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3"/>
      <c r="B2306" s="93"/>
      <c r="C2306" s="93"/>
      <c r="D2306" s="93"/>
      <c r="E2306" s="104"/>
      <c r="F2306" s="104"/>
      <c r="G2306" s="104"/>
      <c r="H2306" s="104"/>
      <c r="I2306" s="104"/>
      <c r="J2306" s="104"/>
      <c r="K2306" s="104"/>
      <c r="L2306" s="104"/>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3"/>
      <c r="B2307" s="93"/>
      <c r="C2307" s="93"/>
      <c r="D2307" s="93"/>
      <c r="E2307" s="104"/>
      <c r="F2307" s="104"/>
      <c r="G2307" s="104"/>
      <c r="H2307" s="104"/>
      <c r="I2307" s="104"/>
      <c r="J2307" s="104"/>
      <c r="K2307" s="104"/>
      <c r="L2307" s="104"/>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3"/>
      <c r="B2308" s="93"/>
      <c r="C2308" s="93"/>
      <c r="D2308" s="93"/>
      <c r="E2308" s="104"/>
      <c r="F2308" s="104"/>
      <c r="G2308" s="104"/>
      <c r="H2308" s="104"/>
      <c r="I2308" s="104"/>
      <c r="J2308" s="104"/>
      <c r="K2308" s="104"/>
      <c r="L2308" s="104"/>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3"/>
      <c r="B2309" s="93"/>
      <c r="C2309" s="93"/>
      <c r="D2309" s="93"/>
      <c r="E2309" s="104"/>
      <c r="F2309" s="104"/>
      <c r="G2309" s="104"/>
      <c r="H2309" s="104"/>
      <c r="I2309" s="104"/>
      <c r="J2309" s="104"/>
      <c r="K2309" s="104"/>
      <c r="L2309" s="104"/>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3"/>
      <c r="B2310" s="93"/>
      <c r="C2310" s="93"/>
      <c r="D2310" s="93"/>
      <c r="E2310" s="104"/>
      <c r="F2310" s="104"/>
      <c r="G2310" s="104"/>
      <c r="H2310" s="104"/>
      <c r="I2310" s="104"/>
      <c r="J2310" s="104"/>
      <c r="K2310" s="104"/>
      <c r="L2310" s="104"/>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3"/>
      <c r="B2311" s="93"/>
      <c r="C2311" s="93"/>
      <c r="D2311" s="93"/>
      <c r="E2311" s="104"/>
      <c r="F2311" s="104"/>
      <c r="G2311" s="104"/>
      <c r="H2311" s="104"/>
      <c r="I2311" s="104"/>
      <c r="J2311" s="104"/>
      <c r="K2311" s="104"/>
      <c r="L2311" s="104"/>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3"/>
      <c r="B2312" s="93"/>
      <c r="C2312" s="93"/>
      <c r="D2312" s="93"/>
      <c r="E2312" s="104"/>
      <c r="F2312" s="104"/>
      <c r="G2312" s="104"/>
      <c r="H2312" s="104"/>
      <c r="I2312" s="104"/>
      <c r="J2312" s="104"/>
      <c r="K2312" s="104"/>
      <c r="L2312" s="104"/>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3"/>
      <c r="B2313" s="93"/>
      <c r="C2313" s="93"/>
      <c r="D2313" s="93"/>
      <c r="E2313" s="104"/>
      <c r="F2313" s="104"/>
      <c r="G2313" s="104"/>
      <c r="H2313" s="104"/>
      <c r="I2313" s="104"/>
      <c r="J2313" s="104"/>
      <c r="K2313" s="104"/>
      <c r="L2313" s="104"/>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3"/>
      <c r="B2314" s="93"/>
      <c r="C2314" s="93"/>
      <c r="D2314" s="93"/>
      <c r="E2314" s="104"/>
      <c r="F2314" s="104"/>
      <c r="G2314" s="104"/>
      <c r="H2314" s="104"/>
      <c r="I2314" s="104"/>
      <c r="J2314" s="104"/>
      <c r="K2314" s="104"/>
      <c r="L2314" s="10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3"/>
      <c r="B2315" s="93"/>
      <c r="C2315" s="93"/>
      <c r="D2315" s="93"/>
      <c r="E2315" s="104"/>
      <c r="F2315" s="104"/>
      <c r="G2315" s="104"/>
      <c r="H2315" s="104"/>
      <c r="I2315" s="104"/>
      <c r="J2315" s="104"/>
      <c r="K2315" s="104"/>
      <c r="L2315" s="104"/>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3"/>
      <c r="B2316" s="93"/>
      <c r="C2316" s="93"/>
      <c r="D2316" s="93"/>
      <c r="E2316" s="104"/>
      <c r="F2316" s="104"/>
      <c r="G2316" s="104"/>
      <c r="H2316" s="104"/>
      <c r="I2316" s="104"/>
      <c r="J2316" s="104"/>
      <c r="K2316" s="104"/>
      <c r="L2316" s="104"/>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3"/>
      <c r="B2317" s="93"/>
      <c r="C2317" s="93"/>
      <c r="D2317" s="93"/>
      <c r="E2317" s="104"/>
      <c r="F2317" s="104"/>
      <c r="G2317" s="104"/>
      <c r="H2317" s="104"/>
      <c r="I2317" s="104"/>
      <c r="J2317" s="104"/>
      <c r="K2317" s="104"/>
      <c r="L2317" s="104"/>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3"/>
      <c r="B2318" s="93"/>
      <c r="C2318" s="93"/>
      <c r="D2318" s="93"/>
      <c r="E2318" s="104"/>
      <c r="F2318" s="104"/>
      <c r="G2318" s="104"/>
      <c r="H2318" s="104"/>
      <c r="I2318" s="104"/>
      <c r="J2318" s="104"/>
      <c r="K2318" s="104"/>
      <c r="L2318" s="104"/>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3"/>
      <c r="B2319" s="93"/>
      <c r="C2319" s="93"/>
      <c r="D2319" s="93"/>
      <c r="E2319" s="104"/>
      <c r="F2319" s="104"/>
      <c r="G2319" s="104"/>
      <c r="H2319" s="104"/>
      <c r="I2319" s="104"/>
      <c r="J2319" s="104"/>
      <c r="K2319" s="104"/>
      <c r="L2319" s="104"/>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3"/>
      <c r="B2320" s="93"/>
      <c r="C2320" s="93"/>
      <c r="D2320" s="93"/>
      <c r="E2320" s="104"/>
      <c r="F2320" s="104"/>
      <c r="G2320" s="104"/>
      <c r="H2320" s="104"/>
      <c r="I2320" s="104"/>
      <c r="J2320" s="104"/>
      <c r="K2320" s="104"/>
      <c r="L2320" s="104"/>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3"/>
      <c r="B2321" s="93"/>
      <c r="C2321" s="93"/>
      <c r="D2321" s="93"/>
      <c r="E2321" s="104"/>
      <c r="F2321" s="104"/>
      <c r="G2321" s="104"/>
      <c r="H2321" s="104"/>
      <c r="I2321" s="104"/>
      <c r="J2321" s="104"/>
      <c r="K2321" s="104"/>
      <c r="L2321" s="104"/>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3"/>
      <c r="B2322" s="93"/>
      <c r="C2322" s="93"/>
      <c r="D2322" s="93"/>
      <c r="E2322" s="104"/>
      <c r="F2322" s="104"/>
      <c r="G2322" s="104"/>
      <c r="H2322" s="104"/>
      <c r="I2322" s="104"/>
      <c r="J2322" s="104"/>
      <c r="K2322" s="104"/>
      <c r="L2322" s="104"/>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3"/>
      <c r="B2323" s="93"/>
      <c r="C2323" s="93"/>
      <c r="D2323" s="93"/>
      <c r="E2323" s="104"/>
      <c r="F2323" s="104"/>
      <c r="G2323" s="104"/>
      <c r="H2323" s="104"/>
      <c r="I2323" s="104"/>
      <c r="J2323" s="104"/>
      <c r="K2323" s="104"/>
      <c r="L2323" s="104"/>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3"/>
      <c r="B2324" s="93"/>
      <c r="C2324" s="93"/>
      <c r="D2324" s="93"/>
      <c r="E2324" s="104"/>
      <c r="F2324" s="104"/>
      <c r="G2324" s="104"/>
      <c r="H2324" s="104"/>
      <c r="I2324" s="104"/>
      <c r="J2324" s="104"/>
      <c r="K2324" s="104"/>
      <c r="L2324" s="10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3"/>
      <c r="B2325" s="93"/>
      <c r="C2325" s="93"/>
      <c r="D2325" s="93"/>
      <c r="E2325" s="104"/>
      <c r="F2325" s="104"/>
      <c r="G2325" s="104"/>
      <c r="H2325" s="104"/>
      <c r="I2325" s="104"/>
      <c r="J2325" s="104"/>
      <c r="K2325" s="104"/>
      <c r="L2325" s="104"/>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3"/>
      <c r="B2326" s="93"/>
      <c r="C2326" s="93"/>
      <c r="D2326" s="93"/>
      <c r="E2326" s="104"/>
      <c r="F2326" s="104"/>
      <c r="G2326" s="104"/>
      <c r="H2326" s="104"/>
      <c r="I2326" s="104"/>
      <c r="J2326" s="104"/>
      <c r="K2326" s="104"/>
      <c r="L2326" s="104"/>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3"/>
      <c r="B2327" s="93"/>
      <c r="C2327" s="93"/>
      <c r="D2327" s="93"/>
      <c r="E2327" s="104"/>
      <c r="F2327" s="104"/>
      <c r="G2327" s="104"/>
      <c r="H2327" s="104"/>
      <c r="I2327" s="104"/>
      <c r="J2327" s="104"/>
      <c r="K2327" s="104"/>
      <c r="L2327" s="104"/>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3"/>
      <c r="B2328" s="93"/>
      <c r="C2328" s="93"/>
      <c r="D2328" s="93"/>
      <c r="E2328" s="104"/>
      <c r="F2328" s="104"/>
      <c r="G2328" s="104"/>
      <c r="H2328" s="104"/>
      <c r="I2328" s="104"/>
      <c r="J2328" s="104"/>
      <c r="K2328" s="104"/>
      <c r="L2328" s="104"/>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3"/>
      <c r="B2329" s="93"/>
      <c r="C2329" s="93"/>
      <c r="D2329" s="93"/>
      <c r="E2329" s="104"/>
      <c r="F2329" s="104"/>
      <c r="G2329" s="104"/>
      <c r="H2329" s="104"/>
      <c r="I2329" s="104"/>
      <c r="J2329" s="104"/>
      <c r="K2329" s="104"/>
      <c r="L2329" s="104"/>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3"/>
      <c r="B2330" s="93"/>
      <c r="C2330" s="93"/>
      <c r="D2330" s="93"/>
      <c r="E2330" s="104"/>
      <c r="F2330" s="104"/>
      <c r="G2330" s="104"/>
      <c r="H2330" s="104"/>
      <c r="I2330" s="104"/>
      <c r="J2330" s="104"/>
      <c r="K2330" s="104"/>
      <c r="L2330" s="104"/>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3"/>
      <c r="B2331" s="93"/>
      <c r="C2331" s="93"/>
      <c r="D2331" s="93"/>
      <c r="E2331" s="104"/>
      <c r="F2331" s="104"/>
      <c r="G2331" s="104"/>
      <c r="H2331" s="104"/>
      <c r="I2331" s="104"/>
      <c r="J2331" s="104"/>
      <c r="K2331" s="104"/>
      <c r="L2331" s="104"/>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3"/>
      <c r="B2332" s="93"/>
      <c r="C2332" s="93"/>
      <c r="D2332" s="93"/>
      <c r="E2332" s="104"/>
      <c r="F2332" s="104"/>
      <c r="G2332" s="104"/>
      <c r="H2332" s="104"/>
      <c r="I2332" s="104"/>
      <c r="J2332" s="104"/>
      <c r="K2332" s="104"/>
      <c r="L2332" s="104"/>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3"/>
      <c r="B2333" s="93"/>
      <c r="C2333" s="93"/>
      <c r="D2333" s="93"/>
      <c r="E2333" s="104"/>
      <c r="F2333" s="104"/>
      <c r="G2333" s="104"/>
      <c r="H2333" s="104"/>
      <c r="I2333" s="104"/>
      <c r="J2333" s="104"/>
      <c r="K2333" s="104"/>
      <c r="L2333" s="104"/>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3"/>
      <c r="B2334" s="93"/>
      <c r="C2334" s="93"/>
      <c r="D2334" s="93"/>
      <c r="E2334" s="104"/>
      <c r="F2334" s="104"/>
      <c r="G2334" s="104"/>
      <c r="H2334" s="104"/>
      <c r="I2334" s="104"/>
      <c r="J2334" s="104"/>
      <c r="K2334" s="104"/>
      <c r="L2334" s="10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3"/>
      <c r="B2335" s="93"/>
      <c r="C2335" s="93"/>
      <c r="D2335" s="93"/>
      <c r="E2335" s="104"/>
      <c r="F2335" s="104"/>
      <c r="G2335" s="104"/>
      <c r="H2335" s="104"/>
      <c r="I2335" s="104"/>
      <c r="J2335" s="104"/>
      <c r="K2335" s="104"/>
      <c r="L2335" s="104"/>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3"/>
      <c r="B2336" s="93"/>
      <c r="C2336" s="93"/>
      <c r="D2336" s="93"/>
      <c r="E2336" s="104"/>
      <c r="F2336" s="104"/>
      <c r="G2336" s="104"/>
      <c r="H2336" s="104"/>
      <c r="I2336" s="104"/>
      <c r="J2336" s="104"/>
      <c r="K2336" s="104"/>
      <c r="L2336" s="104"/>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3"/>
      <c r="B2337" s="93"/>
      <c r="C2337" s="93"/>
      <c r="D2337" s="93"/>
      <c r="E2337" s="104"/>
      <c r="F2337" s="104"/>
      <c r="G2337" s="104"/>
      <c r="H2337" s="104"/>
      <c r="I2337" s="104"/>
      <c r="J2337" s="104"/>
      <c r="K2337" s="104"/>
      <c r="L2337" s="104"/>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3"/>
      <c r="B2338" s="93"/>
      <c r="C2338" s="93"/>
      <c r="D2338" s="93"/>
      <c r="E2338" s="104"/>
      <c r="F2338" s="104"/>
      <c r="G2338" s="104"/>
      <c r="H2338" s="104"/>
      <c r="I2338" s="104"/>
      <c r="J2338" s="104"/>
      <c r="K2338" s="104"/>
      <c r="L2338" s="104"/>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3"/>
      <c r="B2339" s="93"/>
      <c r="C2339" s="93"/>
      <c r="D2339" s="93"/>
      <c r="E2339" s="104"/>
      <c r="F2339" s="104"/>
      <c r="G2339" s="104"/>
      <c r="H2339" s="104"/>
      <c r="I2339" s="104"/>
      <c r="J2339" s="104"/>
      <c r="K2339" s="104"/>
      <c r="L2339" s="104"/>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3"/>
      <c r="B2340" s="93"/>
      <c r="C2340" s="93"/>
      <c r="D2340" s="93"/>
      <c r="E2340" s="104"/>
      <c r="F2340" s="104"/>
      <c r="G2340" s="104"/>
      <c r="H2340" s="104"/>
      <c r="I2340" s="104"/>
      <c r="J2340" s="104"/>
      <c r="K2340" s="104"/>
      <c r="L2340" s="104"/>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3"/>
      <c r="B2341" s="93"/>
      <c r="C2341" s="93"/>
      <c r="D2341" s="93"/>
      <c r="E2341" s="104"/>
      <c r="F2341" s="104"/>
      <c r="G2341" s="104"/>
      <c r="H2341" s="104"/>
      <c r="I2341" s="104"/>
      <c r="J2341" s="104"/>
      <c r="K2341" s="104"/>
      <c r="L2341" s="104"/>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3"/>
      <c r="B2342" s="93"/>
      <c r="C2342" s="93"/>
      <c r="D2342" s="93"/>
      <c r="E2342" s="104"/>
      <c r="F2342" s="104"/>
      <c r="G2342" s="104"/>
      <c r="H2342" s="104"/>
      <c r="I2342" s="104"/>
      <c r="J2342" s="104"/>
      <c r="K2342" s="104"/>
      <c r="L2342" s="104"/>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3"/>
      <c r="B2343" s="93"/>
      <c r="C2343" s="93"/>
      <c r="D2343" s="93"/>
      <c r="E2343" s="104"/>
      <c r="F2343" s="104"/>
      <c r="G2343" s="104"/>
      <c r="H2343" s="104"/>
      <c r="I2343" s="104"/>
      <c r="J2343" s="104"/>
      <c r="K2343" s="104"/>
      <c r="L2343" s="104"/>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3"/>
      <c r="B2344" s="93"/>
      <c r="C2344" s="93"/>
      <c r="D2344" s="93"/>
      <c r="E2344" s="104"/>
      <c r="F2344" s="104"/>
      <c r="G2344" s="104"/>
      <c r="H2344" s="104"/>
      <c r="I2344" s="104"/>
      <c r="J2344" s="104"/>
      <c r="K2344" s="104"/>
      <c r="L2344" s="10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3"/>
      <c r="B2345" s="93"/>
      <c r="C2345" s="93"/>
      <c r="D2345" s="93"/>
      <c r="E2345" s="104"/>
      <c r="F2345" s="104"/>
      <c r="G2345" s="104"/>
      <c r="H2345" s="104"/>
      <c r="I2345" s="104"/>
      <c r="J2345" s="104"/>
      <c r="K2345" s="104"/>
      <c r="L2345" s="104"/>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3"/>
      <c r="B2346" s="93"/>
      <c r="C2346" s="93"/>
      <c r="D2346" s="93"/>
      <c r="E2346" s="104"/>
      <c r="F2346" s="104"/>
      <c r="G2346" s="104"/>
      <c r="H2346" s="104"/>
      <c r="I2346" s="104"/>
      <c r="J2346" s="104"/>
      <c r="K2346" s="104"/>
      <c r="L2346" s="104"/>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3"/>
      <c r="B2347" s="93"/>
      <c r="C2347" s="93"/>
      <c r="D2347" s="93"/>
      <c r="E2347" s="104"/>
      <c r="F2347" s="104"/>
      <c r="G2347" s="104"/>
      <c r="H2347" s="104"/>
      <c r="I2347" s="104"/>
      <c r="J2347" s="104"/>
      <c r="K2347" s="104"/>
      <c r="L2347" s="104"/>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3"/>
      <c r="B2348" s="93"/>
      <c r="C2348" s="93"/>
      <c r="D2348" s="93"/>
      <c r="E2348" s="104"/>
      <c r="F2348" s="104"/>
      <c r="G2348" s="104"/>
      <c r="H2348" s="104"/>
      <c r="I2348" s="104"/>
      <c r="J2348" s="104"/>
      <c r="K2348" s="104"/>
      <c r="L2348" s="104"/>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3"/>
      <c r="B2349" s="93"/>
      <c r="C2349" s="93"/>
      <c r="D2349" s="93"/>
      <c r="E2349" s="104"/>
      <c r="F2349" s="104"/>
      <c r="G2349" s="104"/>
      <c r="H2349" s="104"/>
      <c r="I2349" s="104"/>
      <c r="J2349" s="104"/>
      <c r="K2349" s="104"/>
      <c r="L2349" s="104"/>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3"/>
      <c r="B2350" s="93"/>
      <c r="C2350" s="93"/>
      <c r="D2350" s="93"/>
      <c r="E2350" s="104"/>
      <c r="F2350" s="104"/>
      <c r="G2350" s="104"/>
      <c r="H2350" s="104"/>
      <c r="I2350" s="104"/>
      <c r="J2350" s="104"/>
      <c r="K2350" s="104"/>
      <c r="L2350" s="104"/>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3"/>
      <c r="B2351" s="93"/>
      <c r="C2351" s="93"/>
      <c r="D2351" s="93"/>
      <c r="E2351" s="104"/>
      <c r="F2351" s="104"/>
      <c r="G2351" s="104"/>
      <c r="H2351" s="104"/>
      <c r="I2351" s="104"/>
      <c r="J2351" s="104"/>
      <c r="K2351" s="104"/>
      <c r="L2351" s="104"/>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3"/>
      <c r="B2352" s="93"/>
      <c r="C2352" s="93"/>
      <c r="D2352" s="93"/>
      <c r="E2352" s="104"/>
      <c r="F2352" s="104"/>
      <c r="G2352" s="104"/>
      <c r="H2352" s="104"/>
      <c r="I2352" s="104"/>
      <c r="J2352" s="104"/>
      <c r="K2352" s="104"/>
      <c r="L2352" s="104"/>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3"/>
      <c r="B2353" s="93"/>
      <c r="C2353" s="93"/>
      <c r="D2353" s="93"/>
      <c r="E2353" s="104"/>
      <c r="F2353" s="104"/>
      <c r="G2353" s="104"/>
      <c r="H2353" s="104"/>
      <c r="I2353" s="104"/>
      <c r="J2353" s="104"/>
      <c r="K2353" s="104"/>
      <c r="L2353" s="104"/>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3"/>
      <c r="B2354" s="93"/>
      <c r="C2354" s="93"/>
      <c r="D2354" s="93"/>
      <c r="E2354" s="104"/>
      <c r="F2354" s="104"/>
      <c r="G2354" s="104"/>
      <c r="H2354" s="104"/>
      <c r="I2354" s="104"/>
      <c r="J2354" s="104"/>
      <c r="K2354" s="104"/>
      <c r="L2354" s="10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3"/>
      <c r="B2355" s="93"/>
      <c r="C2355" s="93"/>
      <c r="D2355" s="93"/>
      <c r="E2355" s="104"/>
      <c r="F2355" s="104"/>
      <c r="G2355" s="104"/>
      <c r="H2355" s="104"/>
      <c r="I2355" s="104"/>
      <c r="J2355" s="104"/>
      <c r="K2355" s="104"/>
      <c r="L2355" s="104"/>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3"/>
      <c r="B2356" s="93"/>
      <c r="C2356" s="93"/>
      <c r="D2356" s="93"/>
      <c r="E2356" s="104"/>
      <c r="F2356" s="104"/>
      <c r="G2356" s="104"/>
      <c r="H2356" s="104"/>
      <c r="I2356" s="104"/>
      <c r="J2356" s="104"/>
      <c r="K2356" s="104"/>
      <c r="L2356" s="104"/>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3"/>
      <c r="B2357" s="93"/>
      <c r="C2357" s="93"/>
      <c r="D2357" s="93"/>
      <c r="E2357" s="104"/>
      <c r="F2357" s="104"/>
      <c r="G2357" s="104"/>
      <c r="H2357" s="104"/>
      <c r="I2357" s="104"/>
      <c r="J2357" s="104"/>
      <c r="K2357" s="104"/>
      <c r="L2357" s="104"/>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3"/>
      <c r="B2358" s="93"/>
      <c r="C2358" s="93"/>
      <c r="D2358" s="93"/>
      <c r="E2358" s="104"/>
      <c r="F2358" s="104"/>
      <c r="G2358" s="104"/>
      <c r="H2358" s="104"/>
      <c r="I2358" s="104"/>
      <c r="J2358" s="104"/>
      <c r="K2358" s="104"/>
      <c r="L2358" s="104"/>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3"/>
      <c r="B2359" s="93"/>
      <c r="C2359" s="93"/>
      <c r="D2359" s="93"/>
      <c r="E2359" s="104"/>
      <c r="F2359" s="104"/>
      <c r="G2359" s="104"/>
      <c r="H2359" s="104"/>
      <c r="I2359" s="104"/>
      <c r="J2359" s="104"/>
      <c r="K2359" s="104"/>
      <c r="L2359" s="104"/>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3"/>
      <c r="B2360" s="93"/>
      <c r="C2360" s="93"/>
      <c r="D2360" s="93"/>
      <c r="E2360" s="104"/>
      <c r="F2360" s="104"/>
      <c r="G2360" s="104"/>
      <c r="H2360" s="104"/>
      <c r="I2360" s="104"/>
      <c r="J2360" s="104"/>
      <c r="K2360" s="104"/>
      <c r="L2360" s="104"/>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3"/>
      <c r="B2361" s="93"/>
      <c r="C2361" s="93"/>
      <c r="D2361" s="93"/>
      <c r="E2361" s="104"/>
      <c r="F2361" s="104"/>
      <c r="G2361" s="104"/>
      <c r="H2361" s="104"/>
      <c r="I2361" s="104"/>
      <c r="J2361" s="104"/>
      <c r="K2361" s="104"/>
      <c r="L2361" s="104"/>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3"/>
      <c r="B2362" s="93"/>
      <c r="C2362" s="93"/>
      <c r="D2362" s="93"/>
      <c r="E2362" s="104"/>
      <c r="F2362" s="104"/>
      <c r="G2362" s="104"/>
      <c r="H2362" s="104"/>
      <c r="I2362" s="104"/>
      <c r="J2362" s="104"/>
      <c r="K2362" s="104"/>
      <c r="L2362" s="104"/>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3"/>
      <c r="B2363" s="93"/>
      <c r="C2363" s="93"/>
      <c r="D2363" s="93"/>
      <c r="E2363" s="104"/>
      <c r="F2363" s="104"/>
      <c r="G2363" s="104"/>
      <c r="H2363" s="104"/>
      <c r="I2363" s="104"/>
      <c r="J2363" s="104"/>
      <c r="K2363" s="104"/>
      <c r="L2363" s="104"/>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3"/>
      <c r="B2364" s="93"/>
      <c r="C2364" s="93"/>
      <c r="D2364" s="93"/>
      <c r="E2364" s="104"/>
      <c r="F2364" s="104"/>
      <c r="G2364" s="104"/>
      <c r="H2364" s="104"/>
      <c r="I2364" s="104"/>
      <c r="J2364" s="104"/>
      <c r="K2364" s="104"/>
      <c r="L2364" s="10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3"/>
      <c r="B2365" s="93"/>
      <c r="C2365" s="93"/>
      <c r="D2365" s="93"/>
      <c r="E2365" s="104"/>
      <c r="F2365" s="104"/>
      <c r="G2365" s="104"/>
      <c r="H2365" s="104"/>
      <c r="I2365" s="104"/>
      <c r="J2365" s="104"/>
      <c r="K2365" s="104"/>
      <c r="L2365" s="104"/>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3"/>
      <c r="B2366" s="93"/>
      <c r="C2366" s="93"/>
      <c r="D2366" s="93"/>
      <c r="E2366" s="104"/>
      <c r="F2366" s="104"/>
      <c r="G2366" s="104"/>
      <c r="H2366" s="104"/>
      <c r="I2366" s="104"/>
      <c r="J2366" s="104"/>
      <c r="K2366" s="104"/>
      <c r="L2366" s="104"/>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3"/>
      <c r="B2367" s="93"/>
      <c r="C2367" s="93"/>
      <c r="D2367" s="93"/>
      <c r="E2367" s="104"/>
      <c r="F2367" s="104"/>
      <c r="G2367" s="104"/>
      <c r="H2367" s="104"/>
      <c r="I2367" s="104"/>
      <c r="J2367" s="104"/>
      <c r="K2367" s="104"/>
      <c r="L2367" s="104"/>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3"/>
      <c r="B2368" s="93"/>
      <c r="C2368" s="93"/>
      <c r="D2368" s="93"/>
      <c r="E2368" s="104"/>
      <c r="F2368" s="104"/>
      <c r="G2368" s="104"/>
      <c r="H2368" s="104"/>
      <c r="I2368" s="104"/>
      <c r="J2368" s="104"/>
      <c r="K2368" s="104"/>
      <c r="L2368" s="104"/>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3"/>
      <c r="B2369" s="93"/>
      <c r="C2369" s="93"/>
      <c r="D2369" s="93"/>
      <c r="E2369" s="104"/>
      <c r="F2369" s="104"/>
      <c r="G2369" s="104"/>
      <c r="H2369" s="104"/>
      <c r="I2369" s="104"/>
      <c r="J2369" s="104"/>
      <c r="K2369" s="104"/>
      <c r="L2369" s="104"/>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3"/>
      <c r="B2370" s="93"/>
      <c r="C2370" s="93"/>
      <c r="D2370" s="93"/>
      <c r="E2370" s="104"/>
      <c r="F2370" s="104"/>
      <c r="G2370" s="104"/>
      <c r="H2370" s="104"/>
      <c r="I2370" s="104"/>
      <c r="J2370" s="104"/>
      <c r="K2370" s="104"/>
      <c r="L2370" s="104"/>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3"/>
      <c r="B2371" s="93"/>
      <c r="C2371" s="93"/>
      <c r="D2371" s="93"/>
      <c r="E2371" s="104"/>
      <c r="F2371" s="104"/>
      <c r="G2371" s="104"/>
      <c r="H2371" s="104"/>
      <c r="I2371" s="104"/>
      <c r="J2371" s="104"/>
      <c r="K2371" s="104"/>
      <c r="L2371" s="104"/>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3"/>
      <c r="B2372" s="93"/>
      <c r="C2372" s="93"/>
      <c r="D2372" s="93"/>
      <c r="E2372" s="104"/>
      <c r="F2372" s="104"/>
      <c r="G2372" s="104"/>
      <c r="H2372" s="104"/>
      <c r="I2372" s="104"/>
      <c r="J2372" s="104"/>
      <c r="K2372" s="104"/>
      <c r="L2372" s="104"/>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3"/>
      <c r="B2373" s="93"/>
      <c r="C2373" s="93"/>
      <c r="D2373" s="93"/>
      <c r="E2373" s="104"/>
      <c r="F2373" s="104"/>
      <c r="G2373" s="104"/>
      <c r="H2373" s="104"/>
      <c r="I2373" s="104"/>
      <c r="J2373" s="104"/>
      <c r="K2373" s="104"/>
      <c r="L2373" s="104"/>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3"/>
      <c r="B2374" s="93"/>
      <c r="C2374" s="93"/>
      <c r="D2374" s="93"/>
      <c r="E2374" s="104"/>
      <c r="F2374" s="104"/>
      <c r="G2374" s="104"/>
      <c r="H2374" s="104"/>
      <c r="I2374" s="104"/>
      <c r="J2374" s="104"/>
      <c r="K2374" s="104"/>
      <c r="L2374" s="10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3"/>
      <c r="B2375" s="93"/>
      <c r="C2375" s="93"/>
      <c r="D2375" s="93"/>
      <c r="E2375" s="104"/>
      <c r="F2375" s="104"/>
      <c r="G2375" s="104"/>
      <c r="H2375" s="104"/>
      <c r="I2375" s="104"/>
      <c r="J2375" s="104"/>
      <c r="K2375" s="104"/>
      <c r="L2375" s="104"/>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3"/>
      <c r="B2376" s="93"/>
      <c r="C2376" s="93"/>
      <c r="D2376" s="93"/>
      <c r="E2376" s="104"/>
      <c r="F2376" s="104"/>
      <c r="G2376" s="104"/>
      <c r="H2376" s="104"/>
      <c r="I2376" s="104"/>
      <c r="J2376" s="104"/>
      <c r="K2376" s="104"/>
      <c r="L2376" s="104"/>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3"/>
      <c r="B2377" s="93"/>
      <c r="C2377" s="93"/>
      <c r="D2377" s="93"/>
      <c r="E2377" s="104"/>
      <c r="F2377" s="104"/>
      <c r="G2377" s="104"/>
      <c r="H2377" s="104"/>
      <c r="I2377" s="104"/>
      <c r="J2377" s="104"/>
      <c r="K2377" s="104"/>
      <c r="L2377" s="104"/>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3"/>
      <c r="B2378" s="93"/>
      <c r="C2378" s="93"/>
      <c r="D2378" s="93"/>
      <c r="E2378" s="104"/>
      <c r="F2378" s="104"/>
      <c r="G2378" s="104"/>
      <c r="H2378" s="104"/>
      <c r="I2378" s="104"/>
      <c r="J2378" s="104"/>
      <c r="K2378" s="104"/>
      <c r="L2378" s="104"/>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3"/>
      <c r="B2379" s="93"/>
      <c r="C2379" s="93"/>
      <c r="D2379" s="93"/>
      <c r="E2379" s="104"/>
      <c r="F2379" s="104"/>
      <c r="G2379" s="104"/>
      <c r="H2379" s="104"/>
      <c r="I2379" s="104"/>
      <c r="J2379" s="104"/>
      <c r="K2379" s="104"/>
      <c r="L2379" s="104"/>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3"/>
      <c r="B2380" s="93"/>
      <c r="C2380" s="93"/>
      <c r="D2380" s="93"/>
      <c r="E2380" s="104"/>
      <c r="F2380" s="104"/>
      <c r="G2380" s="104"/>
      <c r="H2380" s="104"/>
      <c r="I2380" s="104"/>
      <c r="J2380" s="104"/>
      <c r="K2380" s="104"/>
      <c r="L2380" s="104"/>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3"/>
      <c r="B2381" s="93"/>
      <c r="C2381" s="93"/>
      <c r="D2381" s="93"/>
      <c r="E2381" s="104"/>
      <c r="F2381" s="104"/>
      <c r="G2381" s="104"/>
      <c r="H2381" s="104"/>
      <c r="I2381" s="104"/>
      <c r="J2381" s="104"/>
      <c r="K2381" s="104"/>
      <c r="L2381" s="104"/>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3"/>
      <c r="B2382" s="93"/>
      <c r="C2382" s="93"/>
      <c r="D2382" s="93"/>
      <c r="E2382" s="104"/>
      <c r="F2382" s="104"/>
      <c r="G2382" s="104"/>
      <c r="H2382" s="104"/>
      <c r="I2382" s="104"/>
      <c r="J2382" s="104"/>
      <c r="K2382" s="104"/>
      <c r="L2382" s="104"/>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3"/>
      <c r="B2383" s="93"/>
      <c r="C2383" s="93"/>
      <c r="D2383" s="93"/>
      <c r="E2383" s="104"/>
      <c r="F2383" s="104"/>
      <c r="G2383" s="104"/>
      <c r="H2383" s="104"/>
      <c r="I2383" s="104"/>
      <c r="J2383" s="104"/>
      <c r="K2383" s="104"/>
      <c r="L2383" s="104"/>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3"/>
      <c r="B2384" s="93"/>
      <c r="C2384" s="93"/>
      <c r="D2384" s="93"/>
      <c r="E2384" s="104"/>
      <c r="F2384" s="104"/>
      <c r="G2384" s="104"/>
      <c r="H2384" s="104"/>
      <c r="I2384" s="104"/>
      <c r="J2384" s="104"/>
      <c r="K2384" s="104"/>
      <c r="L2384" s="10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3"/>
      <c r="B2385" s="93"/>
      <c r="C2385" s="93"/>
      <c r="D2385" s="93"/>
      <c r="E2385" s="104"/>
      <c r="F2385" s="104"/>
      <c r="G2385" s="104"/>
      <c r="H2385" s="104"/>
      <c r="I2385" s="104"/>
      <c r="J2385" s="104"/>
      <c r="K2385" s="104"/>
      <c r="L2385" s="104"/>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3"/>
      <c r="B2386" s="93"/>
      <c r="C2386" s="93"/>
      <c r="D2386" s="93"/>
      <c r="E2386" s="104"/>
      <c r="F2386" s="104"/>
      <c r="G2386" s="104"/>
      <c r="H2386" s="104"/>
      <c r="I2386" s="104"/>
      <c r="J2386" s="104"/>
      <c r="K2386" s="104"/>
      <c r="L2386" s="104"/>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3"/>
      <c r="B2387" s="93"/>
      <c r="C2387" s="93"/>
      <c r="D2387" s="93"/>
      <c r="E2387" s="104"/>
      <c r="F2387" s="104"/>
      <c r="G2387" s="104"/>
      <c r="H2387" s="104"/>
      <c r="I2387" s="104"/>
      <c r="J2387" s="104"/>
      <c r="K2387" s="104"/>
      <c r="L2387" s="104"/>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3"/>
      <c r="B2388" s="93"/>
      <c r="C2388" s="93"/>
      <c r="D2388" s="93"/>
      <c r="E2388" s="104"/>
      <c r="F2388" s="104"/>
      <c r="G2388" s="104"/>
      <c r="H2388" s="104"/>
      <c r="I2388" s="104"/>
      <c r="J2388" s="104"/>
      <c r="K2388" s="104"/>
      <c r="L2388" s="104"/>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3"/>
      <c r="B2389" s="93"/>
      <c r="C2389" s="93"/>
      <c r="D2389" s="93"/>
      <c r="E2389" s="104"/>
      <c r="F2389" s="104"/>
      <c r="G2389" s="104"/>
      <c r="H2389" s="104"/>
      <c r="I2389" s="104"/>
      <c r="J2389" s="104"/>
      <c r="K2389" s="104"/>
      <c r="L2389" s="104"/>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3"/>
      <c r="B2390" s="93"/>
      <c r="C2390" s="93"/>
      <c r="D2390" s="93"/>
      <c r="E2390" s="104"/>
      <c r="F2390" s="104"/>
      <c r="G2390" s="104"/>
      <c r="H2390" s="104"/>
      <c r="I2390" s="104"/>
      <c r="J2390" s="104"/>
      <c r="K2390" s="104"/>
      <c r="L2390" s="104"/>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3"/>
      <c r="B2391" s="93"/>
      <c r="C2391" s="93"/>
      <c r="D2391" s="93"/>
      <c r="E2391" s="104"/>
      <c r="F2391" s="104"/>
      <c r="G2391" s="104"/>
      <c r="H2391" s="104"/>
      <c r="I2391" s="104"/>
      <c r="J2391" s="104"/>
      <c r="K2391" s="104"/>
      <c r="L2391" s="104"/>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3"/>
      <c r="B2392" s="93"/>
      <c r="C2392" s="93"/>
      <c r="D2392" s="93"/>
      <c r="E2392" s="104"/>
      <c r="F2392" s="104"/>
      <c r="G2392" s="104"/>
      <c r="H2392" s="104"/>
      <c r="I2392" s="104"/>
      <c r="J2392" s="104"/>
      <c r="K2392" s="104"/>
      <c r="L2392" s="104"/>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3"/>
      <c r="B2393" s="93"/>
      <c r="C2393" s="93"/>
      <c r="D2393" s="93"/>
      <c r="E2393" s="104"/>
      <c r="F2393" s="104"/>
      <c r="G2393" s="104"/>
      <c r="H2393" s="104"/>
      <c r="I2393" s="104"/>
      <c r="J2393" s="104"/>
      <c r="K2393" s="104"/>
      <c r="L2393" s="104"/>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3"/>
      <c r="B2394" s="93"/>
      <c r="C2394" s="93"/>
      <c r="D2394" s="93"/>
      <c r="E2394" s="104"/>
      <c r="F2394" s="104"/>
      <c r="G2394" s="104"/>
      <c r="H2394" s="104"/>
      <c r="I2394" s="104"/>
      <c r="J2394" s="104"/>
      <c r="K2394" s="104"/>
      <c r="L2394" s="10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3"/>
      <c r="B2395" s="93"/>
      <c r="C2395" s="93"/>
      <c r="D2395" s="93"/>
      <c r="E2395" s="104"/>
      <c r="F2395" s="104"/>
      <c r="G2395" s="104"/>
      <c r="H2395" s="104"/>
      <c r="I2395" s="104"/>
      <c r="J2395" s="104"/>
      <c r="K2395" s="104"/>
      <c r="L2395" s="104"/>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3"/>
      <c r="B2396" s="93"/>
      <c r="C2396" s="93"/>
      <c r="D2396" s="93"/>
      <c r="E2396" s="104"/>
      <c r="F2396" s="104"/>
      <c r="G2396" s="104"/>
      <c r="H2396" s="104"/>
      <c r="I2396" s="104"/>
      <c r="J2396" s="104"/>
      <c r="K2396" s="104"/>
      <c r="L2396" s="104"/>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3"/>
      <c r="B2397" s="93"/>
      <c r="C2397" s="93"/>
      <c r="D2397" s="93"/>
      <c r="E2397" s="104"/>
      <c r="F2397" s="104"/>
      <c r="G2397" s="104"/>
      <c r="H2397" s="104"/>
      <c r="I2397" s="104"/>
      <c r="J2397" s="104"/>
      <c r="K2397" s="104"/>
      <c r="L2397" s="104"/>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3"/>
      <c r="B2398" s="93"/>
      <c r="C2398" s="93"/>
      <c r="D2398" s="93"/>
      <c r="E2398" s="104"/>
      <c r="F2398" s="104"/>
      <c r="G2398" s="104"/>
      <c r="H2398" s="104"/>
      <c r="I2398" s="104"/>
      <c r="J2398" s="104"/>
      <c r="K2398" s="104"/>
      <c r="L2398" s="104"/>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3"/>
      <c r="B2399" s="93"/>
      <c r="C2399" s="93"/>
      <c r="D2399" s="93"/>
      <c r="E2399" s="104"/>
      <c r="F2399" s="104"/>
      <c r="G2399" s="104"/>
      <c r="H2399" s="104"/>
      <c r="I2399" s="104"/>
      <c r="J2399" s="104"/>
      <c r="K2399" s="104"/>
      <c r="L2399" s="104"/>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3"/>
      <c r="B2400" s="93"/>
      <c r="C2400" s="93"/>
      <c r="D2400" s="93"/>
      <c r="E2400" s="104"/>
      <c r="F2400" s="104"/>
      <c r="G2400" s="104"/>
      <c r="H2400" s="104"/>
      <c r="I2400" s="104"/>
      <c r="J2400" s="104"/>
      <c r="K2400" s="104"/>
      <c r="L2400" s="104"/>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3"/>
      <c r="B2401" s="93"/>
      <c r="C2401" s="93"/>
      <c r="D2401" s="93"/>
      <c r="E2401" s="104"/>
      <c r="F2401" s="104"/>
      <c r="G2401" s="104"/>
      <c r="H2401" s="104"/>
      <c r="I2401" s="104"/>
      <c r="J2401" s="104"/>
      <c r="K2401" s="104"/>
      <c r="L2401" s="104"/>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3"/>
      <c r="B2402" s="93"/>
      <c r="C2402" s="93"/>
      <c r="D2402" s="93"/>
      <c r="E2402" s="104"/>
      <c r="F2402" s="104"/>
      <c r="G2402" s="104"/>
      <c r="H2402" s="104"/>
      <c r="I2402" s="104"/>
      <c r="J2402" s="104"/>
      <c r="K2402" s="104"/>
      <c r="L2402" s="104"/>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3"/>
      <c r="B2403" s="93"/>
      <c r="C2403" s="93"/>
      <c r="D2403" s="93"/>
      <c r="E2403" s="104"/>
      <c r="F2403" s="104"/>
      <c r="G2403" s="104"/>
      <c r="H2403" s="104"/>
      <c r="I2403" s="104"/>
      <c r="J2403" s="104"/>
      <c r="K2403" s="104"/>
      <c r="L2403" s="104"/>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3"/>
      <c r="B2404" s="93"/>
      <c r="C2404" s="93"/>
      <c r="D2404" s="93"/>
      <c r="E2404" s="104"/>
      <c r="F2404" s="104"/>
      <c r="G2404" s="104"/>
      <c r="H2404" s="104"/>
      <c r="I2404" s="104"/>
      <c r="J2404" s="104"/>
      <c r="K2404" s="104"/>
      <c r="L2404" s="1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3"/>
      <c r="B2405" s="93"/>
      <c r="C2405" s="93"/>
      <c r="D2405" s="93"/>
      <c r="E2405" s="104"/>
      <c r="F2405" s="104"/>
      <c r="G2405" s="104"/>
      <c r="H2405" s="104"/>
      <c r="I2405" s="104"/>
      <c r="J2405" s="104"/>
      <c r="K2405" s="104"/>
      <c r="L2405" s="104"/>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3"/>
      <c r="B2406" s="93"/>
      <c r="C2406" s="93"/>
      <c r="D2406" s="93"/>
      <c r="E2406" s="104"/>
      <c r="F2406" s="104"/>
      <c r="G2406" s="104"/>
      <c r="H2406" s="104"/>
      <c r="I2406" s="104"/>
      <c r="J2406" s="104"/>
      <c r="K2406" s="104"/>
      <c r="L2406" s="104"/>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3"/>
      <c r="B2407" s="93"/>
      <c r="C2407" s="93"/>
      <c r="D2407" s="93"/>
      <c r="E2407" s="104"/>
      <c r="F2407" s="104"/>
      <c r="G2407" s="104"/>
      <c r="H2407" s="104"/>
      <c r="I2407" s="104"/>
      <c r="J2407" s="104"/>
      <c r="K2407" s="104"/>
      <c r="L2407" s="104"/>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3"/>
      <c r="B2408" s="93"/>
      <c r="C2408" s="93"/>
      <c r="D2408" s="93"/>
      <c r="E2408" s="104"/>
      <c r="F2408" s="104"/>
      <c r="G2408" s="104"/>
      <c r="H2408" s="104"/>
      <c r="I2408" s="104"/>
      <c r="J2408" s="104"/>
      <c r="K2408" s="104"/>
      <c r="L2408" s="104"/>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3"/>
      <c r="B2409" s="93"/>
      <c r="C2409" s="93"/>
      <c r="D2409" s="93"/>
      <c r="E2409" s="104"/>
      <c r="F2409" s="104"/>
      <c r="G2409" s="104"/>
      <c r="H2409" s="104"/>
      <c r="I2409" s="104"/>
      <c r="J2409" s="104"/>
      <c r="K2409" s="104"/>
      <c r="L2409" s="104"/>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3"/>
      <c r="B2410" s="93"/>
      <c r="C2410" s="93"/>
      <c r="D2410" s="93"/>
      <c r="E2410" s="104"/>
      <c r="F2410" s="104"/>
      <c r="G2410" s="104"/>
      <c r="H2410" s="104"/>
      <c r="I2410" s="104"/>
      <c r="J2410" s="104"/>
      <c r="K2410" s="104"/>
      <c r="L2410" s="104"/>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3"/>
      <c r="B2411" s="93"/>
      <c r="C2411" s="93"/>
      <c r="D2411" s="93"/>
      <c r="E2411" s="104"/>
      <c r="F2411" s="104"/>
      <c r="G2411" s="104"/>
      <c r="H2411" s="104"/>
      <c r="I2411" s="104"/>
      <c r="J2411" s="104"/>
      <c r="K2411" s="104"/>
      <c r="L2411" s="104"/>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3"/>
      <c r="B2412" s="93"/>
      <c r="C2412" s="93"/>
      <c r="D2412" s="93"/>
      <c r="E2412" s="104"/>
      <c r="F2412" s="104"/>
      <c r="G2412" s="104"/>
      <c r="H2412" s="104"/>
      <c r="I2412" s="104"/>
      <c r="J2412" s="104"/>
      <c r="K2412" s="104"/>
      <c r="L2412" s="104"/>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3"/>
      <c r="B2413" s="93"/>
      <c r="C2413" s="93"/>
      <c r="D2413" s="93"/>
      <c r="E2413" s="104"/>
      <c r="F2413" s="104"/>
      <c r="G2413" s="104"/>
      <c r="H2413" s="104"/>
      <c r="I2413" s="104"/>
      <c r="J2413" s="104"/>
      <c r="K2413" s="104"/>
      <c r="L2413" s="104"/>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3"/>
      <c r="B2414" s="93"/>
      <c r="C2414" s="93"/>
      <c r="D2414" s="93"/>
      <c r="E2414" s="104"/>
      <c r="F2414" s="104"/>
      <c r="G2414" s="104"/>
      <c r="H2414" s="104"/>
      <c r="I2414" s="104"/>
      <c r="J2414" s="104"/>
      <c r="K2414" s="104"/>
      <c r="L2414" s="10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3"/>
      <c r="B2415" s="93"/>
      <c r="C2415" s="93"/>
      <c r="D2415" s="93"/>
      <c r="E2415" s="104"/>
      <c r="F2415" s="104"/>
      <c r="G2415" s="104"/>
      <c r="H2415" s="104"/>
      <c r="I2415" s="104"/>
      <c r="J2415" s="104"/>
      <c r="K2415" s="104"/>
      <c r="L2415" s="104"/>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3"/>
      <c r="B2416" s="93"/>
      <c r="C2416" s="93"/>
      <c r="D2416" s="93"/>
      <c r="E2416" s="104"/>
      <c r="F2416" s="104"/>
      <c r="G2416" s="104"/>
      <c r="H2416" s="104"/>
      <c r="I2416" s="104"/>
      <c r="J2416" s="104"/>
      <c r="K2416" s="104"/>
      <c r="L2416" s="104"/>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3"/>
      <c r="B2417" s="93"/>
      <c r="C2417" s="93"/>
      <c r="D2417" s="93"/>
      <c r="E2417" s="104"/>
      <c r="F2417" s="104"/>
      <c r="G2417" s="104"/>
      <c r="H2417" s="104"/>
      <c r="I2417" s="104"/>
      <c r="J2417" s="104"/>
      <c r="K2417" s="104"/>
      <c r="L2417" s="104"/>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3"/>
      <c r="B2418" s="93"/>
      <c r="C2418" s="93"/>
      <c r="D2418" s="93"/>
      <c r="E2418" s="104"/>
      <c r="F2418" s="104"/>
      <c r="G2418" s="104"/>
      <c r="H2418" s="104"/>
      <c r="I2418" s="104"/>
      <c r="J2418" s="104"/>
      <c r="K2418" s="104"/>
      <c r="L2418" s="104"/>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3"/>
      <c r="B2419" s="93"/>
      <c r="C2419" s="93"/>
      <c r="D2419" s="93"/>
      <c r="E2419" s="104"/>
      <c r="F2419" s="104"/>
      <c r="G2419" s="104"/>
      <c r="H2419" s="104"/>
      <c r="I2419" s="104"/>
      <c r="J2419" s="104"/>
      <c r="K2419" s="104"/>
      <c r="L2419" s="104"/>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3"/>
      <c r="B2420" s="93"/>
      <c r="C2420" s="93"/>
      <c r="D2420" s="93"/>
      <c r="E2420" s="104"/>
      <c r="F2420" s="104"/>
      <c r="G2420" s="104"/>
      <c r="H2420" s="104"/>
      <c r="I2420" s="104"/>
      <c r="J2420" s="104"/>
      <c r="K2420" s="104"/>
      <c r="L2420" s="104"/>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3"/>
      <c r="B2421" s="93"/>
      <c r="C2421" s="93"/>
      <c r="D2421" s="93"/>
      <c r="E2421" s="104"/>
      <c r="F2421" s="104"/>
      <c r="G2421" s="104"/>
      <c r="H2421" s="104"/>
      <c r="I2421" s="104"/>
      <c r="J2421" s="104"/>
      <c r="K2421" s="104"/>
      <c r="L2421" s="104"/>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3"/>
      <c r="B2422" s="93"/>
      <c r="C2422" s="93"/>
      <c r="D2422" s="93"/>
      <c r="E2422" s="104"/>
      <c r="F2422" s="104"/>
      <c r="G2422" s="104"/>
      <c r="H2422" s="104"/>
      <c r="I2422" s="104"/>
      <c r="J2422" s="104"/>
      <c r="K2422" s="104"/>
      <c r="L2422" s="104"/>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3"/>
      <c r="B2423" s="93"/>
      <c r="C2423" s="93"/>
      <c r="D2423" s="93"/>
      <c r="E2423" s="104"/>
      <c r="F2423" s="104"/>
      <c r="G2423" s="104"/>
      <c r="H2423" s="104"/>
      <c r="I2423" s="104"/>
      <c r="J2423" s="104"/>
      <c r="K2423" s="104"/>
      <c r="L2423" s="104"/>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3"/>
      <c r="B2424" s="93"/>
      <c r="C2424" s="93"/>
      <c r="D2424" s="93"/>
      <c r="E2424" s="104"/>
      <c r="F2424" s="104"/>
      <c r="G2424" s="104"/>
      <c r="H2424" s="104"/>
      <c r="I2424" s="104"/>
      <c r="J2424" s="104"/>
      <c r="K2424" s="104"/>
      <c r="L2424" s="10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3"/>
      <c r="B2425" s="93"/>
      <c r="C2425" s="93"/>
      <c r="D2425" s="93"/>
      <c r="E2425" s="104"/>
      <c r="F2425" s="104"/>
      <c r="G2425" s="104"/>
      <c r="H2425" s="104"/>
      <c r="I2425" s="104"/>
      <c r="J2425" s="104"/>
      <c r="K2425" s="104"/>
      <c r="L2425" s="104"/>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3"/>
      <c r="B2426" s="93"/>
      <c r="C2426" s="93"/>
      <c r="D2426" s="93"/>
      <c r="E2426" s="104"/>
      <c r="F2426" s="104"/>
      <c r="G2426" s="104"/>
      <c r="H2426" s="104"/>
      <c r="I2426" s="104"/>
      <c r="J2426" s="104"/>
      <c r="K2426" s="104"/>
      <c r="L2426" s="104"/>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3"/>
      <c r="B2427" s="93"/>
      <c r="C2427" s="93"/>
      <c r="D2427" s="93"/>
      <c r="E2427" s="104"/>
      <c r="F2427" s="104"/>
      <c r="G2427" s="104"/>
      <c r="H2427" s="104"/>
      <c r="I2427" s="104"/>
      <c r="J2427" s="104"/>
      <c r="K2427" s="104"/>
      <c r="L2427" s="104"/>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3"/>
      <c r="B2428" s="93"/>
      <c r="C2428" s="93"/>
      <c r="D2428" s="93"/>
      <c r="E2428" s="104"/>
      <c r="F2428" s="104"/>
      <c r="G2428" s="104"/>
      <c r="H2428" s="104"/>
      <c r="I2428" s="104"/>
      <c r="J2428" s="104"/>
      <c r="K2428" s="104"/>
      <c r="L2428" s="104"/>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3"/>
      <c r="B2429" s="93"/>
      <c r="C2429" s="93"/>
      <c r="D2429" s="93"/>
      <c r="E2429" s="104"/>
      <c r="F2429" s="104"/>
      <c r="G2429" s="104"/>
      <c r="H2429" s="104"/>
      <c r="I2429" s="104"/>
      <c r="J2429" s="104"/>
      <c r="K2429" s="104"/>
      <c r="L2429" s="104"/>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3"/>
      <c r="B2430" s="93"/>
      <c r="C2430" s="93"/>
      <c r="D2430" s="93"/>
      <c r="E2430" s="104"/>
      <c r="F2430" s="104"/>
      <c r="G2430" s="104"/>
      <c r="H2430" s="104"/>
      <c r="I2430" s="104"/>
      <c r="J2430" s="104"/>
      <c r="K2430" s="104"/>
      <c r="L2430" s="104"/>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3"/>
      <c r="B2431" s="93"/>
      <c r="C2431" s="93"/>
      <c r="D2431" s="93"/>
      <c r="E2431" s="104"/>
      <c r="F2431" s="104"/>
      <c r="G2431" s="104"/>
      <c r="H2431" s="104"/>
      <c r="I2431" s="104"/>
      <c r="J2431" s="104"/>
      <c r="K2431" s="104"/>
      <c r="L2431" s="104"/>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3"/>
      <c r="B2432" s="93"/>
      <c r="C2432" s="93"/>
      <c r="D2432" s="93"/>
      <c r="E2432" s="104"/>
      <c r="F2432" s="104"/>
      <c r="G2432" s="104"/>
      <c r="H2432" s="104"/>
      <c r="I2432" s="104"/>
      <c r="J2432" s="104"/>
      <c r="K2432" s="104"/>
      <c r="L2432" s="104"/>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3"/>
      <c r="B2433" s="93"/>
      <c r="C2433" s="93"/>
      <c r="D2433" s="93"/>
      <c r="E2433" s="104"/>
      <c r="F2433" s="104"/>
      <c r="G2433" s="104"/>
      <c r="H2433" s="104"/>
      <c r="I2433" s="104"/>
      <c r="J2433" s="104"/>
      <c r="K2433" s="104"/>
      <c r="L2433" s="104"/>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3"/>
      <c r="B2434" s="93"/>
      <c r="C2434" s="93"/>
      <c r="D2434" s="93"/>
      <c r="E2434" s="104"/>
      <c r="F2434" s="104"/>
      <c r="G2434" s="104"/>
      <c r="H2434" s="104"/>
      <c r="I2434" s="104"/>
      <c r="J2434" s="104"/>
      <c r="K2434" s="104"/>
      <c r="L2434" s="10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3"/>
      <c r="B2435" s="93"/>
      <c r="C2435" s="93"/>
      <c r="D2435" s="93"/>
      <c r="E2435" s="104"/>
      <c r="F2435" s="104"/>
      <c r="G2435" s="104"/>
      <c r="H2435" s="104"/>
      <c r="I2435" s="104"/>
      <c r="J2435" s="104"/>
      <c r="K2435" s="104"/>
      <c r="L2435" s="104"/>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3"/>
      <c r="B2436" s="93"/>
      <c r="C2436" s="93"/>
      <c r="D2436" s="93"/>
      <c r="E2436" s="104"/>
      <c r="F2436" s="104"/>
      <c r="G2436" s="104"/>
      <c r="H2436" s="104"/>
      <c r="I2436" s="104"/>
      <c r="J2436" s="104"/>
      <c r="K2436" s="104"/>
      <c r="L2436" s="104"/>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3"/>
      <c r="B2437" s="93"/>
      <c r="C2437" s="93"/>
      <c r="D2437" s="93"/>
      <c r="E2437" s="104"/>
      <c r="F2437" s="104"/>
      <c r="G2437" s="104"/>
      <c r="H2437" s="104"/>
      <c r="I2437" s="104"/>
      <c r="J2437" s="104"/>
      <c r="K2437" s="104"/>
      <c r="L2437" s="104"/>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3"/>
      <c r="B2438" s="93"/>
      <c r="C2438" s="93"/>
      <c r="D2438" s="93"/>
      <c r="E2438" s="104"/>
      <c r="F2438" s="104"/>
      <c r="G2438" s="104"/>
      <c r="H2438" s="104"/>
      <c r="I2438" s="104"/>
      <c r="J2438" s="104"/>
      <c r="K2438" s="104"/>
      <c r="L2438" s="104"/>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3"/>
      <c r="B2439" s="93"/>
      <c r="C2439" s="93"/>
      <c r="D2439" s="93"/>
      <c r="E2439" s="104"/>
      <c r="F2439" s="104"/>
      <c r="G2439" s="104"/>
      <c r="H2439" s="104"/>
      <c r="I2439" s="104"/>
      <c r="J2439" s="104"/>
      <c r="K2439" s="104"/>
      <c r="L2439" s="104"/>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3"/>
      <c r="B2440" s="93"/>
      <c r="C2440" s="93"/>
      <c r="D2440" s="93"/>
      <c r="E2440" s="104"/>
      <c r="F2440" s="104"/>
      <c r="G2440" s="104"/>
      <c r="H2440" s="104"/>
      <c r="I2440" s="104"/>
      <c r="J2440" s="104"/>
      <c r="K2440" s="104"/>
      <c r="L2440" s="104"/>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3"/>
      <c r="B2441" s="93"/>
      <c r="C2441" s="93"/>
      <c r="D2441" s="93"/>
      <c r="E2441" s="104"/>
      <c r="F2441" s="104"/>
      <c r="G2441" s="104"/>
      <c r="H2441" s="104"/>
      <c r="I2441" s="104"/>
      <c r="J2441" s="104"/>
      <c r="K2441" s="104"/>
      <c r="L2441" s="104"/>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3"/>
      <c r="B2442" s="93"/>
      <c r="C2442" s="93"/>
      <c r="D2442" s="93"/>
      <c r="E2442" s="104"/>
      <c r="F2442" s="104"/>
      <c r="G2442" s="104"/>
      <c r="H2442" s="104"/>
      <c r="I2442" s="104"/>
      <c r="J2442" s="104"/>
      <c r="K2442" s="104"/>
      <c r="L2442" s="104"/>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3"/>
      <c r="B2443" s="93"/>
      <c r="C2443" s="93"/>
      <c r="D2443" s="93"/>
      <c r="E2443" s="104"/>
      <c r="F2443" s="104"/>
      <c r="G2443" s="104"/>
      <c r="H2443" s="104"/>
      <c r="I2443" s="104"/>
      <c r="J2443" s="104"/>
      <c r="K2443" s="104"/>
      <c r="L2443" s="104"/>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3"/>
      <c r="B2444" s="93"/>
      <c r="C2444" s="93"/>
      <c r="D2444" s="93"/>
      <c r="E2444" s="104"/>
      <c r="F2444" s="104"/>
      <c r="G2444" s="104"/>
      <c r="H2444" s="104"/>
      <c r="I2444" s="104"/>
      <c r="J2444" s="104"/>
      <c r="K2444" s="104"/>
      <c r="L2444" s="10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3"/>
      <c r="B2445" s="93"/>
      <c r="C2445" s="93"/>
      <c r="D2445" s="93"/>
      <c r="E2445" s="104"/>
      <c r="F2445" s="104"/>
      <c r="G2445" s="104"/>
      <c r="H2445" s="104"/>
      <c r="I2445" s="104"/>
      <c r="J2445" s="104"/>
      <c r="K2445" s="104"/>
      <c r="L2445" s="104"/>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3"/>
      <c r="B2446" s="93"/>
      <c r="C2446" s="93"/>
      <c r="D2446" s="93"/>
      <c r="E2446" s="104"/>
      <c r="F2446" s="104"/>
      <c r="G2446" s="104"/>
      <c r="H2446" s="104"/>
      <c r="I2446" s="104"/>
      <c r="J2446" s="104"/>
      <c r="K2446" s="104"/>
      <c r="L2446" s="104"/>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3"/>
      <c r="B2447" s="93"/>
      <c r="C2447" s="93"/>
      <c r="D2447" s="93"/>
      <c r="E2447" s="104"/>
      <c r="F2447" s="104"/>
      <c r="G2447" s="104"/>
      <c r="H2447" s="104"/>
      <c r="I2447" s="104"/>
      <c r="J2447" s="104"/>
      <c r="K2447" s="104"/>
      <c r="L2447" s="104"/>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3"/>
      <c r="B2448" s="93"/>
      <c r="C2448" s="93"/>
      <c r="D2448" s="93"/>
      <c r="E2448" s="104"/>
      <c r="F2448" s="104"/>
      <c r="G2448" s="104"/>
      <c r="H2448" s="104"/>
      <c r="I2448" s="104"/>
      <c r="J2448" s="104"/>
      <c r="K2448" s="104"/>
      <c r="L2448" s="104"/>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3"/>
      <c r="B2449" s="93"/>
      <c r="C2449" s="93"/>
      <c r="D2449" s="93"/>
      <c r="E2449" s="104"/>
      <c r="F2449" s="104"/>
      <c r="G2449" s="104"/>
      <c r="H2449" s="104"/>
      <c r="I2449" s="104"/>
      <c r="J2449" s="104"/>
      <c r="K2449" s="104"/>
      <c r="L2449" s="104"/>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3"/>
      <c r="B2450" s="93"/>
      <c r="C2450" s="93"/>
      <c r="D2450" s="93"/>
      <c r="E2450" s="104"/>
      <c r="F2450" s="104"/>
      <c r="G2450" s="104"/>
      <c r="H2450" s="104"/>
      <c r="I2450" s="104"/>
      <c r="J2450" s="104"/>
      <c r="K2450" s="104"/>
      <c r="L2450" s="104"/>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3"/>
      <c r="B2451" s="93"/>
      <c r="C2451" s="93"/>
      <c r="D2451" s="93"/>
      <c r="E2451" s="104"/>
      <c r="F2451" s="104"/>
      <c r="G2451" s="104"/>
      <c r="H2451" s="104"/>
      <c r="I2451" s="104"/>
      <c r="J2451" s="104"/>
      <c r="K2451" s="104"/>
      <c r="L2451" s="104"/>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3"/>
      <c r="B2452" s="93"/>
      <c r="C2452" s="93"/>
      <c r="D2452" s="93"/>
      <c r="E2452" s="104"/>
      <c r="F2452" s="104"/>
      <c r="G2452" s="104"/>
      <c r="H2452" s="104"/>
      <c r="I2452" s="104"/>
      <c r="J2452" s="104"/>
      <c r="K2452" s="104"/>
      <c r="L2452" s="104"/>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3"/>
      <c r="B2453" s="93"/>
      <c r="C2453" s="93"/>
      <c r="D2453" s="93"/>
      <c r="E2453" s="104"/>
      <c r="F2453" s="104"/>
      <c r="G2453" s="104"/>
      <c r="H2453" s="104"/>
      <c r="I2453" s="104"/>
      <c r="J2453" s="104"/>
      <c r="K2453" s="104"/>
      <c r="L2453" s="104"/>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3"/>
      <c r="B2454" s="93"/>
      <c r="C2454" s="93"/>
      <c r="D2454" s="93"/>
      <c r="E2454" s="104"/>
      <c r="F2454" s="104"/>
      <c r="G2454" s="104"/>
      <c r="H2454" s="104"/>
      <c r="I2454" s="104"/>
      <c r="J2454" s="104"/>
      <c r="K2454" s="104"/>
      <c r="L2454" s="10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3"/>
      <c r="B2455" s="93"/>
      <c r="C2455" s="93"/>
      <c r="D2455" s="93"/>
      <c r="E2455" s="104"/>
      <c r="F2455" s="104"/>
      <c r="G2455" s="104"/>
      <c r="H2455" s="104"/>
      <c r="I2455" s="104"/>
      <c r="J2455" s="104"/>
      <c r="K2455" s="104"/>
      <c r="L2455" s="104"/>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3"/>
      <c r="B2456" s="93"/>
      <c r="C2456" s="93"/>
      <c r="D2456" s="93"/>
      <c r="E2456" s="104"/>
      <c r="F2456" s="104"/>
      <c r="G2456" s="104"/>
      <c r="H2456" s="104"/>
      <c r="I2456" s="104"/>
      <c r="J2456" s="104"/>
      <c r="K2456" s="104"/>
      <c r="L2456" s="104"/>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3"/>
      <c r="B2457" s="93"/>
      <c r="C2457" s="93"/>
      <c r="D2457" s="93"/>
      <c r="E2457" s="104"/>
      <c r="F2457" s="104"/>
      <c r="G2457" s="104"/>
      <c r="H2457" s="104"/>
      <c r="I2457" s="104"/>
      <c r="J2457" s="104"/>
      <c r="K2457" s="104"/>
      <c r="L2457" s="104"/>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3"/>
      <c r="B2458" s="93"/>
      <c r="C2458" s="93"/>
      <c r="D2458" s="93"/>
      <c r="E2458" s="104"/>
      <c r="F2458" s="104"/>
      <c r="G2458" s="104"/>
      <c r="H2458" s="104"/>
      <c r="I2458" s="104"/>
      <c r="J2458" s="104"/>
      <c r="K2458" s="104"/>
      <c r="L2458" s="104"/>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3"/>
      <c r="B2459" s="93"/>
      <c r="C2459" s="93"/>
      <c r="D2459" s="93"/>
      <c r="E2459" s="104"/>
      <c r="F2459" s="104"/>
      <c r="G2459" s="104"/>
      <c r="H2459" s="104"/>
      <c r="I2459" s="104"/>
      <c r="J2459" s="104"/>
      <c r="K2459" s="104"/>
      <c r="L2459" s="104"/>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3"/>
      <c r="B2460" s="93"/>
      <c r="C2460" s="93"/>
      <c r="D2460" s="93"/>
      <c r="E2460" s="104"/>
      <c r="F2460" s="104"/>
      <c r="G2460" s="104"/>
      <c r="H2460" s="104"/>
      <c r="I2460" s="104"/>
      <c r="J2460" s="104"/>
      <c r="K2460" s="104"/>
      <c r="L2460" s="104"/>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3"/>
      <c r="B2461" s="93"/>
      <c r="C2461" s="93"/>
      <c r="D2461" s="93"/>
      <c r="E2461" s="104"/>
      <c r="F2461" s="104"/>
      <c r="G2461" s="104"/>
      <c r="H2461" s="104"/>
      <c r="I2461" s="104"/>
      <c r="J2461" s="104"/>
      <c r="K2461" s="104"/>
      <c r="L2461" s="104"/>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3"/>
      <c r="B2462" s="93"/>
      <c r="C2462" s="93"/>
      <c r="D2462" s="93"/>
      <c r="E2462" s="104"/>
      <c r="F2462" s="104"/>
      <c r="G2462" s="104"/>
      <c r="H2462" s="104"/>
      <c r="I2462" s="104"/>
      <c r="J2462" s="104"/>
      <c r="K2462" s="104"/>
      <c r="L2462" s="104"/>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3"/>
      <c r="B2463" s="93"/>
      <c r="C2463" s="93"/>
      <c r="D2463" s="93"/>
      <c r="E2463" s="104"/>
      <c r="F2463" s="104"/>
      <c r="G2463" s="104"/>
      <c r="H2463" s="104"/>
      <c r="I2463" s="104"/>
      <c r="J2463" s="104"/>
      <c r="K2463" s="104"/>
      <c r="L2463" s="104"/>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3"/>
      <c r="B2464" s="93"/>
      <c r="C2464" s="93"/>
      <c r="D2464" s="93"/>
      <c r="E2464" s="104"/>
      <c r="F2464" s="104"/>
      <c r="G2464" s="104"/>
      <c r="H2464" s="104"/>
      <c r="I2464" s="104"/>
      <c r="J2464" s="104"/>
      <c r="K2464" s="104"/>
      <c r="L2464" s="10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3"/>
      <c r="B2465" s="93"/>
      <c r="C2465" s="93"/>
      <c r="D2465" s="93"/>
      <c r="E2465" s="104"/>
      <c r="F2465" s="104"/>
      <c r="G2465" s="104"/>
      <c r="H2465" s="104"/>
      <c r="I2465" s="104"/>
      <c r="J2465" s="104"/>
      <c r="K2465" s="104"/>
      <c r="L2465" s="104"/>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3"/>
      <c r="B2466" s="93"/>
      <c r="C2466" s="93"/>
      <c r="D2466" s="93"/>
      <c r="E2466" s="104"/>
      <c r="F2466" s="104"/>
      <c r="G2466" s="104"/>
      <c r="H2466" s="104"/>
      <c r="I2466" s="104"/>
      <c r="J2466" s="104"/>
      <c r="K2466" s="104"/>
      <c r="L2466" s="104"/>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3"/>
      <c r="B2467" s="93"/>
      <c r="C2467" s="93"/>
      <c r="D2467" s="93"/>
      <c r="E2467" s="104"/>
      <c r="F2467" s="104"/>
      <c r="G2467" s="104"/>
      <c r="H2467" s="104"/>
      <c r="I2467" s="104"/>
      <c r="J2467" s="104"/>
      <c r="K2467" s="104"/>
      <c r="L2467" s="104"/>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3"/>
      <c r="B2468" s="93"/>
      <c r="C2468" s="93"/>
      <c r="D2468" s="93"/>
      <c r="E2468" s="104"/>
      <c r="F2468" s="104"/>
      <c r="G2468" s="104"/>
      <c r="H2468" s="104"/>
      <c r="I2468" s="104"/>
      <c r="J2468" s="104"/>
      <c r="K2468" s="104"/>
      <c r="L2468" s="104"/>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3"/>
      <c r="B2469" s="93"/>
      <c r="C2469" s="93"/>
      <c r="D2469" s="93"/>
      <c r="E2469" s="104"/>
      <c r="F2469" s="104"/>
      <c r="G2469" s="104"/>
      <c r="H2469" s="104"/>
      <c r="I2469" s="104"/>
      <c r="J2469" s="104"/>
      <c r="K2469" s="104"/>
      <c r="L2469" s="104"/>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3"/>
      <c r="B2470" s="93"/>
      <c r="C2470" s="93"/>
      <c r="D2470" s="93"/>
      <c r="E2470" s="104"/>
      <c r="F2470" s="104"/>
      <c r="G2470" s="104"/>
      <c r="H2470" s="104"/>
      <c r="I2470" s="104"/>
      <c r="J2470" s="104"/>
      <c r="K2470" s="104"/>
      <c r="L2470" s="104"/>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3"/>
      <c r="B2471" s="93"/>
      <c r="C2471" s="93"/>
      <c r="D2471" s="93"/>
      <c r="E2471" s="104"/>
      <c r="F2471" s="104"/>
      <c r="G2471" s="104"/>
      <c r="H2471" s="104"/>
      <c r="I2471" s="104"/>
      <c r="J2471" s="104"/>
      <c r="K2471" s="104"/>
      <c r="L2471" s="104"/>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3"/>
      <c r="B2472" s="93"/>
      <c r="C2472" s="93"/>
      <c r="D2472" s="93"/>
      <c r="E2472" s="104"/>
      <c r="F2472" s="104"/>
      <c r="G2472" s="104"/>
      <c r="H2472" s="104"/>
      <c r="I2472" s="104"/>
      <c r="J2472" s="104"/>
      <c r="K2472" s="104"/>
      <c r="L2472" s="104"/>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3"/>
      <c r="B2473" s="93"/>
      <c r="C2473" s="93"/>
      <c r="D2473" s="93"/>
      <c r="E2473" s="104"/>
      <c r="F2473" s="104"/>
      <c r="G2473" s="104"/>
      <c r="H2473" s="104"/>
      <c r="I2473" s="104"/>
      <c r="J2473" s="104"/>
      <c r="K2473" s="104"/>
      <c r="L2473" s="104"/>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3"/>
      <c r="B2474" s="93"/>
      <c r="C2474" s="93"/>
      <c r="D2474" s="93"/>
      <c r="E2474" s="104"/>
      <c r="F2474" s="104"/>
      <c r="G2474" s="104"/>
      <c r="H2474" s="104"/>
      <c r="I2474" s="104"/>
      <c r="J2474" s="104"/>
      <c r="K2474" s="104"/>
      <c r="L2474" s="10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3"/>
      <c r="B2475" s="93"/>
      <c r="C2475" s="93"/>
      <c r="D2475" s="93"/>
      <c r="E2475" s="104"/>
      <c r="F2475" s="104"/>
      <c r="G2475" s="104"/>
      <c r="H2475" s="104"/>
      <c r="I2475" s="104"/>
      <c r="J2475" s="104"/>
      <c r="K2475" s="104"/>
      <c r="L2475" s="104"/>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3"/>
      <c r="B2476" s="93"/>
      <c r="C2476" s="93"/>
      <c r="D2476" s="93"/>
      <c r="E2476" s="104"/>
      <c r="F2476" s="104"/>
      <c r="G2476" s="104"/>
      <c r="H2476" s="104"/>
      <c r="I2476" s="104"/>
      <c r="J2476" s="104"/>
      <c r="K2476" s="104"/>
      <c r="L2476" s="104"/>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3"/>
      <c r="B2477" s="93"/>
      <c r="C2477" s="93"/>
      <c r="D2477" s="93"/>
      <c r="E2477" s="104"/>
      <c r="F2477" s="104"/>
      <c r="G2477" s="104"/>
      <c r="H2477" s="104"/>
      <c r="I2477" s="104"/>
      <c r="J2477" s="104"/>
      <c r="K2477" s="104"/>
      <c r="L2477" s="104"/>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3"/>
      <c r="B2478" s="93"/>
      <c r="C2478" s="93"/>
      <c r="D2478" s="93"/>
      <c r="E2478" s="104"/>
      <c r="F2478" s="104"/>
      <c r="G2478" s="104"/>
      <c r="H2478" s="104"/>
      <c r="I2478" s="104"/>
      <c r="J2478" s="104"/>
      <c r="K2478" s="104"/>
      <c r="L2478" s="104"/>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3"/>
      <c r="B2479" s="93"/>
      <c r="C2479" s="93"/>
      <c r="D2479" s="93"/>
      <c r="E2479" s="104"/>
      <c r="F2479" s="104"/>
      <c r="G2479" s="104"/>
      <c r="H2479" s="104"/>
      <c r="I2479" s="104"/>
      <c r="J2479" s="104"/>
      <c r="K2479" s="104"/>
      <c r="L2479" s="104"/>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3"/>
      <c r="B2480" s="93"/>
      <c r="C2480" s="93"/>
      <c r="D2480" s="93"/>
      <c r="E2480" s="104"/>
      <c r="F2480" s="104"/>
      <c r="G2480" s="104"/>
      <c r="H2480" s="104"/>
      <c r="I2480" s="104"/>
      <c r="J2480" s="104"/>
      <c r="K2480" s="104"/>
      <c r="L2480" s="104"/>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3"/>
      <c r="B2481" s="93"/>
      <c r="C2481" s="93"/>
      <c r="D2481" s="93"/>
      <c r="E2481" s="104"/>
      <c r="F2481" s="104"/>
      <c r="G2481" s="104"/>
      <c r="H2481" s="104"/>
      <c r="I2481" s="104"/>
      <c r="J2481" s="104"/>
      <c r="K2481" s="104"/>
      <c r="L2481" s="104"/>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3"/>
      <c r="B2482" s="93"/>
      <c r="C2482" s="93"/>
      <c r="D2482" s="93"/>
      <c r="E2482" s="104"/>
      <c r="F2482" s="104"/>
      <c r="G2482" s="104"/>
      <c r="H2482" s="104"/>
      <c r="I2482" s="104"/>
      <c r="J2482" s="104"/>
      <c r="K2482" s="104"/>
      <c r="L2482" s="104"/>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3"/>
      <c r="B2483" s="93"/>
      <c r="C2483" s="93"/>
      <c r="D2483" s="93"/>
      <c r="E2483" s="104"/>
      <c r="F2483" s="104"/>
      <c r="G2483" s="104"/>
      <c r="H2483" s="104"/>
      <c r="I2483" s="104"/>
      <c r="J2483" s="104"/>
      <c r="K2483" s="104"/>
      <c r="L2483" s="104"/>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3"/>
      <c r="B2484" s="93"/>
      <c r="C2484" s="93"/>
      <c r="D2484" s="93"/>
      <c r="E2484" s="104"/>
      <c r="F2484" s="104"/>
      <c r="G2484" s="104"/>
      <c r="H2484" s="104"/>
      <c r="I2484" s="104"/>
      <c r="J2484" s="104"/>
      <c r="K2484" s="104"/>
      <c r="L2484" s="10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3"/>
      <c r="B2485" s="93"/>
      <c r="C2485" s="93"/>
      <c r="D2485" s="93"/>
      <c r="E2485" s="104"/>
      <c r="F2485" s="104"/>
      <c r="G2485" s="104"/>
      <c r="H2485" s="104"/>
      <c r="I2485" s="104"/>
      <c r="J2485" s="104"/>
      <c r="K2485" s="104"/>
      <c r="L2485" s="104"/>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3"/>
      <c r="B2486" s="93"/>
      <c r="C2486" s="93"/>
      <c r="D2486" s="93"/>
      <c r="E2486" s="104"/>
      <c r="F2486" s="104"/>
      <c r="G2486" s="104"/>
      <c r="H2486" s="104"/>
      <c r="I2486" s="104"/>
      <c r="J2486" s="104"/>
      <c r="K2486" s="104"/>
      <c r="L2486" s="104"/>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3"/>
      <c r="B2487" s="93"/>
      <c r="C2487" s="93"/>
      <c r="D2487" s="93"/>
      <c r="E2487" s="104"/>
      <c r="F2487" s="104"/>
      <c r="G2487" s="104"/>
      <c r="H2487" s="104"/>
      <c r="I2487" s="104"/>
      <c r="J2487" s="104"/>
      <c r="K2487" s="104"/>
      <c r="L2487" s="104"/>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3"/>
      <c r="B2488" s="93"/>
      <c r="C2488" s="93"/>
      <c r="D2488" s="93"/>
      <c r="E2488" s="104"/>
      <c r="F2488" s="104"/>
      <c r="G2488" s="104"/>
      <c r="H2488" s="104"/>
      <c r="I2488" s="104"/>
      <c r="J2488" s="104"/>
      <c r="K2488" s="104"/>
      <c r="L2488" s="104"/>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3"/>
      <c r="B2489" s="93"/>
      <c r="C2489" s="93"/>
      <c r="D2489" s="93"/>
      <c r="E2489" s="104"/>
      <c r="F2489" s="104"/>
      <c r="G2489" s="104"/>
      <c r="H2489" s="104"/>
      <c r="I2489" s="104"/>
      <c r="J2489" s="104"/>
      <c r="K2489" s="104"/>
      <c r="L2489" s="104"/>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3"/>
      <c r="B2490" s="93"/>
      <c r="C2490" s="93"/>
      <c r="D2490" s="93"/>
      <c r="E2490" s="104"/>
      <c r="F2490" s="104"/>
      <c r="G2490" s="104"/>
      <c r="H2490" s="104"/>
      <c r="I2490" s="104"/>
      <c r="J2490" s="104"/>
      <c r="K2490" s="104"/>
      <c r="L2490" s="104"/>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3"/>
      <c r="B2491" s="93"/>
      <c r="C2491" s="93"/>
      <c r="D2491" s="93"/>
      <c r="E2491" s="104"/>
      <c r="F2491" s="104"/>
      <c r="G2491" s="104"/>
      <c r="H2491" s="104"/>
      <c r="I2491" s="104"/>
      <c r="J2491" s="104"/>
      <c r="K2491" s="104"/>
      <c r="L2491" s="104"/>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3"/>
      <c r="B2492" s="93"/>
      <c r="C2492" s="93"/>
      <c r="D2492" s="93"/>
      <c r="E2492" s="104"/>
      <c r="F2492" s="104"/>
      <c r="G2492" s="104"/>
      <c r="H2492" s="104"/>
      <c r="I2492" s="104"/>
      <c r="J2492" s="104"/>
      <c r="K2492" s="104"/>
      <c r="L2492" s="104"/>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3"/>
      <c r="B2493" s="93"/>
      <c r="C2493" s="93"/>
      <c r="D2493" s="93"/>
      <c r="E2493" s="104"/>
      <c r="F2493" s="104"/>
      <c r="G2493" s="104"/>
      <c r="H2493" s="104"/>
      <c r="I2493" s="104"/>
      <c r="J2493" s="104"/>
      <c r="K2493" s="104"/>
      <c r="L2493" s="104"/>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3"/>
      <c r="B2494" s="93"/>
      <c r="C2494" s="93"/>
      <c r="D2494" s="93"/>
      <c r="E2494" s="104"/>
      <c r="F2494" s="104"/>
      <c r="G2494" s="104"/>
      <c r="H2494" s="104"/>
      <c r="I2494" s="104"/>
      <c r="J2494" s="104"/>
      <c r="K2494" s="104"/>
      <c r="L2494" s="10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3"/>
      <c r="B2495" s="93"/>
      <c r="C2495" s="93"/>
      <c r="D2495" s="93"/>
      <c r="E2495" s="104"/>
      <c r="F2495" s="104"/>
      <c r="G2495" s="104"/>
      <c r="H2495" s="104"/>
      <c r="I2495" s="104"/>
      <c r="J2495" s="104"/>
      <c r="K2495" s="104"/>
      <c r="L2495" s="104"/>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3"/>
      <c r="B2496" s="93"/>
      <c r="C2496" s="93"/>
      <c r="D2496" s="93"/>
      <c r="E2496" s="104"/>
      <c r="F2496" s="104"/>
      <c r="G2496" s="104"/>
      <c r="H2496" s="104"/>
      <c r="I2496" s="104"/>
      <c r="J2496" s="104"/>
      <c r="K2496" s="104"/>
      <c r="L2496" s="104"/>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3"/>
      <c r="B2497" s="93"/>
      <c r="C2497" s="93"/>
      <c r="D2497" s="93"/>
      <c r="E2497" s="104"/>
      <c r="F2497" s="104"/>
      <c r="G2497" s="104"/>
      <c r="H2497" s="104"/>
      <c r="I2497" s="104"/>
      <c r="J2497" s="104"/>
      <c r="K2497" s="104"/>
      <c r="L2497" s="104"/>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3"/>
      <c r="B2498" s="93"/>
      <c r="C2498" s="93"/>
      <c r="D2498" s="93"/>
      <c r="E2498" s="104"/>
      <c r="F2498" s="104"/>
      <c r="G2498" s="104"/>
      <c r="H2498" s="104"/>
      <c r="I2498" s="104"/>
      <c r="J2498" s="104"/>
      <c r="K2498" s="104"/>
      <c r="L2498" s="104"/>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3"/>
      <c r="B2499" s="93"/>
      <c r="C2499" s="93"/>
      <c r="D2499" s="93"/>
      <c r="E2499" s="104"/>
      <c r="F2499" s="104"/>
      <c r="G2499" s="104"/>
      <c r="H2499" s="104"/>
      <c r="I2499" s="104"/>
      <c r="J2499" s="104"/>
      <c r="K2499" s="104"/>
      <c r="L2499" s="104"/>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3"/>
      <c r="B2500" s="93"/>
      <c r="C2500" s="93"/>
      <c r="D2500" s="93"/>
      <c r="E2500" s="104"/>
      <c r="F2500" s="104"/>
      <c r="G2500" s="104"/>
      <c r="H2500" s="104"/>
      <c r="I2500" s="104"/>
      <c r="J2500" s="104"/>
      <c r="K2500" s="104"/>
      <c r="L2500" s="104"/>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3"/>
      <c r="B2501" s="93"/>
      <c r="C2501" s="93"/>
      <c r="D2501" s="93"/>
      <c r="E2501" s="104"/>
      <c r="F2501" s="104"/>
      <c r="G2501" s="104"/>
      <c r="H2501" s="104"/>
      <c r="I2501" s="104"/>
      <c r="J2501" s="104"/>
      <c r="K2501" s="104"/>
      <c r="L2501" s="104"/>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3"/>
      <c r="B2502" s="93"/>
      <c r="C2502" s="93"/>
      <c r="D2502" s="93"/>
      <c r="E2502" s="104"/>
      <c r="F2502" s="104"/>
      <c r="G2502" s="104"/>
      <c r="H2502" s="104"/>
      <c r="I2502" s="104"/>
      <c r="J2502" s="104"/>
      <c r="K2502" s="104"/>
      <c r="L2502" s="104"/>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3"/>
      <c r="B2503" s="93"/>
      <c r="C2503" s="93"/>
      <c r="D2503" s="93"/>
      <c r="E2503" s="104"/>
      <c r="F2503" s="104"/>
      <c r="G2503" s="104"/>
      <c r="H2503" s="104"/>
      <c r="I2503" s="104"/>
      <c r="J2503" s="104"/>
      <c r="K2503" s="104"/>
      <c r="L2503" s="104"/>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3"/>
      <c r="B2504" s="93"/>
      <c r="C2504" s="93"/>
      <c r="D2504" s="93"/>
      <c r="E2504" s="104"/>
      <c r="F2504" s="104"/>
      <c r="G2504" s="104"/>
      <c r="H2504" s="104"/>
      <c r="I2504" s="104"/>
      <c r="J2504" s="104"/>
      <c r="K2504" s="104"/>
      <c r="L2504" s="1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3"/>
      <c r="B2505" s="93"/>
      <c r="C2505" s="93"/>
      <c r="D2505" s="93"/>
      <c r="E2505" s="104"/>
      <c r="F2505" s="104"/>
      <c r="G2505" s="104"/>
      <c r="H2505" s="104"/>
      <c r="I2505" s="104"/>
      <c r="J2505" s="104"/>
      <c r="K2505" s="104"/>
      <c r="L2505" s="104"/>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3"/>
      <c r="B2506" s="93"/>
      <c r="C2506" s="93"/>
      <c r="D2506" s="93"/>
      <c r="E2506" s="104"/>
      <c r="F2506" s="104"/>
      <c r="G2506" s="104"/>
      <c r="H2506" s="104"/>
      <c r="I2506" s="104"/>
      <c r="J2506" s="104"/>
      <c r="K2506" s="104"/>
      <c r="L2506" s="104"/>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3"/>
      <c r="B2507" s="93"/>
      <c r="C2507" s="93"/>
      <c r="D2507" s="93"/>
      <c r="E2507" s="104"/>
      <c r="F2507" s="104"/>
      <c r="G2507" s="104"/>
      <c r="H2507" s="104"/>
      <c r="I2507" s="104"/>
      <c r="J2507" s="104"/>
      <c r="K2507" s="104"/>
      <c r="L2507" s="104"/>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3"/>
      <c r="B2508" s="93"/>
      <c r="C2508" s="93"/>
      <c r="D2508" s="93"/>
      <c r="E2508" s="104"/>
      <c r="F2508" s="104"/>
      <c r="G2508" s="104"/>
      <c r="H2508" s="104"/>
      <c r="I2508" s="104"/>
      <c r="J2508" s="104"/>
      <c r="K2508" s="104"/>
      <c r="L2508" s="104"/>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3"/>
      <c r="B2509" s="93"/>
      <c r="C2509" s="93"/>
      <c r="D2509" s="93"/>
      <c r="E2509" s="104"/>
      <c r="F2509" s="104"/>
      <c r="G2509" s="104"/>
      <c r="H2509" s="104"/>
      <c r="I2509" s="104"/>
      <c r="J2509" s="104"/>
      <c r="K2509" s="104"/>
      <c r="L2509" s="104"/>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3"/>
      <c r="B2510" s="93"/>
      <c r="C2510" s="93"/>
      <c r="D2510" s="93"/>
      <c r="E2510" s="104"/>
      <c r="F2510" s="104"/>
      <c r="G2510" s="104"/>
      <c r="H2510" s="104"/>
      <c r="I2510" s="104"/>
      <c r="J2510" s="104"/>
      <c r="K2510" s="104"/>
      <c r="L2510" s="104"/>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3"/>
      <c r="B2511" s="93"/>
      <c r="C2511" s="93"/>
      <c r="D2511" s="93"/>
      <c r="E2511" s="104"/>
      <c r="F2511" s="104"/>
      <c r="G2511" s="104"/>
      <c r="H2511" s="104"/>
      <c r="I2511" s="104"/>
      <c r="J2511" s="104"/>
      <c r="K2511" s="104"/>
      <c r="L2511" s="104"/>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3"/>
      <c r="B2512" s="93"/>
      <c r="C2512" s="93"/>
      <c r="D2512" s="93"/>
      <c r="E2512" s="104"/>
      <c r="F2512" s="104"/>
      <c r="G2512" s="104"/>
      <c r="H2512" s="104"/>
      <c r="I2512" s="104"/>
      <c r="J2512" s="104"/>
      <c r="K2512" s="104"/>
      <c r="L2512" s="104"/>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3"/>
      <c r="B2513" s="93"/>
      <c r="C2513" s="93"/>
      <c r="D2513" s="93"/>
      <c r="E2513" s="104"/>
      <c r="F2513" s="104"/>
      <c r="G2513" s="104"/>
      <c r="H2513" s="104"/>
      <c r="I2513" s="104"/>
      <c r="J2513" s="104"/>
      <c r="K2513" s="104"/>
      <c r="L2513" s="104"/>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3"/>
      <c r="B2514" s="93"/>
      <c r="C2514" s="93"/>
      <c r="D2514" s="93"/>
      <c r="E2514" s="104"/>
      <c r="F2514" s="104"/>
      <c r="G2514" s="104"/>
      <c r="H2514" s="104"/>
      <c r="I2514" s="104"/>
      <c r="J2514" s="104"/>
      <c r="K2514" s="104"/>
      <c r="L2514" s="10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3"/>
      <c r="B2515" s="93"/>
      <c r="C2515" s="93"/>
      <c r="D2515" s="93"/>
      <c r="E2515" s="104"/>
      <c r="F2515" s="104"/>
      <c r="G2515" s="104"/>
      <c r="H2515" s="104"/>
      <c r="I2515" s="104"/>
      <c r="J2515" s="104"/>
      <c r="K2515" s="104"/>
      <c r="L2515" s="104"/>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3"/>
      <c r="B2516" s="93"/>
      <c r="C2516" s="93"/>
      <c r="D2516" s="93"/>
      <c r="E2516" s="104"/>
      <c r="F2516" s="104"/>
      <c r="G2516" s="104"/>
      <c r="H2516" s="104"/>
      <c r="I2516" s="104"/>
      <c r="J2516" s="104"/>
      <c r="K2516" s="104"/>
      <c r="L2516" s="104"/>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3"/>
      <c r="B2517" s="93"/>
      <c r="C2517" s="93"/>
      <c r="D2517" s="93"/>
      <c r="E2517" s="104"/>
      <c r="F2517" s="104"/>
      <c r="G2517" s="104"/>
      <c r="H2517" s="104"/>
      <c r="I2517" s="104"/>
      <c r="J2517" s="104"/>
      <c r="K2517" s="104"/>
      <c r="L2517" s="104"/>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3"/>
      <c r="B2518" s="93"/>
      <c r="C2518" s="93"/>
      <c r="D2518" s="93"/>
      <c r="E2518" s="104"/>
      <c r="F2518" s="104"/>
      <c r="G2518" s="104"/>
      <c r="H2518" s="104"/>
      <c r="I2518" s="104"/>
      <c r="J2518" s="104"/>
      <c r="K2518" s="104"/>
      <c r="L2518" s="104"/>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3"/>
      <c r="B2519" s="93"/>
      <c r="C2519" s="93"/>
      <c r="D2519" s="93"/>
      <c r="E2519" s="104"/>
      <c r="F2519" s="104"/>
      <c r="G2519" s="104"/>
      <c r="H2519" s="104"/>
      <c r="I2519" s="104"/>
      <c r="J2519" s="104"/>
      <c r="K2519" s="104"/>
      <c r="L2519" s="104"/>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3"/>
      <c r="B2520" s="93"/>
      <c r="C2520" s="93"/>
      <c r="D2520" s="93"/>
      <c r="E2520" s="104"/>
      <c r="F2520" s="104"/>
      <c r="G2520" s="104"/>
      <c r="H2520" s="104"/>
      <c r="I2520" s="104"/>
      <c r="J2520" s="104"/>
      <c r="K2520" s="104"/>
      <c r="L2520" s="104"/>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3"/>
      <c r="B2521" s="93"/>
      <c r="C2521" s="93"/>
      <c r="D2521" s="93"/>
      <c r="E2521" s="104"/>
      <c r="F2521" s="104"/>
      <c r="G2521" s="104"/>
      <c r="H2521" s="104"/>
      <c r="I2521" s="104"/>
      <c r="J2521" s="104"/>
      <c r="K2521" s="104"/>
      <c r="L2521" s="104"/>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3"/>
      <c r="B2522" s="93"/>
      <c r="C2522" s="93"/>
      <c r="D2522" s="93"/>
      <c r="E2522" s="104"/>
      <c r="F2522" s="104"/>
      <c r="G2522" s="104"/>
      <c r="H2522" s="104"/>
      <c r="I2522" s="104"/>
      <c r="J2522" s="104"/>
      <c r="K2522" s="104"/>
      <c r="L2522" s="104"/>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3"/>
      <c r="B2523" s="93"/>
      <c r="C2523" s="93"/>
      <c r="D2523" s="93"/>
      <c r="E2523" s="104"/>
      <c r="F2523" s="104"/>
      <c r="G2523" s="104"/>
      <c r="H2523" s="104"/>
      <c r="I2523" s="104"/>
      <c r="J2523" s="104"/>
      <c r="K2523" s="104"/>
      <c r="L2523" s="104"/>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3"/>
      <c r="B2524" s="93"/>
      <c r="C2524" s="93"/>
      <c r="D2524" s="93"/>
      <c r="E2524" s="104"/>
      <c r="F2524" s="104"/>
      <c r="G2524" s="104"/>
      <c r="H2524" s="104"/>
      <c r="I2524" s="104"/>
      <c r="J2524" s="104"/>
      <c r="K2524" s="104"/>
      <c r="L2524" s="10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3"/>
      <c r="B2525" s="93"/>
      <c r="C2525" s="93"/>
      <c r="D2525" s="93"/>
      <c r="E2525" s="104"/>
      <c r="F2525" s="104"/>
      <c r="G2525" s="104"/>
      <c r="H2525" s="104"/>
      <c r="I2525" s="104"/>
      <c r="J2525" s="104"/>
      <c r="K2525" s="104"/>
      <c r="L2525" s="104"/>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3"/>
      <c r="B2526" s="93"/>
      <c r="C2526" s="93"/>
      <c r="D2526" s="93"/>
      <c r="E2526" s="104"/>
      <c r="F2526" s="104"/>
      <c r="G2526" s="104"/>
      <c r="H2526" s="104"/>
      <c r="I2526" s="104"/>
      <c r="J2526" s="104"/>
      <c r="K2526" s="104"/>
      <c r="L2526" s="104"/>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3"/>
      <c r="B2527" s="93"/>
      <c r="C2527" s="93"/>
      <c r="D2527" s="93"/>
      <c r="E2527" s="104"/>
      <c r="F2527" s="104"/>
      <c r="G2527" s="104"/>
      <c r="H2527" s="104"/>
      <c r="I2527" s="104"/>
      <c r="J2527" s="104"/>
      <c r="K2527" s="104"/>
      <c r="L2527" s="104"/>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3"/>
      <c r="B2528" s="93"/>
      <c r="C2528" s="93"/>
      <c r="D2528" s="93"/>
      <c r="E2528" s="104"/>
      <c r="F2528" s="104"/>
      <c r="G2528" s="104"/>
      <c r="H2528" s="104"/>
      <c r="I2528" s="104"/>
      <c r="J2528" s="104"/>
      <c r="K2528" s="104"/>
      <c r="L2528" s="104"/>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3"/>
      <c r="B2529" s="93"/>
      <c r="C2529" s="93"/>
      <c r="D2529" s="93"/>
      <c r="E2529" s="104"/>
      <c r="F2529" s="104"/>
      <c r="G2529" s="104"/>
      <c r="H2529" s="104"/>
      <c r="I2529" s="104"/>
      <c r="J2529" s="104"/>
      <c r="K2529" s="104"/>
      <c r="L2529" s="104"/>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3"/>
      <c r="B2530" s="93"/>
      <c r="C2530" s="93"/>
      <c r="D2530" s="93"/>
      <c r="E2530" s="104"/>
      <c r="F2530" s="104"/>
      <c r="G2530" s="104"/>
      <c r="H2530" s="104"/>
      <c r="I2530" s="104"/>
      <c r="J2530" s="104"/>
      <c r="K2530" s="104"/>
      <c r="L2530" s="104"/>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3"/>
      <c r="B2531" s="93"/>
      <c r="C2531" s="93"/>
      <c r="D2531" s="93"/>
      <c r="E2531" s="104"/>
      <c r="F2531" s="104"/>
      <c r="G2531" s="104"/>
      <c r="H2531" s="104"/>
      <c r="I2531" s="104"/>
      <c r="J2531" s="104"/>
      <c r="K2531" s="104"/>
      <c r="L2531" s="104"/>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3"/>
      <c r="B2532" s="93"/>
      <c r="C2532" s="93"/>
      <c r="D2532" s="93"/>
      <c r="E2532" s="104"/>
      <c r="F2532" s="104"/>
      <c r="G2532" s="104"/>
      <c r="H2532" s="104"/>
      <c r="I2532" s="104"/>
      <c r="J2532" s="104"/>
      <c r="K2532" s="104"/>
      <c r="L2532" s="104"/>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3"/>
      <c r="B2533" s="93"/>
      <c r="C2533" s="93"/>
      <c r="D2533" s="93"/>
      <c r="E2533" s="104"/>
      <c r="F2533" s="104"/>
      <c r="G2533" s="104"/>
      <c r="H2533" s="104"/>
      <c r="I2533" s="104"/>
      <c r="J2533" s="104"/>
      <c r="K2533" s="104"/>
      <c r="L2533" s="104"/>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3"/>
      <c r="B2534" s="93"/>
      <c r="C2534" s="93"/>
      <c r="D2534" s="93"/>
      <c r="E2534" s="104"/>
      <c r="F2534" s="104"/>
      <c r="G2534" s="104"/>
      <c r="H2534" s="104"/>
      <c r="I2534" s="104"/>
      <c r="J2534" s="104"/>
      <c r="K2534" s="104"/>
      <c r="L2534" s="10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3"/>
      <c r="B2535" s="93"/>
      <c r="C2535" s="93"/>
      <c r="D2535" s="93"/>
      <c r="E2535" s="104"/>
      <c r="F2535" s="104"/>
      <c r="G2535" s="104"/>
      <c r="H2535" s="104"/>
      <c r="I2535" s="104"/>
      <c r="J2535" s="104"/>
      <c r="K2535" s="104"/>
      <c r="L2535" s="104"/>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3"/>
      <c r="B2536" s="93"/>
      <c r="C2536" s="93"/>
      <c r="D2536" s="93"/>
      <c r="E2536" s="104"/>
      <c r="F2536" s="104"/>
      <c r="G2536" s="104"/>
      <c r="H2536" s="104"/>
      <c r="I2536" s="104"/>
      <c r="J2536" s="104"/>
      <c r="K2536" s="104"/>
      <c r="L2536" s="104"/>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3"/>
      <c r="B2537" s="93"/>
      <c r="C2537" s="93"/>
      <c r="D2537" s="93"/>
      <c r="E2537" s="104"/>
      <c r="F2537" s="104"/>
      <c r="G2537" s="104"/>
      <c r="H2537" s="104"/>
      <c r="I2537" s="104"/>
      <c r="J2537" s="104"/>
      <c r="K2537" s="104"/>
      <c r="L2537" s="104"/>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3"/>
      <c r="B2538" s="93"/>
      <c r="C2538" s="93"/>
      <c r="D2538" s="93"/>
      <c r="E2538" s="104"/>
      <c r="F2538" s="104"/>
      <c r="G2538" s="104"/>
      <c r="H2538" s="104"/>
      <c r="I2538" s="104"/>
      <c r="J2538" s="104"/>
      <c r="K2538" s="104"/>
      <c r="L2538" s="104"/>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3"/>
      <c r="B2539" s="93"/>
      <c r="C2539" s="93"/>
      <c r="D2539" s="93"/>
      <c r="E2539" s="104"/>
      <c r="F2539" s="104"/>
      <c r="G2539" s="104"/>
      <c r="H2539" s="104"/>
      <c r="I2539" s="104"/>
      <c r="J2539" s="104"/>
      <c r="K2539" s="104"/>
      <c r="L2539" s="104"/>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3"/>
      <c r="B2540" s="93"/>
      <c r="C2540" s="93"/>
      <c r="D2540" s="93"/>
      <c r="E2540" s="104"/>
      <c r="F2540" s="104"/>
      <c r="G2540" s="104"/>
      <c r="H2540" s="104"/>
      <c r="I2540" s="104"/>
      <c r="J2540" s="104"/>
      <c r="K2540" s="104"/>
      <c r="L2540" s="104"/>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3"/>
      <c r="B2541" s="93"/>
      <c r="C2541" s="93"/>
      <c r="D2541" s="93"/>
      <c r="E2541" s="104"/>
      <c r="F2541" s="104"/>
      <c r="G2541" s="104"/>
      <c r="H2541" s="104"/>
      <c r="I2541" s="104"/>
      <c r="J2541" s="104"/>
      <c r="K2541" s="104"/>
      <c r="L2541" s="104"/>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3"/>
      <c r="B2542" s="93"/>
      <c r="C2542" s="93"/>
      <c r="D2542" s="93"/>
      <c r="E2542" s="104"/>
      <c r="F2542" s="104"/>
      <c r="G2542" s="104"/>
      <c r="H2542" s="104"/>
      <c r="I2542" s="104"/>
      <c r="J2542" s="104"/>
      <c r="K2542" s="104"/>
      <c r="L2542" s="104"/>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3"/>
      <c r="B2543" s="93"/>
      <c r="C2543" s="93"/>
      <c r="D2543" s="93"/>
      <c r="E2543" s="104"/>
      <c r="F2543" s="104"/>
      <c r="G2543" s="104"/>
      <c r="H2543" s="104"/>
      <c r="I2543" s="104"/>
      <c r="J2543" s="104"/>
      <c r="K2543" s="104"/>
      <c r="L2543" s="104"/>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3"/>
      <c r="B2544" s="93"/>
      <c r="C2544" s="93"/>
      <c r="D2544" s="93"/>
      <c r="E2544" s="104"/>
      <c r="F2544" s="104"/>
      <c r="G2544" s="104"/>
      <c r="H2544" s="104"/>
      <c r="I2544" s="104"/>
      <c r="J2544" s="104"/>
      <c r="K2544" s="104"/>
      <c r="L2544" s="10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3"/>
      <c r="B2545" s="93"/>
      <c r="C2545" s="93"/>
      <c r="D2545" s="93"/>
      <c r="E2545" s="104"/>
      <c r="F2545" s="104"/>
      <c r="G2545" s="104"/>
      <c r="H2545" s="104"/>
      <c r="I2545" s="104"/>
      <c r="J2545" s="104"/>
      <c r="K2545" s="104"/>
      <c r="L2545" s="104"/>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3"/>
      <c r="B2546" s="93"/>
      <c r="C2546" s="93"/>
      <c r="D2546" s="93"/>
      <c r="E2546" s="104"/>
      <c r="F2546" s="104"/>
      <c r="G2546" s="104"/>
      <c r="H2546" s="104"/>
      <c r="I2546" s="104"/>
      <c r="J2546" s="104"/>
      <c r="K2546" s="104"/>
      <c r="L2546" s="104"/>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3"/>
      <c r="B2547" s="93"/>
      <c r="C2547" s="93"/>
      <c r="D2547" s="93"/>
      <c r="E2547" s="104"/>
      <c r="F2547" s="104"/>
      <c r="G2547" s="104"/>
      <c r="H2547" s="104"/>
      <c r="I2547" s="104"/>
      <c r="J2547" s="104"/>
      <c r="K2547" s="104"/>
      <c r="L2547" s="104"/>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3"/>
      <c r="B2548" s="93"/>
      <c r="C2548" s="93"/>
      <c r="D2548" s="93"/>
      <c r="E2548" s="104"/>
      <c r="F2548" s="104"/>
      <c r="G2548" s="104"/>
      <c r="H2548" s="104"/>
      <c r="I2548" s="104"/>
      <c r="J2548" s="104"/>
      <c r="K2548" s="104"/>
      <c r="L2548" s="104"/>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3"/>
      <c r="B2549" s="93"/>
      <c r="C2549" s="93"/>
      <c r="D2549" s="93"/>
      <c r="E2549" s="104"/>
      <c r="F2549" s="104"/>
      <c r="G2549" s="104"/>
      <c r="H2549" s="104"/>
      <c r="I2549" s="104"/>
      <c r="J2549" s="104"/>
      <c r="K2549" s="104"/>
      <c r="L2549" s="104"/>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3"/>
      <c r="B2550" s="93"/>
      <c r="C2550" s="93"/>
      <c r="D2550" s="93"/>
      <c r="E2550" s="104"/>
      <c r="F2550" s="104"/>
      <c r="G2550" s="104"/>
      <c r="H2550" s="104"/>
      <c r="I2550" s="104"/>
      <c r="J2550" s="104"/>
      <c r="K2550" s="104"/>
      <c r="L2550" s="104"/>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3"/>
      <c r="B2551" s="93"/>
      <c r="C2551" s="93"/>
      <c r="D2551" s="93"/>
      <c r="E2551" s="104"/>
      <c r="F2551" s="104"/>
      <c r="G2551" s="104"/>
      <c r="H2551" s="104"/>
      <c r="I2551" s="104"/>
      <c r="J2551" s="104"/>
      <c r="K2551" s="104"/>
      <c r="L2551" s="104"/>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3"/>
      <c r="B2552" s="93"/>
      <c r="C2552" s="93"/>
      <c r="D2552" s="93"/>
      <c r="E2552" s="104"/>
      <c r="F2552" s="104"/>
      <c r="G2552" s="104"/>
      <c r="H2552" s="104"/>
      <c r="I2552" s="104"/>
      <c r="J2552" s="104"/>
      <c r="K2552" s="104"/>
      <c r="L2552" s="104"/>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3"/>
      <c r="B2553" s="93"/>
      <c r="C2553" s="93"/>
      <c r="D2553" s="93"/>
      <c r="E2553" s="104"/>
      <c r="F2553" s="104"/>
      <c r="G2553" s="104"/>
      <c r="H2553" s="104"/>
      <c r="I2553" s="104"/>
      <c r="J2553" s="104"/>
      <c r="K2553" s="104"/>
      <c r="L2553" s="104"/>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3"/>
      <c r="B2554" s="93"/>
      <c r="C2554" s="93"/>
      <c r="D2554" s="93"/>
      <c r="E2554" s="104"/>
      <c r="F2554" s="104"/>
      <c r="G2554" s="104"/>
      <c r="H2554" s="104"/>
      <c r="I2554" s="104"/>
      <c r="J2554" s="104"/>
      <c r="K2554" s="104"/>
      <c r="L2554" s="10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3"/>
      <c r="B2555" s="93"/>
      <c r="C2555" s="93"/>
      <c r="D2555" s="93"/>
      <c r="E2555" s="104"/>
      <c r="F2555" s="104"/>
      <c r="G2555" s="104"/>
      <c r="H2555" s="104"/>
      <c r="I2555" s="104"/>
      <c r="J2555" s="104"/>
      <c r="K2555" s="104"/>
      <c r="L2555" s="104"/>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3"/>
      <c r="B2556" s="93"/>
      <c r="C2556" s="93"/>
      <c r="D2556" s="93"/>
      <c r="E2556" s="104"/>
      <c r="F2556" s="104"/>
      <c r="G2556" s="104"/>
      <c r="H2556" s="104"/>
      <c r="I2556" s="104"/>
      <c r="J2556" s="104"/>
      <c r="K2556" s="104"/>
      <c r="L2556" s="104"/>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3"/>
      <c r="B2557" s="93"/>
      <c r="C2557" s="93"/>
      <c r="D2557" s="93"/>
      <c r="E2557" s="104"/>
      <c r="F2557" s="104"/>
      <c r="G2557" s="104"/>
      <c r="H2557" s="104"/>
      <c r="I2557" s="104"/>
      <c r="J2557" s="104"/>
      <c r="K2557" s="104"/>
      <c r="L2557" s="104"/>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3"/>
      <c r="B2558" s="93"/>
      <c r="C2558" s="93"/>
      <c r="D2558" s="93"/>
      <c r="E2558" s="104"/>
      <c r="F2558" s="104"/>
      <c r="G2558" s="104"/>
      <c r="H2558" s="104"/>
      <c r="I2558" s="104"/>
      <c r="J2558" s="104"/>
      <c r="K2558" s="104"/>
      <c r="L2558" s="104"/>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3"/>
      <c r="B2559" s="93"/>
      <c r="C2559" s="93"/>
      <c r="D2559" s="93"/>
      <c r="E2559" s="104"/>
      <c r="F2559" s="104"/>
      <c r="G2559" s="104"/>
      <c r="H2559" s="104"/>
      <c r="I2559" s="104"/>
      <c r="J2559" s="104"/>
      <c r="K2559" s="104"/>
      <c r="L2559" s="104"/>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3"/>
      <c r="B2560" s="93"/>
      <c r="C2560" s="93"/>
      <c r="D2560" s="93"/>
      <c r="E2560" s="104"/>
      <c r="F2560" s="104"/>
      <c r="G2560" s="104"/>
      <c r="H2560" s="104"/>
      <c r="I2560" s="104"/>
      <c r="J2560" s="104"/>
      <c r="K2560" s="104"/>
      <c r="L2560" s="104"/>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3"/>
      <c r="B2561" s="93"/>
      <c r="C2561" s="93"/>
      <c r="D2561" s="93"/>
      <c r="E2561" s="104"/>
      <c r="F2561" s="104"/>
      <c r="G2561" s="104"/>
      <c r="H2561" s="104"/>
      <c r="I2561" s="104"/>
      <c r="J2561" s="104"/>
      <c r="K2561" s="104"/>
      <c r="L2561" s="104"/>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3"/>
      <c r="B2562" s="93"/>
      <c r="C2562" s="93"/>
      <c r="D2562" s="93"/>
      <c r="E2562" s="104"/>
      <c r="F2562" s="104"/>
      <c r="G2562" s="104"/>
      <c r="H2562" s="104"/>
      <c r="I2562" s="104"/>
      <c r="J2562" s="104"/>
      <c r="K2562" s="104"/>
      <c r="L2562" s="104"/>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3"/>
      <c r="B2563" s="93"/>
      <c r="C2563" s="93"/>
      <c r="D2563" s="93"/>
      <c r="E2563" s="104"/>
      <c r="F2563" s="104"/>
      <c r="G2563" s="104"/>
      <c r="H2563" s="104"/>
      <c r="I2563" s="104"/>
      <c r="J2563" s="104"/>
      <c r="K2563" s="104"/>
      <c r="L2563" s="104"/>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3"/>
      <c r="B2564" s="93"/>
      <c r="C2564" s="93"/>
      <c r="D2564" s="93"/>
      <c r="E2564" s="104"/>
      <c r="F2564" s="104"/>
      <c r="G2564" s="104"/>
      <c r="H2564" s="104"/>
      <c r="I2564" s="104"/>
      <c r="J2564" s="104"/>
      <c r="K2564" s="104"/>
      <c r="L2564" s="10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3"/>
      <c r="B2565" s="93"/>
      <c r="C2565" s="93"/>
      <c r="D2565" s="93"/>
      <c r="E2565" s="104"/>
      <c r="F2565" s="104"/>
      <c r="G2565" s="104"/>
      <c r="H2565" s="104"/>
      <c r="I2565" s="104"/>
      <c r="J2565" s="104"/>
      <c r="K2565" s="104"/>
      <c r="L2565" s="104"/>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3"/>
      <c r="B2566" s="93"/>
      <c r="C2566" s="93"/>
      <c r="D2566" s="93"/>
      <c r="E2566" s="104"/>
      <c r="F2566" s="104"/>
      <c r="G2566" s="104"/>
      <c r="H2566" s="104"/>
      <c r="I2566" s="104"/>
      <c r="J2566" s="104"/>
      <c r="K2566" s="104"/>
      <c r="L2566" s="104"/>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3"/>
      <c r="B2567" s="93"/>
      <c r="C2567" s="93"/>
      <c r="D2567" s="93"/>
      <c r="E2567" s="104"/>
      <c r="F2567" s="104"/>
      <c r="G2567" s="104"/>
      <c r="H2567" s="104"/>
      <c r="I2567" s="104"/>
      <c r="J2567" s="104"/>
      <c r="K2567" s="104"/>
      <c r="L2567" s="104"/>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3"/>
      <c r="B2568" s="93"/>
      <c r="C2568" s="93"/>
      <c r="D2568" s="93"/>
      <c r="E2568" s="104"/>
      <c r="F2568" s="104"/>
      <c r="G2568" s="104"/>
      <c r="H2568" s="104"/>
      <c r="I2568" s="104"/>
      <c r="J2568" s="104"/>
      <c r="K2568" s="104"/>
      <c r="L2568" s="104"/>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3"/>
      <c r="B2569" s="93"/>
      <c r="C2569" s="93"/>
      <c r="D2569" s="93"/>
      <c r="E2569" s="104"/>
      <c r="F2569" s="104"/>
      <c r="G2569" s="104"/>
      <c r="H2569" s="104"/>
      <c r="I2569" s="104"/>
      <c r="J2569" s="104"/>
      <c r="K2569" s="104"/>
      <c r="L2569" s="104"/>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3"/>
      <c r="B2570" s="93"/>
      <c r="C2570" s="93"/>
      <c r="D2570" s="93"/>
      <c r="E2570" s="104"/>
      <c r="F2570" s="104"/>
      <c r="G2570" s="104"/>
      <c r="H2570" s="104"/>
      <c r="I2570" s="104"/>
      <c r="J2570" s="104"/>
      <c r="K2570" s="104"/>
      <c r="L2570" s="104"/>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3"/>
      <c r="B2571" s="93"/>
      <c r="C2571" s="93"/>
      <c r="D2571" s="93"/>
      <c r="E2571" s="104"/>
      <c r="F2571" s="104"/>
      <c r="G2571" s="104"/>
      <c r="H2571" s="104"/>
      <c r="I2571" s="104"/>
      <c r="J2571" s="104"/>
      <c r="K2571" s="104"/>
      <c r="L2571" s="104"/>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3"/>
      <c r="B2572" s="93"/>
      <c r="C2572" s="93"/>
      <c r="D2572" s="93"/>
      <c r="E2572" s="104"/>
      <c r="F2572" s="104"/>
      <c r="G2572" s="104"/>
      <c r="H2572" s="104"/>
      <c r="I2572" s="104"/>
      <c r="J2572" s="104"/>
      <c r="K2572" s="104"/>
      <c r="L2572" s="104"/>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3"/>
      <c r="B2573" s="93"/>
      <c r="C2573" s="93"/>
      <c r="D2573" s="93"/>
      <c r="E2573" s="104"/>
      <c r="F2573" s="104"/>
      <c r="G2573" s="104"/>
      <c r="H2573" s="104"/>
      <c r="I2573" s="104"/>
      <c r="J2573" s="104"/>
      <c r="K2573" s="104"/>
      <c r="L2573" s="104"/>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3"/>
      <c r="B2574" s="93"/>
      <c r="C2574" s="93"/>
      <c r="D2574" s="93"/>
      <c r="E2574" s="104"/>
      <c r="F2574" s="104"/>
      <c r="G2574" s="104"/>
      <c r="H2574" s="104"/>
      <c r="I2574" s="104"/>
      <c r="J2574" s="104"/>
      <c r="K2574" s="104"/>
      <c r="L2574" s="10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3"/>
      <c r="B2575" s="93"/>
      <c r="C2575" s="93"/>
      <c r="D2575" s="93"/>
      <c r="E2575" s="104"/>
      <c r="F2575" s="104"/>
      <c r="G2575" s="104"/>
      <c r="H2575" s="104"/>
      <c r="I2575" s="104"/>
      <c r="J2575" s="104"/>
      <c r="K2575" s="104"/>
      <c r="L2575" s="104"/>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3"/>
      <c r="B2576" s="93"/>
      <c r="C2576" s="93"/>
      <c r="D2576" s="93"/>
      <c r="E2576" s="104"/>
      <c r="F2576" s="104"/>
      <c r="G2576" s="104"/>
      <c r="H2576" s="104"/>
      <c r="I2576" s="104"/>
      <c r="J2576" s="104"/>
      <c r="K2576" s="104"/>
      <c r="L2576" s="104"/>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3"/>
      <c r="B2577" s="93"/>
      <c r="C2577" s="93"/>
      <c r="D2577" s="93"/>
      <c r="E2577" s="104"/>
      <c r="F2577" s="104"/>
      <c r="G2577" s="104"/>
      <c r="H2577" s="104"/>
      <c r="I2577" s="104"/>
      <c r="J2577" s="104"/>
      <c r="K2577" s="104"/>
      <c r="L2577" s="104"/>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3"/>
      <c r="B2578" s="93"/>
      <c r="C2578" s="93"/>
      <c r="D2578" s="93"/>
      <c r="E2578" s="104"/>
      <c r="F2578" s="104"/>
      <c r="G2578" s="104"/>
      <c r="H2578" s="104"/>
      <c r="I2578" s="104"/>
      <c r="J2578" s="104"/>
      <c r="K2578" s="104"/>
      <c r="L2578" s="104"/>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3"/>
      <c r="B2579" s="93"/>
      <c r="C2579" s="93"/>
      <c r="D2579" s="93"/>
      <c r="E2579" s="104"/>
      <c r="F2579" s="104"/>
      <c r="G2579" s="104"/>
      <c r="H2579" s="104"/>
      <c r="I2579" s="104"/>
      <c r="J2579" s="104"/>
      <c r="K2579" s="104"/>
      <c r="L2579" s="104"/>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3"/>
      <c r="B2580" s="93"/>
      <c r="C2580" s="93"/>
      <c r="D2580" s="93"/>
      <c r="E2580" s="104"/>
      <c r="F2580" s="104"/>
      <c r="G2580" s="104"/>
      <c r="H2580" s="104"/>
      <c r="I2580" s="104"/>
      <c r="J2580" s="104"/>
      <c r="K2580" s="104"/>
      <c r="L2580" s="104"/>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3"/>
      <c r="B2581" s="93"/>
      <c r="C2581" s="93"/>
      <c r="D2581" s="93"/>
      <c r="E2581" s="104"/>
      <c r="F2581" s="104"/>
      <c r="G2581" s="104"/>
      <c r="H2581" s="104"/>
      <c r="I2581" s="104"/>
      <c r="J2581" s="104"/>
      <c r="K2581" s="104"/>
      <c r="L2581" s="104"/>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3"/>
      <c r="B2582" s="93"/>
      <c r="C2582" s="93"/>
      <c r="D2582" s="93"/>
      <c r="E2582" s="104"/>
      <c r="F2582" s="104"/>
      <c r="G2582" s="104"/>
      <c r="H2582" s="104"/>
      <c r="I2582" s="104"/>
      <c r="J2582" s="104"/>
      <c r="K2582" s="104"/>
      <c r="L2582" s="104"/>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3"/>
      <c r="B2583" s="93"/>
      <c r="C2583" s="93"/>
      <c r="D2583" s="93"/>
      <c r="E2583" s="104"/>
      <c r="F2583" s="104"/>
      <c r="G2583" s="104"/>
      <c r="H2583" s="104"/>
      <c r="I2583" s="104"/>
      <c r="J2583" s="104"/>
      <c r="K2583" s="104"/>
      <c r="L2583" s="104"/>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3"/>
      <c r="B2584" s="93"/>
      <c r="C2584" s="93"/>
      <c r="D2584" s="93"/>
      <c r="E2584" s="104"/>
      <c r="F2584" s="104"/>
      <c r="G2584" s="104"/>
      <c r="H2584" s="104"/>
      <c r="I2584" s="104"/>
      <c r="J2584" s="104"/>
      <c r="K2584" s="104"/>
      <c r="L2584" s="10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3"/>
      <c r="B2585" s="93"/>
      <c r="C2585" s="93"/>
      <c r="D2585" s="93"/>
      <c r="E2585" s="104"/>
      <c r="F2585" s="104"/>
      <c r="G2585" s="104"/>
      <c r="H2585" s="104"/>
      <c r="I2585" s="104"/>
      <c r="J2585" s="104"/>
      <c r="K2585" s="104"/>
      <c r="L2585" s="104"/>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3"/>
      <c r="B2586" s="93"/>
      <c r="C2586" s="93"/>
      <c r="D2586" s="93"/>
      <c r="E2586" s="104"/>
      <c r="F2586" s="104"/>
      <c r="G2586" s="104"/>
      <c r="H2586" s="104"/>
      <c r="I2586" s="104"/>
      <c r="J2586" s="104"/>
      <c r="K2586" s="104"/>
      <c r="L2586" s="104"/>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3"/>
      <c r="B2587" s="93"/>
      <c r="C2587" s="93"/>
      <c r="D2587" s="93"/>
      <c r="E2587" s="104"/>
      <c r="F2587" s="104"/>
      <c r="G2587" s="104"/>
      <c r="H2587" s="104"/>
      <c r="I2587" s="104"/>
      <c r="J2587" s="104"/>
      <c r="K2587" s="104"/>
      <c r="L2587" s="104"/>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3"/>
      <c r="B2588" s="93"/>
      <c r="C2588" s="93"/>
      <c r="D2588" s="93"/>
      <c r="E2588" s="104"/>
      <c r="F2588" s="104"/>
      <c r="G2588" s="104"/>
      <c r="H2588" s="104"/>
      <c r="I2588" s="104"/>
      <c r="J2588" s="104"/>
      <c r="K2588" s="104"/>
      <c r="L2588" s="104"/>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3"/>
      <c r="B2589" s="93"/>
      <c r="C2589" s="93"/>
      <c r="D2589" s="93"/>
      <c r="E2589" s="104"/>
      <c r="F2589" s="104"/>
      <c r="G2589" s="104"/>
      <c r="H2589" s="104"/>
      <c r="I2589" s="104"/>
      <c r="J2589" s="104"/>
      <c r="K2589" s="104"/>
      <c r="L2589" s="104"/>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3"/>
      <c r="B2590" s="93"/>
      <c r="C2590" s="93"/>
      <c r="D2590" s="93"/>
      <c r="E2590" s="104"/>
      <c r="F2590" s="104"/>
      <c r="G2590" s="104"/>
      <c r="H2590" s="104"/>
      <c r="I2590" s="104"/>
      <c r="J2590" s="104"/>
      <c r="K2590" s="104"/>
      <c r="L2590" s="104"/>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3"/>
      <c r="B2591" s="93"/>
      <c r="C2591" s="93"/>
      <c r="D2591" s="93"/>
      <c r="E2591" s="104"/>
      <c r="F2591" s="104"/>
      <c r="G2591" s="104"/>
      <c r="H2591" s="104"/>
      <c r="I2591" s="104"/>
      <c r="J2591" s="104"/>
      <c r="K2591" s="104"/>
      <c r="L2591" s="104"/>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3"/>
      <c r="B2592" s="93"/>
      <c r="C2592" s="93"/>
      <c r="D2592" s="93"/>
      <c r="E2592" s="104"/>
      <c r="F2592" s="104"/>
      <c r="G2592" s="104"/>
      <c r="H2592" s="104"/>
      <c r="I2592" s="104"/>
      <c r="J2592" s="104"/>
      <c r="K2592" s="104"/>
      <c r="L2592" s="104"/>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3"/>
      <c r="B2593" s="93"/>
      <c r="C2593" s="93"/>
      <c r="D2593" s="93"/>
      <c r="E2593" s="104"/>
      <c r="F2593" s="104"/>
      <c r="G2593" s="104"/>
      <c r="H2593" s="104"/>
      <c r="I2593" s="104"/>
      <c r="J2593" s="104"/>
      <c r="K2593" s="104"/>
      <c r="L2593" s="104"/>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3"/>
      <c r="B2594" s="93"/>
      <c r="C2594" s="93"/>
      <c r="D2594" s="93"/>
      <c r="E2594" s="104"/>
      <c r="F2594" s="104"/>
      <c r="G2594" s="104"/>
      <c r="H2594" s="104"/>
      <c r="I2594" s="104"/>
      <c r="J2594" s="104"/>
      <c r="K2594" s="104"/>
      <c r="L2594" s="10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3"/>
      <c r="B2595" s="93"/>
      <c r="C2595" s="93"/>
      <c r="D2595" s="93"/>
      <c r="E2595" s="104"/>
      <c r="F2595" s="104"/>
      <c r="G2595" s="104"/>
      <c r="H2595" s="104"/>
      <c r="I2595" s="104"/>
      <c r="J2595" s="104"/>
      <c r="K2595" s="104"/>
      <c r="L2595" s="104"/>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3"/>
      <c r="B2596" s="93"/>
      <c r="C2596" s="93"/>
      <c r="D2596" s="93"/>
      <c r="E2596" s="104"/>
      <c r="F2596" s="104"/>
      <c r="G2596" s="104"/>
      <c r="H2596" s="104"/>
      <c r="I2596" s="104"/>
      <c r="J2596" s="104"/>
      <c r="K2596" s="104"/>
      <c r="L2596" s="104"/>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3"/>
      <c r="B2597" s="93"/>
      <c r="C2597" s="93"/>
      <c r="D2597" s="93"/>
      <c r="E2597" s="104"/>
      <c r="F2597" s="104"/>
      <c r="G2597" s="104"/>
      <c r="H2597" s="104"/>
      <c r="I2597" s="104"/>
      <c r="J2597" s="104"/>
      <c r="K2597" s="104"/>
      <c r="L2597" s="104"/>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3"/>
      <c r="B2598" s="93"/>
      <c r="C2598" s="93"/>
      <c r="D2598" s="93"/>
      <c r="E2598" s="104"/>
      <c r="F2598" s="104"/>
      <c r="G2598" s="104"/>
      <c r="H2598" s="104"/>
      <c r="I2598" s="104"/>
      <c r="J2598" s="104"/>
      <c r="K2598" s="104"/>
      <c r="L2598" s="104"/>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3"/>
      <c r="B2599" s="93"/>
      <c r="C2599" s="93"/>
      <c r="D2599" s="93"/>
      <c r="E2599" s="104"/>
      <c r="F2599" s="104"/>
      <c r="G2599" s="104"/>
      <c r="H2599" s="104"/>
      <c r="I2599" s="104"/>
      <c r="J2599" s="104"/>
      <c r="K2599" s="104"/>
      <c r="L2599" s="104"/>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3"/>
      <c r="B2600" s="93"/>
      <c r="C2600" s="93"/>
      <c r="D2600" s="93"/>
      <c r="E2600" s="104"/>
      <c r="F2600" s="104"/>
      <c r="G2600" s="104"/>
      <c r="H2600" s="104"/>
      <c r="I2600" s="104"/>
      <c r="J2600" s="104"/>
      <c r="K2600" s="104"/>
      <c r="L2600" s="104"/>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3"/>
      <c r="B2601" s="93"/>
      <c r="C2601" s="93"/>
      <c r="D2601" s="93"/>
      <c r="E2601" s="104"/>
      <c r="F2601" s="104"/>
      <c r="G2601" s="104"/>
      <c r="H2601" s="104"/>
      <c r="I2601" s="104"/>
      <c r="J2601" s="104"/>
      <c r="K2601" s="104"/>
      <c r="L2601" s="104"/>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3"/>
      <c r="B2602" s="93"/>
      <c r="C2602" s="93"/>
      <c r="D2602" s="93"/>
      <c r="E2602" s="104"/>
      <c r="F2602" s="104"/>
      <c r="G2602" s="104"/>
      <c r="H2602" s="104"/>
      <c r="I2602" s="104"/>
      <c r="J2602" s="104"/>
      <c r="K2602" s="104"/>
      <c r="L2602" s="104"/>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3"/>
      <c r="B2603" s="93"/>
      <c r="C2603" s="93"/>
      <c r="D2603" s="93"/>
      <c r="E2603" s="104"/>
      <c r="F2603" s="104"/>
      <c r="G2603" s="104"/>
      <c r="H2603" s="104"/>
      <c r="I2603" s="104"/>
      <c r="J2603" s="104"/>
      <c r="K2603" s="104"/>
      <c r="L2603" s="104"/>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3"/>
      <c r="B2604" s="93"/>
      <c r="C2604" s="93"/>
      <c r="D2604" s="93"/>
      <c r="E2604" s="104"/>
      <c r="F2604" s="104"/>
      <c r="G2604" s="104"/>
      <c r="H2604" s="104"/>
      <c r="I2604" s="104"/>
      <c r="J2604" s="104"/>
      <c r="K2604" s="104"/>
      <c r="L2604" s="1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3"/>
      <c r="B2605" s="93"/>
      <c r="C2605" s="93"/>
      <c r="D2605" s="93"/>
      <c r="E2605" s="104"/>
      <c r="F2605" s="104"/>
      <c r="G2605" s="104"/>
      <c r="H2605" s="104"/>
      <c r="I2605" s="104"/>
      <c r="J2605" s="104"/>
      <c r="K2605" s="104"/>
      <c r="L2605" s="104"/>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3"/>
      <c r="B2606" s="93"/>
      <c r="C2606" s="93"/>
      <c r="D2606" s="93"/>
      <c r="E2606" s="104"/>
      <c r="F2606" s="104"/>
      <c r="G2606" s="104"/>
      <c r="H2606" s="104"/>
      <c r="I2606" s="104"/>
      <c r="J2606" s="104"/>
      <c r="K2606" s="104"/>
      <c r="L2606" s="104"/>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3"/>
      <c r="B2607" s="93"/>
      <c r="C2607" s="93"/>
      <c r="D2607" s="93"/>
      <c r="E2607" s="104"/>
      <c r="F2607" s="104"/>
      <c r="G2607" s="104"/>
      <c r="H2607" s="104"/>
      <c r="I2607" s="104"/>
      <c r="J2607" s="104"/>
      <c r="K2607" s="104"/>
      <c r="L2607" s="104"/>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3"/>
      <c r="B2608" s="93"/>
      <c r="C2608" s="93"/>
      <c r="D2608" s="93"/>
      <c r="E2608" s="104"/>
      <c r="F2608" s="104"/>
      <c r="G2608" s="104"/>
      <c r="H2608" s="104"/>
      <c r="I2608" s="104"/>
      <c r="J2608" s="104"/>
      <c r="K2608" s="104"/>
      <c r="L2608" s="104"/>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3"/>
      <c r="B2609" s="93"/>
      <c r="C2609" s="93"/>
      <c r="D2609" s="93"/>
      <c r="E2609" s="104"/>
      <c r="F2609" s="104"/>
      <c r="G2609" s="104"/>
      <c r="H2609" s="104"/>
      <c r="I2609" s="104"/>
      <c r="J2609" s="104"/>
      <c r="K2609" s="104"/>
      <c r="L2609" s="104"/>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3"/>
      <c r="B2610" s="93"/>
      <c r="C2610" s="93"/>
      <c r="D2610" s="93"/>
      <c r="E2610" s="104"/>
      <c r="F2610" s="104"/>
      <c r="G2610" s="104"/>
      <c r="H2610" s="104"/>
      <c r="I2610" s="104"/>
      <c r="J2610" s="104"/>
      <c r="K2610" s="104"/>
      <c r="L2610" s="104"/>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3"/>
      <c r="B2611" s="93"/>
      <c r="C2611" s="93"/>
      <c r="D2611" s="93"/>
      <c r="E2611" s="104"/>
      <c r="F2611" s="104"/>
      <c r="G2611" s="104"/>
      <c r="H2611" s="104"/>
      <c r="I2611" s="104"/>
      <c r="J2611" s="104"/>
      <c r="K2611" s="104"/>
      <c r="L2611" s="104"/>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3"/>
      <c r="B2612" s="93"/>
      <c r="C2612" s="93"/>
      <c r="D2612" s="93"/>
      <c r="E2612" s="104"/>
      <c r="F2612" s="104"/>
      <c r="G2612" s="104"/>
      <c r="H2612" s="104"/>
      <c r="I2612" s="104"/>
      <c r="J2612" s="104"/>
      <c r="K2612" s="104"/>
      <c r="L2612" s="104"/>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3"/>
      <c r="B2613" s="93"/>
      <c r="C2613" s="93"/>
      <c r="D2613" s="93"/>
      <c r="E2613" s="104"/>
      <c r="F2613" s="104"/>
      <c r="G2613" s="104"/>
      <c r="H2613" s="104"/>
      <c r="I2613" s="104"/>
      <c r="J2613" s="104"/>
      <c r="K2613" s="104"/>
      <c r="L2613" s="104"/>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3"/>
      <c r="B2614" s="93"/>
      <c r="C2614" s="93"/>
      <c r="D2614" s="93"/>
      <c r="E2614" s="104"/>
      <c r="F2614" s="104"/>
      <c r="G2614" s="104"/>
      <c r="H2614" s="104"/>
      <c r="I2614" s="104"/>
      <c r="J2614" s="104"/>
      <c r="K2614" s="104"/>
      <c r="L2614" s="10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3"/>
      <c r="B2615" s="93"/>
      <c r="C2615" s="93"/>
      <c r="D2615" s="93"/>
      <c r="E2615" s="104"/>
      <c r="F2615" s="104"/>
      <c r="G2615" s="104"/>
      <c r="H2615" s="104"/>
      <c r="I2615" s="104"/>
      <c r="J2615" s="104"/>
      <c r="K2615" s="104"/>
      <c r="L2615" s="104"/>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3"/>
      <c r="B2616" s="93"/>
      <c r="C2616" s="93"/>
      <c r="D2616" s="93"/>
      <c r="E2616" s="104"/>
      <c r="F2616" s="104"/>
      <c r="G2616" s="104"/>
      <c r="H2616" s="104"/>
      <c r="I2616" s="104"/>
      <c r="J2616" s="104"/>
      <c r="K2616" s="104"/>
      <c r="L2616" s="104"/>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3"/>
      <c r="B2617" s="93"/>
      <c r="C2617" s="93"/>
      <c r="D2617" s="93"/>
      <c r="E2617" s="104"/>
      <c r="F2617" s="104"/>
      <c r="G2617" s="104"/>
      <c r="H2617" s="104"/>
      <c r="I2617" s="104"/>
      <c r="J2617" s="104"/>
      <c r="K2617" s="104"/>
      <c r="L2617" s="104"/>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3"/>
      <c r="B2618" s="93"/>
      <c r="C2618" s="93"/>
      <c r="D2618" s="93"/>
      <c r="E2618" s="104"/>
      <c r="F2618" s="104"/>
      <c r="G2618" s="104"/>
      <c r="H2618" s="104"/>
      <c r="I2618" s="104"/>
      <c r="J2618" s="104"/>
      <c r="K2618" s="104"/>
      <c r="L2618" s="104"/>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3"/>
      <c r="B2619" s="93"/>
      <c r="C2619" s="93"/>
      <c r="D2619" s="93"/>
      <c r="E2619" s="104"/>
      <c r="F2619" s="104"/>
      <c r="G2619" s="104"/>
      <c r="H2619" s="104"/>
      <c r="I2619" s="104"/>
      <c r="J2619" s="104"/>
      <c r="K2619" s="104"/>
      <c r="L2619" s="104"/>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3"/>
      <c r="B2620" s="93"/>
      <c r="C2620" s="93"/>
      <c r="D2620" s="93"/>
      <c r="E2620" s="104"/>
      <c r="F2620" s="104"/>
      <c r="G2620" s="104"/>
      <c r="H2620" s="104"/>
      <c r="I2620" s="104"/>
      <c r="J2620" s="104"/>
      <c r="K2620" s="104"/>
      <c r="L2620" s="104"/>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3"/>
      <c r="B2621" s="93"/>
      <c r="C2621" s="93"/>
      <c r="D2621" s="93"/>
      <c r="E2621" s="104"/>
      <c r="F2621" s="104"/>
      <c r="G2621" s="104"/>
      <c r="H2621" s="104"/>
      <c r="I2621" s="104"/>
      <c r="J2621" s="104"/>
      <c r="K2621" s="104"/>
      <c r="L2621" s="104"/>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3"/>
      <c r="B2622" s="93"/>
      <c r="C2622" s="93"/>
      <c r="D2622" s="93"/>
      <c r="E2622" s="104"/>
      <c r="F2622" s="104"/>
      <c r="G2622" s="104"/>
      <c r="H2622" s="104"/>
      <c r="I2622" s="104"/>
      <c r="J2622" s="104"/>
      <c r="K2622" s="104"/>
      <c r="L2622" s="104"/>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3"/>
      <c r="B2623" s="93"/>
      <c r="C2623" s="93"/>
      <c r="D2623" s="93"/>
      <c r="E2623" s="104"/>
      <c r="F2623" s="104"/>
      <c r="G2623" s="104"/>
      <c r="H2623" s="104"/>
      <c r="I2623" s="104"/>
      <c r="J2623" s="104"/>
      <c r="K2623" s="104"/>
      <c r="L2623" s="104"/>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3"/>
      <c r="B2624" s="93"/>
      <c r="C2624" s="93"/>
      <c r="D2624" s="93"/>
      <c r="E2624" s="104"/>
      <c r="F2624" s="104"/>
      <c r="G2624" s="104"/>
      <c r="H2624" s="104"/>
      <c r="I2624" s="104"/>
      <c r="J2624" s="104"/>
      <c r="K2624" s="104"/>
      <c r="L2624" s="10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3"/>
      <c r="B2625" s="93"/>
      <c r="C2625" s="93"/>
      <c r="D2625" s="93"/>
      <c r="E2625" s="104"/>
      <c r="F2625" s="104"/>
      <c r="G2625" s="104"/>
      <c r="H2625" s="104"/>
      <c r="I2625" s="104"/>
      <c r="J2625" s="104"/>
      <c r="K2625" s="104"/>
      <c r="L2625" s="104"/>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3"/>
      <c r="B2626" s="93"/>
      <c r="C2626" s="93"/>
      <c r="D2626" s="93"/>
      <c r="E2626" s="104"/>
      <c r="F2626" s="104"/>
      <c r="G2626" s="104"/>
      <c r="H2626" s="104"/>
      <c r="I2626" s="104"/>
      <c r="J2626" s="104"/>
      <c r="K2626" s="104"/>
      <c r="L2626" s="104"/>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3"/>
      <c r="B2627" s="93"/>
      <c r="C2627" s="93"/>
      <c r="D2627" s="93"/>
      <c r="E2627" s="104"/>
      <c r="F2627" s="104"/>
      <c r="G2627" s="104"/>
      <c r="H2627" s="104"/>
      <c r="I2627" s="104"/>
      <c r="J2627" s="104"/>
      <c r="K2627" s="104"/>
      <c r="L2627" s="104"/>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3"/>
      <c r="B2628" s="93"/>
      <c r="C2628" s="93"/>
      <c r="D2628" s="93"/>
      <c r="E2628" s="104"/>
      <c r="F2628" s="104"/>
      <c r="G2628" s="104"/>
      <c r="H2628" s="104"/>
      <c r="I2628" s="104"/>
      <c r="J2628" s="104"/>
      <c r="K2628" s="104"/>
      <c r="L2628" s="104"/>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3"/>
      <c r="B2629" s="93"/>
      <c r="C2629" s="93"/>
      <c r="D2629" s="93"/>
      <c r="E2629" s="104"/>
      <c r="F2629" s="104"/>
      <c r="G2629" s="104"/>
      <c r="H2629" s="104"/>
      <c r="I2629" s="104"/>
      <c r="J2629" s="104"/>
      <c r="K2629" s="104"/>
      <c r="L2629" s="104"/>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3"/>
      <c r="B2630" s="93"/>
      <c r="C2630" s="93"/>
      <c r="D2630" s="93"/>
      <c r="E2630" s="104"/>
      <c r="F2630" s="104"/>
      <c r="G2630" s="104"/>
      <c r="H2630" s="104"/>
      <c r="I2630" s="104"/>
      <c r="J2630" s="104"/>
      <c r="K2630" s="104"/>
      <c r="L2630" s="104"/>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3"/>
      <c r="B2631" s="93"/>
      <c r="C2631" s="93"/>
      <c r="D2631" s="93"/>
      <c r="E2631" s="104"/>
      <c r="F2631" s="104"/>
      <c r="G2631" s="104"/>
      <c r="H2631" s="104"/>
      <c r="I2631" s="104"/>
      <c r="J2631" s="104"/>
      <c r="K2631" s="104"/>
      <c r="L2631" s="104"/>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3"/>
      <c r="B2632" s="93"/>
      <c r="C2632" s="93"/>
      <c r="D2632" s="93"/>
      <c r="E2632" s="104"/>
      <c r="F2632" s="104"/>
      <c r="G2632" s="104"/>
      <c r="H2632" s="104"/>
      <c r="I2632" s="104"/>
      <c r="J2632" s="104"/>
      <c r="K2632" s="104"/>
      <c r="L2632" s="104"/>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3"/>
      <c r="B2633" s="93"/>
      <c r="C2633" s="93"/>
      <c r="D2633" s="93"/>
      <c r="E2633" s="104"/>
      <c r="F2633" s="104"/>
      <c r="G2633" s="104"/>
      <c r="H2633" s="104"/>
      <c r="I2633" s="104"/>
      <c r="J2633" s="104"/>
      <c r="K2633" s="104"/>
      <c r="L2633" s="104"/>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3"/>
      <c r="B2634" s="93"/>
      <c r="C2634" s="93"/>
      <c r="D2634" s="93"/>
      <c r="E2634" s="104"/>
      <c r="F2634" s="104"/>
      <c r="G2634" s="104"/>
      <c r="H2634" s="104"/>
      <c r="I2634" s="104"/>
      <c r="J2634" s="104"/>
      <c r="K2634" s="104"/>
      <c r="L2634" s="10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3"/>
      <c r="B2635" s="93"/>
      <c r="C2635" s="93"/>
      <c r="D2635" s="93"/>
      <c r="E2635" s="104"/>
      <c r="F2635" s="104"/>
      <c r="G2635" s="104"/>
      <c r="H2635" s="104"/>
      <c r="I2635" s="104"/>
      <c r="J2635" s="104"/>
      <c r="K2635" s="104"/>
      <c r="L2635" s="104"/>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3"/>
      <c r="B2636" s="93"/>
      <c r="C2636" s="93"/>
      <c r="D2636" s="93"/>
      <c r="E2636" s="104"/>
      <c r="F2636" s="104"/>
      <c r="G2636" s="104"/>
      <c r="H2636" s="104"/>
      <c r="I2636" s="104"/>
      <c r="J2636" s="104"/>
      <c r="K2636" s="104"/>
      <c r="L2636" s="104"/>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3"/>
      <c r="B2637" s="93"/>
      <c r="C2637" s="93"/>
      <c r="D2637" s="93"/>
      <c r="E2637" s="104"/>
      <c r="F2637" s="104"/>
      <c r="G2637" s="104"/>
      <c r="H2637" s="104"/>
      <c r="I2637" s="104"/>
      <c r="J2637" s="104"/>
      <c r="K2637" s="104"/>
      <c r="L2637" s="104"/>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3"/>
      <c r="B2638" s="93"/>
      <c r="C2638" s="93"/>
      <c r="D2638" s="93"/>
      <c r="E2638" s="104"/>
      <c r="F2638" s="104"/>
      <c r="G2638" s="104"/>
      <c r="H2638" s="104"/>
      <c r="I2638" s="104"/>
      <c r="J2638" s="104"/>
      <c r="K2638" s="104"/>
      <c r="L2638" s="104"/>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3"/>
      <c r="B2639" s="93"/>
      <c r="C2639" s="93"/>
      <c r="D2639" s="93"/>
      <c r="E2639" s="104"/>
      <c r="F2639" s="104"/>
      <c r="G2639" s="104"/>
      <c r="H2639" s="104"/>
      <c r="I2639" s="104"/>
      <c r="J2639" s="104"/>
      <c r="K2639" s="104"/>
      <c r="L2639" s="104"/>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3"/>
      <c r="B2640" s="93"/>
      <c r="C2640" s="93"/>
      <c r="D2640" s="93"/>
      <c r="E2640" s="104"/>
      <c r="F2640" s="104"/>
      <c r="G2640" s="104"/>
      <c r="H2640" s="104"/>
      <c r="I2640" s="104"/>
      <c r="J2640" s="104"/>
      <c r="K2640" s="104"/>
      <c r="L2640" s="104"/>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3"/>
      <c r="B2641" s="93"/>
      <c r="C2641" s="93"/>
      <c r="D2641" s="93"/>
      <c r="E2641" s="104"/>
      <c r="F2641" s="104"/>
      <c r="G2641" s="104"/>
      <c r="H2641" s="104"/>
      <c r="I2641" s="104"/>
      <c r="J2641" s="104"/>
      <c r="K2641" s="104"/>
      <c r="L2641" s="104"/>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3"/>
      <c r="B2642" s="93"/>
      <c r="C2642" s="93"/>
      <c r="D2642" s="93"/>
      <c r="E2642" s="104"/>
      <c r="F2642" s="104"/>
      <c r="G2642" s="104"/>
      <c r="H2642" s="104"/>
      <c r="I2642" s="104"/>
      <c r="J2642" s="104"/>
      <c r="K2642" s="104"/>
      <c r="L2642" s="104"/>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3"/>
      <c r="B2643" s="93"/>
      <c r="C2643" s="93"/>
      <c r="D2643" s="93"/>
      <c r="E2643" s="104"/>
      <c r="F2643" s="104"/>
      <c r="G2643" s="104"/>
      <c r="H2643" s="104"/>
      <c r="I2643" s="104"/>
      <c r="J2643" s="104"/>
      <c r="K2643" s="104"/>
      <c r="L2643" s="104"/>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3"/>
      <c r="B2644" s="93"/>
      <c r="C2644" s="93"/>
      <c r="D2644" s="93"/>
      <c r="E2644" s="104"/>
      <c r="F2644" s="104"/>
      <c r="G2644" s="104"/>
      <c r="H2644" s="104"/>
      <c r="I2644" s="104"/>
      <c r="J2644" s="104"/>
      <c r="K2644" s="104"/>
      <c r="L2644" s="10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3"/>
      <c r="B2645" s="93"/>
      <c r="C2645" s="93"/>
      <c r="D2645" s="93"/>
      <c r="E2645" s="104"/>
      <c r="F2645" s="104"/>
      <c r="G2645" s="104"/>
      <c r="H2645" s="104"/>
      <c r="I2645" s="104"/>
      <c r="J2645" s="104"/>
      <c r="K2645" s="104"/>
      <c r="L2645" s="104"/>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3"/>
      <c r="B2646" s="93"/>
      <c r="C2646" s="93"/>
      <c r="D2646" s="93"/>
      <c r="E2646" s="104"/>
      <c r="F2646" s="104"/>
      <c r="G2646" s="104"/>
      <c r="H2646" s="104"/>
      <c r="I2646" s="104"/>
      <c r="J2646" s="104"/>
      <c r="K2646" s="104"/>
      <c r="L2646" s="104"/>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3"/>
      <c r="B2647" s="93"/>
      <c r="C2647" s="93"/>
      <c r="D2647" s="93"/>
      <c r="E2647" s="104"/>
      <c r="F2647" s="104"/>
      <c r="G2647" s="104"/>
      <c r="H2647" s="104"/>
      <c r="I2647" s="104"/>
      <c r="J2647" s="104"/>
      <c r="K2647" s="104"/>
      <c r="L2647" s="104"/>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3"/>
      <c r="B2648" s="93"/>
      <c r="C2648" s="93"/>
      <c r="D2648" s="93"/>
      <c r="E2648" s="104"/>
      <c r="F2648" s="104"/>
      <c r="G2648" s="104"/>
      <c r="H2648" s="104"/>
      <c r="I2648" s="104"/>
      <c r="J2648" s="104"/>
      <c r="K2648" s="104"/>
      <c r="L2648" s="104"/>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3"/>
      <c r="B2649" s="93"/>
      <c r="C2649" s="93"/>
      <c r="D2649" s="93"/>
      <c r="E2649" s="104"/>
      <c r="F2649" s="104"/>
      <c r="G2649" s="104"/>
      <c r="H2649" s="104"/>
      <c r="I2649" s="104"/>
      <c r="J2649" s="104"/>
      <c r="K2649" s="104"/>
      <c r="L2649" s="104"/>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3"/>
      <c r="B2650" s="93"/>
      <c r="C2650" s="93"/>
      <c r="D2650" s="93"/>
      <c r="E2650" s="104"/>
      <c r="F2650" s="104"/>
      <c r="G2650" s="104"/>
      <c r="H2650" s="104"/>
      <c r="I2650" s="104"/>
      <c r="J2650" s="104"/>
      <c r="K2650" s="104"/>
      <c r="L2650" s="104"/>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3"/>
      <c r="B2651" s="93"/>
      <c r="C2651" s="93"/>
      <c r="D2651" s="93"/>
      <c r="E2651" s="104"/>
      <c r="F2651" s="104"/>
      <c r="G2651" s="104"/>
      <c r="H2651" s="104"/>
      <c r="I2651" s="104"/>
      <c r="J2651" s="104"/>
      <c r="K2651" s="104"/>
      <c r="L2651" s="104"/>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3"/>
      <c r="B2652" s="93"/>
      <c r="C2652" s="93"/>
      <c r="D2652" s="93"/>
      <c r="E2652" s="104"/>
      <c r="F2652" s="104"/>
      <c r="G2652" s="104"/>
      <c r="H2652" s="104"/>
      <c r="I2652" s="104"/>
      <c r="J2652" s="104"/>
      <c r="K2652" s="104"/>
      <c r="L2652" s="104"/>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3"/>
      <c r="B2653" s="93"/>
      <c r="C2653" s="93"/>
      <c r="D2653" s="93"/>
      <c r="E2653" s="104"/>
      <c r="F2653" s="104"/>
      <c r="G2653" s="104"/>
      <c r="H2653" s="104"/>
      <c r="I2653" s="104"/>
      <c r="J2653" s="104"/>
      <c r="K2653" s="104"/>
      <c r="L2653" s="104"/>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3"/>
      <c r="B2654" s="93"/>
      <c r="C2654" s="93"/>
      <c r="D2654" s="93"/>
      <c r="E2654" s="104"/>
      <c r="F2654" s="104"/>
      <c r="G2654" s="104"/>
      <c r="H2654" s="104"/>
      <c r="I2654" s="104"/>
      <c r="J2654" s="104"/>
      <c r="K2654" s="104"/>
      <c r="L2654" s="10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3"/>
      <c r="B2655" s="93"/>
      <c r="C2655" s="93"/>
      <c r="D2655" s="93"/>
      <c r="E2655" s="104"/>
      <c r="F2655" s="104"/>
      <c r="G2655" s="104"/>
      <c r="H2655" s="104"/>
      <c r="I2655" s="104"/>
      <c r="J2655" s="104"/>
      <c r="K2655" s="104"/>
      <c r="L2655" s="104"/>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3"/>
      <c r="B2656" s="93"/>
      <c r="C2656" s="93"/>
      <c r="D2656" s="93"/>
      <c r="E2656" s="104"/>
      <c r="F2656" s="104"/>
      <c r="G2656" s="104"/>
      <c r="H2656" s="104"/>
      <c r="I2656" s="104"/>
      <c r="J2656" s="104"/>
      <c r="K2656" s="104"/>
      <c r="L2656" s="104"/>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3"/>
      <c r="B2657" s="93"/>
      <c r="C2657" s="93"/>
      <c r="D2657" s="93"/>
      <c r="E2657" s="104"/>
      <c r="F2657" s="104"/>
      <c r="G2657" s="104"/>
      <c r="H2657" s="104"/>
      <c r="I2657" s="104"/>
      <c r="J2657" s="104"/>
      <c r="K2657" s="104"/>
      <c r="L2657" s="104"/>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3"/>
      <c r="B2658" s="93"/>
      <c r="C2658" s="93"/>
      <c r="D2658" s="93"/>
      <c r="E2658" s="104"/>
      <c r="F2658" s="104"/>
      <c r="G2658" s="104"/>
      <c r="H2658" s="104"/>
      <c r="I2658" s="104"/>
      <c r="J2658" s="104"/>
      <c r="K2658" s="104"/>
      <c r="L2658" s="104"/>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3"/>
      <c r="B2659" s="93"/>
      <c r="C2659" s="93"/>
      <c r="D2659" s="93"/>
      <c r="E2659" s="104"/>
      <c r="F2659" s="104"/>
      <c r="G2659" s="104"/>
      <c r="H2659" s="104"/>
      <c r="I2659" s="104"/>
      <c r="J2659" s="104"/>
      <c r="K2659" s="104"/>
      <c r="L2659" s="104"/>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3"/>
      <c r="B2660" s="93"/>
      <c r="C2660" s="93"/>
      <c r="D2660" s="93"/>
      <c r="E2660" s="104"/>
      <c r="F2660" s="104"/>
      <c r="G2660" s="104"/>
      <c r="H2660" s="104"/>
      <c r="I2660" s="104"/>
      <c r="J2660" s="104"/>
      <c r="K2660" s="104"/>
      <c r="L2660" s="104"/>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3"/>
      <c r="B2661" s="93"/>
      <c r="C2661" s="93"/>
      <c r="D2661" s="93"/>
      <c r="E2661" s="104"/>
      <c r="F2661" s="104"/>
      <c r="G2661" s="104"/>
      <c r="H2661" s="104"/>
      <c r="I2661" s="104"/>
      <c r="J2661" s="104"/>
      <c r="K2661" s="104"/>
      <c r="L2661" s="104"/>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3"/>
      <c r="B2662" s="93"/>
      <c r="C2662" s="93"/>
      <c r="D2662" s="93"/>
      <c r="E2662" s="104"/>
      <c r="F2662" s="104"/>
      <c r="G2662" s="104"/>
      <c r="H2662" s="104"/>
      <c r="I2662" s="104"/>
      <c r="J2662" s="104"/>
      <c r="K2662" s="104"/>
      <c r="L2662" s="104"/>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3"/>
      <c r="B2663" s="93"/>
      <c r="C2663" s="93"/>
      <c r="D2663" s="93"/>
      <c r="E2663" s="104"/>
      <c r="F2663" s="104"/>
      <c r="G2663" s="104"/>
      <c r="H2663" s="104"/>
      <c r="I2663" s="104"/>
      <c r="J2663" s="104"/>
      <c r="K2663" s="104"/>
      <c r="L2663" s="104"/>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3"/>
      <c r="B2664" s="93"/>
      <c r="C2664" s="93"/>
      <c r="D2664" s="93"/>
      <c r="E2664" s="104"/>
      <c r="F2664" s="104"/>
      <c r="G2664" s="104"/>
      <c r="H2664" s="104"/>
      <c r="I2664" s="104"/>
      <c r="J2664" s="104"/>
      <c r="K2664" s="104"/>
      <c r="L2664" s="10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3"/>
      <c r="B2665" s="93"/>
      <c r="C2665" s="93"/>
      <c r="D2665" s="93"/>
      <c r="E2665" s="104"/>
      <c r="F2665" s="104"/>
      <c r="G2665" s="104"/>
      <c r="H2665" s="104"/>
      <c r="I2665" s="104"/>
      <c r="J2665" s="104"/>
      <c r="K2665" s="104"/>
      <c r="L2665" s="104"/>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3"/>
      <c r="B2666" s="93"/>
      <c r="C2666" s="93"/>
      <c r="D2666" s="93"/>
      <c r="E2666" s="104"/>
      <c r="F2666" s="104"/>
      <c r="G2666" s="104"/>
      <c r="H2666" s="104"/>
      <c r="I2666" s="104"/>
      <c r="J2666" s="104"/>
      <c r="K2666" s="104"/>
      <c r="L2666" s="104"/>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3"/>
      <c r="B2667" s="93"/>
      <c r="C2667" s="93"/>
      <c r="D2667" s="93"/>
      <c r="E2667" s="104"/>
      <c r="F2667" s="104"/>
      <c r="G2667" s="104"/>
      <c r="H2667" s="104"/>
      <c r="I2667" s="104"/>
      <c r="J2667" s="104"/>
      <c r="K2667" s="104"/>
      <c r="L2667" s="104"/>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3"/>
      <c r="B2668" s="93"/>
      <c r="C2668" s="93"/>
      <c r="D2668" s="93"/>
      <c r="E2668" s="104"/>
      <c r="F2668" s="104"/>
      <c r="G2668" s="104"/>
      <c r="H2668" s="104"/>
      <c r="I2668" s="104"/>
      <c r="J2668" s="104"/>
      <c r="K2668" s="104"/>
      <c r="L2668" s="104"/>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3"/>
      <c r="B2669" s="93"/>
      <c r="C2669" s="93"/>
      <c r="D2669" s="93"/>
      <c r="E2669" s="104"/>
      <c r="F2669" s="104"/>
      <c r="G2669" s="104"/>
      <c r="H2669" s="104"/>
      <c r="I2669" s="104"/>
      <c r="J2669" s="104"/>
      <c r="K2669" s="104"/>
      <c r="L2669" s="104"/>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3"/>
      <c r="B2670" s="93"/>
      <c r="C2670" s="93"/>
      <c r="D2670" s="93"/>
      <c r="E2670" s="104"/>
      <c r="F2670" s="104"/>
      <c r="G2670" s="104"/>
      <c r="H2670" s="104"/>
      <c r="I2670" s="104"/>
      <c r="J2670" s="104"/>
      <c r="K2670" s="104"/>
      <c r="L2670" s="104"/>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3"/>
      <c r="B2671" s="93"/>
      <c r="C2671" s="93"/>
      <c r="D2671" s="93"/>
      <c r="E2671" s="104"/>
      <c r="F2671" s="104"/>
      <c r="G2671" s="104"/>
      <c r="H2671" s="104"/>
      <c r="I2671" s="104"/>
      <c r="J2671" s="104"/>
      <c r="K2671" s="104"/>
      <c r="L2671" s="104"/>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3"/>
      <c r="B2672" s="93"/>
      <c r="C2672" s="93"/>
      <c r="D2672" s="93"/>
      <c r="E2672" s="104"/>
      <c r="F2672" s="104"/>
      <c r="G2672" s="104"/>
      <c r="H2672" s="104"/>
      <c r="I2672" s="104"/>
      <c r="J2672" s="104"/>
      <c r="K2672" s="104"/>
      <c r="L2672" s="104"/>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3"/>
      <c r="B2673" s="93"/>
      <c r="C2673" s="93"/>
      <c r="D2673" s="93"/>
      <c r="E2673" s="104"/>
      <c r="F2673" s="104"/>
      <c r="G2673" s="104"/>
      <c r="H2673" s="104"/>
      <c r="I2673" s="104"/>
      <c r="J2673" s="104"/>
      <c r="K2673" s="104"/>
      <c r="L2673" s="104"/>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3"/>
      <c r="B2674" s="93"/>
      <c r="C2674" s="93"/>
      <c r="D2674" s="93"/>
      <c r="E2674" s="104"/>
      <c r="F2674" s="104"/>
      <c r="G2674" s="104"/>
      <c r="H2674" s="104"/>
      <c r="I2674" s="104"/>
      <c r="J2674" s="104"/>
      <c r="K2674" s="104"/>
      <c r="L2674" s="10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3"/>
      <c r="B2675" s="93"/>
      <c r="C2675" s="93"/>
      <c r="D2675" s="93"/>
      <c r="E2675" s="104"/>
      <c r="F2675" s="104"/>
      <c r="G2675" s="104"/>
      <c r="H2675" s="104"/>
      <c r="I2675" s="104"/>
      <c r="J2675" s="104"/>
      <c r="K2675" s="104"/>
      <c r="L2675" s="104"/>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3"/>
      <c r="B2676" s="93"/>
      <c r="C2676" s="93"/>
      <c r="D2676" s="93"/>
      <c r="E2676" s="104"/>
      <c r="F2676" s="104"/>
      <c r="G2676" s="104"/>
      <c r="H2676" s="104"/>
      <c r="I2676" s="104"/>
      <c r="J2676" s="104"/>
      <c r="K2676" s="104"/>
      <c r="L2676" s="104"/>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3"/>
      <c r="B2677" s="93"/>
      <c r="C2677" s="93"/>
      <c r="D2677" s="93"/>
      <c r="E2677" s="104"/>
      <c r="F2677" s="104"/>
      <c r="G2677" s="104"/>
      <c r="H2677" s="104"/>
      <c r="I2677" s="104"/>
      <c r="J2677" s="104"/>
      <c r="K2677" s="104"/>
      <c r="L2677" s="104"/>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3"/>
      <c r="B2678" s="93"/>
      <c r="C2678" s="93"/>
      <c r="D2678" s="93"/>
      <c r="E2678" s="104"/>
      <c r="F2678" s="104"/>
      <c r="G2678" s="104"/>
      <c r="H2678" s="104"/>
      <c r="I2678" s="104"/>
      <c r="J2678" s="104"/>
      <c r="K2678" s="104"/>
      <c r="L2678" s="104"/>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3"/>
      <c r="B2679" s="93"/>
      <c r="C2679" s="93"/>
      <c r="D2679" s="93"/>
      <c r="E2679" s="104"/>
      <c r="F2679" s="104"/>
      <c r="G2679" s="104"/>
      <c r="H2679" s="104"/>
      <c r="I2679" s="104"/>
      <c r="J2679" s="104"/>
      <c r="K2679" s="104"/>
      <c r="L2679" s="104"/>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3"/>
      <c r="B2680" s="93"/>
      <c r="C2680" s="93"/>
      <c r="D2680" s="93"/>
      <c r="E2680" s="104"/>
      <c r="F2680" s="104"/>
      <c r="G2680" s="104"/>
      <c r="H2680" s="104"/>
      <c r="I2680" s="104"/>
      <c r="J2680" s="104"/>
      <c r="K2680" s="104"/>
      <c r="L2680" s="104"/>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3"/>
      <c r="B2681" s="93"/>
      <c r="C2681" s="93"/>
      <c r="D2681" s="93"/>
      <c r="E2681" s="104"/>
      <c r="F2681" s="104"/>
      <c r="G2681" s="104"/>
      <c r="H2681" s="104"/>
      <c r="I2681" s="104"/>
      <c r="J2681" s="104"/>
      <c r="K2681" s="104"/>
      <c r="L2681" s="104"/>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3"/>
      <c r="B2682" s="93"/>
      <c r="C2682" s="93"/>
      <c r="D2682" s="93"/>
      <c r="E2682" s="104"/>
      <c r="F2682" s="104"/>
      <c r="G2682" s="104"/>
      <c r="H2682" s="104"/>
      <c r="I2682" s="104"/>
      <c r="J2682" s="104"/>
      <c r="K2682" s="104"/>
      <c r="L2682" s="104"/>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3"/>
      <c r="B2683" s="93"/>
      <c r="C2683" s="93"/>
      <c r="D2683" s="93"/>
      <c r="E2683" s="104"/>
      <c r="F2683" s="104"/>
      <c r="G2683" s="104"/>
      <c r="H2683" s="104"/>
      <c r="I2683" s="104"/>
      <c r="J2683" s="104"/>
      <c r="K2683" s="104"/>
      <c r="L2683" s="104"/>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3"/>
      <c r="B2684" s="93"/>
      <c r="C2684" s="93"/>
      <c r="D2684" s="93"/>
      <c r="E2684" s="104"/>
      <c r="F2684" s="104"/>
      <c r="G2684" s="104"/>
      <c r="H2684" s="104"/>
      <c r="I2684" s="104"/>
      <c r="J2684" s="104"/>
      <c r="K2684" s="104"/>
      <c r="L2684" s="10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3"/>
      <c r="B2685" s="93"/>
      <c r="C2685" s="93"/>
      <c r="D2685" s="93"/>
      <c r="E2685" s="104"/>
      <c r="F2685" s="104"/>
      <c r="G2685" s="104"/>
      <c r="H2685" s="104"/>
      <c r="I2685" s="104"/>
      <c r="J2685" s="104"/>
      <c r="K2685" s="104"/>
      <c r="L2685" s="104"/>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3"/>
      <c r="B2686" s="93"/>
      <c r="C2686" s="93"/>
      <c r="D2686" s="93"/>
      <c r="E2686" s="104"/>
      <c r="F2686" s="104"/>
      <c r="G2686" s="104"/>
      <c r="H2686" s="104"/>
      <c r="I2686" s="104"/>
      <c r="J2686" s="104"/>
      <c r="K2686" s="104"/>
      <c r="L2686" s="104"/>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3"/>
      <c r="B2687" s="93"/>
      <c r="C2687" s="93"/>
      <c r="D2687" s="93"/>
      <c r="E2687" s="104"/>
      <c r="F2687" s="104"/>
      <c r="G2687" s="104"/>
      <c r="H2687" s="104"/>
      <c r="I2687" s="104"/>
      <c r="J2687" s="104"/>
      <c r="K2687" s="104"/>
      <c r="L2687" s="104"/>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3"/>
      <c r="B2688" s="93"/>
      <c r="C2688" s="93"/>
      <c r="D2688" s="93"/>
      <c r="E2688" s="104"/>
      <c r="F2688" s="104"/>
      <c r="G2688" s="104"/>
      <c r="H2688" s="104"/>
      <c r="I2688" s="104"/>
      <c r="J2688" s="104"/>
      <c r="K2688" s="104"/>
      <c r="L2688" s="104"/>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3"/>
      <c r="B2689" s="93"/>
      <c r="C2689" s="93"/>
      <c r="D2689" s="93"/>
      <c r="E2689" s="104"/>
      <c r="F2689" s="104"/>
      <c r="G2689" s="104"/>
      <c r="H2689" s="104"/>
      <c r="I2689" s="104"/>
      <c r="J2689" s="104"/>
      <c r="K2689" s="104"/>
      <c r="L2689" s="104"/>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3"/>
      <c r="B2690" s="93"/>
      <c r="C2690" s="93"/>
      <c r="D2690" s="93"/>
      <c r="E2690" s="104"/>
      <c r="F2690" s="104"/>
      <c r="G2690" s="104"/>
      <c r="H2690" s="104"/>
      <c r="I2690" s="104"/>
      <c r="J2690" s="104"/>
      <c r="K2690" s="104"/>
      <c r="L2690" s="104"/>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3"/>
      <c r="B2691" s="93"/>
      <c r="C2691" s="93"/>
      <c r="D2691" s="93"/>
      <c r="E2691" s="104"/>
      <c r="F2691" s="104"/>
      <c r="G2691" s="104"/>
      <c r="H2691" s="104"/>
      <c r="I2691" s="104"/>
      <c r="J2691" s="104"/>
      <c r="K2691" s="104"/>
      <c r="L2691" s="104"/>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3"/>
      <c r="B2692" s="93"/>
      <c r="C2692" s="93"/>
      <c r="D2692" s="93"/>
      <c r="E2692" s="104"/>
      <c r="F2692" s="104"/>
      <c r="G2692" s="104"/>
      <c r="H2692" s="104"/>
      <c r="I2692" s="104"/>
      <c r="J2692" s="104"/>
      <c r="K2692" s="104"/>
      <c r="L2692" s="104"/>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3"/>
      <c r="B2693" s="93"/>
      <c r="C2693" s="93"/>
      <c r="D2693" s="93"/>
      <c r="E2693" s="104"/>
      <c r="F2693" s="104"/>
      <c r="G2693" s="104"/>
      <c r="H2693" s="104"/>
      <c r="I2693" s="104"/>
      <c r="J2693" s="104"/>
      <c r="K2693" s="104"/>
      <c r="L2693" s="104"/>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3"/>
      <c r="B2694" s="93"/>
      <c r="C2694" s="93"/>
      <c r="D2694" s="93"/>
      <c r="E2694" s="104"/>
      <c r="F2694" s="104"/>
      <c r="G2694" s="104"/>
      <c r="H2694" s="104"/>
      <c r="I2694" s="104"/>
      <c r="J2694" s="104"/>
      <c r="K2694" s="104"/>
      <c r="L2694" s="10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3"/>
      <c r="B2695" s="93"/>
      <c r="C2695" s="93"/>
      <c r="D2695" s="93"/>
      <c r="E2695" s="104"/>
      <c r="F2695" s="104"/>
      <c r="G2695" s="104"/>
      <c r="H2695" s="104"/>
      <c r="I2695" s="104"/>
      <c r="J2695" s="104"/>
      <c r="K2695" s="104"/>
      <c r="L2695" s="104"/>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3"/>
      <c r="B2696" s="93"/>
      <c r="C2696" s="93"/>
      <c r="D2696" s="93"/>
      <c r="E2696" s="104"/>
      <c r="F2696" s="104"/>
      <c r="G2696" s="104"/>
      <c r="H2696" s="104"/>
      <c r="I2696" s="104"/>
      <c r="J2696" s="104"/>
      <c r="K2696" s="104"/>
      <c r="L2696" s="104"/>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3"/>
      <c r="B2697" s="93"/>
      <c r="C2697" s="93"/>
      <c r="D2697" s="93"/>
      <c r="E2697" s="104"/>
      <c r="F2697" s="104"/>
      <c r="G2697" s="104"/>
      <c r="H2697" s="104"/>
      <c r="I2697" s="104"/>
      <c r="J2697" s="104"/>
      <c r="K2697" s="104"/>
      <c r="L2697" s="104"/>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3"/>
      <c r="B2698" s="93"/>
      <c r="C2698" s="93"/>
      <c r="D2698" s="93"/>
      <c r="E2698" s="104"/>
      <c r="F2698" s="104"/>
      <c r="G2698" s="104"/>
      <c r="H2698" s="104"/>
      <c r="I2698" s="104"/>
      <c r="J2698" s="104"/>
      <c r="K2698" s="104"/>
      <c r="L2698" s="104"/>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3"/>
      <c r="B2699" s="93"/>
      <c r="C2699" s="93"/>
      <c r="D2699" s="93"/>
      <c r="E2699" s="104"/>
      <c r="F2699" s="104"/>
      <c r="G2699" s="104"/>
      <c r="H2699" s="104"/>
      <c r="I2699" s="104"/>
      <c r="J2699" s="104"/>
      <c r="K2699" s="104"/>
      <c r="L2699" s="104"/>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3"/>
      <c r="B2700" s="93"/>
      <c r="C2700" s="93"/>
      <c r="D2700" s="93"/>
      <c r="E2700" s="104"/>
      <c r="F2700" s="104"/>
      <c r="G2700" s="104"/>
      <c r="H2700" s="104"/>
      <c r="I2700" s="104"/>
      <c r="J2700" s="104"/>
      <c r="K2700" s="104"/>
      <c r="L2700" s="104"/>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3"/>
      <c r="B2701" s="93"/>
      <c r="C2701" s="93"/>
      <c r="D2701" s="93"/>
      <c r="E2701" s="104"/>
      <c r="F2701" s="104"/>
      <c r="G2701" s="104"/>
      <c r="H2701" s="104"/>
      <c r="I2701" s="104"/>
      <c r="J2701" s="104"/>
      <c r="K2701" s="104"/>
      <c r="L2701" s="104"/>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3"/>
      <c r="B2702" s="93"/>
      <c r="C2702" s="93"/>
      <c r="D2702" s="93"/>
      <c r="E2702" s="104"/>
      <c r="F2702" s="104"/>
      <c r="G2702" s="104"/>
      <c r="H2702" s="104"/>
      <c r="I2702" s="104"/>
      <c r="J2702" s="104"/>
      <c r="K2702" s="104"/>
      <c r="L2702" s="104"/>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3"/>
      <c r="B2703" s="93"/>
      <c r="C2703" s="93"/>
      <c r="D2703" s="93"/>
      <c r="E2703" s="104"/>
      <c r="F2703" s="104"/>
      <c r="G2703" s="104"/>
      <c r="H2703" s="104"/>
      <c r="I2703" s="104"/>
      <c r="J2703" s="104"/>
      <c r="K2703" s="104"/>
      <c r="L2703" s="104"/>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3"/>
      <c r="B2704" s="93"/>
      <c r="C2704" s="93"/>
      <c r="D2704" s="93"/>
      <c r="E2704" s="104"/>
      <c r="F2704" s="104"/>
      <c r="G2704" s="104"/>
      <c r="H2704" s="104"/>
      <c r="I2704" s="104"/>
      <c r="J2704" s="104"/>
      <c r="K2704" s="104"/>
      <c r="L2704" s="1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3"/>
      <c r="B2705" s="93"/>
      <c r="C2705" s="93"/>
      <c r="D2705" s="93"/>
      <c r="E2705" s="104"/>
      <c r="F2705" s="104"/>
      <c r="G2705" s="104"/>
      <c r="H2705" s="104"/>
      <c r="I2705" s="104"/>
      <c r="J2705" s="104"/>
      <c r="K2705" s="104"/>
      <c r="L2705" s="104"/>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3"/>
      <c r="B2706" s="93"/>
      <c r="C2706" s="93"/>
      <c r="D2706" s="93"/>
      <c r="E2706" s="104"/>
      <c r="F2706" s="104"/>
      <c r="G2706" s="104"/>
      <c r="H2706" s="104"/>
      <c r="I2706" s="104"/>
      <c r="J2706" s="104"/>
      <c r="K2706" s="104"/>
      <c r="L2706" s="104"/>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3"/>
      <c r="B2707" s="93"/>
      <c r="C2707" s="93"/>
      <c r="D2707" s="93"/>
      <c r="E2707" s="104"/>
      <c r="F2707" s="104"/>
      <c r="G2707" s="104"/>
      <c r="H2707" s="104"/>
      <c r="I2707" s="104"/>
      <c r="J2707" s="104"/>
      <c r="K2707" s="104"/>
      <c r="L2707" s="104"/>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3"/>
      <c r="B2708" s="93"/>
      <c r="C2708" s="93"/>
      <c r="D2708" s="93"/>
      <c r="E2708" s="104"/>
      <c r="F2708" s="104"/>
      <c r="G2708" s="104"/>
      <c r="H2708" s="104"/>
      <c r="I2708" s="104"/>
      <c r="J2708" s="104"/>
      <c r="K2708" s="104"/>
      <c r="L2708" s="104"/>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3"/>
      <c r="B2709" s="93"/>
      <c r="C2709" s="93"/>
      <c r="D2709" s="93"/>
      <c r="E2709" s="104"/>
      <c r="F2709" s="104"/>
      <c r="G2709" s="104"/>
      <c r="H2709" s="104"/>
      <c r="I2709" s="104"/>
      <c r="J2709" s="104"/>
      <c r="K2709" s="104"/>
      <c r="L2709" s="104"/>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3"/>
      <c r="B2710" s="93"/>
      <c r="C2710" s="93"/>
      <c r="D2710" s="93"/>
      <c r="E2710" s="104"/>
      <c r="F2710" s="104"/>
      <c r="G2710" s="104"/>
      <c r="H2710" s="104"/>
      <c r="I2710" s="104"/>
      <c r="J2710" s="104"/>
      <c r="K2710" s="104"/>
      <c r="L2710" s="104"/>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3"/>
      <c r="B2711" s="93"/>
      <c r="C2711" s="93"/>
      <c r="D2711" s="93"/>
      <c r="E2711" s="104"/>
      <c r="F2711" s="104"/>
      <c r="G2711" s="104"/>
      <c r="H2711" s="104"/>
      <c r="I2711" s="104"/>
      <c r="J2711" s="104"/>
      <c r="K2711" s="104"/>
      <c r="L2711" s="104"/>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3"/>
      <c r="B2712" s="93"/>
      <c r="C2712" s="93"/>
      <c r="D2712" s="93"/>
      <c r="E2712" s="104"/>
      <c r="F2712" s="104"/>
      <c r="G2712" s="104"/>
      <c r="H2712" s="104"/>
      <c r="I2712" s="104"/>
      <c r="J2712" s="104"/>
      <c r="K2712" s="104"/>
      <c r="L2712" s="104"/>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3"/>
      <c r="B2713" s="93"/>
      <c r="C2713" s="93"/>
      <c r="D2713" s="93"/>
      <c r="E2713" s="104"/>
      <c r="F2713" s="104"/>
      <c r="G2713" s="104"/>
      <c r="H2713" s="104"/>
      <c r="I2713" s="104"/>
      <c r="J2713" s="104"/>
      <c r="K2713" s="104"/>
      <c r="L2713" s="104"/>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3"/>
      <c r="B2714" s="93"/>
      <c r="C2714" s="93"/>
      <c r="D2714" s="93"/>
      <c r="E2714" s="104"/>
      <c r="F2714" s="104"/>
      <c r="G2714" s="104"/>
      <c r="H2714" s="104"/>
      <c r="I2714" s="104"/>
      <c r="J2714" s="104"/>
      <c r="K2714" s="104"/>
      <c r="L2714" s="10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3"/>
      <c r="B2715" s="93"/>
      <c r="C2715" s="93"/>
      <c r="D2715" s="93"/>
      <c r="E2715" s="104"/>
      <c r="F2715" s="104"/>
      <c r="G2715" s="104"/>
      <c r="H2715" s="104"/>
      <c r="I2715" s="104"/>
      <c r="J2715" s="104"/>
      <c r="K2715" s="104"/>
      <c r="L2715" s="104"/>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3"/>
      <c r="B2716" s="93"/>
      <c r="C2716" s="93"/>
      <c r="D2716" s="93"/>
      <c r="E2716" s="104"/>
      <c r="F2716" s="104"/>
      <c r="G2716" s="104"/>
      <c r="H2716" s="104"/>
      <c r="I2716" s="104"/>
      <c r="J2716" s="104"/>
      <c r="K2716" s="104"/>
      <c r="L2716" s="104"/>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3"/>
      <c r="B2717" s="93"/>
      <c r="C2717" s="93"/>
      <c r="D2717" s="93"/>
      <c r="E2717" s="104"/>
      <c r="F2717" s="104"/>
      <c r="G2717" s="104"/>
      <c r="H2717" s="104"/>
      <c r="I2717" s="104"/>
      <c r="J2717" s="104"/>
      <c r="K2717" s="104"/>
      <c r="L2717" s="104"/>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3"/>
      <c r="B2718" s="93"/>
      <c r="C2718" s="93"/>
      <c r="D2718" s="93"/>
      <c r="E2718" s="104"/>
      <c r="F2718" s="104"/>
      <c r="G2718" s="104"/>
      <c r="H2718" s="104"/>
      <c r="I2718" s="104"/>
      <c r="J2718" s="104"/>
      <c r="K2718" s="104"/>
      <c r="L2718" s="104"/>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3"/>
      <c r="B2719" s="93"/>
      <c r="C2719" s="93"/>
      <c r="D2719" s="93"/>
      <c r="E2719" s="104"/>
      <c r="F2719" s="104"/>
      <c r="G2719" s="104"/>
      <c r="H2719" s="104"/>
      <c r="I2719" s="104"/>
      <c r="J2719" s="104"/>
      <c r="K2719" s="104"/>
      <c r="L2719" s="104"/>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3"/>
      <c r="B2720" s="93"/>
      <c r="C2720" s="93"/>
      <c r="D2720" s="93"/>
      <c r="E2720" s="104"/>
      <c r="F2720" s="104"/>
      <c r="G2720" s="104"/>
      <c r="H2720" s="104"/>
      <c r="I2720" s="104"/>
      <c r="J2720" s="104"/>
      <c r="K2720" s="104"/>
      <c r="L2720" s="104"/>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3"/>
      <c r="B2721" s="93"/>
      <c r="C2721" s="93"/>
      <c r="D2721" s="93"/>
      <c r="E2721" s="104"/>
      <c r="F2721" s="104"/>
      <c r="G2721" s="104"/>
      <c r="H2721" s="104"/>
      <c r="I2721" s="104"/>
      <c r="J2721" s="104"/>
      <c r="K2721" s="104"/>
      <c r="L2721" s="104"/>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3"/>
      <c r="B2722" s="93"/>
      <c r="C2722" s="93"/>
      <c r="D2722" s="93"/>
      <c r="E2722" s="104"/>
      <c r="F2722" s="104"/>
      <c r="G2722" s="104"/>
      <c r="H2722" s="104"/>
      <c r="I2722" s="104"/>
      <c r="J2722" s="104"/>
      <c r="K2722" s="104"/>
      <c r="L2722" s="104"/>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3"/>
      <c r="B2723" s="93"/>
      <c r="C2723" s="93"/>
      <c r="D2723" s="93"/>
      <c r="E2723" s="104"/>
      <c r="F2723" s="104"/>
      <c r="G2723" s="104"/>
      <c r="H2723" s="104"/>
      <c r="I2723" s="104"/>
      <c r="J2723" s="104"/>
      <c r="K2723" s="104"/>
      <c r="L2723" s="104"/>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3"/>
      <c r="B2724" s="93"/>
      <c r="C2724" s="93"/>
      <c r="D2724" s="93"/>
      <c r="E2724" s="104"/>
      <c r="F2724" s="104"/>
      <c r="G2724" s="104"/>
      <c r="H2724" s="104"/>
      <c r="I2724" s="104"/>
      <c r="J2724" s="104"/>
      <c r="K2724" s="104"/>
      <c r="L2724" s="10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3"/>
      <c r="B2725" s="93"/>
      <c r="C2725" s="93"/>
      <c r="D2725" s="93"/>
      <c r="E2725" s="104"/>
      <c r="F2725" s="104"/>
      <c r="G2725" s="104"/>
      <c r="H2725" s="104"/>
      <c r="I2725" s="104"/>
      <c r="J2725" s="104"/>
      <c r="K2725" s="104"/>
      <c r="L2725" s="104"/>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3"/>
      <c r="B2726" s="93"/>
      <c r="C2726" s="93"/>
      <c r="D2726" s="93"/>
      <c r="E2726" s="104"/>
      <c r="F2726" s="104"/>
      <c r="G2726" s="104"/>
      <c r="H2726" s="104"/>
      <c r="I2726" s="104"/>
      <c r="J2726" s="104"/>
      <c r="K2726" s="104"/>
      <c r="L2726" s="104"/>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3"/>
      <c r="B2727" s="93"/>
      <c r="C2727" s="93"/>
      <c r="D2727" s="93"/>
      <c r="E2727" s="104"/>
      <c r="F2727" s="104"/>
      <c r="G2727" s="104"/>
      <c r="H2727" s="104"/>
      <c r="I2727" s="104"/>
      <c r="J2727" s="104"/>
      <c r="K2727" s="104"/>
      <c r="L2727" s="104"/>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3"/>
      <c r="B2728" s="93"/>
      <c r="C2728" s="93"/>
      <c r="D2728" s="93"/>
      <c r="E2728" s="104"/>
      <c r="F2728" s="104"/>
      <c r="G2728" s="104"/>
      <c r="H2728" s="104"/>
      <c r="I2728" s="104"/>
      <c r="J2728" s="104"/>
      <c r="K2728" s="104"/>
      <c r="L2728" s="104"/>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3"/>
      <c r="B2729" s="93"/>
      <c r="C2729" s="93"/>
      <c r="D2729" s="93"/>
      <c r="E2729" s="104"/>
      <c r="F2729" s="104"/>
      <c r="G2729" s="104"/>
      <c r="H2729" s="104"/>
      <c r="I2729" s="104"/>
      <c r="J2729" s="104"/>
      <c r="K2729" s="104"/>
      <c r="L2729" s="104"/>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3"/>
      <c r="B2730" s="93"/>
      <c r="C2730" s="93"/>
      <c r="D2730" s="93"/>
      <c r="E2730" s="104"/>
      <c r="F2730" s="104"/>
      <c r="G2730" s="104"/>
      <c r="H2730" s="104"/>
      <c r="I2730" s="104"/>
      <c r="J2730" s="104"/>
      <c r="K2730" s="104"/>
      <c r="L2730" s="104"/>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3"/>
      <c r="B2731" s="93"/>
      <c r="C2731" s="93"/>
      <c r="D2731" s="93"/>
      <c r="E2731" s="104"/>
      <c r="F2731" s="104"/>
      <c r="G2731" s="104"/>
      <c r="H2731" s="104"/>
      <c r="I2731" s="104"/>
      <c r="J2731" s="104"/>
      <c r="K2731" s="104"/>
      <c r="L2731" s="104"/>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3"/>
      <c r="B2732" s="93"/>
      <c r="C2732" s="93"/>
      <c r="D2732" s="93"/>
      <c r="E2732" s="104"/>
      <c r="F2732" s="104"/>
      <c r="G2732" s="104"/>
      <c r="H2732" s="104"/>
      <c r="I2732" s="104"/>
      <c r="J2732" s="104"/>
      <c r="K2732" s="104"/>
      <c r="L2732" s="104"/>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3"/>
      <c r="B2733" s="93"/>
      <c r="C2733" s="93"/>
      <c r="D2733" s="93"/>
      <c r="E2733" s="104"/>
      <c r="F2733" s="104"/>
      <c r="G2733" s="104"/>
      <c r="H2733" s="104"/>
      <c r="I2733" s="104"/>
      <c r="J2733" s="104"/>
      <c r="K2733" s="104"/>
      <c r="L2733" s="104"/>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3"/>
      <c r="B2734" s="93"/>
      <c r="C2734" s="93"/>
      <c r="D2734" s="93"/>
      <c r="E2734" s="104"/>
      <c r="F2734" s="104"/>
      <c r="G2734" s="104"/>
      <c r="H2734" s="104"/>
      <c r="I2734" s="104"/>
      <c r="J2734" s="104"/>
      <c r="K2734" s="104"/>
      <c r="L2734" s="10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3"/>
      <c r="B2735" s="93"/>
      <c r="C2735" s="93"/>
      <c r="D2735" s="93"/>
      <c r="E2735" s="104"/>
      <c r="F2735" s="104"/>
      <c r="G2735" s="104"/>
      <c r="H2735" s="104"/>
      <c r="I2735" s="104"/>
      <c r="J2735" s="104"/>
      <c r="K2735" s="104"/>
      <c r="L2735" s="104"/>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3"/>
      <c r="B2736" s="93"/>
      <c r="C2736" s="93"/>
      <c r="D2736" s="93"/>
      <c r="E2736" s="104"/>
      <c r="F2736" s="104"/>
      <c r="G2736" s="104"/>
      <c r="H2736" s="104"/>
      <c r="I2736" s="104"/>
      <c r="J2736" s="104"/>
      <c r="K2736" s="104"/>
      <c r="L2736" s="104"/>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3"/>
      <c r="B2737" s="93"/>
      <c r="C2737" s="93"/>
      <c r="D2737" s="93"/>
      <c r="E2737" s="104"/>
      <c r="F2737" s="104"/>
      <c r="G2737" s="104"/>
      <c r="H2737" s="104"/>
      <c r="I2737" s="104"/>
      <c r="J2737" s="104"/>
      <c r="K2737" s="104"/>
      <c r="L2737" s="104"/>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3"/>
      <c r="B2738" s="93"/>
      <c r="C2738" s="93"/>
      <c r="D2738" s="93"/>
      <c r="E2738" s="104"/>
      <c r="F2738" s="104"/>
      <c r="G2738" s="104"/>
      <c r="H2738" s="104"/>
      <c r="I2738" s="104"/>
      <c r="J2738" s="104"/>
      <c r="K2738" s="104"/>
      <c r="L2738" s="104"/>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3"/>
      <c r="B2739" s="93"/>
      <c r="C2739" s="93"/>
      <c r="D2739" s="93"/>
      <c r="E2739" s="104"/>
      <c r="F2739" s="104"/>
      <c r="G2739" s="104"/>
      <c r="H2739" s="104"/>
      <c r="I2739" s="104"/>
      <c r="J2739" s="104"/>
      <c r="K2739" s="104"/>
      <c r="L2739" s="104"/>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3"/>
      <c r="B2740" s="93"/>
      <c r="C2740" s="93"/>
      <c r="D2740" s="93"/>
      <c r="E2740" s="104"/>
      <c r="F2740" s="104"/>
      <c r="G2740" s="104"/>
      <c r="H2740" s="104"/>
      <c r="I2740" s="104"/>
      <c r="J2740" s="104"/>
      <c r="K2740" s="104"/>
      <c r="L2740" s="104"/>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3"/>
      <c r="B2741" s="93"/>
      <c r="C2741" s="93"/>
      <c r="D2741" s="93"/>
      <c r="E2741" s="104"/>
      <c r="F2741" s="104"/>
      <c r="G2741" s="104"/>
      <c r="H2741" s="104"/>
      <c r="I2741" s="104"/>
      <c r="J2741" s="104"/>
      <c r="K2741" s="104"/>
      <c r="L2741" s="104"/>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3"/>
      <c r="B2742" s="93"/>
      <c r="C2742" s="93"/>
      <c r="D2742" s="93"/>
      <c r="E2742" s="104"/>
      <c r="F2742" s="104"/>
      <c r="G2742" s="104"/>
      <c r="H2742" s="104"/>
      <c r="I2742" s="104"/>
      <c r="J2742" s="104"/>
      <c r="K2742" s="104"/>
      <c r="L2742" s="104"/>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3"/>
      <c r="B2743" s="93"/>
      <c r="C2743" s="93"/>
      <c r="D2743" s="93"/>
      <c r="E2743" s="104"/>
      <c r="F2743" s="104"/>
      <c r="G2743" s="104"/>
      <c r="H2743" s="104"/>
      <c r="I2743" s="104"/>
      <c r="J2743" s="104"/>
      <c r="K2743" s="104"/>
      <c r="L2743" s="104"/>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3"/>
      <c r="B2744" s="93"/>
      <c r="C2744" s="93"/>
      <c r="D2744" s="93"/>
      <c r="E2744" s="104"/>
      <c r="F2744" s="104"/>
      <c r="G2744" s="104"/>
      <c r="H2744" s="104"/>
      <c r="I2744" s="104"/>
      <c r="J2744" s="104"/>
      <c r="K2744" s="104"/>
      <c r="L2744" s="10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3"/>
      <c r="B2745" s="93"/>
      <c r="C2745" s="93"/>
      <c r="D2745" s="93"/>
      <c r="E2745" s="104"/>
      <c r="F2745" s="104"/>
      <c r="G2745" s="104"/>
      <c r="H2745" s="104"/>
      <c r="I2745" s="104"/>
      <c r="J2745" s="104"/>
      <c r="K2745" s="104"/>
      <c r="L2745" s="104"/>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3"/>
      <c r="B2746" s="93"/>
      <c r="C2746" s="93"/>
      <c r="D2746" s="93"/>
      <c r="E2746" s="104"/>
      <c r="F2746" s="104"/>
      <c r="G2746" s="104"/>
      <c r="H2746" s="104"/>
      <c r="I2746" s="104"/>
      <c r="J2746" s="104"/>
      <c r="K2746" s="104"/>
      <c r="L2746" s="104"/>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3"/>
      <c r="B2747" s="93"/>
      <c r="C2747" s="93"/>
      <c r="D2747" s="93"/>
      <c r="E2747" s="104"/>
      <c r="F2747" s="104"/>
      <c r="G2747" s="104"/>
      <c r="H2747" s="104"/>
      <c r="I2747" s="104"/>
      <c r="J2747" s="104"/>
      <c r="K2747" s="104"/>
      <c r="L2747" s="104"/>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3"/>
      <c r="B2748" s="93"/>
      <c r="C2748" s="93"/>
      <c r="D2748" s="93"/>
      <c r="E2748" s="104"/>
      <c r="F2748" s="104"/>
      <c r="G2748" s="104"/>
      <c r="H2748" s="104"/>
      <c r="I2748" s="104"/>
      <c r="J2748" s="104"/>
      <c r="K2748" s="104"/>
      <c r="L2748" s="104"/>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3"/>
      <c r="B2749" s="93"/>
      <c r="C2749" s="93"/>
      <c r="D2749" s="93"/>
      <c r="E2749" s="104"/>
      <c r="F2749" s="104"/>
      <c r="G2749" s="104"/>
      <c r="H2749" s="104"/>
      <c r="I2749" s="104"/>
      <c r="J2749" s="104"/>
      <c r="K2749" s="104"/>
      <c r="L2749" s="104"/>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3"/>
      <c r="B2750" s="93"/>
      <c r="C2750" s="93"/>
      <c r="D2750" s="93"/>
      <c r="E2750" s="104"/>
      <c r="F2750" s="104"/>
      <c r="G2750" s="104"/>
      <c r="H2750" s="104"/>
      <c r="I2750" s="104"/>
      <c r="J2750" s="104"/>
      <c r="K2750" s="104"/>
      <c r="L2750" s="104"/>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3"/>
      <c r="B2751" s="93"/>
      <c r="C2751" s="93"/>
      <c r="D2751" s="93"/>
      <c r="E2751" s="104"/>
      <c r="F2751" s="104"/>
      <c r="G2751" s="104"/>
      <c r="H2751" s="104"/>
      <c r="I2751" s="104"/>
      <c r="J2751" s="104"/>
      <c r="K2751" s="104"/>
      <c r="L2751" s="104"/>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3"/>
      <c r="B2752" s="93"/>
      <c r="C2752" s="93"/>
      <c r="D2752" s="93"/>
      <c r="E2752" s="104"/>
      <c r="F2752" s="104"/>
      <c r="G2752" s="104"/>
      <c r="H2752" s="104"/>
      <c r="I2752" s="104"/>
      <c r="J2752" s="104"/>
      <c r="K2752" s="104"/>
      <c r="L2752" s="104"/>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3"/>
      <c r="B2753" s="93"/>
      <c r="C2753" s="93"/>
      <c r="D2753" s="93"/>
      <c r="E2753" s="104"/>
      <c r="F2753" s="104"/>
      <c r="G2753" s="104"/>
      <c r="H2753" s="104"/>
      <c r="I2753" s="104"/>
      <c r="J2753" s="104"/>
      <c r="K2753" s="104"/>
      <c r="L2753" s="104"/>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3"/>
      <c r="B2754" s="93"/>
      <c r="C2754" s="93"/>
      <c r="D2754" s="93"/>
      <c r="E2754" s="104"/>
      <c r="F2754" s="104"/>
      <c r="G2754" s="104"/>
      <c r="H2754" s="104"/>
      <c r="I2754" s="104"/>
      <c r="J2754" s="104"/>
      <c r="K2754" s="104"/>
      <c r="L2754" s="10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3"/>
      <c r="B2755" s="93"/>
      <c r="C2755" s="93"/>
      <c r="D2755" s="93"/>
      <c r="E2755" s="104"/>
      <c r="F2755" s="104"/>
      <c r="G2755" s="104"/>
      <c r="H2755" s="104"/>
      <c r="I2755" s="104"/>
      <c r="J2755" s="104"/>
      <c r="K2755" s="104"/>
      <c r="L2755" s="104"/>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3"/>
      <c r="B2756" s="93"/>
      <c r="C2756" s="93"/>
      <c r="D2756" s="93"/>
      <c r="E2756" s="104"/>
      <c r="F2756" s="104"/>
      <c r="G2756" s="104"/>
      <c r="H2756" s="104"/>
      <c r="I2756" s="104"/>
      <c r="J2756" s="104"/>
      <c r="K2756" s="104"/>
      <c r="L2756" s="104"/>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3"/>
      <c r="B2757" s="93"/>
      <c r="C2757" s="93"/>
      <c r="D2757" s="93"/>
      <c r="E2757" s="104"/>
      <c r="F2757" s="104"/>
      <c r="G2757" s="104"/>
      <c r="H2757" s="104"/>
      <c r="I2757" s="104"/>
      <c r="J2757" s="104"/>
      <c r="K2757" s="104"/>
      <c r="L2757" s="104"/>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3"/>
      <c r="B2758" s="93"/>
      <c r="C2758" s="93"/>
      <c r="D2758" s="93"/>
      <c r="E2758" s="104"/>
      <c r="F2758" s="104"/>
      <c r="G2758" s="104"/>
      <c r="H2758" s="104"/>
      <c r="I2758" s="104"/>
      <c r="J2758" s="104"/>
      <c r="K2758" s="104"/>
      <c r="L2758" s="104"/>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3"/>
      <c r="B2759" s="93"/>
      <c r="C2759" s="93"/>
      <c r="D2759" s="93"/>
      <c r="E2759" s="104"/>
      <c r="F2759" s="104"/>
      <c r="G2759" s="104"/>
      <c r="H2759" s="104"/>
      <c r="I2759" s="104"/>
      <c r="J2759" s="104"/>
      <c r="K2759" s="104"/>
      <c r="L2759" s="104"/>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3"/>
      <c r="B2760" s="93"/>
      <c r="C2760" s="93"/>
      <c r="D2760" s="93"/>
      <c r="E2760" s="104"/>
      <c r="F2760" s="104"/>
      <c r="G2760" s="104"/>
      <c r="H2760" s="104"/>
      <c r="I2760" s="104"/>
      <c r="J2760" s="104"/>
      <c r="K2760" s="104"/>
      <c r="L2760" s="104"/>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3"/>
      <c r="B2761" s="93"/>
      <c r="C2761" s="93"/>
      <c r="D2761" s="93"/>
      <c r="E2761" s="104"/>
      <c r="F2761" s="104"/>
      <c r="G2761" s="104"/>
      <c r="H2761" s="104"/>
      <c r="I2761" s="104"/>
      <c r="J2761" s="104"/>
      <c r="K2761" s="104"/>
      <c r="L2761" s="104"/>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3"/>
      <c r="B2762" s="93"/>
      <c r="C2762" s="93"/>
      <c r="D2762" s="93"/>
      <c r="E2762" s="104"/>
      <c r="F2762" s="104"/>
      <c r="G2762" s="104"/>
      <c r="H2762" s="104"/>
      <c r="I2762" s="104"/>
      <c r="J2762" s="104"/>
      <c r="K2762" s="104"/>
      <c r="L2762" s="104"/>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3"/>
      <c r="B2763" s="93"/>
      <c r="C2763" s="93"/>
      <c r="D2763" s="93"/>
      <c r="E2763" s="104"/>
      <c r="F2763" s="104"/>
      <c r="G2763" s="104"/>
      <c r="H2763" s="104"/>
      <c r="I2763" s="104"/>
      <c r="J2763" s="104"/>
      <c r="K2763" s="104"/>
      <c r="L2763" s="104"/>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3"/>
      <c r="B2764" s="93"/>
      <c r="C2764" s="93"/>
      <c r="D2764" s="93"/>
      <c r="E2764" s="104"/>
      <c r="F2764" s="104"/>
      <c r="G2764" s="104"/>
      <c r="H2764" s="104"/>
      <c r="I2764" s="104"/>
      <c r="J2764" s="104"/>
      <c r="K2764" s="104"/>
      <c r="L2764" s="10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3"/>
      <c r="B2765" s="93"/>
      <c r="C2765" s="93"/>
      <c r="D2765" s="93"/>
      <c r="E2765" s="104"/>
      <c r="F2765" s="104"/>
      <c r="G2765" s="104"/>
      <c r="H2765" s="104"/>
      <c r="I2765" s="104"/>
      <c r="J2765" s="104"/>
      <c r="K2765" s="104"/>
      <c r="L2765" s="104"/>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3"/>
      <c r="B2766" s="93"/>
      <c r="C2766" s="93"/>
      <c r="D2766" s="93"/>
      <c r="E2766" s="104"/>
      <c r="F2766" s="104"/>
      <c r="G2766" s="104"/>
      <c r="H2766" s="104"/>
      <c r="I2766" s="104"/>
      <c r="J2766" s="104"/>
      <c r="K2766" s="104"/>
      <c r="L2766" s="104"/>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3"/>
      <c r="B2767" s="93"/>
      <c r="C2767" s="93"/>
      <c r="D2767" s="93"/>
      <c r="E2767" s="104"/>
      <c r="F2767" s="104"/>
      <c r="G2767" s="104"/>
      <c r="H2767" s="104"/>
      <c r="I2767" s="104"/>
      <c r="J2767" s="104"/>
      <c r="K2767" s="104"/>
      <c r="L2767" s="104"/>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3"/>
      <c r="B2768" s="93"/>
      <c r="C2768" s="93"/>
      <c r="D2768" s="93"/>
      <c r="E2768" s="104"/>
      <c r="F2768" s="104"/>
      <c r="G2768" s="104"/>
      <c r="H2768" s="104"/>
      <c r="I2768" s="104"/>
      <c r="J2768" s="104"/>
      <c r="K2768" s="104"/>
      <c r="L2768" s="104"/>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3"/>
      <c r="B2769" s="93"/>
      <c r="C2769" s="93"/>
      <c r="D2769" s="93"/>
      <c r="E2769" s="104"/>
      <c r="F2769" s="104"/>
      <c r="G2769" s="104"/>
      <c r="H2769" s="104"/>
      <c r="I2769" s="104"/>
      <c r="J2769" s="104"/>
      <c r="K2769" s="104"/>
      <c r="L2769" s="104"/>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3"/>
      <c r="B2770" s="93"/>
      <c r="C2770" s="93"/>
      <c r="D2770" s="93"/>
      <c r="E2770" s="104"/>
      <c r="F2770" s="104"/>
      <c r="G2770" s="104"/>
      <c r="H2770" s="104"/>
      <c r="I2770" s="104"/>
      <c r="J2770" s="104"/>
      <c r="K2770" s="104"/>
      <c r="L2770" s="104"/>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3"/>
      <c r="B2771" s="93"/>
      <c r="C2771" s="93"/>
      <c r="D2771" s="93"/>
      <c r="E2771" s="104"/>
      <c r="F2771" s="104"/>
      <c r="G2771" s="104"/>
      <c r="H2771" s="104"/>
      <c r="I2771" s="104"/>
      <c r="J2771" s="104"/>
      <c r="K2771" s="104"/>
      <c r="L2771" s="104"/>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3"/>
      <c r="B2772" s="93"/>
      <c r="C2772" s="93"/>
      <c r="D2772" s="93"/>
      <c r="E2772" s="104"/>
      <c r="F2772" s="104"/>
      <c r="G2772" s="104"/>
      <c r="H2772" s="104"/>
      <c r="I2772" s="104"/>
      <c r="J2772" s="104"/>
      <c r="K2772" s="104"/>
      <c r="L2772" s="104"/>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3"/>
      <c r="B2773" s="93"/>
      <c r="C2773" s="93"/>
      <c r="D2773" s="93"/>
      <c r="E2773" s="104"/>
      <c r="F2773" s="104"/>
      <c r="G2773" s="104"/>
      <c r="H2773" s="104"/>
      <c r="I2773" s="104"/>
      <c r="J2773" s="104"/>
      <c r="K2773" s="104"/>
      <c r="L2773" s="104"/>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3"/>
      <c r="B2774" s="93"/>
      <c r="C2774" s="93"/>
      <c r="D2774" s="93"/>
      <c r="E2774" s="104"/>
      <c r="F2774" s="104"/>
      <c r="G2774" s="104"/>
      <c r="H2774" s="104"/>
      <c r="I2774" s="104"/>
      <c r="J2774" s="104"/>
      <c r="K2774" s="104"/>
      <c r="L2774" s="10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3"/>
      <c r="B2775" s="93"/>
      <c r="C2775" s="93"/>
      <c r="D2775" s="93"/>
      <c r="E2775" s="104"/>
      <c r="F2775" s="104"/>
      <c r="G2775" s="104"/>
      <c r="H2775" s="104"/>
      <c r="I2775" s="104"/>
      <c r="J2775" s="104"/>
      <c r="K2775" s="104"/>
      <c r="L2775" s="104"/>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3"/>
      <c r="B2776" s="93"/>
      <c r="C2776" s="93"/>
      <c r="D2776" s="93"/>
      <c r="E2776" s="104"/>
      <c r="F2776" s="104"/>
      <c r="G2776" s="104"/>
      <c r="H2776" s="104"/>
      <c r="I2776" s="104"/>
      <c r="J2776" s="104"/>
      <c r="K2776" s="104"/>
      <c r="L2776" s="104"/>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3"/>
      <c r="B2777" s="93"/>
      <c r="C2777" s="93"/>
      <c r="D2777" s="93"/>
      <c r="E2777" s="104"/>
      <c r="F2777" s="104"/>
      <c r="G2777" s="104"/>
      <c r="H2777" s="104"/>
      <c r="I2777" s="104"/>
      <c r="J2777" s="104"/>
      <c r="K2777" s="104"/>
      <c r="L2777" s="104"/>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3"/>
      <c r="B2778" s="93"/>
      <c r="C2778" s="93"/>
      <c r="D2778" s="93"/>
      <c r="E2778" s="104"/>
      <c r="F2778" s="104"/>
      <c r="G2778" s="104"/>
      <c r="H2778" s="104"/>
      <c r="I2778" s="104"/>
      <c r="J2778" s="104"/>
      <c r="K2778" s="104"/>
      <c r="L2778" s="104"/>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3"/>
      <c r="B2779" s="93"/>
      <c r="C2779" s="93"/>
      <c r="D2779" s="93"/>
      <c r="E2779" s="104"/>
      <c r="F2779" s="104"/>
      <c r="G2779" s="104"/>
      <c r="H2779" s="104"/>
      <c r="I2779" s="104"/>
      <c r="J2779" s="104"/>
      <c r="K2779" s="104"/>
      <c r="L2779" s="104"/>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3"/>
      <c r="B2780" s="93"/>
      <c r="C2780" s="93"/>
      <c r="D2780" s="93"/>
      <c r="E2780" s="104"/>
      <c r="F2780" s="104"/>
      <c r="G2780" s="104"/>
      <c r="H2780" s="104"/>
      <c r="I2780" s="104"/>
      <c r="J2780" s="104"/>
      <c r="K2780" s="104"/>
      <c r="L2780" s="104"/>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3"/>
      <c r="B2781" s="93"/>
      <c r="C2781" s="93"/>
      <c r="D2781" s="93"/>
      <c r="E2781" s="104"/>
      <c r="F2781" s="104"/>
      <c r="G2781" s="104"/>
      <c r="H2781" s="104"/>
      <c r="I2781" s="104"/>
      <c r="J2781" s="104"/>
      <c r="K2781" s="104"/>
      <c r="L2781" s="104"/>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3"/>
      <c r="B2782" s="93"/>
      <c r="C2782" s="93"/>
      <c r="D2782" s="93"/>
      <c r="E2782" s="104"/>
      <c r="F2782" s="104"/>
      <c r="G2782" s="104"/>
      <c r="H2782" s="104"/>
      <c r="I2782" s="104"/>
      <c r="J2782" s="104"/>
      <c r="K2782" s="104"/>
      <c r="L2782" s="104"/>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3"/>
      <c r="B2783" s="93"/>
      <c r="C2783" s="93"/>
      <c r="D2783" s="93"/>
      <c r="E2783" s="104"/>
      <c r="F2783" s="104"/>
      <c r="G2783" s="104"/>
      <c r="H2783" s="104"/>
      <c r="I2783" s="104"/>
      <c r="J2783" s="104"/>
      <c r="K2783" s="104"/>
      <c r="L2783" s="104"/>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3"/>
      <c r="B2784" s="93"/>
      <c r="C2784" s="93"/>
      <c r="D2784" s="93"/>
      <c r="E2784" s="104"/>
      <c r="F2784" s="104"/>
      <c r="G2784" s="104"/>
      <c r="H2784" s="104"/>
      <c r="I2784" s="104"/>
      <c r="J2784" s="104"/>
      <c r="K2784" s="104"/>
      <c r="L2784" s="10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3"/>
      <c r="B2785" s="93"/>
      <c r="C2785" s="93"/>
      <c r="D2785" s="93"/>
      <c r="E2785" s="104"/>
      <c r="F2785" s="104"/>
      <c r="G2785" s="104"/>
      <c r="H2785" s="104"/>
      <c r="I2785" s="104"/>
      <c r="J2785" s="104"/>
      <c r="K2785" s="104"/>
      <c r="L2785" s="104"/>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3"/>
      <c r="B2786" s="93"/>
      <c r="C2786" s="93"/>
      <c r="D2786" s="93"/>
      <c r="E2786" s="104"/>
      <c r="F2786" s="104"/>
      <c r="G2786" s="104"/>
      <c r="H2786" s="104"/>
      <c r="I2786" s="104"/>
      <c r="J2786" s="104"/>
      <c r="K2786" s="104"/>
      <c r="L2786" s="104"/>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20">
    <cfRule type="expression" dxfId="32" priority="17">
      <formula>#REF!=1</formula>
    </cfRule>
  </conditionalFormatting>
  <conditionalFormatting sqref="A3:B20">
    <cfRule type="expression" dxfId="31" priority="18">
      <formula>AND(#REF!=1,#REF!=0)</formula>
    </cfRule>
  </conditionalFormatting>
  <conditionalFormatting sqref="A3:B20">
    <cfRule type="expression" dxfId="30" priority="16">
      <formula>#REF!=1</formula>
    </cfRule>
  </conditionalFormatting>
  <conditionalFormatting sqref="C3:C20">
    <cfRule type="expression" dxfId="29" priority="14">
      <formula>#REF!=1</formula>
    </cfRule>
  </conditionalFormatting>
  <conditionalFormatting sqref="C3:C20">
    <cfRule type="expression" dxfId="28" priority="15">
      <formula>AND(#REF!=1,#REF!=0)</formula>
    </cfRule>
  </conditionalFormatting>
  <conditionalFormatting sqref="C3:C20">
    <cfRule type="expression" dxfId="27" priority="13">
      <formula>#REF!=1</formula>
    </cfRule>
  </conditionalFormatting>
  <conditionalFormatting sqref="A21:B1183">
    <cfRule type="expression" dxfId="26" priority="11">
      <formula>#REF!=1</formula>
    </cfRule>
  </conditionalFormatting>
  <conditionalFormatting sqref="A21:B1183">
    <cfRule type="expression" dxfId="25" priority="12">
      <formula>AND(#REF!=1,#REF!=0)</formula>
    </cfRule>
  </conditionalFormatting>
  <conditionalFormatting sqref="A21:B1183">
    <cfRule type="expression" dxfId="24" priority="10">
      <formula>#REF!=1</formula>
    </cfRule>
  </conditionalFormatting>
  <conditionalFormatting sqref="C21:C1183">
    <cfRule type="expression" dxfId="23" priority="8">
      <formula>#REF!=1</formula>
    </cfRule>
  </conditionalFormatting>
  <conditionalFormatting sqref="C21:C1183">
    <cfRule type="expression" dxfId="22" priority="9">
      <formula>AND(#REF!=1,#REF!=0)</formula>
    </cfRule>
  </conditionalFormatting>
  <conditionalFormatting sqref="C21:C1183">
    <cfRule type="expression" dxfId="21" priority="7">
      <formula>#REF!=1</formula>
    </cfRule>
  </conditionalFormatting>
  <conditionalFormatting sqref="D3:D20">
    <cfRule type="expression" dxfId="20" priority="5">
      <formula>#REF!=1</formula>
    </cfRule>
  </conditionalFormatting>
  <conditionalFormatting sqref="D3:D20">
    <cfRule type="expression" dxfId="19" priority="6">
      <formula>AND(#REF!=1,#REF!=0)</formula>
    </cfRule>
  </conditionalFormatting>
  <conditionalFormatting sqref="D3:D20">
    <cfRule type="expression" dxfId="18" priority="4">
      <formula>#REF!=1</formula>
    </cfRule>
  </conditionalFormatting>
  <conditionalFormatting sqref="D21:D1183">
    <cfRule type="expression" dxfId="17" priority="2">
      <formula>#REF!=1</formula>
    </cfRule>
  </conditionalFormatting>
  <conditionalFormatting sqref="D21:D1183">
    <cfRule type="expression" dxfId="16" priority="3">
      <formula>AND(#REF!=1,#REF!=0)</formula>
    </cfRule>
  </conditionalFormatting>
  <conditionalFormatting sqref="D21:D1183">
    <cfRule type="expression" dxfId="15" priority="1">
      <formula>#REF!=1</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0" width="13.42578125" style="90" customWidth="1"/>
    <col min="11" max="11" width="24.140625" style="90" bestFit="1" customWidth="1"/>
    <col min="12" max="12" width="17.7109375" style="90" bestFit="1" customWidth="1"/>
    <col min="13" max="13" width="21.85546875" style="105" bestFit="1" customWidth="1"/>
    <col min="14" max="16384" width="8.85546875" style="78" hidden="1"/>
  </cols>
  <sheetData>
    <row r="1" spans="1:13" x14ac:dyDescent="0.25">
      <c r="A1" s="30" t="s">
        <v>159</v>
      </c>
      <c r="B1" s="30" t="s">
        <v>91</v>
      </c>
      <c r="C1" s="30" t="s">
        <v>280</v>
      </c>
      <c r="D1" s="30" t="s">
        <v>221</v>
      </c>
      <c r="E1" s="30" t="s">
        <v>89</v>
      </c>
      <c r="F1" s="30" t="s">
        <v>106</v>
      </c>
      <c r="G1" s="30" t="s">
        <v>90</v>
      </c>
      <c r="H1" s="30" t="s">
        <v>17</v>
      </c>
      <c r="I1" s="30" t="s">
        <v>16</v>
      </c>
      <c r="J1" s="88" t="s">
        <v>92</v>
      </c>
      <c r="K1" s="30" t="s">
        <v>287</v>
      </c>
      <c r="L1" s="30" t="s">
        <v>288</v>
      </c>
      <c r="M1" s="30" t="s">
        <v>289</v>
      </c>
    </row>
    <row r="2" spans="1:13" x14ac:dyDescent="0.25">
      <c r="A2" s="31" t="s">
        <v>53</v>
      </c>
      <c r="B2" s="31" t="s">
        <v>54</v>
      </c>
      <c r="C2" s="31" t="s">
        <v>281</v>
      </c>
      <c r="D2" s="32" t="s">
        <v>220</v>
      </c>
      <c r="E2" s="31" t="s">
        <v>55</v>
      </c>
      <c r="F2" s="31" t="s">
        <v>80</v>
      </c>
      <c r="G2" s="31" t="s">
        <v>237</v>
      </c>
      <c r="H2" s="31" t="s">
        <v>57</v>
      </c>
      <c r="I2" s="31" t="s">
        <v>56</v>
      </c>
      <c r="J2" s="89" t="s">
        <v>290</v>
      </c>
      <c r="K2" s="32" t="s">
        <v>291</v>
      </c>
      <c r="L2" s="32" t="s">
        <v>292</v>
      </c>
      <c r="M2" s="32" t="s">
        <v>293</v>
      </c>
    </row>
    <row r="3" spans="1:13" x14ac:dyDescent="0.25">
      <c r="A3" s="79">
        <v>0</v>
      </c>
      <c r="B3" s="79">
        <v>0</v>
      </c>
      <c r="C3" s="79">
        <v>0</v>
      </c>
      <c r="D3" s="94"/>
      <c r="E3" s="79">
        <v>808.53216216499754</v>
      </c>
      <c r="F3" s="79">
        <v>23.6</v>
      </c>
      <c r="G3" s="80"/>
      <c r="H3" s="79">
        <v>0</v>
      </c>
      <c r="I3" s="80">
        <v>-6.7199315199413396</v>
      </c>
      <c r="J3" s="103">
        <v>0</v>
      </c>
      <c r="K3" s="103">
        <v>0.1095469443589317</v>
      </c>
      <c r="L3" s="103">
        <v>0.30892238309218728</v>
      </c>
      <c r="M3" s="103">
        <v>4.2334679000972528E-2</v>
      </c>
    </row>
    <row r="4" spans="1:13" x14ac:dyDescent="0.25">
      <c r="A4" s="79">
        <v>1</v>
      </c>
      <c r="B4" s="79">
        <v>0</v>
      </c>
      <c r="C4" s="79">
        <v>0</v>
      </c>
      <c r="D4" s="94"/>
      <c r="E4" s="79">
        <v>808.53216216499754</v>
      </c>
      <c r="F4" s="79">
        <v>23.6</v>
      </c>
      <c r="G4" s="80"/>
      <c r="H4" s="79">
        <v>0</v>
      </c>
      <c r="I4" s="80">
        <v>-6.7199315199413396</v>
      </c>
      <c r="J4" s="103">
        <v>0</v>
      </c>
      <c r="K4" s="103">
        <v>0.1095469443589317</v>
      </c>
      <c r="L4" s="103">
        <v>0.30892238309218728</v>
      </c>
      <c r="M4" s="103">
        <v>4.2334679000972528E-2</v>
      </c>
    </row>
    <row r="5" spans="1:13" x14ac:dyDescent="0.25">
      <c r="A5" s="79">
        <v>2</v>
      </c>
      <c r="B5" s="79">
        <v>0</v>
      </c>
      <c r="C5" s="79">
        <v>0</v>
      </c>
      <c r="D5" s="94"/>
      <c r="E5" s="79">
        <v>808.42936747714384</v>
      </c>
      <c r="F5" s="79">
        <v>23.60817101551843</v>
      </c>
      <c r="G5" s="80"/>
      <c r="H5" s="79">
        <v>0</v>
      </c>
      <c r="I5" s="80">
        <v>-6.7199315199413396</v>
      </c>
      <c r="J5" s="103">
        <v>0</v>
      </c>
      <c r="K5" s="103">
        <v>0.10954299540628171</v>
      </c>
      <c r="L5" s="103">
        <v>0.30891124704571449</v>
      </c>
      <c r="M5" s="103">
        <v>4.2329296683702708E-2</v>
      </c>
    </row>
    <row r="6" spans="1:13" x14ac:dyDescent="0.25">
      <c r="A6" s="79">
        <v>3</v>
      </c>
      <c r="B6" s="79">
        <v>0</v>
      </c>
      <c r="C6" s="79">
        <v>0</v>
      </c>
      <c r="D6" s="94"/>
      <c r="E6" s="79">
        <v>808.32657278929025</v>
      </c>
      <c r="F6" s="79">
        <v>23.616342031036869</v>
      </c>
      <c r="G6" s="80"/>
      <c r="H6" s="79">
        <v>0</v>
      </c>
      <c r="I6" s="80">
        <v>-6.7199315199413396</v>
      </c>
      <c r="J6" s="103">
        <v>0</v>
      </c>
      <c r="K6" s="103">
        <v>0.1095390467047629</v>
      </c>
      <c r="L6" s="103">
        <v>0.30890011170743142</v>
      </c>
      <c r="M6" s="103">
        <v>4.2323914366432902E-2</v>
      </c>
    </row>
    <row r="7" spans="1:13" x14ac:dyDescent="0.25">
      <c r="A7" s="79">
        <v>4</v>
      </c>
      <c r="B7" s="79">
        <v>0</v>
      </c>
      <c r="C7" s="79">
        <v>0</v>
      </c>
      <c r="D7" s="94"/>
      <c r="E7" s="79">
        <v>808.22377810143666</v>
      </c>
      <c r="F7" s="79">
        <v>23.6245130465553</v>
      </c>
      <c r="G7" s="80"/>
      <c r="H7" s="79">
        <v>0</v>
      </c>
      <c r="I7" s="80">
        <v>-6.7199315199413396</v>
      </c>
      <c r="J7" s="103">
        <v>0</v>
      </c>
      <c r="K7" s="103">
        <v>0.1095350982543523</v>
      </c>
      <c r="L7" s="103">
        <v>0.30888897707727342</v>
      </c>
      <c r="M7" s="103">
        <v>4.2318532049163082E-2</v>
      </c>
    </row>
    <row r="8" spans="1:13" x14ac:dyDescent="0.25">
      <c r="A8" s="79">
        <v>5</v>
      </c>
      <c r="B8" s="79">
        <v>0</v>
      </c>
      <c r="C8" s="79">
        <v>0</v>
      </c>
      <c r="D8" s="94"/>
      <c r="E8" s="79">
        <v>808.12098341358308</v>
      </c>
      <c r="F8" s="79">
        <v>23.632684062073729</v>
      </c>
      <c r="G8" s="80"/>
      <c r="H8" s="79">
        <v>0</v>
      </c>
      <c r="I8" s="80">
        <v>-6.7199315199413396</v>
      </c>
      <c r="J8" s="103">
        <v>0</v>
      </c>
      <c r="K8" s="103">
        <v>0.10953115005502689</v>
      </c>
      <c r="L8" s="103">
        <v>0.30887784315517591</v>
      </c>
      <c r="M8" s="103">
        <v>4.2313149731893263E-2</v>
      </c>
    </row>
    <row r="9" spans="1:13" x14ac:dyDescent="0.25">
      <c r="A9" s="79">
        <v>6</v>
      </c>
      <c r="B9" s="79">
        <v>0</v>
      </c>
      <c r="C9" s="79">
        <v>0</v>
      </c>
      <c r="D9" s="94"/>
      <c r="E9" s="79">
        <v>808.01818872572926</v>
      </c>
      <c r="F9" s="79">
        <v>23.64085507759216</v>
      </c>
      <c r="G9" s="80"/>
      <c r="H9" s="79">
        <v>0</v>
      </c>
      <c r="I9" s="80">
        <v>-6.7199315199413396</v>
      </c>
      <c r="J9" s="103">
        <v>0</v>
      </c>
      <c r="K9" s="103">
        <v>0.1095272021067641</v>
      </c>
      <c r="L9" s="103">
        <v>0.30886670994107462</v>
      </c>
      <c r="M9" s="103">
        <v>4.2307767414623443E-2</v>
      </c>
    </row>
    <row r="10" spans="1:13" x14ac:dyDescent="0.25">
      <c r="A10" s="79">
        <v>7</v>
      </c>
      <c r="B10" s="79">
        <v>0</v>
      </c>
      <c r="C10" s="79">
        <v>0</v>
      </c>
      <c r="D10" s="94"/>
      <c r="E10" s="79">
        <v>807.91539403787567</v>
      </c>
      <c r="F10" s="79">
        <v>23.649026093110589</v>
      </c>
      <c r="G10" s="80"/>
      <c r="H10" s="79">
        <v>0</v>
      </c>
      <c r="I10" s="80">
        <v>-6.7199315199413396</v>
      </c>
      <c r="J10" s="103">
        <v>0</v>
      </c>
      <c r="K10" s="103">
        <v>0.10952325440954069</v>
      </c>
      <c r="L10" s="103">
        <v>0.30885557743490472</v>
      </c>
      <c r="M10" s="103">
        <v>4.2302385097353623E-2</v>
      </c>
    </row>
    <row r="11" spans="1:13" x14ac:dyDescent="0.25">
      <c r="A11" s="79">
        <v>8</v>
      </c>
      <c r="B11" s="79">
        <v>0</v>
      </c>
      <c r="C11" s="79">
        <v>0</v>
      </c>
      <c r="D11" s="94"/>
      <c r="E11" s="79">
        <v>807.81259935002208</v>
      </c>
      <c r="F11" s="79">
        <v>23.65719710862902</v>
      </c>
      <c r="G11" s="80"/>
      <c r="H11" s="79">
        <v>0</v>
      </c>
      <c r="I11" s="80">
        <v>-6.7199315199413396</v>
      </c>
      <c r="J11" s="103">
        <v>0</v>
      </c>
      <c r="K11" s="103">
        <v>0.10951930696333401</v>
      </c>
      <c r="L11" s="103">
        <v>0.30884444563660191</v>
      </c>
      <c r="M11" s="103">
        <v>4.229700278008381E-2</v>
      </c>
    </row>
    <row r="12" spans="1:13" x14ac:dyDescent="0.25">
      <c r="A12" s="79">
        <v>9</v>
      </c>
      <c r="B12" s="79">
        <v>0</v>
      </c>
      <c r="C12" s="79">
        <v>0</v>
      </c>
      <c r="D12" s="94"/>
      <c r="E12" s="79">
        <v>807.70980466216827</v>
      </c>
      <c r="F12" s="79">
        <v>23.665368124147459</v>
      </c>
      <c r="G12" s="80"/>
      <c r="H12" s="79">
        <v>0</v>
      </c>
      <c r="I12" s="80">
        <v>-6.7199315199413396</v>
      </c>
      <c r="J12" s="103">
        <v>0</v>
      </c>
      <c r="K12" s="103">
        <v>0.1095153597681211</v>
      </c>
      <c r="L12" s="103">
        <v>0.30883331454610158</v>
      </c>
      <c r="M12" s="103">
        <v>4.229217608835719E-2</v>
      </c>
    </row>
    <row r="13" spans="1:13" x14ac:dyDescent="0.25">
      <c r="A13" s="79">
        <v>10</v>
      </c>
      <c r="B13" s="79">
        <v>0</v>
      </c>
      <c r="C13" s="79">
        <v>0</v>
      </c>
      <c r="D13" s="94"/>
      <c r="E13" s="79">
        <v>806.95629403411158</v>
      </c>
      <c r="F13" s="79">
        <v>23.725263700112642</v>
      </c>
      <c r="G13" s="80"/>
      <c r="H13" s="79">
        <v>0</v>
      </c>
      <c r="I13" s="80">
        <v>-6.7199315199413396</v>
      </c>
      <c r="J13" s="103">
        <v>1</v>
      </c>
      <c r="K13" s="103">
        <v>0.1094864335065229</v>
      </c>
      <c r="L13" s="103">
        <v>0.3087517424883946</v>
      </c>
      <c r="M13" s="103">
        <v>4.2253146189006219E-2</v>
      </c>
    </row>
    <row r="14" spans="1:13" x14ac:dyDescent="0.25">
      <c r="A14" s="79">
        <v>11</v>
      </c>
      <c r="B14" s="79">
        <v>0</v>
      </c>
      <c r="C14" s="79">
        <v>0</v>
      </c>
      <c r="D14" s="94"/>
      <c r="E14" s="79">
        <v>806.58715622281261</v>
      </c>
      <c r="F14" s="79">
        <v>23.7546059827494</v>
      </c>
      <c r="G14" s="80"/>
      <c r="H14" s="79">
        <v>0</v>
      </c>
      <c r="I14" s="80">
        <v>-6.7199315199413396</v>
      </c>
      <c r="J14" s="103">
        <v>1</v>
      </c>
      <c r="K14" s="103">
        <v>0.109472267720053</v>
      </c>
      <c r="L14" s="103">
        <v>0.30871179497054951</v>
      </c>
      <c r="M14" s="103">
        <v>4.2233054252014693E-2</v>
      </c>
    </row>
    <row r="15" spans="1:13" x14ac:dyDescent="0.25">
      <c r="A15" s="79">
        <v>12</v>
      </c>
      <c r="B15" s="79">
        <v>0</v>
      </c>
      <c r="C15" s="79">
        <v>0</v>
      </c>
      <c r="D15" s="94"/>
      <c r="E15" s="79">
        <v>806.39924930395125</v>
      </c>
      <c r="F15" s="79">
        <v>23.769542458379611</v>
      </c>
      <c r="G15" s="80"/>
      <c r="H15" s="79">
        <v>0</v>
      </c>
      <c r="I15" s="80">
        <v>-6.7199315199413396</v>
      </c>
      <c r="J15" s="103">
        <v>1</v>
      </c>
      <c r="K15" s="103">
        <v>0.10946505797131879</v>
      </c>
      <c r="L15" s="103">
        <v>0.30869146347911908</v>
      </c>
      <c r="M15" s="103">
        <v>4.2222966235508308E-2</v>
      </c>
    </row>
    <row r="16" spans="1:13" x14ac:dyDescent="0.25">
      <c r="A16" s="79">
        <v>13</v>
      </c>
      <c r="B16" s="79">
        <v>1.3113554333705679</v>
      </c>
      <c r="C16" s="79">
        <v>1.3113554333705679</v>
      </c>
      <c r="D16" s="94"/>
      <c r="E16" s="79">
        <v>806.56857533037964</v>
      </c>
      <c r="F16" s="79">
        <v>23.75608295362786</v>
      </c>
      <c r="G16" s="80"/>
      <c r="H16" s="79">
        <v>0</v>
      </c>
      <c r="I16" s="80">
        <v>-6.7199315199413396</v>
      </c>
      <c r="J16" s="103">
        <v>1</v>
      </c>
      <c r="K16" s="103">
        <v>0.10947155475759331</v>
      </c>
      <c r="L16" s="103">
        <v>0.30870978441641322</v>
      </c>
      <c r="M16" s="103">
        <v>0.50585437048661608</v>
      </c>
    </row>
    <row r="17" spans="1:13" x14ac:dyDescent="0.25">
      <c r="A17" s="79">
        <v>14</v>
      </c>
      <c r="B17" s="79">
        <v>3.9386504425201192</v>
      </c>
      <c r="C17" s="79">
        <v>3.9386504425201192</v>
      </c>
      <c r="D17" s="94"/>
      <c r="E17" s="79">
        <v>806.65624556021851</v>
      </c>
      <c r="F17" s="79">
        <v>23.749114161529011</v>
      </c>
      <c r="G17" s="80"/>
      <c r="H17" s="79">
        <v>0</v>
      </c>
      <c r="I17" s="80">
        <v>-6.7199315199413396</v>
      </c>
      <c r="J17" s="103">
        <v>1</v>
      </c>
      <c r="K17" s="103">
        <v>0.109474918800422</v>
      </c>
      <c r="L17" s="103">
        <v>0.30871927101718988</v>
      </c>
      <c r="M17" s="103">
        <v>1.9489510120557341</v>
      </c>
    </row>
    <row r="18" spans="1:13" x14ac:dyDescent="0.25">
      <c r="A18" s="79">
        <v>15</v>
      </c>
      <c r="B18" s="79">
        <v>7.504585859172785</v>
      </c>
      <c r="C18" s="79">
        <v>7.504585859172785</v>
      </c>
      <c r="D18" s="94"/>
      <c r="E18" s="79">
        <v>893.81931373680345</v>
      </c>
      <c r="F18" s="79">
        <v>23.739237428651929</v>
      </c>
      <c r="G18" s="80"/>
      <c r="H18" s="79">
        <v>0</v>
      </c>
      <c r="I18" s="80">
        <v>-6.7199315199413396</v>
      </c>
      <c r="J18" s="103">
        <v>1</v>
      </c>
      <c r="K18" s="103">
        <v>0.51652526584269864</v>
      </c>
      <c r="L18" s="103">
        <v>1.45660124967641</v>
      </c>
      <c r="M18" s="103">
        <v>4.9346169933228712</v>
      </c>
    </row>
    <row r="19" spans="1:13" x14ac:dyDescent="0.25">
      <c r="A19" s="79">
        <v>16</v>
      </c>
      <c r="B19" s="79">
        <v>11.982797004100769</v>
      </c>
      <c r="C19" s="79">
        <v>11.982797004100769</v>
      </c>
      <c r="D19" s="94"/>
      <c r="E19" s="79">
        <v>1427.188068181202</v>
      </c>
      <c r="F19" s="79">
        <v>23.765084006964571</v>
      </c>
      <c r="G19" s="80"/>
      <c r="H19" s="79">
        <v>0</v>
      </c>
      <c r="I19" s="80">
        <v>-6.7199315199413396</v>
      </c>
      <c r="J19" s="103">
        <v>1</v>
      </c>
      <c r="K19" s="103">
        <v>0.86891398314446666</v>
      </c>
      <c r="L19" s="103">
        <v>2.4503374324673959</v>
      </c>
      <c r="M19" s="103">
        <v>9.0105132142568234</v>
      </c>
    </row>
    <row r="20" spans="1:13" x14ac:dyDescent="0.25">
      <c r="A20" s="79">
        <v>17</v>
      </c>
      <c r="B20" s="79">
        <v>16</v>
      </c>
      <c r="C20" s="79">
        <v>16</v>
      </c>
      <c r="D20" s="94"/>
      <c r="E20" s="79">
        <v>1905.649330710067</v>
      </c>
      <c r="F20" s="79">
        <v>23.91211654478596</v>
      </c>
      <c r="G20" s="80"/>
      <c r="H20" s="79">
        <v>0</v>
      </c>
      <c r="I20" s="80">
        <v>-6.7199315199413396</v>
      </c>
      <c r="J20" s="103">
        <v>1</v>
      </c>
      <c r="K20" s="103">
        <v>0.96453976555214183</v>
      </c>
      <c r="L20" s="103">
        <v>2.7200021388570401</v>
      </c>
      <c r="M20" s="103">
        <v>8.4612118904335905</v>
      </c>
    </row>
    <row r="21" spans="1:13" s="81" customFormat="1" x14ac:dyDescent="0.25">
      <c r="A21" s="79">
        <v>18</v>
      </c>
      <c r="B21" s="79">
        <v>18.97804135293195</v>
      </c>
      <c r="C21" s="79">
        <v>18.97804135293195</v>
      </c>
      <c r="D21" s="94"/>
      <c r="E21" s="79">
        <v>1169.271460662527</v>
      </c>
      <c r="F21" s="79">
        <v>24.064153709649641</v>
      </c>
      <c r="G21" s="80"/>
      <c r="H21" s="79">
        <v>0</v>
      </c>
      <c r="I21" s="80">
        <v>-6.7199315199413396</v>
      </c>
      <c r="J21" s="103">
        <v>2</v>
      </c>
      <c r="K21" s="103">
        <v>0.93189393445795898</v>
      </c>
      <c r="L21" s="103">
        <v>2.6279408951714438</v>
      </c>
      <c r="M21" s="103">
        <v>10.93121172834387</v>
      </c>
    </row>
    <row r="22" spans="1:13" s="81" customFormat="1" x14ac:dyDescent="0.25">
      <c r="A22" s="79">
        <v>19</v>
      </c>
      <c r="B22" s="79">
        <v>23.97189333865354</v>
      </c>
      <c r="C22" s="79">
        <v>23.97189333865354</v>
      </c>
      <c r="D22" s="94"/>
      <c r="E22" s="79">
        <v>1476.951715810409</v>
      </c>
      <c r="F22" s="79">
        <v>24.160908930753369</v>
      </c>
      <c r="G22" s="80"/>
      <c r="H22" s="79">
        <v>0</v>
      </c>
      <c r="I22" s="80">
        <v>-6.7199315199413396</v>
      </c>
      <c r="J22" s="103">
        <v>2</v>
      </c>
      <c r="K22" s="103">
        <v>1.2505187149886769</v>
      </c>
      <c r="L22" s="103">
        <v>3.5264627762680689</v>
      </c>
      <c r="M22" s="103">
        <v>15.320222629244871</v>
      </c>
    </row>
    <row r="23" spans="1:13" s="81" customFormat="1" x14ac:dyDescent="0.25">
      <c r="A23" s="79">
        <v>20</v>
      </c>
      <c r="B23" s="79">
        <v>27</v>
      </c>
      <c r="C23" s="79">
        <v>27</v>
      </c>
      <c r="D23" s="94"/>
      <c r="E23" s="79">
        <v>1663.518845321247</v>
      </c>
      <c r="F23" s="79">
        <v>24.277997742261061</v>
      </c>
      <c r="G23" s="80"/>
      <c r="H23" s="79">
        <v>0</v>
      </c>
      <c r="I23" s="80">
        <v>-6.7199315199413396</v>
      </c>
      <c r="J23" s="103">
        <v>2</v>
      </c>
      <c r="K23" s="103">
        <v>0.90572591658919188</v>
      </c>
      <c r="L23" s="103">
        <v>2.5541470847815209</v>
      </c>
      <c r="M23" s="103">
        <v>8.6623938186859686</v>
      </c>
    </row>
    <row r="24" spans="1:13" s="81" customFormat="1" x14ac:dyDescent="0.25">
      <c r="A24" s="79">
        <v>21</v>
      </c>
      <c r="B24" s="79">
        <v>28</v>
      </c>
      <c r="C24" s="79">
        <v>28</v>
      </c>
      <c r="D24" s="94"/>
      <c r="E24" s="79">
        <v>1725.130654407219</v>
      </c>
      <c r="F24" s="79">
        <v>24.436998627242129</v>
      </c>
      <c r="G24" s="80"/>
      <c r="H24" s="79">
        <v>0</v>
      </c>
      <c r="I24" s="80">
        <v>-6.7199315199413396</v>
      </c>
      <c r="J24" s="103">
        <v>2</v>
      </c>
      <c r="K24" s="103">
        <v>0.67552122344262777</v>
      </c>
      <c r="L24" s="103">
        <v>1.90496985010821</v>
      </c>
      <c r="M24" s="103">
        <v>4.2831343464324876</v>
      </c>
    </row>
    <row r="25" spans="1:13" s="81" customFormat="1" x14ac:dyDescent="0.25">
      <c r="A25" s="79">
        <v>22</v>
      </c>
      <c r="B25" s="79">
        <v>28</v>
      </c>
      <c r="C25" s="79">
        <v>28</v>
      </c>
      <c r="D25" s="94"/>
      <c r="E25" s="79">
        <v>1725.130654407219</v>
      </c>
      <c r="F25" s="79">
        <v>24.597903112895001</v>
      </c>
      <c r="G25" s="80"/>
      <c r="H25" s="79">
        <v>0</v>
      </c>
      <c r="I25" s="80">
        <v>-6.7199315199413396</v>
      </c>
      <c r="J25" s="103">
        <v>2</v>
      </c>
      <c r="K25" s="103">
        <v>0.58423911400087281</v>
      </c>
      <c r="L25" s="103">
        <v>1.647554301482461</v>
      </c>
      <c r="M25" s="103">
        <v>2.650266994847208</v>
      </c>
    </row>
    <row r="26" spans="1:13" s="81" customFormat="1" x14ac:dyDescent="0.25">
      <c r="A26" s="79">
        <v>23</v>
      </c>
      <c r="B26" s="79">
        <v>28</v>
      </c>
      <c r="C26" s="79">
        <v>28</v>
      </c>
      <c r="D26" s="94"/>
      <c r="E26" s="79">
        <v>1725.130654407219</v>
      </c>
      <c r="F26" s="79">
        <v>24.74251410497876</v>
      </c>
      <c r="G26" s="80"/>
      <c r="H26" s="79">
        <v>0</v>
      </c>
      <c r="I26" s="80">
        <v>-6.7199315199413396</v>
      </c>
      <c r="J26" s="103">
        <v>2</v>
      </c>
      <c r="K26" s="103">
        <v>0.68635896462193513</v>
      </c>
      <c r="L26" s="103">
        <v>1.935532280233857</v>
      </c>
      <c r="M26" s="103">
        <v>4.4878907362710123</v>
      </c>
    </row>
    <row r="27" spans="1:13" s="81" customFormat="1" x14ac:dyDescent="0.25">
      <c r="A27" s="79">
        <v>24</v>
      </c>
      <c r="B27" s="79">
        <v>29</v>
      </c>
      <c r="C27" s="79">
        <v>29</v>
      </c>
      <c r="D27" s="94"/>
      <c r="E27" s="79">
        <v>1118.136605338892</v>
      </c>
      <c r="F27" s="79">
        <v>24.90341859063162</v>
      </c>
      <c r="G27" s="80"/>
      <c r="H27" s="79">
        <v>0</v>
      </c>
      <c r="I27" s="80">
        <v>-6.7199315199413396</v>
      </c>
      <c r="J27" s="103">
        <v>3</v>
      </c>
      <c r="K27" s="103">
        <v>0.80852045381629012</v>
      </c>
      <c r="L27" s="103">
        <v>2.2800276797619379</v>
      </c>
      <c r="M27" s="103">
        <v>9.0652681715869416</v>
      </c>
    </row>
    <row r="28" spans="1:13" s="81" customFormat="1" x14ac:dyDescent="0.25">
      <c r="A28" s="79">
        <v>25</v>
      </c>
      <c r="B28" s="79">
        <v>30.949125976573921</v>
      </c>
      <c r="C28" s="79">
        <v>30.949125976573921</v>
      </c>
      <c r="D28" s="94"/>
      <c r="E28" s="79">
        <v>1193.287953712141</v>
      </c>
      <c r="F28" s="79">
        <v>25.014147564865031</v>
      </c>
      <c r="G28" s="80"/>
      <c r="H28" s="79">
        <v>0</v>
      </c>
      <c r="I28" s="80">
        <v>-6.7199315199413396</v>
      </c>
      <c r="J28" s="103">
        <v>3</v>
      </c>
      <c r="K28" s="103">
        <v>0.63675868909796796</v>
      </c>
      <c r="L28" s="103">
        <v>1.795659503256269</v>
      </c>
      <c r="M28" s="103">
        <v>5.9503929445873878</v>
      </c>
    </row>
    <row r="29" spans="1:13" s="81" customFormat="1" x14ac:dyDescent="0.25">
      <c r="A29" s="79">
        <v>26</v>
      </c>
      <c r="B29" s="79">
        <v>31.051039326808962</v>
      </c>
      <c r="C29" s="79">
        <v>31.051039326808962</v>
      </c>
      <c r="D29" s="94"/>
      <c r="E29" s="79">
        <v>1197.217369142159</v>
      </c>
      <c r="F29" s="79">
        <v>25.17183637855106</v>
      </c>
      <c r="G29" s="80"/>
      <c r="H29" s="79">
        <v>0</v>
      </c>
      <c r="I29" s="80">
        <v>-6.7199315199413396</v>
      </c>
      <c r="J29" s="103">
        <v>3</v>
      </c>
      <c r="K29" s="103">
        <v>0.5784602325535334</v>
      </c>
      <c r="L29" s="103">
        <v>1.6312578558009641</v>
      </c>
      <c r="M29" s="103">
        <v>4.9479537609815782</v>
      </c>
    </row>
    <row r="30" spans="1:13" s="81" customFormat="1" x14ac:dyDescent="0.25">
      <c r="A30" s="79">
        <v>27</v>
      </c>
      <c r="B30" s="79">
        <v>33</v>
      </c>
      <c r="C30" s="79">
        <v>33</v>
      </c>
      <c r="D30" s="94"/>
      <c r="E30" s="79">
        <v>1272.3623440063261</v>
      </c>
      <c r="F30" s="79">
        <v>25.34072049062269</v>
      </c>
      <c r="G30" s="80"/>
      <c r="H30" s="79">
        <v>0</v>
      </c>
      <c r="I30" s="80">
        <v>-6.7199315199413396</v>
      </c>
      <c r="J30" s="103">
        <v>3</v>
      </c>
      <c r="K30" s="103">
        <v>1.1047372114626419</v>
      </c>
      <c r="L30" s="103">
        <v>3.115358936324649</v>
      </c>
      <c r="M30" s="103">
        <v>13.524449493011639</v>
      </c>
    </row>
    <row r="31" spans="1:13" s="81" customFormat="1" x14ac:dyDescent="0.25">
      <c r="A31" s="79">
        <v>28</v>
      </c>
      <c r="B31" s="79">
        <v>36</v>
      </c>
      <c r="C31" s="79">
        <v>36</v>
      </c>
      <c r="D31" s="94"/>
      <c r="E31" s="79">
        <v>1388.0316480069009</v>
      </c>
      <c r="F31" s="79">
        <v>25.545908573636851</v>
      </c>
      <c r="G31" s="80"/>
      <c r="H31" s="79">
        <v>0</v>
      </c>
      <c r="I31" s="80">
        <v>-6.7199315199413396</v>
      </c>
      <c r="J31" s="103">
        <v>3</v>
      </c>
      <c r="K31" s="103">
        <v>1.3061645483352311</v>
      </c>
      <c r="L31" s="103">
        <v>3.6833840263053501</v>
      </c>
      <c r="M31" s="103">
        <v>16.543306516549588</v>
      </c>
    </row>
    <row r="32" spans="1:13" s="81" customFormat="1" x14ac:dyDescent="0.25">
      <c r="A32" s="79">
        <v>29</v>
      </c>
      <c r="B32" s="79">
        <v>38.945495659973119</v>
      </c>
      <c r="C32" s="79">
        <v>38.945495659973119</v>
      </c>
      <c r="D32" s="94"/>
      <c r="E32" s="79">
        <v>1501.5994589821689</v>
      </c>
      <c r="F32" s="79">
        <v>25.79668202653508</v>
      </c>
      <c r="G32" s="80"/>
      <c r="H32" s="79">
        <v>0</v>
      </c>
      <c r="I32" s="80">
        <v>-6.7199315199413396</v>
      </c>
      <c r="J32" s="103">
        <v>3</v>
      </c>
      <c r="K32" s="103">
        <v>1.2198687557927079</v>
      </c>
      <c r="L32" s="103">
        <v>3.4400298913354361</v>
      </c>
      <c r="M32" s="103">
        <v>14.772068674023149</v>
      </c>
    </row>
    <row r="33" spans="1:13" s="81" customFormat="1" x14ac:dyDescent="0.25">
      <c r="A33" s="79">
        <v>30</v>
      </c>
      <c r="B33" s="79">
        <v>41</v>
      </c>
      <c r="C33" s="79">
        <v>41</v>
      </c>
      <c r="D33" s="94"/>
      <c r="E33" s="79">
        <v>1580.8138213411919</v>
      </c>
      <c r="F33" s="79">
        <v>25.9796400751171</v>
      </c>
      <c r="G33" s="80"/>
      <c r="H33" s="79">
        <v>0</v>
      </c>
      <c r="I33" s="80">
        <v>-6.7199315199413396</v>
      </c>
      <c r="J33" s="103">
        <v>3</v>
      </c>
      <c r="K33" s="103">
        <v>1.2030840545143631</v>
      </c>
      <c r="L33" s="103">
        <v>3.3926970337305038</v>
      </c>
      <c r="M33" s="103">
        <v>14.21264638505694</v>
      </c>
    </row>
    <row r="34" spans="1:13" s="81" customFormat="1" x14ac:dyDescent="0.25">
      <c r="A34" s="79">
        <v>31</v>
      </c>
      <c r="B34" s="79">
        <v>42.935628319580047</v>
      </c>
      <c r="C34" s="79">
        <v>42.935628319580047</v>
      </c>
      <c r="D34" s="94"/>
      <c r="E34" s="79">
        <v>1655.444748184402</v>
      </c>
      <c r="F34" s="79">
        <v>26.192887672074221</v>
      </c>
      <c r="G34" s="80"/>
      <c r="H34" s="79">
        <v>0</v>
      </c>
      <c r="I34" s="80">
        <v>-6.7199315199413396</v>
      </c>
      <c r="J34" s="103">
        <v>3</v>
      </c>
      <c r="K34" s="103">
        <v>0.96032229329622354</v>
      </c>
      <c r="L34" s="103">
        <v>2.7081088670953499</v>
      </c>
      <c r="M34" s="103">
        <v>9.7197706583531218</v>
      </c>
    </row>
    <row r="35" spans="1:13" s="81" customFormat="1" x14ac:dyDescent="0.25">
      <c r="A35" s="79">
        <v>32</v>
      </c>
      <c r="B35" s="79">
        <v>43</v>
      </c>
      <c r="C35" s="79">
        <v>43</v>
      </c>
      <c r="D35" s="94"/>
      <c r="E35" s="79">
        <v>1657.926690674909</v>
      </c>
      <c r="F35" s="79">
        <v>26.378251657358579</v>
      </c>
      <c r="G35" s="80"/>
      <c r="H35" s="79">
        <v>0</v>
      </c>
      <c r="I35" s="80">
        <v>-6.7199315199413396</v>
      </c>
      <c r="J35" s="103">
        <v>3</v>
      </c>
      <c r="K35" s="103">
        <v>0.57214289122958495</v>
      </c>
      <c r="L35" s="103">
        <v>1.613442953267429</v>
      </c>
      <c r="M35" s="103">
        <v>2.842470019735686</v>
      </c>
    </row>
    <row r="36" spans="1:13" s="81" customFormat="1" x14ac:dyDescent="0.25">
      <c r="A36" s="79">
        <v>33</v>
      </c>
      <c r="B36" s="79">
        <v>43</v>
      </c>
      <c r="C36" s="79">
        <v>43</v>
      </c>
      <c r="D36" s="94"/>
      <c r="E36" s="79">
        <v>1657.926690674909</v>
      </c>
      <c r="F36" s="79">
        <v>26.593353276609839</v>
      </c>
      <c r="G36" s="80"/>
      <c r="H36" s="79">
        <v>0</v>
      </c>
      <c r="I36" s="80">
        <v>-6.7199315199413396</v>
      </c>
      <c r="J36" s="103">
        <v>3</v>
      </c>
      <c r="K36" s="103">
        <v>0.80212782559145179</v>
      </c>
      <c r="L36" s="103">
        <v>2.2620004681678938</v>
      </c>
      <c r="M36" s="103">
        <v>6.9420539027507058</v>
      </c>
    </row>
    <row r="37" spans="1:13" s="81" customFormat="1" x14ac:dyDescent="0.25">
      <c r="A37" s="79">
        <v>34</v>
      </c>
      <c r="B37" s="79">
        <v>44</v>
      </c>
      <c r="C37" s="79">
        <v>44</v>
      </c>
      <c r="D37" s="94"/>
      <c r="E37" s="79">
        <v>1696.4831253417681</v>
      </c>
      <c r="F37" s="79">
        <v>26.80392624996162</v>
      </c>
      <c r="G37" s="80"/>
      <c r="H37" s="79">
        <v>0</v>
      </c>
      <c r="I37" s="80">
        <v>-6.7199315199413396</v>
      </c>
      <c r="J37" s="103">
        <v>3</v>
      </c>
      <c r="K37" s="103">
        <v>1.0877604456633809</v>
      </c>
      <c r="L37" s="103">
        <v>3.067484456770734</v>
      </c>
      <c r="M37" s="103">
        <v>11.780466730307401</v>
      </c>
    </row>
    <row r="38" spans="1:13" s="81" customFormat="1" x14ac:dyDescent="0.25">
      <c r="A38" s="79">
        <v>35</v>
      </c>
      <c r="B38" s="79">
        <v>45</v>
      </c>
      <c r="C38" s="79">
        <v>45</v>
      </c>
      <c r="D38" s="94"/>
      <c r="E38" s="79">
        <v>1278.837470438928</v>
      </c>
      <c r="F38" s="79">
        <v>26.97060018152651</v>
      </c>
      <c r="G38" s="80"/>
      <c r="H38" s="79">
        <v>0</v>
      </c>
      <c r="I38" s="80">
        <v>-6.7199315199413396</v>
      </c>
      <c r="J38" s="103">
        <v>4</v>
      </c>
      <c r="K38" s="103">
        <v>0.56465891293624515</v>
      </c>
      <c r="L38" s="103">
        <v>1.592338134480211</v>
      </c>
      <c r="M38" s="103">
        <v>4.4373504275525884</v>
      </c>
    </row>
    <row r="39" spans="1:13" s="81" customFormat="1" x14ac:dyDescent="0.25">
      <c r="A39" s="79">
        <v>36</v>
      </c>
      <c r="B39" s="79">
        <v>44</v>
      </c>
      <c r="C39" s="79">
        <v>44</v>
      </c>
      <c r="D39" s="94"/>
      <c r="E39" s="79">
        <v>1250.4188599847289</v>
      </c>
      <c r="F39" s="79">
        <v>27.164608591489149</v>
      </c>
      <c r="G39" s="80"/>
      <c r="H39" s="79">
        <v>0</v>
      </c>
      <c r="I39" s="80">
        <v>-6.7199315199413396</v>
      </c>
      <c r="J39" s="103">
        <v>4</v>
      </c>
      <c r="K39" s="103">
        <v>0.16542799563703539</v>
      </c>
      <c r="L39" s="103">
        <v>0.46650694769643969</v>
      </c>
      <c r="M39" s="103">
        <v>-2.43525596173503</v>
      </c>
    </row>
    <row r="40" spans="1:13" s="81" customFormat="1" x14ac:dyDescent="0.25">
      <c r="A40" s="79">
        <v>37</v>
      </c>
      <c r="B40" s="79">
        <v>43</v>
      </c>
      <c r="C40" s="79">
        <v>43</v>
      </c>
      <c r="D40" s="94"/>
      <c r="E40" s="79">
        <v>1222.0002495305309</v>
      </c>
      <c r="F40" s="79">
        <v>27.370079280056299</v>
      </c>
      <c r="G40" s="80"/>
      <c r="H40" s="79">
        <v>0</v>
      </c>
      <c r="I40" s="80">
        <v>-6.7199315199413396</v>
      </c>
      <c r="J40" s="103">
        <v>4</v>
      </c>
      <c r="K40" s="103">
        <v>0.3887457122663196</v>
      </c>
      <c r="L40" s="103">
        <v>1.0962629085910209</v>
      </c>
      <c r="M40" s="103">
        <v>1.6292612753122639</v>
      </c>
    </row>
    <row r="41" spans="1:13" s="81" customFormat="1" x14ac:dyDescent="0.25">
      <c r="A41" s="79">
        <v>38</v>
      </c>
      <c r="B41" s="79">
        <v>42.243125915527429</v>
      </c>
      <c r="C41" s="79">
        <v>42.243125915527429</v>
      </c>
      <c r="D41" s="94"/>
      <c r="E41" s="79">
        <v>1200.490939761027</v>
      </c>
      <c r="F41" s="79">
        <v>27.553554821676581</v>
      </c>
      <c r="G41" s="80"/>
      <c r="H41" s="79">
        <v>0</v>
      </c>
      <c r="I41" s="80">
        <v>-6.7199315199413396</v>
      </c>
      <c r="J41" s="103">
        <v>4</v>
      </c>
      <c r="K41" s="103">
        <v>0</v>
      </c>
      <c r="L41" s="103">
        <v>0</v>
      </c>
      <c r="M41" s="103">
        <v>-4.0091654855690653</v>
      </c>
    </row>
    <row r="42" spans="1:13" s="81" customFormat="1" x14ac:dyDescent="0.25">
      <c r="A42" s="79">
        <v>39</v>
      </c>
      <c r="B42" s="79">
        <v>39</v>
      </c>
      <c r="C42" s="79">
        <v>39</v>
      </c>
      <c r="D42" s="94"/>
      <c r="E42" s="79">
        <v>1503.700952007476</v>
      </c>
      <c r="F42" s="79">
        <v>27.725552733126481</v>
      </c>
      <c r="G42" s="80"/>
      <c r="H42" s="79">
        <v>0</v>
      </c>
      <c r="I42" s="80">
        <v>-6.7199315199413396</v>
      </c>
      <c r="J42" s="103">
        <v>3</v>
      </c>
      <c r="K42" s="103">
        <v>0</v>
      </c>
      <c r="L42" s="103">
        <v>0</v>
      </c>
      <c r="M42" s="103">
        <v>-5.1852378008576734</v>
      </c>
    </row>
    <row r="43" spans="1:13" s="81" customFormat="1" x14ac:dyDescent="0.25">
      <c r="A43" s="79">
        <v>40</v>
      </c>
      <c r="B43" s="79">
        <v>36</v>
      </c>
      <c r="C43" s="79">
        <v>36</v>
      </c>
      <c r="D43" s="94"/>
      <c r="E43" s="79">
        <v>1388.0316480069009</v>
      </c>
      <c r="F43" s="79">
        <v>27.917383614220562</v>
      </c>
      <c r="G43" s="80"/>
      <c r="H43" s="79">
        <v>0</v>
      </c>
      <c r="I43" s="80">
        <v>-6.7199315199413396</v>
      </c>
      <c r="J43" s="103">
        <v>3</v>
      </c>
      <c r="K43" s="103">
        <v>0</v>
      </c>
      <c r="L43" s="103">
        <v>0</v>
      </c>
      <c r="M43" s="103">
        <v>-4.7248169973307306</v>
      </c>
    </row>
    <row r="44" spans="1:13" s="81" customFormat="1" x14ac:dyDescent="0.25">
      <c r="A44" s="79">
        <v>41</v>
      </c>
      <c r="B44" s="79">
        <v>33</v>
      </c>
      <c r="C44" s="79">
        <v>33</v>
      </c>
      <c r="D44" s="94"/>
      <c r="E44" s="79">
        <v>1272.3623440063261</v>
      </c>
      <c r="F44" s="79">
        <v>28.136473629921952</v>
      </c>
      <c r="G44" s="80"/>
      <c r="H44" s="79">
        <v>0</v>
      </c>
      <c r="I44" s="80">
        <v>-6.7199315199413396</v>
      </c>
      <c r="J44" s="103">
        <v>3</v>
      </c>
      <c r="K44" s="103">
        <v>0</v>
      </c>
      <c r="L44" s="103">
        <v>0</v>
      </c>
      <c r="M44" s="103">
        <v>-4.2791697195574976</v>
      </c>
    </row>
    <row r="45" spans="1:13" s="81" customFormat="1" x14ac:dyDescent="0.25">
      <c r="A45" s="79">
        <v>42</v>
      </c>
      <c r="B45" s="79">
        <v>29.293136596679769</v>
      </c>
      <c r="C45" s="79">
        <v>29.293136596679769</v>
      </c>
      <c r="D45" s="94"/>
      <c r="E45" s="79">
        <v>1129.4389073772411</v>
      </c>
      <c r="F45" s="79">
        <v>28.33801859446428</v>
      </c>
      <c r="G45" s="80"/>
      <c r="H45" s="79">
        <v>0</v>
      </c>
      <c r="I45" s="80">
        <v>-6.7199315199413396</v>
      </c>
      <c r="J45" s="103">
        <v>3</v>
      </c>
      <c r="K45" s="103">
        <v>0</v>
      </c>
      <c r="L45" s="103">
        <v>0</v>
      </c>
      <c r="M45" s="103">
        <v>-3.747089603354695</v>
      </c>
    </row>
    <row r="46" spans="1:13" s="81" customFormat="1" x14ac:dyDescent="0.25">
      <c r="A46" s="79">
        <v>43</v>
      </c>
      <c r="B46" s="79">
        <v>26</v>
      </c>
      <c r="C46" s="79">
        <v>26</v>
      </c>
      <c r="D46" s="94"/>
      <c r="E46" s="79">
        <v>1601.907036235275</v>
      </c>
      <c r="F46" s="79">
        <v>28.475947722551361</v>
      </c>
      <c r="G46" s="80"/>
      <c r="H46" s="79">
        <v>0</v>
      </c>
      <c r="I46" s="80">
        <v>-6.7199315199413396</v>
      </c>
      <c r="J46" s="103">
        <v>2</v>
      </c>
      <c r="K46" s="103">
        <v>0</v>
      </c>
      <c r="L46" s="103">
        <v>0</v>
      </c>
      <c r="M46" s="103">
        <v>-5.5886603473501228</v>
      </c>
    </row>
    <row r="47" spans="1:13" s="81" customFormat="1" x14ac:dyDescent="0.25">
      <c r="A47" s="79">
        <v>44</v>
      </c>
      <c r="B47" s="79">
        <v>23</v>
      </c>
      <c r="C47" s="79">
        <v>23</v>
      </c>
      <c r="D47" s="94"/>
      <c r="E47" s="79">
        <v>1417.0716089773589</v>
      </c>
      <c r="F47" s="79">
        <v>28.67741949412045</v>
      </c>
      <c r="G47" s="80"/>
      <c r="H47" s="79">
        <v>0</v>
      </c>
      <c r="I47" s="80">
        <v>-6.7199315199413396</v>
      </c>
      <c r="J47" s="103">
        <v>2</v>
      </c>
      <c r="K47" s="103">
        <v>0.18654587286380189</v>
      </c>
      <c r="L47" s="103">
        <v>0.52605936147592136</v>
      </c>
      <c r="M47" s="103">
        <v>-2.8217415900648999</v>
      </c>
    </row>
    <row r="48" spans="1:13" s="81" customFormat="1" x14ac:dyDescent="0.25">
      <c r="A48" s="79">
        <v>45</v>
      </c>
      <c r="B48" s="79">
        <v>22</v>
      </c>
      <c r="C48" s="79">
        <v>22</v>
      </c>
      <c r="D48" s="94"/>
      <c r="E48" s="79">
        <v>1355.4597998913871</v>
      </c>
      <c r="F48" s="79">
        <v>28.8110845058746</v>
      </c>
      <c r="G48" s="80"/>
      <c r="H48" s="79">
        <v>0</v>
      </c>
      <c r="I48" s="80">
        <v>-6.7199315199413396</v>
      </c>
      <c r="J48" s="103">
        <v>2</v>
      </c>
      <c r="K48" s="103">
        <v>0.23107048897515101</v>
      </c>
      <c r="L48" s="103">
        <v>0.6516187789099257</v>
      </c>
      <c r="M48" s="103">
        <v>-1.7184638691717611</v>
      </c>
    </row>
    <row r="49" spans="1:13" s="81" customFormat="1" x14ac:dyDescent="0.25">
      <c r="A49" s="79">
        <v>46</v>
      </c>
      <c r="B49" s="79">
        <v>20</v>
      </c>
      <c r="C49" s="79">
        <v>20</v>
      </c>
      <c r="D49" s="94"/>
      <c r="E49" s="79">
        <v>1232.2361817194419</v>
      </c>
      <c r="F49" s="79">
        <v>29.013051753453482</v>
      </c>
      <c r="G49" s="80"/>
      <c r="H49" s="79">
        <v>0</v>
      </c>
      <c r="I49" s="80">
        <v>-6.7199315199413396</v>
      </c>
      <c r="J49" s="103">
        <v>2</v>
      </c>
      <c r="K49" s="103">
        <v>0.168774434965243</v>
      </c>
      <c r="L49" s="103">
        <v>0.47594390660198521</v>
      </c>
      <c r="M49" s="103">
        <v>-2.2466819678436512</v>
      </c>
    </row>
    <row r="50" spans="1:13" s="81" customFormat="1" x14ac:dyDescent="0.25">
      <c r="A50" s="79">
        <v>47</v>
      </c>
      <c r="B50" s="79">
        <v>19</v>
      </c>
      <c r="C50" s="79">
        <v>19</v>
      </c>
      <c r="D50" s="94"/>
      <c r="E50" s="79">
        <v>1170.6243726334701</v>
      </c>
      <c r="F50" s="79">
        <v>29.154001557257221</v>
      </c>
      <c r="G50" s="80"/>
      <c r="H50" s="79">
        <v>0</v>
      </c>
      <c r="I50" s="80">
        <v>-6.7199315199413396</v>
      </c>
      <c r="J50" s="103">
        <v>2</v>
      </c>
      <c r="K50" s="103">
        <v>0.24745915470057189</v>
      </c>
      <c r="L50" s="103">
        <v>0.69783481625561272</v>
      </c>
      <c r="M50" s="103">
        <v>-0.57750936986303802</v>
      </c>
    </row>
    <row r="51" spans="1:13" s="81" customFormat="1" x14ac:dyDescent="0.25">
      <c r="A51" s="79">
        <v>48</v>
      </c>
      <c r="B51" s="79">
        <v>18.11484007477571</v>
      </c>
      <c r="C51" s="79">
        <v>18.11484007477571</v>
      </c>
      <c r="D51" s="94"/>
      <c r="E51" s="79">
        <v>1116.0880683099981</v>
      </c>
      <c r="F51" s="79">
        <v>29.284295483871841</v>
      </c>
      <c r="G51" s="80"/>
      <c r="H51" s="79">
        <v>0</v>
      </c>
      <c r="I51" s="80">
        <v>-6.7199315199413396</v>
      </c>
      <c r="J51" s="103">
        <v>2</v>
      </c>
      <c r="K51" s="103">
        <v>0.29306901702123489</v>
      </c>
      <c r="L51" s="103">
        <v>0.82645462799988234</v>
      </c>
      <c r="M51" s="103">
        <v>0.4529954075709508</v>
      </c>
    </row>
    <row r="52" spans="1:13" s="81" customFormat="1" x14ac:dyDescent="0.25">
      <c r="A52" s="79">
        <v>49</v>
      </c>
      <c r="B52" s="79">
        <v>18</v>
      </c>
      <c r="C52" s="79">
        <v>18</v>
      </c>
      <c r="D52" s="94"/>
      <c r="E52" s="79">
        <v>1109.0125635474981</v>
      </c>
      <c r="F52" s="79">
        <v>29.41458941048646</v>
      </c>
      <c r="G52" s="80"/>
      <c r="H52" s="79">
        <v>0</v>
      </c>
      <c r="I52" s="80">
        <v>-6.7199315199413396</v>
      </c>
      <c r="J52" s="103">
        <v>2</v>
      </c>
      <c r="K52" s="103">
        <v>0.2647890496544405</v>
      </c>
      <c r="L52" s="103">
        <v>0.74670512002552214</v>
      </c>
      <c r="M52" s="103">
        <v>-4.6279886644515246E-3</v>
      </c>
    </row>
    <row r="53" spans="1:13" s="81" customFormat="1" x14ac:dyDescent="0.25">
      <c r="A53" s="79">
        <v>50</v>
      </c>
      <c r="B53" s="79">
        <v>17</v>
      </c>
      <c r="C53" s="79">
        <v>17</v>
      </c>
      <c r="D53" s="94"/>
      <c r="E53" s="79">
        <v>1047.400754461526</v>
      </c>
      <c r="F53" s="79">
        <v>29.54488333710108</v>
      </c>
      <c r="G53" s="80"/>
      <c r="H53" s="79">
        <v>0</v>
      </c>
      <c r="I53" s="80">
        <v>-6.7199315199413396</v>
      </c>
      <c r="J53" s="103">
        <v>2</v>
      </c>
      <c r="K53" s="103">
        <v>0.2561723950566176</v>
      </c>
      <c r="L53" s="103">
        <v>0.72240615405966158</v>
      </c>
      <c r="M53" s="103">
        <v>0.105359565631949</v>
      </c>
    </row>
    <row r="54" spans="1:13" s="81" customFormat="1" x14ac:dyDescent="0.25">
      <c r="A54" s="79">
        <v>51</v>
      </c>
      <c r="B54" s="79">
        <v>17</v>
      </c>
      <c r="C54" s="79">
        <v>17</v>
      </c>
      <c r="D54" s="94"/>
      <c r="E54" s="79">
        <v>1047.400754461526</v>
      </c>
      <c r="F54" s="79">
        <v>29.636345044690898</v>
      </c>
      <c r="G54" s="80"/>
      <c r="H54" s="79">
        <v>0</v>
      </c>
      <c r="I54" s="80">
        <v>-6.7199315199413396</v>
      </c>
      <c r="J54" s="103">
        <v>2</v>
      </c>
      <c r="K54" s="103">
        <v>0.31830178582055207</v>
      </c>
      <c r="L54" s="103">
        <v>0.89761103601395675</v>
      </c>
      <c r="M54" s="103">
        <v>1.176308772496266</v>
      </c>
    </row>
    <row r="55" spans="1:13" s="81" customFormat="1" x14ac:dyDescent="0.25">
      <c r="A55" s="79">
        <v>52</v>
      </c>
      <c r="B55" s="79">
        <v>16</v>
      </c>
      <c r="C55" s="79">
        <v>16</v>
      </c>
      <c r="D55" s="94"/>
      <c r="E55" s="79">
        <v>985.78894537555379</v>
      </c>
      <c r="F55" s="79">
        <v>29.742337762874421</v>
      </c>
      <c r="G55" s="80"/>
      <c r="H55" s="79">
        <v>0</v>
      </c>
      <c r="I55" s="80">
        <v>-6.7199315199413396</v>
      </c>
      <c r="J55" s="103">
        <v>2</v>
      </c>
      <c r="K55" s="103">
        <v>0.16050443369917991</v>
      </c>
      <c r="L55" s="103">
        <v>0.45262250303168722</v>
      </c>
      <c r="M55" s="103">
        <v>-1.2844918025068679</v>
      </c>
    </row>
    <row r="56" spans="1:13" s="81" customFormat="1" x14ac:dyDescent="0.25">
      <c r="A56" s="79">
        <v>53</v>
      </c>
      <c r="B56" s="79">
        <v>14.138414880302451</v>
      </c>
      <c r="C56" s="79">
        <v>14.138414880302451</v>
      </c>
      <c r="D56" s="94"/>
      <c r="E56" s="79">
        <v>1683.928803371851</v>
      </c>
      <c r="F56" s="79">
        <v>29.796804954830382</v>
      </c>
      <c r="G56" s="80"/>
      <c r="H56" s="79">
        <v>0</v>
      </c>
      <c r="I56" s="80">
        <v>-6.7199315199413396</v>
      </c>
      <c r="J56" s="103">
        <v>1</v>
      </c>
      <c r="K56" s="103">
        <v>0.28760553936597061</v>
      </c>
      <c r="L56" s="103">
        <v>0.81104762101203687</v>
      </c>
      <c r="M56" s="103">
        <v>-2.3175933094216248</v>
      </c>
    </row>
    <row r="57" spans="1:13" s="81" customFormat="1" x14ac:dyDescent="0.25">
      <c r="A57" s="79">
        <v>54</v>
      </c>
      <c r="B57" s="79">
        <v>12.13770280419161</v>
      </c>
      <c r="C57" s="79">
        <v>12.13770280419161</v>
      </c>
      <c r="D57" s="94"/>
      <c r="E57" s="79">
        <v>1445.637826572841</v>
      </c>
      <c r="F57" s="79">
        <v>29.975047186515269</v>
      </c>
      <c r="G57" s="80"/>
      <c r="H57" s="79">
        <v>0</v>
      </c>
      <c r="I57" s="80">
        <v>-6.7199315199413396</v>
      </c>
      <c r="J57" s="103">
        <v>1</v>
      </c>
      <c r="K57" s="103">
        <v>0.31527671146619363</v>
      </c>
      <c r="L57" s="103">
        <v>0.88908032633466583</v>
      </c>
      <c r="M57" s="103">
        <v>-0.5932520244413817</v>
      </c>
    </row>
    <row r="58" spans="1:13" s="81" customFormat="1" x14ac:dyDescent="0.25">
      <c r="A58" s="79">
        <v>55</v>
      </c>
      <c r="B58" s="79">
        <v>12</v>
      </c>
      <c r="C58" s="79">
        <v>12</v>
      </c>
      <c r="D58" s="94"/>
      <c r="E58" s="79">
        <v>1429.2369980325509</v>
      </c>
      <c r="F58" s="79">
        <v>30.135659387577</v>
      </c>
      <c r="G58" s="80"/>
      <c r="H58" s="79">
        <v>0</v>
      </c>
      <c r="I58" s="80">
        <v>-6.7199315199413396</v>
      </c>
      <c r="J58" s="103">
        <v>1</v>
      </c>
      <c r="K58" s="103">
        <v>0.46106466793817641</v>
      </c>
      <c r="L58" s="103">
        <v>1.300202363585657</v>
      </c>
      <c r="M58" s="103">
        <v>2.091144625628774</v>
      </c>
    </row>
    <row r="59" spans="1:13" s="81" customFormat="1" x14ac:dyDescent="0.25">
      <c r="A59" s="79">
        <v>56</v>
      </c>
      <c r="B59" s="79">
        <v>12</v>
      </c>
      <c r="C59" s="79">
        <v>12</v>
      </c>
      <c r="D59" s="94"/>
      <c r="E59" s="79">
        <v>1429.2369980325509</v>
      </c>
      <c r="F59" s="79">
        <v>30.301016515322221</v>
      </c>
      <c r="G59" s="80"/>
      <c r="H59" s="79">
        <v>0</v>
      </c>
      <c r="I59" s="80">
        <v>-6.7199315199413396</v>
      </c>
      <c r="J59" s="103">
        <v>1</v>
      </c>
      <c r="K59" s="103">
        <v>0.44714055051282331</v>
      </c>
      <c r="L59" s="103">
        <v>1.2609363524461621</v>
      </c>
      <c r="M59" s="103">
        <v>1.8578132285483939</v>
      </c>
    </row>
    <row r="60" spans="1:13" s="81" customFormat="1" x14ac:dyDescent="0.25">
      <c r="A60" s="79">
        <v>57</v>
      </c>
      <c r="B60" s="79">
        <v>12</v>
      </c>
      <c r="C60" s="79">
        <v>12</v>
      </c>
      <c r="D60" s="94"/>
      <c r="E60" s="79">
        <v>1429.2369980325509</v>
      </c>
      <c r="F60" s="79">
        <v>30.44342187222712</v>
      </c>
      <c r="G60" s="80"/>
      <c r="H60" s="79">
        <v>0</v>
      </c>
      <c r="I60" s="80">
        <v>-6.7199315199413396</v>
      </c>
      <c r="J60" s="103">
        <v>1</v>
      </c>
      <c r="K60" s="103">
        <v>0.43345912543485249</v>
      </c>
      <c r="L60" s="103">
        <v>1.2223547337262839</v>
      </c>
      <c r="M60" s="103">
        <v>1.6286603735352501</v>
      </c>
    </row>
    <row r="61" spans="1:13" s="81" customFormat="1" x14ac:dyDescent="0.25">
      <c r="A61" s="79">
        <v>58</v>
      </c>
      <c r="B61" s="79">
        <v>12</v>
      </c>
      <c r="C61" s="79">
        <v>12</v>
      </c>
      <c r="D61" s="94"/>
      <c r="E61" s="79">
        <v>1429.2369980325509</v>
      </c>
      <c r="F61" s="79">
        <v>30.573286402974471</v>
      </c>
      <c r="G61" s="80"/>
      <c r="H61" s="79">
        <v>0</v>
      </c>
      <c r="I61" s="80">
        <v>-6.7199315199413396</v>
      </c>
      <c r="J61" s="103">
        <v>1</v>
      </c>
      <c r="K61" s="103">
        <v>0.49819709362495679</v>
      </c>
      <c r="L61" s="103">
        <v>1.4049158040223779</v>
      </c>
      <c r="M61" s="103">
        <v>2.7886131612643341</v>
      </c>
    </row>
    <row r="62" spans="1:13" s="81" customFormat="1" x14ac:dyDescent="0.25">
      <c r="A62" s="79">
        <v>59</v>
      </c>
      <c r="B62" s="79">
        <v>13</v>
      </c>
      <c r="C62" s="79">
        <v>13</v>
      </c>
      <c r="D62" s="94"/>
      <c r="E62" s="79">
        <v>1548.3400812019299</v>
      </c>
      <c r="F62" s="79">
        <v>30.725936639161059</v>
      </c>
      <c r="G62" s="80"/>
      <c r="H62" s="79">
        <v>0</v>
      </c>
      <c r="I62" s="80">
        <v>-6.7199315199413396</v>
      </c>
      <c r="J62" s="103">
        <v>1</v>
      </c>
      <c r="K62" s="103">
        <v>0.52927327509748723</v>
      </c>
      <c r="L62" s="103">
        <v>1.4925506357749141</v>
      </c>
      <c r="M62" s="103">
        <v>2.822415626575288</v>
      </c>
    </row>
    <row r="63" spans="1:13" s="81" customFormat="1" x14ac:dyDescent="0.25">
      <c r="A63" s="79">
        <v>60</v>
      </c>
      <c r="B63" s="79">
        <v>13</v>
      </c>
      <c r="C63" s="79">
        <v>13</v>
      </c>
      <c r="D63" s="94"/>
      <c r="E63" s="79">
        <v>1548.3400812019299</v>
      </c>
      <c r="F63" s="79">
        <v>30.843455109658588</v>
      </c>
      <c r="G63" s="80"/>
      <c r="H63" s="79">
        <v>0</v>
      </c>
      <c r="I63" s="80">
        <v>-6.7199315199413396</v>
      </c>
      <c r="J63" s="103">
        <v>1</v>
      </c>
      <c r="K63" s="103">
        <v>0.51210153206809861</v>
      </c>
      <c r="L63" s="103">
        <v>1.444126320432038</v>
      </c>
      <c r="M63" s="103">
        <v>2.5346683510629129</v>
      </c>
    </row>
    <row r="64" spans="1:13" s="81" customFormat="1" x14ac:dyDescent="0.25">
      <c r="A64" s="79">
        <v>61</v>
      </c>
      <c r="B64" s="79">
        <v>14</v>
      </c>
      <c r="C64" s="79">
        <v>14</v>
      </c>
      <c r="D64" s="94"/>
      <c r="E64" s="79">
        <v>1667.443164371309</v>
      </c>
      <c r="F64" s="79">
        <v>31.005555871266619</v>
      </c>
      <c r="G64" s="80"/>
      <c r="H64" s="79">
        <v>0</v>
      </c>
      <c r="I64" s="80">
        <v>-6.7199315199413396</v>
      </c>
      <c r="J64" s="103">
        <v>1</v>
      </c>
      <c r="K64" s="103">
        <v>0.64099860470769932</v>
      </c>
      <c r="L64" s="103">
        <v>1.8076160652757121</v>
      </c>
      <c r="M64" s="103">
        <v>4.3034130644659809</v>
      </c>
    </row>
    <row r="65" spans="1:13" s="81" customFormat="1" x14ac:dyDescent="0.25">
      <c r="A65" s="79">
        <v>62</v>
      </c>
      <c r="B65" s="79">
        <v>15</v>
      </c>
      <c r="C65" s="79">
        <v>15</v>
      </c>
      <c r="D65" s="94"/>
      <c r="E65" s="79">
        <v>1786.546247540688</v>
      </c>
      <c r="F65" s="79">
        <v>31.12188909123817</v>
      </c>
      <c r="G65" s="80"/>
      <c r="H65" s="79">
        <v>0</v>
      </c>
      <c r="I65" s="80">
        <v>-6.7199315199413396</v>
      </c>
      <c r="J65" s="103">
        <v>1</v>
      </c>
      <c r="K65" s="103">
        <v>0.64112858260684158</v>
      </c>
      <c r="L65" s="103">
        <v>1.8079826029512931</v>
      </c>
      <c r="M65" s="103">
        <v>3.7402016971749941</v>
      </c>
    </row>
    <row r="66" spans="1:13" s="81" customFormat="1" x14ac:dyDescent="0.25">
      <c r="A66" s="79">
        <v>63</v>
      </c>
      <c r="B66" s="79">
        <v>15.489944458007759</v>
      </c>
      <c r="C66" s="79">
        <v>15.489944458007759</v>
      </c>
      <c r="D66" s="94"/>
      <c r="E66" s="79">
        <v>1844.900143071163</v>
      </c>
      <c r="F66" s="79">
        <v>31.250204987940929</v>
      </c>
      <c r="G66" s="80"/>
      <c r="H66" s="79">
        <v>0</v>
      </c>
      <c r="I66" s="80">
        <v>-6.7199315199413396</v>
      </c>
      <c r="J66" s="103">
        <v>1</v>
      </c>
      <c r="K66" s="103">
        <v>0.62558170590101836</v>
      </c>
      <c r="L66" s="103">
        <v>1.764140410640872</v>
      </c>
      <c r="M66" s="103">
        <v>3.1876403093593648</v>
      </c>
    </row>
    <row r="67" spans="1:13" s="81" customFormat="1" x14ac:dyDescent="0.25">
      <c r="A67" s="79">
        <v>64</v>
      </c>
      <c r="B67" s="79">
        <v>16</v>
      </c>
      <c r="C67" s="79">
        <v>16</v>
      </c>
      <c r="D67" s="94"/>
      <c r="E67" s="79">
        <v>1905.649330710067</v>
      </c>
      <c r="F67" s="79">
        <v>31.419296943728661</v>
      </c>
      <c r="G67" s="80"/>
      <c r="H67" s="79">
        <v>0</v>
      </c>
      <c r="I67" s="80">
        <v>-6.7199315199413396</v>
      </c>
      <c r="J67" s="103">
        <v>1</v>
      </c>
      <c r="K67" s="103">
        <v>0.70825465568017743</v>
      </c>
      <c r="L67" s="103">
        <v>1.9972781290181001</v>
      </c>
      <c r="M67" s="103">
        <v>4.4080171441747256</v>
      </c>
    </row>
    <row r="68" spans="1:13" s="81" customFormat="1" x14ac:dyDescent="0.25">
      <c r="A68" s="79">
        <v>65</v>
      </c>
      <c r="B68" s="79">
        <v>17</v>
      </c>
      <c r="C68" s="79">
        <v>17</v>
      </c>
      <c r="D68" s="94"/>
      <c r="E68" s="79">
        <v>2024.752413879447</v>
      </c>
      <c r="F68" s="79">
        <v>31.56488453421413</v>
      </c>
      <c r="G68" s="80"/>
      <c r="H68" s="79">
        <v>0</v>
      </c>
      <c r="I68" s="80">
        <v>-6.7199315199413396</v>
      </c>
      <c r="J68" s="103">
        <v>1</v>
      </c>
      <c r="K68" s="103">
        <v>0.71423900439618315</v>
      </c>
      <c r="L68" s="103">
        <v>2.0141539923972358</v>
      </c>
      <c r="M68" s="103">
        <v>3.9009918897051259</v>
      </c>
    </row>
    <row r="69" spans="1:13" s="81" customFormat="1" x14ac:dyDescent="0.25">
      <c r="A69" s="79">
        <v>66</v>
      </c>
      <c r="B69" s="79">
        <v>17</v>
      </c>
      <c r="C69" s="79">
        <v>17</v>
      </c>
      <c r="D69" s="94"/>
      <c r="E69" s="79">
        <v>2024.752413879447</v>
      </c>
      <c r="F69" s="79">
        <v>31.777335067870439</v>
      </c>
      <c r="G69" s="80"/>
      <c r="H69" s="79">
        <v>0</v>
      </c>
      <c r="I69" s="80">
        <v>-6.7199315199413396</v>
      </c>
      <c r="J69" s="103">
        <v>1</v>
      </c>
      <c r="K69" s="103">
        <v>0.66242039524850771</v>
      </c>
      <c r="L69" s="103">
        <v>1.868025514600792</v>
      </c>
      <c r="M69" s="103">
        <v>3.0430857474621211</v>
      </c>
    </row>
    <row r="70" spans="1:13" s="81" customFormat="1" x14ac:dyDescent="0.25">
      <c r="A70" s="79">
        <v>67</v>
      </c>
      <c r="B70" s="79">
        <v>17.565109252929648</v>
      </c>
      <c r="C70" s="79">
        <v>17.565109252929648</v>
      </c>
      <c r="D70" s="94"/>
      <c r="E70" s="79">
        <v>2092.0586682309131</v>
      </c>
      <c r="F70" s="79">
        <v>31.98520214031506</v>
      </c>
      <c r="G70" s="80"/>
      <c r="H70" s="79">
        <v>0</v>
      </c>
      <c r="I70" s="80">
        <v>-6.7199315199413396</v>
      </c>
      <c r="J70" s="103">
        <v>1</v>
      </c>
      <c r="K70" s="103">
        <v>0.81297691694449259</v>
      </c>
      <c r="L70" s="103">
        <v>2.2925949057834689</v>
      </c>
      <c r="M70" s="103">
        <v>5.4804220306875848</v>
      </c>
    </row>
    <row r="71" spans="1:13" s="81" customFormat="1" x14ac:dyDescent="0.25">
      <c r="A71" s="79">
        <v>68</v>
      </c>
      <c r="B71" s="79">
        <v>19</v>
      </c>
      <c r="C71" s="79">
        <v>19</v>
      </c>
      <c r="D71" s="94"/>
      <c r="E71" s="79">
        <v>1170.6243726334701</v>
      </c>
      <c r="F71" s="79">
        <v>32.11346599605519</v>
      </c>
      <c r="G71" s="80"/>
      <c r="H71" s="79">
        <v>0</v>
      </c>
      <c r="I71" s="80">
        <v>-6.7199315199413396</v>
      </c>
      <c r="J71" s="103">
        <v>2</v>
      </c>
      <c r="K71" s="103">
        <v>0.68324229110056189</v>
      </c>
      <c r="L71" s="103">
        <v>1.9267432609035839</v>
      </c>
      <c r="M71" s="103">
        <v>7.2383892140078272</v>
      </c>
    </row>
    <row r="72" spans="1:13" s="81" customFormat="1" x14ac:dyDescent="0.25">
      <c r="A72" s="79">
        <v>69</v>
      </c>
      <c r="B72" s="79">
        <v>22</v>
      </c>
      <c r="C72" s="79">
        <v>22</v>
      </c>
      <c r="D72" s="94"/>
      <c r="E72" s="79">
        <v>1355.4597998913871</v>
      </c>
      <c r="F72" s="79">
        <v>32.164793720908847</v>
      </c>
      <c r="G72" s="80"/>
      <c r="H72" s="79">
        <v>0</v>
      </c>
      <c r="I72" s="80">
        <v>-6.7199315199413396</v>
      </c>
      <c r="J72" s="103">
        <v>2</v>
      </c>
      <c r="K72" s="103">
        <v>0.93326682458628252</v>
      </c>
      <c r="L72" s="103">
        <v>2.631812445333316</v>
      </c>
      <c r="M72" s="103">
        <v>10.91742534523579</v>
      </c>
    </row>
    <row r="73" spans="1:13" s="81" customFormat="1" x14ac:dyDescent="0.25">
      <c r="A73" s="79">
        <v>70</v>
      </c>
      <c r="B73" s="79">
        <v>25.423110961913999</v>
      </c>
      <c r="C73" s="79">
        <v>25.423110961913999</v>
      </c>
      <c r="D73" s="94"/>
      <c r="E73" s="79">
        <v>1566.36385895693</v>
      </c>
      <c r="F73" s="79">
        <v>32.295757641745787</v>
      </c>
      <c r="G73" s="80"/>
      <c r="H73" s="79">
        <v>0</v>
      </c>
      <c r="I73" s="80">
        <v>-6.7199315199413396</v>
      </c>
      <c r="J73" s="103">
        <v>2</v>
      </c>
      <c r="K73" s="103">
        <v>1.102464940632006</v>
      </c>
      <c r="L73" s="103">
        <v>3.1089511325822552</v>
      </c>
      <c r="M73" s="103">
        <v>13.171608712467171</v>
      </c>
    </row>
    <row r="74" spans="1:13" s="81" customFormat="1" x14ac:dyDescent="0.25">
      <c r="A74" s="79">
        <v>71</v>
      </c>
      <c r="B74" s="79">
        <v>29</v>
      </c>
      <c r="C74" s="79">
        <v>29</v>
      </c>
      <c r="D74" s="94"/>
      <c r="E74" s="79">
        <v>1118.136605338892</v>
      </c>
      <c r="F74" s="79">
        <v>32.444215662279298</v>
      </c>
      <c r="G74" s="80"/>
      <c r="H74" s="79">
        <v>0</v>
      </c>
      <c r="I74" s="80">
        <v>-6.7199315199413396</v>
      </c>
      <c r="J74" s="103">
        <v>3</v>
      </c>
      <c r="K74" s="103">
        <v>1.086985203998746</v>
      </c>
      <c r="L74" s="103">
        <v>3.0652982752764641</v>
      </c>
      <c r="M74" s="103">
        <v>14.06197905998914</v>
      </c>
    </row>
    <row r="75" spans="1:13" s="81" customFormat="1" x14ac:dyDescent="0.25">
      <c r="A75" s="79">
        <v>72</v>
      </c>
      <c r="B75" s="79">
        <v>32</v>
      </c>
      <c r="C75" s="79">
        <v>32</v>
      </c>
      <c r="D75" s="94"/>
      <c r="E75" s="79">
        <v>1233.805909339467</v>
      </c>
      <c r="F75" s="79">
        <v>32.526457111897138</v>
      </c>
      <c r="G75" s="80"/>
      <c r="H75" s="79">
        <v>0</v>
      </c>
      <c r="I75" s="80">
        <v>-6.7199315199413396</v>
      </c>
      <c r="J75" s="103">
        <v>3</v>
      </c>
      <c r="K75" s="103">
        <v>0.95103072004807987</v>
      </c>
      <c r="L75" s="103">
        <v>2.6819066305355852</v>
      </c>
      <c r="M75" s="103">
        <v>11.63556521374513</v>
      </c>
    </row>
    <row r="76" spans="1:13" s="81" customFormat="1" x14ac:dyDescent="0.25">
      <c r="A76" s="79">
        <v>73</v>
      </c>
      <c r="B76" s="79">
        <v>34</v>
      </c>
      <c r="C76" s="79">
        <v>34</v>
      </c>
      <c r="D76" s="94"/>
      <c r="E76" s="79">
        <v>1310.9187786731841</v>
      </c>
      <c r="F76" s="79">
        <v>32.668294200548623</v>
      </c>
      <c r="G76" s="80"/>
      <c r="H76" s="79">
        <v>0</v>
      </c>
      <c r="I76" s="80">
        <v>-6.7199315199413396</v>
      </c>
      <c r="J76" s="103">
        <v>3</v>
      </c>
      <c r="K76" s="103">
        <v>0.9239577289108557</v>
      </c>
      <c r="L76" s="103">
        <v>2.6055607955286129</v>
      </c>
      <c r="M76" s="103">
        <v>11.020053714075191</v>
      </c>
    </row>
    <row r="77" spans="1:13" s="81" customFormat="1" x14ac:dyDescent="0.25">
      <c r="A77" s="79">
        <v>74</v>
      </c>
      <c r="B77" s="79">
        <v>36</v>
      </c>
      <c r="C77" s="79">
        <v>36</v>
      </c>
      <c r="D77" s="94"/>
      <c r="E77" s="79">
        <v>1388.0316480069009</v>
      </c>
      <c r="F77" s="79">
        <v>32.844018353985938</v>
      </c>
      <c r="G77" s="80"/>
      <c r="H77" s="79">
        <v>0</v>
      </c>
      <c r="I77" s="80">
        <v>-6.7199315199413396</v>
      </c>
      <c r="J77" s="103">
        <v>3</v>
      </c>
      <c r="K77" s="103">
        <v>0.86088598201464872</v>
      </c>
      <c r="L77" s="103">
        <v>2.4276984692813088</v>
      </c>
      <c r="M77" s="103">
        <v>9.7697097823229893</v>
      </c>
    </row>
    <row r="78" spans="1:13" s="81" customFormat="1" x14ac:dyDescent="0.25">
      <c r="A78" s="79">
        <v>75</v>
      </c>
      <c r="B78" s="79">
        <v>37</v>
      </c>
      <c r="C78" s="79">
        <v>37</v>
      </c>
      <c r="D78" s="94"/>
      <c r="E78" s="79">
        <v>1426.5880826737589</v>
      </c>
      <c r="F78" s="79">
        <v>33.024502529604923</v>
      </c>
      <c r="G78" s="80"/>
      <c r="H78" s="79">
        <v>0</v>
      </c>
      <c r="I78" s="80">
        <v>-6.7199315199413396</v>
      </c>
      <c r="J78" s="103">
        <v>3</v>
      </c>
      <c r="K78" s="103">
        <v>0.70671606590421709</v>
      </c>
      <c r="L78" s="103">
        <v>1.9929393058498921</v>
      </c>
      <c r="M78" s="103">
        <v>7.0295101881563538</v>
      </c>
    </row>
    <row r="79" spans="1:13" s="81" customFormat="1" x14ac:dyDescent="0.25">
      <c r="A79" s="79">
        <v>76</v>
      </c>
      <c r="B79" s="79">
        <v>38</v>
      </c>
      <c r="C79" s="79">
        <v>38</v>
      </c>
      <c r="D79" s="94"/>
      <c r="E79" s="79">
        <v>1465.144517340618</v>
      </c>
      <c r="F79" s="79">
        <v>33.214853881491038</v>
      </c>
      <c r="G79" s="80"/>
      <c r="H79" s="79">
        <v>0</v>
      </c>
      <c r="I79" s="80">
        <v>-6.7199315199413396</v>
      </c>
      <c r="J79" s="103">
        <v>3</v>
      </c>
      <c r="K79" s="103">
        <v>0.81442308273713748</v>
      </c>
      <c r="L79" s="103">
        <v>2.296673093318728</v>
      </c>
      <c r="M79" s="103">
        <v>8.8083708013245197</v>
      </c>
    </row>
    <row r="80" spans="1:13" s="81" customFormat="1" x14ac:dyDescent="0.25">
      <c r="A80" s="79">
        <v>77</v>
      </c>
      <c r="B80" s="79">
        <v>39</v>
      </c>
      <c r="C80" s="79">
        <v>39</v>
      </c>
      <c r="D80" s="94"/>
      <c r="E80" s="79">
        <v>1503.700952007476</v>
      </c>
      <c r="F80" s="79">
        <v>33.342607776064021</v>
      </c>
      <c r="G80" s="80"/>
      <c r="H80" s="79">
        <v>0</v>
      </c>
      <c r="I80" s="80">
        <v>-6.7199315199413396</v>
      </c>
      <c r="J80" s="103">
        <v>3</v>
      </c>
      <c r="K80" s="103">
        <v>0.66072886008475118</v>
      </c>
      <c r="L80" s="103">
        <v>1.8632553854389979</v>
      </c>
      <c r="M80" s="103">
        <v>6.0167647215205493</v>
      </c>
    </row>
    <row r="81" spans="1:13" s="81" customFormat="1" x14ac:dyDescent="0.25">
      <c r="A81" s="79">
        <v>78</v>
      </c>
      <c r="B81" s="79">
        <v>39</v>
      </c>
      <c r="C81" s="79">
        <v>39</v>
      </c>
      <c r="D81" s="94"/>
      <c r="E81" s="79">
        <v>1503.700952007476</v>
      </c>
      <c r="F81" s="79">
        <v>33.515223133689872</v>
      </c>
      <c r="G81" s="80"/>
      <c r="H81" s="79">
        <v>0</v>
      </c>
      <c r="I81" s="80">
        <v>-6.7199315199413396</v>
      </c>
      <c r="J81" s="103">
        <v>3</v>
      </c>
      <c r="K81" s="103">
        <v>0.50376423918102819</v>
      </c>
      <c r="L81" s="103">
        <v>1.420615154490499</v>
      </c>
      <c r="M81" s="103">
        <v>3.275613919089968</v>
      </c>
    </row>
    <row r="82" spans="1:13" s="81" customFormat="1" x14ac:dyDescent="0.25">
      <c r="A82" s="79">
        <v>79</v>
      </c>
      <c r="B82" s="79">
        <v>39</v>
      </c>
      <c r="C82" s="79">
        <v>39</v>
      </c>
      <c r="D82" s="94"/>
      <c r="E82" s="79">
        <v>1503.700952007476</v>
      </c>
      <c r="F82" s="79">
        <v>33.679042558436478</v>
      </c>
      <c r="G82" s="80"/>
      <c r="H82" s="79">
        <v>0</v>
      </c>
      <c r="I82" s="80">
        <v>-6.7199315199413396</v>
      </c>
      <c r="J82" s="103">
        <v>3</v>
      </c>
      <c r="K82" s="103">
        <v>0.53386113858261386</v>
      </c>
      <c r="L82" s="103">
        <v>1.5054884108029709</v>
      </c>
      <c r="M82" s="103">
        <v>3.8377518765721041</v>
      </c>
    </row>
    <row r="83" spans="1:13" s="81" customFormat="1" x14ac:dyDescent="0.25">
      <c r="A83" s="79">
        <v>80</v>
      </c>
      <c r="B83" s="79">
        <v>39</v>
      </c>
      <c r="C83" s="79">
        <v>39</v>
      </c>
      <c r="D83" s="94"/>
      <c r="E83" s="79">
        <v>1503.700952007476</v>
      </c>
      <c r="F83" s="79">
        <v>33.803895413775692</v>
      </c>
      <c r="G83" s="80"/>
      <c r="H83" s="79">
        <v>0</v>
      </c>
      <c r="I83" s="80">
        <v>-6.7199315199413396</v>
      </c>
      <c r="J83" s="103">
        <v>3</v>
      </c>
      <c r="K83" s="103">
        <v>0.5603481515676807</v>
      </c>
      <c r="L83" s="103">
        <v>1.580181787420859</v>
      </c>
      <c r="M83" s="103">
        <v>4.3256092119618677</v>
      </c>
    </row>
    <row r="84" spans="1:13" s="81" customFormat="1" x14ac:dyDescent="0.25">
      <c r="A84" s="79">
        <v>81</v>
      </c>
      <c r="B84" s="79">
        <v>39</v>
      </c>
      <c r="C84" s="79">
        <v>39</v>
      </c>
      <c r="D84" s="94"/>
      <c r="E84" s="79">
        <v>1503.700952007476</v>
      </c>
      <c r="F84" s="79">
        <v>33.95170003995522</v>
      </c>
      <c r="G84" s="80"/>
      <c r="H84" s="79">
        <v>0</v>
      </c>
      <c r="I84" s="80">
        <v>-6.7199315199413396</v>
      </c>
      <c r="J84" s="103">
        <v>3</v>
      </c>
      <c r="K84" s="103">
        <v>0.41788606993583938</v>
      </c>
      <c r="L84" s="103">
        <v>1.1784387172190669</v>
      </c>
      <c r="M84" s="103">
        <v>1.809596744802709</v>
      </c>
    </row>
    <row r="85" spans="1:13" s="81" customFormat="1" x14ac:dyDescent="0.25">
      <c r="A85" s="79">
        <v>82</v>
      </c>
      <c r="B85" s="79">
        <v>38</v>
      </c>
      <c r="C85" s="79">
        <v>38</v>
      </c>
      <c r="D85" s="94"/>
      <c r="E85" s="79">
        <v>1465.144517340618</v>
      </c>
      <c r="F85" s="79">
        <v>34.083455694313102</v>
      </c>
      <c r="G85" s="80"/>
      <c r="H85" s="79">
        <v>0</v>
      </c>
      <c r="I85" s="80">
        <v>-6.7199315199413396</v>
      </c>
      <c r="J85" s="103">
        <v>3</v>
      </c>
      <c r="K85" s="103">
        <v>0.18867262734620821</v>
      </c>
      <c r="L85" s="103">
        <v>0.53205680911630693</v>
      </c>
      <c r="M85" s="103">
        <v>-2.1399642662788461</v>
      </c>
    </row>
    <row r="86" spans="1:13" s="81" customFormat="1" x14ac:dyDescent="0.25">
      <c r="A86" s="79">
        <v>83</v>
      </c>
      <c r="B86" s="79">
        <v>37</v>
      </c>
      <c r="C86" s="79">
        <v>37</v>
      </c>
      <c r="D86" s="94"/>
      <c r="E86" s="79">
        <v>1426.5880826737589</v>
      </c>
      <c r="F86" s="79">
        <v>34.207361521244188</v>
      </c>
      <c r="G86" s="80"/>
      <c r="H86" s="79">
        <v>0</v>
      </c>
      <c r="I86" s="80">
        <v>-6.7199315199413396</v>
      </c>
      <c r="J86" s="103">
        <v>3</v>
      </c>
      <c r="K86" s="103">
        <v>0.42648118981342498</v>
      </c>
      <c r="L86" s="103">
        <v>1.2026769552738581</v>
      </c>
      <c r="M86" s="103">
        <v>2.2946335849050081</v>
      </c>
    </row>
    <row r="87" spans="1:13" s="81" customFormat="1" x14ac:dyDescent="0.25">
      <c r="A87" s="79">
        <v>84</v>
      </c>
      <c r="B87" s="79">
        <v>37</v>
      </c>
      <c r="C87" s="79">
        <v>37</v>
      </c>
      <c r="D87" s="94"/>
      <c r="E87" s="79">
        <v>1426.5880826737589</v>
      </c>
      <c r="F87" s="79">
        <v>34.34134363890162</v>
      </c>
      <c r="G87" s="80"/>
      <c r="H87" s="79">
        <v>0</v>
      </c>
      <c r="I87" s="80">
        <v>-6.7199315199413396</v>
      </c>
      <c r="J87" s="103">
        <v>3</v>
      </c>
      <c r="K87" s="103">
        <v>0.3513289325829716</v>
      </c>
      <c r="L87" s="103">
        <v>0.99074758988397982</v>
      </c>
      <c r="M87" s="103">
        <v>0.96739103663418902</v>
      </c>
    </row>
    <row r="88" spans="1:13" s="81" customFormat="1" x14ac:dyDescent="0.25">
      <c r="A88" s="79">
        <v>85</v>
      </c>
      <c r="B88" s="79">
        <v>35.692570811660779</v>
      </c>
      <c r="C88" s="79">
        <v>35.692570811660779</v>
      </c>
      <c r="D88" s="94"/>
      <c r="E88" s="79">
        <v>1376.1782745920141</v>
      </c>
      <c r="F88" s="79">
        <v>34.475325756559052</v>
      </c>
      <c r="G88" s="80"/>
      <c r="H88" s="79">
        <v>0</v>
      </c>
      <c r="I88" s="80">
        <v>-6.7199315199413396</v>
      </c>
      <c r="J88" s="103">
        <v>3</v>
      </c>
      <c r="K88" s="103">
        <v>0.12867005101616019</v>
      </c>
      <c r="L88" s="103">
        <v>0.36284954386557172</v>
      </c>
      <c r="M88" s="103">
        <v>-2.8151247253931482</v>
      </c>
    </row>
    <row r="89" spans="1:13" s="81" customFormat="1" x14ac:dyDescent="0.25">
      <c r="A89" s="79">
        <v>86</v>
      </c>
      <c r="B89" s="79">
        <v>34.558015432159429</v>
      </c>
      <c r="C89" s="79">
        <v>34.558015432159429</v>
      </c>
      <c r="D89" s="94"/>
      <c r="E89" s="79">
        <v>1332.4338642263381</v>
      </c>
      <c r="F89" s="79">
        <v>34.619254277781749</v>
      </c>
      <c r="G89" s="80"/>
      <c r="H89" s="79">
        <v>0</v>
      </c>
      <c r="I89" s="80">
        <v>-6.7199315199413396</v>
      </c>
      <c r="J89" s="103">
        <v>3</v>
      </c>
      <c r="K89" s="103">
        <v>0.26586589915304681</v>
      </c>
      <c r="L89" s="103">
        <v>0.7497418356115918</v>
      </c>
      <c r="M89" s="103">
        <v>-0.16819160730394339</v>
      </c>
    </row>
    <row r="90" spans="1:13" s="81" customFormat="1" x14ac:dyDescent="0.25">
      <c r="A90" s="79">
        <v>87</v>
      </c>
      <c r="B90" s="79">
        <v>34</v>
      </c>
      <c r="C90" s="79">
        <v>34</v>
      </c>
      <c r="D90" s="94"/>
      <c r="E90" s="79">
        <v>1310.9187786731841</v>
      </c>
      <c r="F90" s="79">
        <v>34.757443997587423</v>
      </c>
      <c r="G90" s="80"/>
      <c r="H90" s="79">
        <v>0</v>
      </c>
      <c r="I90" s="80">
        <v>-6.7199315199413396</v>
      </c>
      <c r="J90" s="103">
        <v>3</v>
      </c>
      <c r="K90" s="103">
        <v>0.35660872667594901</v>
      </c>
      <c r="L90" s="103">
        <v>1.0056366092261759</v>
      </c>
      <c r="M90" s="103">
        <v>1.5277442793569189</v>
      </c>
    </row>
    <row r="91" spans="1:13" s="81" customFormat="1" x14ac:dyDescent="0.25">
      <c r="A91" s="79">
        <v>88</v>
      </c>
      <c r="B91" s="79">
        <v>33.753128051757876</v>
      </c>
      <c r="C91" s="79">
        <v>33.753128051757876</v>
      </c>
      <c r="D91" s="94"/>
      <c r="E91" s="79">
        <v>1301.4002765297071</v>
      </c>
      <c r="F91" s="79">
        <v>34.884642034670328</v>
      </c>
      <c r="G91" s="80"/>
      <c r="H91" s="79">
        <v>0</v>
      </c>
      <c r="I91" s="80">
        <v>-6.7199315199413396</v>
      </c>
      <c r="J91" s="103">
        <v>3</v>
      </c>
      <c r="K91" s="103">
        <v>0.43593512929415551</v>
      </c>
      <c r="L91" s="103">
        <v>1.229337064609519</v>
      </c>
      <c r="M91" s="103">
        <v>2.960276980550923</v>
      </c>
    </row>
    <row r="92" spans="1:13" s="81" customFormat="1" x14ac:dyDescent="0.25">
      <c r="A92" s="79">
        <v>89</v>
      </c>
      <c r="B92" s="79">
        <v>33</v>
      </c>
      <c r="C92" s="79">
        <v>33</v>
      </c>
      <c r="D92" s="94"/>
      <c r="E92" s="79">
        <v>1272.3623440063261</v>
      </c>
      <c r="F92" s="79">
        <v>35.006607505596278</v>
      </c>
      <c r="G92" s="80"/>
      <c r="H92" s="79">
        <v>0</v>
      </c>
      <c r="I92" s="80">
        <v>-6.7199315199413396</v>
      </c>
      <c r="J92" s="103">
        <v>3</v>
      </c>
      <c r="K92" s="103">
        <v>0</v>
      </c>
      <c r="L92" s="103">
        <v>0</v>
      </c>
      <c r="M92" s="103">
        <v>-4.2791697195574976</v>
      </c>
    </row>
    <row r="93" spans="1:13" s="81" customFormat="1" x14ac:dyDescent="0.25">
      <c r="A93" s="79">
        <v>90</v>
      </c>
      <c r="B93" s="79">
        <v>29</v>
      </c>
      <c r="C93" s="79">
        <v>29</v>
      </c>
      <c r="D93" s="94"/>
      <c r="E93" s="79">
        <v>1118.136605338892</v>
      </c>
      <c r="F93" s="79">
        <v>35.140524131942733</v>
      </c>
      <c r="G93" s="80"/>
      <c r="H93" s="79">
        <v>0</v>
      </c>
      <c r="I93" s="80">
        <v>-6.7199315199413396</v>
      </c>
      <c r="J93" s="103">
        <v>3</v>
      </c>
      <c r="K93" s="103">
        <v>0</v>
      </c>
      <c r="L93" s="103">
        <v>0</v>
      </c>
      <c r="M93" s="103">
        <v>-3.7058265151747611</v>
      </c>
    </row>
    <row r="94" spans="1:13" s="81" customFormat="1" x14ac:dyDescent="0.25">
      <c r="A94" s="79">
        <v>91</v>
      </c>
      <c r="B94" s="79">
        <v>24.7831115722657</v>
      </c>
      <c r="C94" s="79">
        <v>24.7831115722657</v>
      </c>
      <c r="D94" s="94"/>
      <c r="E94" s="79">
        <v>1526.9323387467809</v>
      </c>
      <c r="F94" s="79">
        <v>35.233536775300941</v>
      </c>
      <c r="G94" s="80"/>
      <c r="H94" s="79">
        <v>0</v>
      </c>
      <c r="I94" s="80">
        <v>-6.7199315199413396</v>
      </c>
      <c r="J94" s="103">
        <v>2</v>
      </c>
      <c r="K94" s="103">
        <v>0</v>
      </c>
      <c r="L94" s="103">
        <v>0</v>
      </c>
      <c r="M94" s="103">
        <v>-5.2796006246158198</v>
      </c>
    </row>
    <row r="95" spans="1:13" s="81" customFormat="1" x14ac:dyDescent="0.25">
      <c r="A95" s="79">
        <v>92</v>
      </c>
      <c r="B95" s="79">
        <v>18.788986206054759</v>
      </c>
      <c r="C95" s="79">
        <v>18.788986206054759</v>
      </c>
      <c r="D95" s="94"/>
      <c r="E95" s="79">
        <v>1157.6234310464099</v>
      </c>
      <c r="F95" s="79">
        <v>35.312603921490563</v>
      </c>
      <c r="G95" s="80"/>
      <c r="H95" s="79">
        <v>0</v>
      </c>
      <c r="I95" s="80">
        <v>-6.7199315199413396</v>
      </c>
      <c r="J95" s="103">
        <v>2</v>
      </c>
      <c r="K95" s="103">
        <v>0</v>
      </c>
      <c r="L95" s="103">
        <v>0</v>
      </c>
      <c r="M95" s="103">
        <v>-3.8504897294517439</v>
      </c>
    </row>
    <row r="96" spans="1:13" s="81" customFormat="1" x14ac:dyDescent="0.25">
      <c r="A96" s="79">
        <v>93</v>
      </c>
      <c r="B96" s="79">
        <v>15</v>
      </c>
      <c r="C96" s="79">
        <v>15</v>
      </c>
      <c r="D96" s="94"/>
      <c r="E96" s="79">
        <v>924.17713628958177</v>
      </c>
      <c r="F96" s="79">
        <v>35.407686441961673</v>
      </c>
      <c r="G96" s="80"/>
      <c r="H96" s="79">
        <v>0</v>
      </c>
      <c r="I96" s="80">
        <v>-6.7199315199413396</v>
      </c>
      <c r="J96" s="103">
        <v>2</v>
      </c>
      <c r="K96" s="103">
        <v>0</v>
      </c>
      <c r="L96" s="103">
        <v>0</v>
      </c>
      <c r="M96" s="103">
        <v>-3.0144505564133559</v>
      </c>
    </row>
    <row r="97" spans="1:13" s="81" customFormat="1" x14ac:dyDescent="0.25">
      <c r="A97" s="79">
        <v>94</v>
      </c>
      <c r="B97" s="79">
        <v>12.81309509277351</v>
      </c>
      <c r="C97" s="79">
        <v>12.81309509277351</v>
      </c>
      <c r="D97" s="94"/>
      <c r="E97" s="79">
        <v>1526.0791304917691</v>
      </c>
      <c r="F97" s="79">
        <v>35.455958415394619</v>
      </c>
      <c r="G97" s="80"/>
      <c r="H97" s="79">
        <v>0</v>
      </c>
      <c r="I97" s="80">
        <v>-6.7199315199413396</v>
      </c>
      <c r="J97" s="103">
        <v>1</v>
      </c>
      <c r="K97" s="103">
        <v>0.20232464225582941</v>
      </c>
      <c r="L97" s="103">
        <v>0.57055549116143889</v>
      </c>
      <c r="M97" s="103">
        <v>-2.091512284759824</v>
      </c>
    </row>
    <row r="98" spans="1:13" s="81" customFormat="1" x14ac:dyDescent="0.25">
      <c r="A98" s="79">
        <v>95</v>
      </c>
      <c r="B98" s="79">
        <v>10</v>
      </c>
      <c r="C98" s="79">
        <v>10</v>
      </c>
      <c r="D98" s="94"/>
      <c r="E98" s="79">
        <v>1191.0308316937919</v>
      </c>
      <c r="F98" s="79">
        <v>35.536221414734463</v>
      </c>
      <c r="G98" s="80"/>
      <c r="H98" s="79">
        <v>0</v>
      </c>
      <c r="I98" s="80">
        <v>-6.7199315199413396</v>
      </c>
      <c r="J98" s="103">
        <v>1</v>
      </c>
      <c r="K98" s="103">
        <v>0</v>
      </c>
      <c r="L98" s="103">
        <v>0</v>
      </c>
      <c r="M98" s="103">
        <v>-3.0210642512150749</v>
      </c>
    </row>
    <row r="99" spans="1:13" s="81" customFormat="1" x14ac:dyDescent="0.25">
      <c r="A99" s="79">
        <v>96</v>
      </c>
      <c r="B99" s="79">
        <v>6</v>
      </c>
      <c r="C99" s="79">
        <v>6</v>
      </c>
      <c r="D99" s="94"/>
      <c r="E99" s="79">
        <v>800</v>
      </c>
      <c r="F99" s="79">
        <v>35.624976919627663</v>
      </c>
      <c r="G99" s="80"/>
      <c r="H99" s="79">
        <v>0</v>
      </c>
      <c r="I99" s="80">
        <v>-6.7199315199413396</v>
      </c>
      <c r="J99" s="103">
        <v>1</v>
      </c>
      <c r="K99" s="103">
        <v>9.1379036641024577E-2</v>
      </c>
      <c r="L99" s="103">
        <v>0.2576888833276893</v>
      </c>
      <c r="M99" s="103">
        <v>-1.5444905465904291</v>
      </c>
    </row>
    <row r="100" spans="1:13" s="81" customFormat="1" x14ac:dyDescent="0.25">
      <c r="A100" s="79">
        <v>97</v>
      </c>
      <c r="B100" s="79">
        <v>4</v>
      </c>
      <c r="C100" s="79">
        <v>4</v>
      </c>
      <c r="D100" s="94"/>
      <c r="E100" s="79">
        <v>800</v>
      </c>
      <c r="F100" s="79">
        <v>35.65750431130445</v>
      </c>
      <c r="G100" s="80"/>
      <c r="H100" s="79">
        <v>0</v>
      </c>
      <c r="I100" s="80">
        <v>-6.7199315199413396</v>
      </c>
      <c r="J100" s="103">
        <v>1</v>
      </c>
      <c r="K100" s="103">
        <v>9.1371526494957209E-2</v>
      </c>
      <c r="L100" s="103">
        <v>0.25766770471577932</v>
      </c>
      <c r="M100" s="103">
        <v>-0.44955216361825578</v>
      </c>
    </row>
    <row r="101" spans="1:13" s="81" customFormat="1" x14ac:dyDescent="0.25">
      <c r="A101" s="79">
        <v>98</v>
      </c>
      <c r="B101" s="79">
        <v>2</v>
      </c>
      <c r="C101" s="79">
        <v>2</v>
      </c>
      <c r="D101" s="94"/>
      <c r="E101" s="79">
        <v>800</v>
      </c>
      <c r="F101" s="79">
        <v>35.691776372546087</v>
      </c>
      <c r="G101" s="80"/>
      <c r="H101" s="79">
        <v>0</v>
      </c>
      <c r="I101" s="80">
        <v>-6.7199315199413396</v>
      </c>
      <c r="J101" s="103">
        <v>1</v>
      </c>
      <c r="K101" s="103">
        <v>9.1363846965734602E-2</v>
      </c>
      <c r="L101" s="103">
        <v>0.25764604844337158</v>
      </c>
      <c r="M101" s="103">
        <v>-0.36087767517622132</v>
      </c>
    </row>
    <row r="102" spans="1:13" s="81" customFormat="1" x14ac:dyDescent="0.25">
      <c r="A102" s="79">
        <v>99</v>
      </c>
      <c r="B102" s="79">
        <v>0</v>
      </c>
      <c r="C102" s="79">
        <v>0</v>
      </c>
      <c r="D102" s="94"/>
      <c r="E102" s="79">
        <v>800</v>
      </c>
      <c r="F102" s="79">
        <v>35.735562289239667</v>
      </c>
      <c r="G102" s="80"/>
      <c r="H102" s="79">
        <v>0</v>
      </c>
      <c r="I102" s="80">
        <v>-6.7199315199413396</v>
      </c>
      <c r="J102" s="103">
        <v>1</v>
      </c>
      <c r="K102" s="103">
        <v>9.1354358389703613E-2</v>
      </c>
      <c r="L102" s="103">
        <v>0.25761929065896422</v>
      </c>
      <c r="M102" s="103">
        <v>4.1887902047863898E-2</v>
      </c>
    </row>
    <row r="103" spans="1:13" s="81" customFormat="1" x14ac:dyDescent="0.25">
      <c r="A103" s="79">
        <v>100</v>
      </c>
      <c r="B103" s="79">
        <v>0</v>
      </c>
      <c r="C103" s="79">
        <v>0</v>
      </c>
      <c r="D103" s="94"/>
      <c r="E103" s="79">
        <v>800</v>
      </c>
      <c r="F103" s="79">
        <v>35.772493209615007</v>
      </c>
      <c r="G103" s="80"/>
      <c r="H103" s="79">
        <v>0</v>
      </c>
      <c r="I103" s="80">
        <v>-6.7199315199413396</v>
      </c>
      <c r="J103" s="103">
        <v>1</v>
      </c>
      <c r="K103" s="103">
        <v>9.1346614940280096E-2</v>
      </c>
      <c r="L103" s="103">
        <v>0.25759745413158991</v>
      </c>
      <c r="M103" s="103">
        <v>4.1887902047863898E-2</v>
      </c>
    </row>
    <row r="104" spans="1:13" s="81" customFormat="1" x14ac:dyDescent="0.25">
      <c r="A104" s="79">
        <v>101</v>
      </c>
      <c r="B104" s="79">
        <v>0</v>
      </c>
      <c r="C104" s="79">
        <v>0</v>
      </c>
      <c r="D104" s="94"/>
      <c r="E104" s="79">
        <v>800</v>
      </c>
      <c r="F104" s="79">
        <v>35.820889640600313</v>
      </c>
      <c r="G104" s="80"/>
      <c r="H104" s="79">
        <v>0</v>
      </c>
      <c r="I104" s="80">
        <v>-6.7199315199413396</v>
      </c>
      <c r="J104" s="103">
        <v>1</v>
      </c>
      <c r="K104" s="103">
        <v>9.1336795447041125E-2</v>
      </c>
      <c r="L104" s="103">
        <v>0.25756976316065588</v>
      </c>
      <c r="M104" s="103">
        <v>4.1887902047863898E-2</v>
      </c>
    </row>
    <row r="105" spans="1:13" s="81" customFormat="1" x14ac:dyDescent="0.25">
      <c r="A105" s="79">
        <v>102</v>
      </c>
      <c r="B105" s="79">
        <v>0</v>
      </c>
      <c r="C105" s="79">
        <v>0</v>
      </c>
      <c r="D105" s="94"/>
      <c r="E105" s="79">
        <v>800</v>
      </c>
      <c r="F105" s="79">
        <v>35.849175291744579</v>
      </c>
      <c r="G105" s="80"/>
      <c r="H105" s="79">
        <v>0</v>
      </c>
      <c r="I105" s="80">
        <v>-6.7199315199413396</v>
      </c>
      <c r="J105" s="103">
        <v>1</v>
      </c>
      <c r="K105" s="103">
        <v>9.1331214999083116E-2</v>
      </c>
      <c r="L105" s="103">
        <v>0.25755402629741442</v>
      </c>
      <c r="M105" s="103">
        <v>4.1887902047863898E-2</v>
      </c>
    </row>
    <row r="106" spans="1:13" s="81" customFormat="1" x14ac:dyDescent="0.25">
      <c r="A106" s="79">
        <v>103</v>
      </c>
      <c r="B106" s="79">
        <v>0</v>
      </c>
      <c r="C106" s="79">
        <v>0</v>
      </c>
      <c r="D106" s="94"/>
      <c r="E106" s="79">
        <v>800</v>
      </c>
      <c r="F106" s="79">
        <v>35.874619951889557</v>
      </c>
      <c r="G106" s="80"/>
      <c r="H106" s="79">
        <v>0</v>
      </c>
      <c r="I106" s="80">
        <v>-6.7199315199413396</v>
      </c>
      <c r="J106" s="103">
        <v>1</v>
      </c>
      <c r="K106" s="103">
        <v>9.1326287784803839E-2</v>
      </c>
      <c r="L106" s="103">
        <v>0.25754013155314681</v>
      </c>
      <c r="M106" s="103">
        <v>4.1887902047863898E-2</v>
      </c>
    </row>
    <row r="107" spans="1:13" s="81" customFormat="1" x14ac:dyDescent="0.25">
      <c r="A107" s="79">
        <v>104</v>
      </c>
      <c r="B107" s="79">
        <v>0</v>
      </c>
      <c r="C107" s="79">
        <v>0</v>
      </c>
      <c r="D107" s="94"/>
      <c r="E107" s="79">
        <v>800</v>
      </c>
      <c r="F107" s="79">
        <v>35.919225750821177</v>
      </c>
      <c r="G107" s="80"/>
      <c r="H107" s="79">
        <v>0</v>
      </c>
      <c r="I107" s="80">
        <v>-6.7199315199413396</v>
      </c>
      <c r="J107" s="103">
        <v>1</v>
      </c>
      <c r="K107" s="103">
        <v>9.1317847189195903E-2</v>
      </c>
      <c r="L107" s="103">
        <v>0.25751632907353239</v>
      </c>
      <c r="M107" s="103">
        <v>4.1887902047863898E-2</v>
      </c>
    </row>
    <row r="108" spans="1:13" s="81" customFormat="1" x14ac:dyDescent="0.25">
      <c r="A108" s="79">
        <v>105</v>
      </c>
      <c r="B108" s="79">
        <v>0</v>
      </c>
      <c r="C108" s="79">
        <v>0</v>
      </c>
      <c r="D108" s="94"/>
      <c r="E108" s="79">
        <v>800</v>
      </c>
      <c r="F108" s="79">
        <v>35.944670410966161</v>
      </c>
      <c r="G108" s="80"/>
      <c r="H108" s="79">
        <v>0</v>
      </c>
      <c r="I108" s="80">
        <v>-6.7199315199413396</v>
      </c>
      <c r="J108" s="103">
        <v>1</v>
      </c>
      <c r="K108" s="103">
        <v>9.1313137023797952E-2</v>
      </c>
      <c r="L108" s="103">
        <v>0.25750304640711019</v>
      </c>
      <c r="M108" s="103">
        <v>4.1887902047863898E-2</v>
      </c>
    </row>
    <row r="109" spans="1:13" s="81" customFormat="1" x14ac:dyDescent="0.25">
      <c r="A109" s="79">
        <v>106</v>
      </c>
      <c r="B109" s="79">
        <v>0</v>
      </c>
      <c r="C109" s="79">
        <v>0</v>
      </c>
      <c r="D109" s="94"/>
      <c r="E109" s="79">
        <v>800</v>
      </c>
      <c r="F109" s="79">
        <v>35.970115071111152</v>
      </c>
      <c r="G109" s="80"/>
      <c r="H109" s="79">
        <v>0</v>
      </c>
      <c r="I109" s="80">
        <v>-6.7199315199413396</v>
      </c>
      <c r="J109" s="103">
        <v>1</v>
      </c>
      <c r="K109" s="103">
        <v>9.1308497545445663E-2</v>
      </c>
      <c r="L109" s="103">
        <v>0.25748996307815669</v>
      </c>
      <c r="M109" s="103">
        <v>4.1887902047863898E-2</v>
      </c>
    </row>
    <row r="110" spans="1:13" s="81" customFormat="1" x14ac:dyDescent="0.25">
      <c r="A110" s="79">
        <v>107</v>
      </c>
      <c r="B110" s="79">
        <v>0</v>
      </c>
      <c r="C110" s="79">
        <v>0</v>
      </c>
      <c r="D110" s="94"/>
      <c r="E110" s="79">
        <v>800</v>
      </c>
      <c r="F110" s="79">
        <v>35.99555973125613</v>
      </c>
      <c r="G110" s="80"/>
      <c r="H110" s="79">
        <v>0</v>
      </c>
      <c r="I110" s="80">
        <v>-6.7199315199413396</v>
      </c>
      <c r="J110" s="103">
        <v>1</v>
      </c>
      <c r="K110" s="103">
        <v>9.1303924740996717E-2</v>
      </c>
      <c r="L110" s="103">
        <v>0.25747706776961071</v>
      </c>
      <c r="M110" s="103">
        <v>4.1887902047863898E-2</v>
      </c>
    </row>
    <row r="111" spans="1:13" s="81" customFormat="1" x14ac:dyDescent="0.25">
      <c r="A111" s="79">
        <v>108</v>
      </c>
      <c r="B111" s="79">
        <v>0</v>
      </c>
      <c r="C111" s="79">
        <v>0</v>
      </c>
      <c r="D111" s="94"/>
      <c r="E111" s="79">
        <v>800</v>
      </c>
      <c r="F111" s="79">
        <v>36.021004391401107</v>
      </c>
      <c r="G111" s="80"/>
      <c r="H111" s="79">
        <v>0</v>
      </c>
      <c r="I111" s="80">
        <v>-6.7199315199413396</v>
      </c>
      <c r="J111" s="103">
        <v>1</v>
      </c>
      <c r="K111" s="103">
        <v>9.1299414795130027E-2</v>
      </c>
      <c r="L111" s="103">
        <v>0.25746434972226673</v>
      </c>
      <c r="M111" s="103">
        <v>4.1887902047863898E-2</v>
      </c>
    </row>
    <row r="112" spans="1:13" s="81" customFormat="1" x14ac:dyDescent="0.25">
      <c r="A112" s="79">
        <v>109</v>
      </c>
      <c r="B112" s="79">
        <v>0</v>
      </c>
      <c r="C112" s="79">
        <v>0</v>
      </c>
      <c r="D112" s="94"/>
      <c r="E112" s="79">
        <v>800</v>
      </c>
      <c r="F112" s="79">
        <v>36.046449051546098</v>
      </c>
      <c r="G112" s="80"/>
      <c r="H112" s="79">
        <v>0</v>
      </c>
      <c r="I112" s="80">
        <v>-6.7199315199413396</v>
      </c>
      <c r="J112" s="103">
        <v>1</v>
      </c>
      <c r="K112" s="103">
        <v>9.129496408272178E-2</v>
      </c>
      <c r="L112" s="103">
        <v>0.25745179871327539</v>
      </c>
      <c r="M112" s="103">
        <v>4.1887902047863898E-2</v>
      </c>
    </row>
    <row r="113" spans="1:13" s="81" customFormat="1" x14ac:dyDescent="0.25">
      <c r="A113" s="79">
        <v>110</v>
      </c>
      <c r="B113" s="79">
        <v>0</v>
      </c>
      <c r="C113" s="79">
        <v>0</v>
      </c>
      <c r="D113" s="94"/>
      <c r="E113" s="79">
        <v>800</v>
      </c>
      <c r="F113" s="79">
        <v>36.071893711691082</v>
      </c>
      <c r="G113" s="80"/>
      <c r="H113" s="79">
        <v>0</v>
      </c>
      <c r="I113" s="80">
        <v>-6.7199315199413396</v>
      </c>
      <c r="J113" s="103">
        <v>1</v>
      </c>
      <c r="K113" s="103">
        <v>9.1290569161375928E-2</v>
      </c>
      <c r="L113" s="103">
        <v>0.25743940503508012</v>
      </c>
      <c r="M113" s="103">
        <v>4.1887902047863898E-2</v>
      </c>
    </row>
    <row r="114" spans="1:13" s="81" customFormat="1" x14ac:dyDescent="0.25">
      <c r="A114" s="79">
        <v>111</v>
      </c>
      <c r="B114" s="79">
        <v>0</v>
      </c>
      <c r="C114" s="79">
        <v>0</v>
      </c>
      <c r="D114" s="94"/>
      <c r="E114" s="79">
        <v>800</v>
      </c>
      <c r="F114" s="79">
        <v>36.097338371836067</v>
      </c>
      <c r="G114" s="80"/>
      <c r="H114" s="79">
        <v>0</v>
      </c>
      <c r="I114" s="80">
        <v>-6.7199315199413396</v>
      </c>
      <c r="J114" s="103">
        <v>1</v>
      </c>
      <c r="K114" s="103">
        <v>9.1286226764115658E-2</v>
      </c>
      <c r="L114" s="103">
        <v>0.25742715947480621</v>
      </c>
      <c r="M114" s="103">
        <v>4.1887902047863898E-2</v>
      </c>
    </row>
    <row r="115" spans="1:13" s="81" customFormat="1" x14ac:dyDescent="0.25">
      <c r="A115" s="79">
        <v>112</v>
      </c>
      <c r="B115" s="79">
        <v>0</v>
      </c>
      <c r="C115" s="79">
        <v>0</v>
      </c>
      <c r="D115" s="94"/>
      <c r="E115" s="79">
        <v>800</v>
      </c>
      <c r="F115" s="79">
        <v>36.122783031981051</v>
      </c>
      <c r="G115" s="80"/>
      <c r="H115" s="79">
        <v>0</v>
      </c>
      <c r="I115" s="80">
        <v>-6.7199315199413396</v>
      </c>
      <c r="J115" s="103">
        <v>1</v>
      </c>
      <c r="K115" s="103">
        <v>9.1281933792241157E-2</v>
      </c>
      <c r="L115" s="103">
        <v>0.25741505329412012</v>
      </c>
      <c r="M115" s="103">
        <v>4.1887902047863898E-2</v>
      </c>
    </row>
    <row r="116" spans="1:13" s="81" customFormat="1" x14ac:dyDescent="0.25">
      <c r="A116" s="79">
        <v>113</v>
      </c>
      <c r="B116" s="79">
        <v>0</v>
      </c>
      <c r="C116" s="79">
        <v>0</v>
      </c>
      <c r="D116" s="94"/>
      <c r="E116" s="79">
        <v>800</v>
      </c>
      <c r="F116" s="79">
        <v>36.148227692126042</v>
      </c>
      <c r="G116" s="80"/>
      <c r="H116" s="79">
        <v>0</v>
      </c>
      <c r="I116" s="80">
        <v>-6.7199315199413396</v>
      </c>
      <c r="J116" s="103">
        <v>1</v>
      </c>
      <c r="K116" s="103">
        <v>9.1277687308359223E-2</v>
      </c>
      <c r="L116" s="103">
        <v>0.25740307820957298</v>
      </c>
      <c r="M116" s="103">
        <v>4.1887902047863898E-2</v>
      </c>
    </row>
    <row r="117" spans="1:13" s="81" customFormat="1" x14ac:dyDescent="0.25">
      <c r="A117" s="79">
        <v>114</v>
      </c>
      <c r="B117" s="79">
        <v>0</v>
      </c>
      <c r="C117" s="79">
        <v>0</v>
      </c>
      <c r="D117" s="94"/>
      <c r="E117" s="79">
        <v>800</v>
      </c>
      <c r="F117" s="79">
        <v>36.173672352271019</v>
      </c>
      <c r="G117" s="80"/>
      <c r="H117" s="79">
        <v>0</v>
      </c>
      <c r="I117" s="80">
        <v>-6.7199315199413396</v>
      </c>
      <c r="J117" s="103">
        <v>1</v>
      </c>
      <c r="K117" s="103">
        <v>9.127348452958782E-2</v>
      </c>
      <c r="L117" s="103">
        <v>0.25739122637343759</v>
      </c>
      <c r="M117" s="103">
        <v>4.1887902047863898E-2</v>
      </c>
    </row>
    <row r="118" spans="1:13" s="81" customFormat="1" x14ac:dyDescent="0.25">
      <c r="A118" s="79">
        <v>115</v>
      </c>
      <c r="B118" s="79">
        <v>0</v>
      </c>
      <c r="C118" s="79">
        <v>0</v>
      </c>
      <c r="D118" s="94"/>
      <c r="E118" s="79">
        <v>800</v>
      </c>
      <c r="F118" s="79">
        <v>36.199117012416004</v>
      </c>
      <c r="G118" s="80"/>
      <c r="H118" s="79">
        <v>0</v>
      </c>
      <c r="I118" s="80">
        <v>-6.7199315199413396</v>
      </c>
      <c r="J118" s="103">
        <v>1</v>
      </c>
      <c r="K118" s="103">
        <v>9.1269322820940149E-2</v>
      </c>
      <c r="L118" s="103">
        <v>0.2573794903550512</v>
      </c>
      <c r="M118" s="103">
        <v>4.1887902047863898E-2</v>
      </c>
    </row>
    <row r="119" spans="1:13" s="81" customFormat="1" x14ac:dyDescent="0.25">
      <c r="A119" s="79">
        <v>116</v>
      </c>
      <c r="B119" s="79">
        <v>0</v>
      </c>
      <c r="C119" s="79">
        <v>0</v>
      </c>
      <c r="D119" s="94"/>
      <c r="E119" s="79">
        <v>800</v>
      </c>
      <c r="F119" s="79">
        <v>36.224561672560988</v>
      </c>
      <c r="G119" s="80"/>
      <c r="H119" s="79">
        <v>0</v>
      </c>
      <c r="I119" s="80">
        <v>-6.7199315199413396</v>
      </c>
      <c r="J119" s="103">
        <v>1</v>
      </c>
      <c r="K119" s="103">
        <v>9.1265199688889465E-2</v>
      </c>
      <c r="L119" s="103">
        <v>0.25736786312266829</v>
      </c>
      <c r="M119" s="103">
        <v>4.1887902047863898E-2</v>
      </c>
    </row>
    <row r="120" spans="1:13" s="81" customFormat="1" x14ac:dyDescent="0.25">
      <c r="A120" s="79">
        <v>117</v>
      </c>
      <c r="B120" s="79">
        <v>0</v>
      </c>
      <c r="C120" s="79">
        <v>0</v>
      </c>
      <c r="D120" s="94"/>
      <c r="E120" s="79">
        <v>800</v>
      </c>
      <c r="F120" s="79">
        <v>36.250006332705972</v>
      </c>
      <c r="G120" s="80"/>
      <c r="H120" s="79">
        <v>0</v>
      </c>
      <c r="I120" s="80">
        <v>-6.7199315199413396</v>
      </c>
      <c r="J120" s="103">
        <v>1</v>
      </c>
      <c r="K120" s="103">
        <v>9.1261112775118072E-2</v>
      </c>
      <c r="L120" s="103">
        <v>0.25735633802583302</v>
      </c>
      <c r="M120" s="103">
        <v>4.1887902047863898E-2</v>
      </c>
    </row>
    <row r="121" spans="1:13" s="81" customFormat="1" x14ac:dyDescent="0.25">
      <c r="A121" s="79">
        <v>118</v>
      </c>
      <c r="B121" s="79">
        <v>0</v>
      </c>
      <c r="C121" s="79">
        <v>0</v>
      </c>
      <c r="D121" s="94"/>
      <c r="E121" s="79">
        <v>800</v>
      </c>
      <c r="F121" s="79">
        <v>36.275450992850963</v>
      </c>
      <c r="G121" s="80"/>
      <c r="H121" s="79">
        <v>0</v>
      </c>
      <c r="I121" s="80">
        <v>-6.7199315199413396</v>
      </c>
      <c r="J121" s="103">
        <v>1</v>
      </c>
      <c r="K121" s="103">
        <v>9.1257059850450725E-2</v>
      </c>
      <c r="L121" s="103">
        <v>0.25734490877827099</v>
      </c>
      <c r="M121" s="103">
        <v>4.1887902047863898E-2</v>
      </c>
    </row>
    <row r="122" spans="1:13" s="81" customFormat="1" x14ac:dyDescent="0.25">
      <c r="A122" s="79">
        <v>119</v>
      </c>
      <c r="B122" s="79">
        <v>0</v>
      </c>
      <c r="C122" s="79">
        <v>0</v>
      </c>
      <c r="D122" s="94"/>
      <c r="E122" s="79">
        <v>800</v>
      </c>
      <c r="F122" s="79">
        <v>36.300895652995941</v>
      </c>
      <c r="G122" s="80"/>
      <c r="H122" s="79">
        <v>0</v>
      </c>
      <c r="I122" s="80">
        <v>-6.7199315199413396</v>
      </c>
      <c r="J122" s="103">
        <v>1</v>
      </c>
      <c r="K122" s="103">
        <v>9.1253038808973966E-2</v>
      </c>
      <c r="L122" s="103">
        <v>0.25733356944130659</v>
      </c>
      <c r="M122" s="103">
        <v>4.1887902047863898E-2</v>
      </c>
    </row>
    <row r="123" spans="1:13" s="81" customFormat="1" x14ac:dyDescent="0.25">
      <c r="A123" s="79">
        <v>120</v>
      </c>
      <c r="B123" s="79">
        <v>0</v>
      </c>
      <c r="C123" s="79">
        <v>0</v>
      </c>
      <c r="D123" s="94"/>
      <c r="E123" s="79">
        <v>800</v>
      </c>
      <c r="F123" s="79">
        <v>36.326340313140918</v>
      </c>
      <c r="G123" s="80"/>
      <c r="H123" s="79">
        <v>0</v>
      </c>
      <c r="I123" s="80">
        <v>-6.7199315199413396</v>
      </c>
      <c r="J123" s="103">
        <v>1</v>
      </c>
      <c r="K123" s="103">
        <v>9.1249047662341334E-2</v>
      </c>
      <c r="L123" s="103">
        <v>0.25732231440780262</v>
      </c>
      <c r="M123" s="103">
        <v>4.1887902047863898E-2</v>
      </c>
    </row>
    <row r="124" spans="1:13" s="81" customFormat="1" x14ac:dyDescent="0.25">
      <c r="A124" s="79">
        <v>121</v>
      </c>
      <c r="B124" s="79">
        <v>0</v>
      </c>
      <c r="C124" s="79">
        <v>0</v>
      </c>
      <c r="D124" s="94"/>
      <c r="E124" s="79">
        <v>800</v>
      </c>
      <c r="F124" s="79">
        <v>36.351784973285909</v>
      </c>
      <c r="G124" s="80"/>
      <c r="H124" s="79">
        <v>0</v>
      </c>
      <c r="I124" s="80">
        <v>-6.7199315199413396</v>
      </c>
      <c r="J124" s="103">
        <v>1</v>
      </c>
      <c r="K124" s="103">
        <v>9.1245084534264373E-2</v>
      </c>
      <c r="L124" s="103">
        <v>0.2573111383866255</v>
      </c>
      <c r="M124" s="103">
        <v>4.1887902047863898E-2</v>
      </c>
    </row>
    <row r="125" spans="1:13" s="81" customFormat="1" x14ac:dyDescent="0.25">
      <c r="A125" s="79">
        <v>122</v>
      </c>
      <c r="B125" s="79">
        <v>0</v>
      </c>
      <c r="C125" s="79">
        <v>0</v>
      </c>
      <c r="D125" s="94"/>
      <c r="E125" s="79">
        <v>800</v>
      </c>
      <c r="F125" s="79">
        <v>36.377229633430893</v>
      </c>
      <c r="G125" s="80"/>
      <c r="H125" s="79">
        <v>0</v>
      </c>
      <c r="I125" s="80">
        <v>-6.7199315199413396</v>
      </c>
      <c r="J125" s="103">
        <v>1</v>
      </c>
      <c r="K125" s="103">
        <v>9.1241147655188412E-2</v>
      </c>
      <c r="L125" s="103">
        <v>0.25730003638763133</v>
      </c>
      <c r="M125" s="103">
        <v>4.1887902047863898E-2</v>
      </c>
    </row>
    <row r="126" spans="1:13" s="81" customFormat="1" x14ac:dyDescent="0.25">
      <c r="A126" s="79">
        <v>123</v>
      </c>
      <c r="B126" s="79">
        <v>0</v>
      </c>
      <c r="C126" s="79">
        <v>0</v>
      </c>
      <c r="D126" s="94"/>
      <c r="E126" s="79">
        <v>800</v>
      </c>
      <c r="F126" s="79">
        <v>36.402674293575878</v>
      </c>
      <c r="G126" s="80"/>
      <c r="H126" s="79">
        <v>0</v>
      </c>
      <c r="I126" s="80">
        <v>-6.7199315199413396</v>
      </c>
      <c r="J126" s="103">
        <v>1</v>
      </c>
      <c r="K126" s="103">
        <v>9.1237235357152585E-2</v>
      </c>
      <c r="L126" s="103">
        <v>0.25728900370717028</v>
      </c>
      <c r="M126" s="103">
        <v>4.1887902047863898E-2</v>
      </c>
    </row>
    <row r="127" spans="1:13" s="81" customFormat="1" x14ac:dyDescent="0.25">
      <c r="A127" s="79">
        <v>124</v>
      </c>
      <c r="B127" s="79">
        <v>0</v>
      </c>
      <c r="C127" s="79">
        <v>0</v>
      </c>
      <c r="D127" s="94"/>
      <c r="E127" s="79">
        <v>800</v>
      </c>
      <c r="F127" s="79">
        <v>36.428118953720862</v>
      </c>
      <c r="G127" s="80"/>
      <c r="H127" s="79">
        <v>0</v>
      </c>
      <c r="I127" s="80">
        <v>-6.7199315199413396</v>
      </c>
      <c r="J127" s="103">
        <v>1</v>
      </c>
      <c r="K127" s="103">
        <v>9.1233346068831642E-2</v>
      </c>
      <c r="L127" s="103">
        <v>0.2572780359141052</v>
      </c>
      <c r="M127" s="103">
        <v>4.1887902047863898E-2</v>
      </c>
    </row>
    <row r="128" spans="1:13" s="81" customFormat="1" x14ac:dyDescent="0.25">
      <c r="A128" s="79">
        <v>125</v>
      </c>
      <c r="B128" s="79">
        <v>0</v>
      </c>
      <c r="C128" s="79">
        <v>0</v>
      </c>
      <c r="D128" s="94"/>
      <c r="E128" s="79">
        <v>800</v>
      </c>
      <c r="F128" s="79">
        <v>36.453563613865853</v>
      </c>
      <c r="G128" s="80"/>
      <c r="H128" s="79">
        <v>0</v>
      </c>
      <c r="I128" s="80">
        <v>-6.7199315199413396</v>
      </c>
      <c r="J128" s="103">
        <v>1</v>
      </c>
      <c r="K128" s="103">
        <v>9.1229478310758422E-2</v>
      </c>
      <c r="L128" s="103">
        <v>0.25726712883633868</v>
      </c>
      <c r="M128" s="103">
        <v>4.1887902047863898E-2</v>
      </c>
    </row>
    <row r="129" spans="1:13" s="81" customFormat="1" x14ac:dyDescent="0.25">
      <c r="A129" s="79">
        <v>126</v>
      </c>
      <c r="B129" s="79">
        <v>0</v>
      </c>
      <c r="C129" s="79">
        <v>0</v>
      </c>
      <c r="D129" s="94"/>
      <c r="E129" s="79">
        <v>800</v>
      </c>
      <c r="F129" s="79">
        <v>36.47900827401083</v>
      </c>
      <c r="G129" s="80"/>
      <c r="H129" s="79">
        <v>0</v>
      </c>
      <c r="I129" s="80">
        <v>-6.7199315199413396</v>
      </c>
      <c r="J129" s="103">
        <v>1</v>
      </c>
      <c r="K129" s="103">
        <v>9.1225630690724369E-2</v>
      </c>
      <c r="L129" s="103">
        <v>0.25725627854784272</v>
      </c>
      <c r="M129" s="103">
        <v>4.1887902047863898E-2</v>
      </c>
    </row>
    <row r="130" spans="1:13" s="81" customFormat="1" x14ac:dyDescent="0.25">
      <c r="A130" s="79">
        <v>127</v>
      </c>
      <c r="B130" s="79">
        <v>0</v>
      </c>
      <c r="C130" s="79">
        <v>0</v>
      </c>
      <c r="D130" s="94"/>
      <c r="E130" s="79">
        <v>800</v>
      </c>
      <c r="F130" s="79">
        <v>36.504452934155807</v>
      </c>
      <c r="G130" s="80"/>
      <c r="H130" s="79">
        <v>0</v>
      </c>
      <c r="I130" s="80">
        <v>-6.7199315199413396</v>
      </c>
      <c r="J130" s="103">
        <v>1</v>
      </c>
      <c r="K130" s="103">
        <v>9.1221801899355387E-2</v>
      </c>
      <c r="L130" s="103">
        <v>0.25724548135618219</v>
      </c>
      <c r="M130" s="103">
        <v>4.1887902047863898E-2</v>
      </c>
    </row>
    <row r="131" spans="1:13" s="81" customFormat="1" x14ac:dyDescent="0.25">
      <c r="A131" s="79">
        <v>128</v>
      </c>
      <c r="B131" s="79">
        <v>0</v>
      </c>
      <c r="C131" s="79">
        <v>0</v>
      </c>
      <c r="D131" s="94"/>
      <c r="E131" s="79">
        <v>800</v>
      </c>
      <c r="F131" s="79">
        <v>36.529897594300799</v>
      </c>
      <c r="G131" s="80"/>
      <c r="H131" s="79">
        <v>0</v>
      </c>
      <c r="I131" s="80">
        <v>-6.7199315199413396</v>
      </c>
      <c r="J131" s="103">
        <v>1</v>
      </c>
      <c r="K131" s="103">
        <v>9.1217990705860647E-2</v>
      </c>
      <c r="L131" s="103">
        <v>0.25723473379052703</v>
      </c>
      <c r="M131" s="103">
        <v>4.1887902047863898E-2</v>
      </c>
    </row>
    <row r="132" spans="1:13" s="81" customFormat="1" x14ac:dyDescent="0.25">
      <c r="A132" s="79">
        <v>129</v>
      </c>
      <c r="B132" s="79">
        <v>0</v>
      </c>
      <c r="C132" s="79">
        <v>0</v>
      </c>
      <c r="D132" s="94"/>
      <c r="E132" s="79">
        <v>800</v>
      </c>
      <c r="F132" s="79">
        <v>36.555342254445783</v>
      </c>
      <c r="G132" s="80"/>
      <c r="H132" s="79">
        <v>0</v>
      </c>
      <c r="I132" s="80">
        <v>-6.7199315199413396</v>
      </c>
      <c r="J132" s="103">
        <v>1</v>
      </c>
      <c r="K132" s="103">
        <v>9.1214195953950347E-2</v>
      </c>
      <c r="L132" s="103">
        <v>0.25722403259013998</v>
      </c>
      <c r="M132" s="103">
        <v>4.1887902047863898E-2</v>
      </c>
    </row>
    <row r="133" spans="1:13" s="81" customFormat="1" x14ac:dyDescent="0.25">
      <c r="A133" s="79">
        <v>130</v>
      </c>
      <c r="B133" s="79">
        <v>0</v>
      </c>
      <c r="C133" s="79">
        <v>0</v>
      </c>
      <c r="D133" s="94"/>
      <c r="E133" s="79">
        <v>800</v>
      </c>
      <c r="F133" s="79">
        <v>36.580786914590767</v>
      </c>
      <c r="G133" s="80"/>
      <c r="H133" s="79">
        <v>0</v>
      </c>
      <c r="I133" s="80">
        <v>-6.7199315199413396</v>
      </c>
      <c r="J133" s="103">
        <v>1</v>
      </c>
      <c r="K133" s="103">
        <v>9.1210416557920448E-2</v>
      </c>
      <c r="L133" s="103">
        <v>0.25721337469333572</v>
      </c>
      <c r="M133" s="103">
        <v>4.1887902047863898E-2</v>
      </c>
    </row>
    <row r="134" spans="1:13" s="81" customFormat="1" x14ac:dyDescent="0.25">
      <c r="A134" s="79">
        <v>131</v>
      </c>
      <c r="B134" s="79">
        <v>0</v>
      </c>
      <c r="C134" s="79">
        <v>0</v>
      </c>
      <c r="D134" s="94"/>
      <c r="E134" s="79">
        <v>800</v>
      </c>
      <c r="F134" s="79">
        <v>36.606231574735752</v>
      </c>
      <c r="G134" s="80"/>
      <c r="H134" s="79">
        <v>0</v>
      </c>
      <c r="I134" s="80">
        <v>-6.7199315199413396</v>
      </c>
      <c r="J134" s="103">
        <v>1</v>
      </c>
      <c r="K134" s="103">
        <v>9.120665149889938E-2</v>
      </c>
      <c r="L134" s="103">
        <v>0.25720275722689617</v>
      </c>
      <c r="M134" s="103">
        <v>4.1887902047863898E-2</v>
      </c>
    </row>
    <row r="135" spans="1:13" s="81" customFormat="1" x14ac:dyDescent="0.25">
      <c r="A135" s="79">
        <v>132</v>
      </c>
      <c r="B135" s="79">
        <v>0</v>
      </c>
      <c r="C135" s="79">
        <v>0</v>
      </c>
      <c r="D135" s="94"/>
      <c r="E135" s="79">
        <v>800</v>
      </c>
      <c r="F135" s="79">
        <v>36.631676234880743</v>
      </c>
      <c r="G135" s="80"/>
      <c r="H135" s="79">
        <v>0</v>
      </c>
      <c r="I135" s="80">
        <v>-6.7199315199413396</v>
      </c>
      <c r="J135" s="103">
        <v>1</v>
      </c>
      <c r="K135" s="103">
        <v>9.1202899821254207E-2</v>
      </c>
      <c r="L135" s="103">
        <v>0.25719217749593692</v>
      </c>
      <c r="M135" s="103">
        <v>4.1887902047863898E-2</v>
      </c>
    </row>
    <row r="136" spans="1:13" s="81" customFormat="1" x14ac:dyDescent="0.25">
      <c r="A136" s="79">
        <v>133</v>
      </c>
      <c r="B136" s="79">
        <v>0</v>
      </c>
      <c r="C136" s="79">
        <v>0</v>
      </c>
      <c r="D136" s="94"/>
      <c r="E136" s="79">
        <v>800</v>
      </c>
      <c r="F136" s="79">
        <v>36.65712089502572</v>
      </c>
      <c r="G136" s="80"/>
      <c r="H136" s="79">
        <v>0</v>
      </c>
      <c r="I136" s="80">
        <v>-6.7199315199413396</v>
      </c>
      <c r="J136" s="103">
        <v>1</v>
      </c>
      <c r="K136" s="103">
        <v>9.1199160629151552E-2</v>
      </c>
      <c r="L136" s="103">
        <v>0.25718163297420737</v>
      </c>
      <c r="M136" s="103">
        <v>4.1887902047863898E-2</v>
      </c>
    </row>
    <row r="137" spans="1:13" s="81" customFormat="1" x14ac:dyDescent="0.25">
      <c r="A137" s="79">
        <v>134</v>
      </c>
      <c r="B137" s="79">
        <v>0</v>
      </c>
      <c r="C137" s="79">
        <v>0</v>
      </c>
      <c r="D137" s="94"/>
      <c r="E137" s="79">
        <v>800</v>
      </c>
      <c r="F137" s="79">
        <v>36.682565555170697</v>
      </c>
      <c r="G137" s="80"/>
      <c r="H137" s="79">
        <v>0</v>
      </c>
      <c r="I137" s="80">
        <v>-6.7199315199413396</v>
      </c>
      <c r="J137" s="103">
        <v>1</v>
      </c>
      <c r="K137" s="103">
        <v>9.1195433083270105E-2</v>
      </c>
      <c r="L137" s="103">
        <v>0.25717112129482173</v>
      </c>
      <c r="M137" s="103">
        <v>4.1887902047863898E-2</v>
      </c>
    </row>
    <row r="138" spans="1:13" s="81" customFormat="1" x14ac:dyDescent="0.25">
      <c r="A138" s="79">
        <v>135</v>
      </c>
      <c r="B138" s="79">
        <v>0</v>
      </c>
      <c r="C138" s="79">
        <v>0</v>
      </c>
      <c r="D138" s="94"/>
      <c r="E138" s="79">
        <v>800</v>
      </c>
      <c r="F138" s="79">
        <v>36.708010215315689</v>
      </c>
      <c r="G138" s="80"/>
      <c r="H138" s="79">
        <v>0</v>
      </c>
      <c r="I138" s="80">
        <v>-6.7199315199413396</v>
      </c>
      <c r="J138" s="103">
        <v>1</v>
      </c>
      <c r="K138" s="103">
        <v>9.1191716397659675E-2</v>
      </c>
      <c r="L138" s="103">
        <v>0.25716064024140028</v>
      </c>
      <c r="M138" s="103">
        <v>4.1887902047863898E-2</v>
      </c>
    </row>
    <row r="139" spans="1:13" s="81" customFormat="1" x14ac:dyDescent="0.25">
      <c r="A139" s="79">
        <v>136</v>
      </c>
      <c r="B139" s="79">
        <v>0</v>
      </c>
      <c r="C139" s="79">
        <v>0</v>
      </c>
      <c r="D139" s="94"/>
      <c r="E139" s="79">
        <v>800</v>
      </c>
      <c r="F139" s="79">
        <v>36.620653750726682</v>
      </c>
      <c r="G139" s="80"/>
      <c r="H139" s="79">
        <v>0</v>
      </c>
      <c r="I139" s="80">
        <v>-6.7199315199413396</v>
      </c>
      <c r="J139" s="103">
        <v>1</v>
      </c>
      <c r="K139" s="103">
        <v>9.12045234429434E-2</v>
      </c>
      <c r="L139" s="103">
        <v>0.25719675610910042</v>
      </c>
      <c r="M139" s="103">
        <v>4.1887902047863898E-2</v>
      </c>
    </row>
    <row r="140" spans="1:13" s="81" customFormat="1" x14ac:dyDescent="0.25">
      <c r="A140" s="79">
        <v>137</v>
      </c>
      <c r="B140" s="79">
        <v>0</v>
      </c>
      <c r="C140" s="79">
        <v>0</v>
      </c>
      <c r="D140" s="94"/>
      <c r="E140" s="79">
        <v>800</v>
      </c>
      <c r="F140" s="79">
        <v>36.646098410871673</v>
      </c>
      <c r="G140" s="80"/>
      <c r="H140" s="79">
        <v>0</v>
      </c>
      <c r="I140" s="80">
        <v>-6.7199315199413396</v>
      </c>
      <c r="J140" s="103">
        <v>1</v>
      </c>
      <c r="K140" s="103">
        <v>9.1200778948456601E-2</v>
      </c>
      <c r="L140" s="103">
        <v>0.25718619663464759</v>
      </c>
      <c r="M140" s="103">
        <v>4.1887902047863898E-2</v>
      </c>
    </row>
    <row r="141" spans="1:13" s="81" customFormat="1" x14ac:dyDescent="0.25">
      <c r="A141" s="79">
        <v>138</v>
      </c>
      <c r="B141" s="79">
        <v>0</v>
      </c>
      <c r="C141" s="79">
        <v>0</v>
      </c>
      <c r="D141" s="94"/>
      <c r="E141" s="79">
        <v>800</v>
      </c>
      <c r="F141" s="79">
        <v>36.677796765090051</v>
      </c>
      <c r="G141" s="80"/>
      <c r="H141" s="79">
        <v>0</v>
      </c>
      <c r="I141" s="80">
        <v>-6.7199315199413396</v>
      </c>
      <c r="J141" s="103">
        <v>1</v>
      </c>
      <c r="K141" s="103">
        <v>9.1196130842917625E-2</v>
      </c>
      <c r="L141" s="103">
        <v>0.25717308897702768</v>
      </c>
      <c r="M141" s="103">
        <v>4.1887902047863898E-2</v>
      </c>
    </row>
    <row r="142" spans="1:13" s="81" customFormat="1" x14ac:dyDescent="0.25">
      <c r="A142" s="79">
        <v>139</v>
      </c>
      <c r="B142" s="79">
        <v>1</v>
      </c>
      <c r="C142" s="79">
        <v>1</v>
      </c>
      <c r="D142" s="94"/>
      <c r="E142" s="79">
        <v>800</v>
      </c>
      <c r="F142" s="79">
        <v>36.72619319607535</v>
      </c>
      <c r="G142" s="80"/>
      <c r="H142" s="79">
        <v>0</v>
      </c>
      <c r="I142" s="80">
        <v>-6.7199315199413396</v>
      </c>
      <c r="J142" s="103">
        <v>1</v>
      </c>
      <c r="K142" s="103">
        <v>9.1189066664748908E-2</v>
      </c>
      <c r="L142" s="103">
        <v>0.25715316799459192</v>
      </c>
      <c r="M142" s="103">
        <v>0.43912188575165728</v>
      </c>
    </row>
    <row r="143" spans="1:13" s="81" customFormat="1" x14ac:dyDescent="0.25">
      <c r="A143" s="79">
        <v>140</v>
      </c>
      <c r="B143" s="79">
        <v>4.912282395660414</v>
      </c>
      <c r="C143" s="79">
        <v>4.912282395660414</v>
      </c>
      <c r="D143" s="94"/>
      <c r="E143" s="79">
        <v>800</v>
      </c>
      <c r="F143" s="79">
        <v>36.723062300623717</v>
      </c>
      <c r="G143" s="80"/>
      <c r="H143" s="79">
        <v>0</v>
      </c>
      <c r="I143" s="80">
        <v>-6.7199315199413396</v>
      </c>
      <c r="J143" s="103">
        <v>1</v>
      </c>
      <c r="K143" s="103">
        <v>9.1189522560335912E-2</v>
      </c>
      <c r="L143" s="103">
        <v>0.25715445362014733</v>
      </c>
      <c r="M143" s="103">
        <v>3.4232860982458879</v>
      </c>
    </row>
    <row r="144" spans="1:13" s="81" customFormat="1" x14ac:dyDescent="0.25">
      <c r="A144" s="79">
        <v>141</v>
      </c>
      <c r="B144" s="79">
        <v>9.6348877865906317</v>
      </c>
      <c r="C144" s="79">
        <v>9.6348877865906317</v>
      </c>
      <c r="D144" s="94"/>
      <c r="E144" s="79">
        <v>1147.54484137394</v>
      </c>
      <c r="F144" s="79">
        <v>36.700093601910417</v>
      </c>
      <c r="G144" s="80"/>
      <c r="H144" s="79">
        <v>0</v>
      </c>
      <c r="I144" s="80">
        <v>-6.7199315199413396</v>
      </c>
      <c r="J144" s="103">
        <v>1</v>
      </c>
      <c r="K144" s="103">
        <v>0.64356688449327648</v>
      </c>
      <c r="L144" s="103">
        <v>1.8148586142710399</v>
      </c>
      <c r="M144" s="103">
        <v>7.0299852264748246</v>
      </c>
    </row>
    <row r="145" spans="1:13" s="81" customFormat="1" x14ac:dyDescent="0.25">
      <c r="A145" s="79">
        <v>142</v>
      </c>
      <c r="B145" s="79">
        <v>13.902567643005391</v>
      </c>
      <c r="C145" s="79">
        <v>13.902567643005391</v>
      </c>
      <c r="D145" s="94"/>
      <c r="E145" s="79">
        <v>1655.838670252791</v>
      </c>
      <c r="F145" s="79">
        <v>36.730893200162079</v>
      </c>
      <c r="G145" s="80"/>
      <c r="H145" s="79">
        <v>0</v>
      </c>
      <c r="I145" s="80">
        <v>-6.7199315199413396</v>
      </c>
      <c r="J145" s="103">
        <v>1</v>
      </c>
      <c r="K145" s="103">
        <v>0.87818564584330283</v>
      </c>
      <c r="L145" s="103">
        <v>2.476483521278114</v>
      </c>
      <c r="M145" s="103">
        <v>9.4788532049246399</v>
      </c>
    </row>
    <row r="146" spans="1:13" s="81" customFormat="1" x14ac:dyDescent="0.25">
      <c r="A146" s="79">
        <v>143</v>
      </c>
      <c r="B146" s="79">
        <v>17.706024169921911</v>
      </c>
      <c r="C146" s="79">
        <v>17.706024169921911</v>
      </c>
      <c r="D146" s="94"/>
      <c r="E146" s="79">
        <v>2108.8420693092489</v>
      </c>
      <c r="F146" s="79">
        <v>36.805577907330878</v>
      </c>
      <c r="G146" s="80"/>
      <c r="H146" s="79">
        <v>0</v>
      </c>
      <c r="I146" s="80">
        <v>-6.7199315199413396</v>
      </c>
      <c r="J146" s="103">
        <v>1</v>
      </c>
      <c r="K146" s="103">
        <v>1.0219164792943549</v>
      </c>
      <c r="L146" s="103">
        <v>2.8818044716100801</v>
      </c>
      <c r="M146" s="103">
        <v>10.04032996069153</v>
      </c>
    </row>
    <row r="147" spans="1:13" s="81" customFormat="1" x14ac:dyDescent="0.25">
      <c r="A147" s="79">
        <v>144</v>
      </c>
      <c r="B147" s="79">
        <v>20</v>
      </c>
      <c r="C147" s="79">
        <v>20</v>
      </c>
      <c r="D147" s="94"/>
      <c r="E147" s="79">
        <v>1232.2361817194419</v>
      </c>
      <c r="F147" s="79">
        <v>36.857784245650031</v>
      </c>
      <c r="G147" s="80"/>
      <c r="H147" s="79">
        <v>0</v>
      </c>
      <c r="I147" s="80">
        <v>-6.7199315199413396</v>
      </c>
      <c r="J147" s="103">
        <v>2</v>
      </c>
      <c r="K147" s="103">
        <v>0.50021923664827805</v>
      </c>
      <c r="L147" s="103">
        <v>1.4106182473481439</v>
      </c>
      <c r="M147" s="103">
        <v>4.3365482019576982</v>
      </c>
    </row>
    <row r="148" spans="1:13" s="81" customFormat="1" x14ac:dyDescent="0.25">
      <c r="A148" s="79">
        <v>145</v>
      </c>
      <c r="B148" s="79">
        <v>20</v>
      </c>
      <c r="C148" s="79">
        <v>20</v>
      </c>
      <c r="D148" s="94"/>
      <c r="E148" s="79">
        <v>1232.2361817194419</v>
      </c>
      <c r="F148" s="79">
        <v>36.969108449585633</v>
      </c>
      <c r="G148" s="80"/>
      <c r="H148" s="79">
        <v>0</v>
      </c>
      <c r="I148" s="80">
        <v>-6.7199315199413396</v>
      </c>
      <c r="J148" s="103">
        <v>2</v>
      </c>
      <c r="K148" s="103">
        <v>0.43085177602779001</v>
      </c>
      <c r="L148" s="103">
        <v>1.2150020083983679</v>
      </c>
      <c r="M148" s="103">
        <v>3.1362312935151442</v>
      </c>
    </row>
    <row r="149" spans="1:13" s="81" customFormat="1" x14ac:dyDescent="0.25">
      <c r="A149" s="79">
        <v>146</v>
      </c>
      <c r="B149" s="79">
        <v>21.666809082031289</v>
      </c>
      <c r="C149" s="79">
        <v>21.666809082031289</v>
      </c>
      <c r="D149" s="94"/>
      <c r="E149" s="79">
        <v>1334.931304664319</v>
      </c>
      <c r="F149" s="79">
        <v>37.105303071258533</v>
      </c>
      <c r="G149" s="80"/>
      <c r="H149" s="79">
        <v>0</v>
      </c>
      <c r="I149" s="80">
        <v>-6.7199315199413396</v>
      </c>
      <c r="J149" s="103">
        <v>2</v>
      </c>
      <c r="K149" s="103">
        <v>0.72369878853929503</v>
      </c>
      <c r="L149" s="103">
        <v>2.0408305836808118</v>
      </c>
      <c r="M149" s="103">
        <v>7.8651796994375376</v>
      </c>
    </row>
    <row r="150" spans="1:13" s="81" customFormat="1" x14ac:dyDescent="0.25">
      <c r="A150" s="79">
        <v>147</v>
      </c>
      <c r="B150" s="79">
        <v>23.885630404083269</v>
      </c>
      <c r="C150" s="79">
        <v>23.885630404083269</v>
      </c>
      <c r="D150" s="94"/>
      <c r="E150" s="79">
        <v>1471.6369003544689</v>
      </c>
      <c r="F150" s="79">
        <v>37.202128792228471</v>
      </c>
      <c r="G150" s="80"/>
      <c r="H150" s="79">
        <v>0</v>
      </c>
      <c r="I150" s="80">
        <v>-6.7199315199413396</v>
      </c>
      <c r="J150" s="103">
        <v>2</v>
      </c>
      <c r="K150" s="103">
        <v>0.78307881992511608</v>
      </c>
      <c r="L150" s="103">
        <v>2.2082822721888271</v>
      </c>
      <c r="M150" s="103">
        <v>8.4629306351875009</v>
      </c>
    </row>
    <row r="151" spans="1:13" s="81" customFormat="1" x14ac:dyDescent="0.25">
      <c r="A151" s="79">
        <v>148</v>
      </c>
      <c r="B151" s="79">
        <v>26</v>
      </c>
      <c r="C151" s="79">
        <v>26</v>
      </c>
      <c r="D151" s="94"/>
      <c r="E151" s="79">
        <v>1601.907036235275</v>
      </c>
      <c r="F151" s="79">
        <v>37.273551031200263</v>
      </c>
      <c r="G151" s="80"/>
      <c r="H151" s="79">
        <v>0</v>
      </c>
      <c r="I151" s="80">
        <v>-6.7199315199413396</v>
      </c>
      <c r="J151" s="103">
        <v>2</v>
      </c>
      <c r="K151" s="103">
        <v>0.85843289236314391</v>
      </c>
      <c r="L151" s="103">
        <v>2.4207807564640662</v>
      </c>
      <c r="M151" s="103">
        <v>9.3332929889697684</v>
      </c>
    </row>
    <row r="152" spans="1:13" s="81" customFormat="1" x14ac:dyDescent="0.25">
      <c r="A152" s="79">
        <v>149</v>
      </c>
      <c r="B152" s="79">
        <v>28</v>
      </c>
      <c r="C152" s="79">
        <v>28</v>
      </c>
      <c r="D152" s="94"/>
      <c r="E152" s="79">
        <v>1725.130654407219</v>
      </c>
      <c r="F152" s="79">
        <v>37.366473899665102</v>
      </c>
      <c r="G152" s="80"/>
      <c r="H152" s="79">
        <v>0</v>
      </c>
      <c r="I152" s="80">
        <v>-6.7199315199413396</v>
      </c>
      <c r="J152" s="103">
        <v>2</v>
      </c>
      <c r="K152" s="103">
        <v>0.81725644015871679</v>
      </c>
      <c r="L152" s="103">
        <v>2.3046631612475812</v>
      </c>
      <c r="M152" s="103">
        <v>8.1418165440365566</v>
      </c>
    </row>
    <row r="153" spans="1:13" s="81" customFormat="1" x14ac:dyDescent="0.25">
      <c r="A153" s="79">
        <v>150</v>
      </c>
      <c r="B153" s="79">
        <v>29</v>
      </c>
      <c r="C153" s="79">
        <v>29</v>
      </c>
      <c r="D153" s="94"/>
      <c r="E153" s="79">
        <v>1786.7424634931911</v>
      </c>
      <c r="F153" s="79">
        <v>37.423562846262371</v>
      </c>
      <c r="G153" s="80"/>
      <c r="H153" s="79">
        <v>0</v>
      </c>
      <c r="I153" s="80">
        <v>-6.7199315199413396</v>
      </c>
      <c r="J153" s="103">
        <v>2</v>
      </c>
      <c r="K153" s="103">
        <v>0.67857657687049999</v>
      </c>
      <c r="L153" s="103">
        <v>1.91358594677481</v>
      </c>
      <c r="M153" s="103">
        <v>5.406193483689739</v>
      </c>
    </row>
    <row r="154" spans="1:13" s="81" customFormat="1" x14ac:dyDescent="0.25">
      <c r="A154" s="79">
        <v>151</v>
      </c>
      <c r="B154" s="79">
        <v>29</v>
      </c>
      <c r="C154" s="79">
        <v>29</v>
      </c>
      <c r="D154" s="94"/>
      <c r="E154" s="79">
        <v>1786.7424634931911</v>
      </c>
      <c r="F154" s="79">
        <v>37.5377930777383</v>
      </c>
      <c r="G154" s="80"/>
      <c r="H154" s="79">
        <v>0</v>
      </c>
      <c r="I154" s="80">
        <v>-6.7199315199413396</v>
      </c>
      <c r="J154" s="103">
        <v>2</v>
      </c>
      <c r="K154" s="103">
        <v>0.31266440596890299</v>
      </c>
      <c r="L154" s="103">
        <v>0.88171362483230653</v>
      </c>
      <c r="M154" s="103">
        <v>-1.2406726176384091</v>
      </c>
    </row>
    <row r="155" spans="1:13" s="81" customFormat="1" x14ac:dyDescent="0.25">
      <c r="A155" s="79">
        <v>152</v>
      </c>
      <c r="B155" s="79">
        <v>27.127695591705312</v>
      </c>
      <c r="C155" s="79">
        <v>27.127695591705312</v>
      </c>
      <c r="D155" s="94"/>
      <c r="E155" s="79">
        <v>1671.3864017385149</v>
      </c>
      <c r="F155" s="79">
        <v>37.691926522343302</v>
      </c>
      <c r="G155" s="80"/>
      <c r="H155" s="79">
        <v>0</v>
      </c>
      <c r="I155" s="80">
        <v>-6.7199315199413396</v>
      </c>
      <c r="J155" s="103">
        <v>2</v>
      </c>
      <c r="K155" s="103">
        <v>0</v>
      </c>
      <c r="L155" s="103">
        <v>0</v>
      </c>
      <c r="M155" s="103">
        <v>-3.37457497520011</v>
      </c>
    </row>
    <row r="156" spans="1:13" s="81" customFormat="1" x14ac:dyDescent="0.25">
      <c r="A156" s="79">
        <v>153</v>
      </c>
      <c r="B156" s="79">
        <v>25</v>
      </c>
      <c r="C156" s="79">
        <v>25</v>
      </c>
      <c r="D156" s="94"/>
      <c r="E156" s="79">
        <v>1540.2952271493029</v>
      </c>
      <c r="F156" s="79">
        <v>37.804689522994451</v>
      </c>
      <c r="G156" s="80"/>
      <c r="H156" s="79">
        <v>0</v>
      </c>
      <c r="I156" s="80">
        <v>-6.7199315199413396</v>
      </c>
      <c r="J156" s="103">
        <v>2</v>
      </c>
      <c r="K156" s="103">
        <v>0</v>
      </c>
      <c r="L156" s="103">
        <v>0</v>
      </c>
      <c r="M156" s="103">
        <v>-5.3341752689045494</v>
      </c>
    </row>
    <row r="157" spans="1:13" s="81" customFormat="1" x14ac:dyDescent="0.25">
      <c r="A157" s="79">
        <v>154</v>
      </c>
      <c r="B157" s="79">
        <v>20.137003443725579</v>
      </c>
      <c r="C157" s="79">
        <v>20.137003443725579</v>
      </c>
      <c r="D157" s="94"/>
      <c r="E157" s="79">
        <v>1240.677211738383</v>
      </c>
      <c r="F157" s="79">
        <v>37.901211174149879</v>
      </c>
      <c r="G157" s="80"/>
      <c r="H157" s="79">
        <v>0</v>
      </c>
      <c r="I157" s="80">
        <v>-6.7199315199413396</v>
      </c>
      <c r="J157" s="103">
        <v>2</v>
      </c>
      <c r="K157" s="103">
        <v>0</v>
      </c>
      <c r="L157" s="103">
        <v>0</v>
      </c>
      <c r="M157" s="103">
        <v>-4.1595090820830407</v>
      </c>
    </row>
    <row r="158" spans="1:13" s="81" customFormat="1" x14ac:dyDescent="0.25">
      <c r="A158" s="79">
        <v>155</v>
      </c>
      <c r="B158" s="79">
        <v>15.420928955078089</v>
      </c>
      <c r="C158" s="79">
        <v>15.420928955078089</v>
      </c>
      <c r="D158" s="94"/>
      <c r="E158" s="79">
        <v>950.11133070861092</v>
      </c>
      <c r="F158" s="79">
        <v>38.037197677609242</v>
      </c>
      <c r="G158" s="80"/>
      <c r="H158" s="79">
        <v>0</v>
      </c>
      <c r="I158" s="80">
        <v>-6.7199315199413396</v>
      </c>
      <c r="J158" s="103">
        <v>2</v>
      </c>
      <c r="K158" s="103">
        <v>0</v>
      </c>
      <c r="L158" s="103">
        <v>0</v>
      </c>
      <c r="M158" s="103">
        <v>-3.105165093715232</v>
      </c>
    </row>
    <row r="159" spans="1:13" s="81" customFormat="1" x14ac:dyDescent="0.25">
      <c r="A159" s="79">
        <v>156</v>
      </c>
      <c r="B159" s="79">
        <v>12</v>
      </c>
      <c r="C159" s="79">
        <v>12</v>
      </c>
      <c r="D159" s="94"/>
      <c r="E159" s="79">
        <v>1429.2369980325509</v>
      </c>
      <c r="F159" s="79">
        <v>38.089726789507168</v>
      </c>
      <c r="G159" s="80"/>
      <c r="H159" s="79">
        <v>0</v>
      </c>
      <c r="I159" s="80">
        <v>-6.7199315199413396</v>
      </c>
      <c r="J159" s="103">
        <v>1</v>
      </c>
      <c r="K159" s="103">
        <v>0.24475779338351589</v>
      </c>
      <c r="L159" s="103">
        <v>0.69021697734151466</v>
      </c>
      <c r="M159" s="103">
        <v>-0.88739694736452268</v>
      </c>
    </row>
    <row r="160" spans="1:13" s="81" customFormat="1" x14ac:dyDescent="0.25">
      <c r="A160" s="79">
        <v>157</v>
      </c>
      <c r="B160" s="79">
        <v>12</v>
      </c>
      <c r="C160" s="79">
        <v>12</v>
      </c>
      <c r="D160" s="94"/>
      <c r="E160" s="79">
        <v>1429.2369980325509</v>
      </c>
      <c r="F160" s="79">
        <v>38.225168254470539</v>
      </c>
      <c r="G160" s="80"/>
      <c r="H160" s="79">
        <v>0</v>
      </c>
      <c r="I160" s="80">
        <v>-6.7199315199413396</v>
      </c>
      <c r="J160" s="103">
        <v>1</v>
      </c>
      <c r="K160" s="103">
        <v>0.38441279199853762</v>
      </c>
      <c r="L160" s="103">
        <v>1.0840440734358761</v>
      </c>
      <c r="M160" s="103">
        <v>1.6135574940369171</v>
      </c>
    </row>
    <row r="161" spans="1:13" s="81" customFormat="1" x14ac:dyDescent="0.25">
      <c r="A161" s="79">
        <v>158</v>
      </c>
      <c r="B161" s="79">
        <v>12</v>
      </c>
      <c r="C161" s="79">
        <v>12</v>
      </c>
      <c r="D161" s="94"/>
      <c r="E161" s="79">
        <v>1429.2369980325509</v>
      </c>
      <c r="F161" s="79">
        <v>38.347068642315627</v>
      </c>
      <c r="G161" s="80"/>
      <c r="H161" s="79">
        <v>0</v>
      </c>
      <c r="I161" s="80">
        <v>-6.7199315199413396</v>
      </c>
      <c r="J161" s="103">
        <v>1</v>
      </c>
      <c r="K161" s="103">
        <v>0.56695746391542701</v>
      </c>
      <c r="L161" s="103">
        <v>1.598820048241504</v>
      </c>
      <c r="M161" s="103">
        <v>4.8431618794333113</v>
      </c>
    </row>
    <row r="162" spans="1:13" s="81" customFormat="1" x14ac:dyDescent="0.25">
      <c r="A162" s="79">
        <v>159</v>
      </c>
      <c r="B162" s="79">
        <v>16.364583515625021</v>
      </c>
      <c r="C162" s="79">
        <v>16.364583515625021</v>
      </c>
      <c r="D162" s="94"/>
      <c r="E162" s="79">
        <v>1949.072351493739</v>
      </c>
      <c r="F162" s="79">
        <v>38.438320802256527</v>
      </c>
      <c r="G162" s="80"/>
      <c r="H162" s="79">
        <v>0</v>
      </c>
      <c r="I162" s="80">
        <v>-6.7199315199413396</v>
      </c>
      <c r="J162" s="103">
        <v>1</v>
      </c>
      <c r="K162" s="103">
        <v>1.1109030941380471</v>
      </c>
      <c r="L162" s="103">
        <v>3.1327467254692931</v>
      </c>
      <c r="M162" s="103">
        <v>12.41901346943366</v>
      </c>
    </row>
    <row r="163" spans="1:13" s="81" customFormat="1" x14ac:dyDescent="0.25">
      <c r="A163" s="79">
        <v>160</v>
      </c>
      <c r="B163" s="79">
        <v>20.52688598632815</v>
      </c>
      <c r="C163" s="79">
        <v>20.52688598632815</v>
      </c>
      <c r="D163" s="94"/>
      <c r="E163" s="79">
        <v>1264.6985805191671</v>
      </c>
      <c r="F163" s="79">
        <v>38.466134611131601</v>
      </c>
      <c r="G163" s="80"/>
      <c r="H163" s="79">
        <v>0</v>
      </c>
      <c r="I163" s="80">
        <v>-6.7199315199413396</v>
      </c>
      <c r="J163" s="103">
        <v>2</v>
      </c>
      <c r="K163" s="103">
        <v>0.79988605021484405</v>
      </c>
      <c r="L163" s="103">
        <v>2.2556786616058599</v>
      </c>
      <c r="M163" s="103">
        <v>9.3688064826396982</v>
      </c>
    </row>
    <row r="164" spans="1:13" s="81" customFormat="1" x14ac:dyDescent="0.25">
      <c r="A164" s="79">
        <v>161</v>
      </c>
      <c r="B164" s="79">
        <v>23</v>
      </c>
      <c r="C164" s="79">
        <v>23</v>
      </c>
      <c r="D164" s="94"/>
      <c r="E164" s="79">
        <v>1417.0716089773589</v>
      </c>
      <c r="F164" s="79">
        <v>38.5610976758079</v>
      </c>
      <c r="G164" s="80"/>
      <c r="H164" s="79">
        <v>0</v>
      </c>
      <c r="I164" s="80">
        <v>-6.7199315199413396</v>
      </c>
      <c r="J164" s="103">
        <v>2</v>
      </c>
      <c r="K164" s="103">
        <v>0.84686820194764112</v>
      </c>
      <c r="L164" s="103">
        <v>2.3881683294923479</v>
      </c>
      <c r="M164" s="103">
        <v>9.7461663037436939</v>
      </c>
    </row>
    <row r="165" spans="1:13" s="81" customFormat="1" x14ac:dyDescent="0.25">
      <c r="A165" s="79">
        <v>162</v>
      </c>
      <c r="B165" s="79">
        <v>26</v>
      </c>
      <c r="C165" s="79">
        <v>26</v>
      </c>
      <c r="D165" s="94"/>
      <c r="E165" s="79">
        <v>1601.907036235275</v>
      </c>
      <c r="F165" s="79">
        <v>38.626940687768077</v>
      </c>
      <c r="G165" s="80"/>
      <c r="H165" s="79">
        <v>0</v>
      </c>
      <c r="I165" s="80">
        <v>-6.7199315199413396</v>
      </c>
      <c r="J165" s="103">
        <v>2</v>
      </c>
      <c r="K165" s="103">
        <v>0.9009541264902865</v>
      </c>
      <c r="L165" s="103">
        <v>2.5406906367026081</v>
      </c>
      <c r="M165" s="103">
        <v>10.089432936709789</v>
      </c>
    </row>
    <row r="166" spans="1:13" s="81" customFormat="1" x14ac:dyDescent="0.25">
      <c r="A166" s="79">
        <v>163</v>
      </c>
      <c r="B166" s="79">
        <v>27.787360259338389</v>
      </c>
      <c r="C166" s="79">
        <v>27.787360259338389</v>
      </c>
      <c r="D166" s="94"/>
      <c r="E166" s="79">
        <v>1712.0295353014851</v>
      </c>
      <c r="F166" s="79">
        <v>38.724350252017111</v>
      </c>
      <c r="G166" s="80"/>
      <c r="H166" s="79">
        <v>0</v>
      </c>
      <c r="I166" s="80">
        <v>-6.7199315199413396</v>
      </c>
      <c r="J166" s="103">
        <v>2</v>
      </c>
      <c r="K166" s="103">
        <v>0.89146243037960204</v>
      </c>
      <c r="L166" s="103">
        <v>2.5139240536704781</v>
      </c>
      <c r="M166" s="103">
        <v>9.5204483379651617</v>
      </c>
    </row>
    <row r="167" spans="1:13" s="81" customFormat="1" x14ac:dyDescent="0.25">
      <c r="A167" s="79">
        <v>164</v>
      </c>
      <c r="B167" s="79">
        <v>29.890535217651369</v>
      </c>
      <c r="C167" s="79">
        <v>29.890535217651369</v>
      </c>
      <c r="D167" s="94"/>
      <c r="E167" s="79">
        <v>1152.472468276804</v>
      </c>
      <c r="F167" s="79">
        <v>38.814761850574527</v>
      </c>
      <c r="G167" s="80"/>
      <c r="H167" s="79">
        <v>0</v>
      </c>
      <c r="I167" s="80">
        <v>-6.7199315199413396</v>
      </c>
      <c r="J167" s="103">
        <v>3</v>
      </c>
      <c r="K167" s="103">
        <v>0.67639682185199013</v>
      </c>
      <c r="L167" s="103">
        <v>1.907439037622612</v>
      </c>
      <c r="M167" s="103">
        <v>7.5824030994675962</v>
      </c>
    </row>
    <row r="168" spans="1:13" s="81" customFormat="1" x14ac:dyDescent="0.25">
      <c r="A168" s="79">
        <v>165</v>
      </c>
      <c r="B168" s="79">
        <v>30.67691700137329</v>
      </c>
      <c r="C168" s="79">
        <v>30.67691700137329</v>
      </c>
      <c r="D168" s="94"/>
      <c r="E168" s="79">
        <v>1182.7925461440859</v>
      </c>
      <c r="F168" s="79">
        <v>38.873950456013567</v>
      </c>
      <c r="G168" s="80"/>
      <c r="H168" s="79">
        <v>0</v>
      </c>
      <c r="I168" s="80">
        <v>-6.7199315199413396</v>
      </c>
      <c r="J168" s="103">
        <v>3</v>
      </c>
      <c r="K168" s="103">
        <v>0.61871393996636281</v>
      </c>
      <c r="L168" s="103">
        <v>1.7447733107051431</v>
      </c>
      <c r="M168" s="103">
        <v>6.5275316706524018</v>
      </c>
    </row>
    <row r="169" spans="1:13" s="81" customFormat="1" x14ac:dyDescent="0.25">
      <c r="A169" s="79">
        <v>166</v>
      </c>
      <c r="B169" s="79">
        <v>32</v>
      </c>
      <c r="C169" s="79">
        <v>32</v>
      </c>
      <c r="D169" s="94"/>
      <c r="E169" s="79">
        <v>1233.805909339467</v>
      </c>
      <c r="F169" s="79">
        <v>38.932714664308939</v>
      </c>
      <c r="G169" s="80"/>
      <c r="H169" s="79">
        <v>0</v>
      </c>
      <c r="I169" s="80">
        <v>-6.7199315199413396</v>
      </c>
      <c r="J169" s="103">
        <v>3</v>
      </c>
      <c r="K169" s="103">
        <v>0.52272083744658249</v>
      </c>
      <c r="L169" s="103">
        <v>1.474072761599363</v>
      </c>
      <c r="M169" s="103">
        <v>4.7339839621761559</v>
      </c>
    </row>
    <row r="170" spans="1:13" s="81" customFormat="1" x14ac:dyDescent="0.25">
      <c r="A170" s="79">
        <v>167</v>
      </c>
      <c r="B170" s="79">
        <v>32</v>
      </c>
      <c r="C170" s="79">
        <v>32</v>
      </c>
      <c r="D170" s="94"/>
      <c r="E170" s="79">
        <v>1233.805909339467</v>
      </c>
      <c r="F170" s="79">
        <v>39.063254781654869</v>
      </c>
      <c r="G170" s="80"/>
      <c r="H170" s="79">
        <v>0</v>
      </c>
      <c r="I170" s="80">
        <v>-6.7199315199413396</v>
      </c>
      <c r="J170" s="103">
        <v>3</v>
      </c>
      <c r="K170" s="103">
        <v>0.57616816226289869</v>
      </c>
      <c r="L170" s="103">
        <v>1.6247942175813741</v>
      </c>
      <c r="M170" s="103">
        <v>5.6536255975181149</v>
      </c>
    </row>
    <row r="171" spans="1:13" s="81" customFormat="1" x14ac:dyDescent="0.25">
      <c r="A171" s="79">
        <v>168</v>
      </c>
      <c r="B171" s="79">
        <v>34</v>
      </c>
      <c r="C171" s="79">
        <v>34</v>
      </c>
      <c r="D171" s="94"/>
      <c r="E171" s="79">
        <v>1310.9187786731841</v>
      </c>
      <c r="F171" s="79">
        <v>39.212357216027947</v>
      </c>
      <c r="G171" s="80"/>
      <c r="H171" s="79">
        <v>0</v>
      </c>
      <c r="I171" s="80">
        <v>-6.7199315199413396</v>
      </c>
      <c r="J171" s="103">
        <v>3</v>
      </c>
      <c r="K171" s="103">
        <v>0.98790775136342368</v>
      </c>
      <c r="L171" s="103">
        <v>2.785899858844854</v>
      </c>
      <c r="M171" s="103">
        <v>12.421072560876929</v>
      </c>
    </row>
    <row r="172" spans="1:13" s="81" customFormat="1" x14ac:dyDescent="0.25">
      <c r="A172" s="79">
        <v>169</v>
      </c>
      <c r="B172" s="79">
        <v>36</v>
      </c>
      <c r="C172" s="79">
        <v>36</v>
      </c>
      <c r="D172" s="94"/>
      <c r="E172" s="79">
        <v>1388.0316480069009</v>
      </c>
      <c r="F172" s="79">
        <v>39.315823761079947</v>
      </c>
      <c r="G172" s="80"/>
      <c r="H172" s="79">
        <v>0</v>
      </c>
      <c r="I172" s="80">
        <v>-6.7199315199413396</v>
      </c>
      <c r="J172" s="103">
        <v>3</v>
      </c>
      <c r="K172" s="103">
        <v>0.87743789381702142</v>
      </c>
      <c r="L172" s="103">
        <v>2.4743748605640001</v>
      </c>
      <c r="M172" s="103">
        <v>10.359232664118879</v>
      </c>
    </row>
    <row r="173" spans="1:13" s="81" customFormat="1" x14ac:dyDescent="0.25">
      <c r="A173" s="79">
        <v>170</v>
      </c>
      <c r="B173" s="79">
        <v>37.423126220703153</v>
      </c>
      <c r="C173" s="79">
        <v>37.423126220703153</v>
      </c>
      <c r="D173" s="94"/>
      <c r="E173" s="79">
        <v>1442.902321158135</v>
      </c>
      <c r="F173" s="79">
        <v>39.444149973589568</v>
      </c>
      <c r="G173" s="80"/>
      <c r="H173" s="79">
        <v>0</v>
      </c>
      <c r="I173" s="80">
        <v>-6.7199315199413396</v>
      </c>
      <c r="J173" s="103">
        <v>3</v>
      </c>
      <c r="K173" s="103">
        <v>0.77482248777573848</v>
      </c>
      <c r="L173" s="103">
        <v>2.184999415527582</v>
      </c>
      <c r="M173" s="103">
        <v>8.4314938723142863</v>
      </c>
    </row>
    <row r="174" spans="1:13" s="81" customFormat="1" x14ac:dyDescent="0.25">
      <c r="A174" s="79">
        <v>171</v>
      </c>
      <c r="B174" s="79">
        <v>38</v>
      </c>
      <c r="C174" s="79">
        <v>38</v>
      </c>
      <c r="D174" s="94"/>
      <c r="E174" s="79">
        <v>1465.144517340618</v>
      </c>
      <c r="F174" s="79">
        <v>39.545078348188987</v>
      </c>
      <c r="G174" s="80"/>
      <c r="H174" s="79">
        <v>0</v>
      </c>
      <c r="I174" s="80">
        <v>-6.7199315199413396</v>
      </c>
      <c r="J174" s="103">
        <v>3</v>
      </c>
      <c r="K174" s="103">
        <v>0.4535056969174977</v>
      </c>
      <c r="L174" s="103">
        <v>1.2788860653073439</v>
      </c>
      <c r="M174" s="103">
        <v>2.7153399280743069</v>
      </c>
    </row>
    <row r="175" spans="1:13" s="81" customFormat="1" x14ac:dyDescent="0.25">
      <c r="A175" s="79">
        <v>172</v>
      </c>
      <c r="B175" s="79">
        <v>36.589233398437479</v>
      </c>
      <c r="C175" s="79">
        <v>36.589233398437479</v>
      </c>
      <c r="D175" s="94"/>
      <c r="E175" s="79">
        <v>1410.7503870372859</v>
      </c>
      <c r="F175" s="79">
        <v>39.650098901244519</v>
      </c>
      <c r="G175" s="80"/>
      <c r="H175" s="79">
        <v>0</v>
      </c>
      <c r="I175" s="80">
        <v>-6.7199315199413396</v>
      </c>
      <c r="J175" s="103">
        <v>3</v>
      </c>
      <c r="K175" s="103">
        <v>0</v>
      </c>
      <c r="L175" s="103">
        <v>0</v>
      </c>
      <c r="M175" s="103">
        <v>-4.8140441416018724</v>
      </c>
    </row>
    <row r="176" spans="1:13" s="81" customFormat="1" x14ac:dyDescent="0.25">
      <c r="A176" s="79">
        <v>173</v>
      </c>
      <c r="B176" s="79">
        <v>32.603118896484347</v>
      </c>
      <c r="C176" s="79">
        <v>32.603118896484347</v>
      </c>
      <c r="D176" s="94"/>
      <c r="E176" s="79">
        <v>1257.0600236681139</v>
      </c>
      <c r="F176" s="79">
        <v>39.742462550221973</v>
      </c>
      <c r="G176" s="80"/>
      <c r="H176" s="79">
        <v>0</v>
      </c>
      <c r="I176" s="80">
        <v>-6.7199315199413396</v>
      </c>
      <c r="J176" s="103">
        <v>3</v>
      </c>
      <c r="K176" s="103">
        <v>0</v>
      </c>
      <c r="L176" s="103">
        <v>0</v>
      </c>
      <c r="M176" s="103">
        <v>-4.2212543557394424</v>
      </c>
    </row>
    <row r="177" spans="1:13" s="81" customFormat="1" x14ac:dyDescent="0.25">
      <c r="A177" s="79">
        <v>174</v>
      </c>
      <c r="B177" s="79">
        <v>28</v>
      </c>
      <c r="C177" s="79">
        <v>28</v>
      </c>
      <c r="D177" s="94"/>
      <c r="E177" s="79">
        <v>1079.580170672034</v>
      </c>
      <c r="F177" s="79">
        <v>39.893534883057413</v>
      </c>
      <c r="G177" s="80"/>
      <c r="H177" s="79">
        <v>0</v>
      </c>
      <c r="I177" s="80">
        <v>-6.7199315199413396</v>
      </c>
      <c r="J177" s="103">
        <v>3</v>
      </c>
      <c r="K177" s="103">
        <v>0</v>
      </c>
      <c r="L177" s="103">
        <v>0</v>
      </c>
      <c r="M177" s="103">
        <v>-3.56591051170725</v>
      </c>
    </row>
    <row r="178" spans="1:13" s="81" customFormat="1" x14ac:dyDescent="0.25">
      <c r="A178" s="79">
        <v>175</v>
      </c>
      <c r="B178" s="79">
        <v>26</v>
      </c>
      <c r="C178" s="79">
        <v>26</v>
      </c>
      <c r="D178" s="94"/>
      <c r="E178" s="79">
        <v>1601.907036235275</v>
      </c>
      <c r="F178" s="79">
        <v>39.986547526415613</v>
      </c>
      <c r="G178" s="80"/>
      <c r="H178" s="79">
        <v>0</v>
      </c>
      <c r="I178" s="80">
        <v>-6.7199315199413396</v>
      </c>
      <c r="J178" s="103">
        <v>2</v>
      </c>
      <c r="K178" s="103">
        <v>0.38408774367729398</v>
      </c>
      <c r="L178" s="103">
        <v>1.0831274371699691</v>
      </c>
      <c r="M178" s="103">
        <v>0.92139268674515173</v>
      </c>
    </row>
    <row r="179" spans="1:13" s="81" customFormat="1" x14ac:dyDescent="0.25">
      <c r="A179" s="79">
        <v>176</v>
      </c>
      <c r="B179" s="79">
        <v>26</v>
      </c>
      <c r="C179" s="79">
        <v>26</v>
      </c>
      <c r="D179" s="94"/>
      <c r="E179" s="79">
        <v>1601.907036235275</v>
      </c>
      <c r="F179" s="79">
        <v>40.106088712276552</v>
      </c>
      <c r="G179" s="80"/>
      <c r="H179" s="79">
        <v>0</v>
      </c>
      <c r="I179" s="80">
        <v>-6.7199315199413396</v>
      </c>
      <c r="J179" s="103">
        <v>2</v>
      </c>
      <c r="K179" s="103">
        <v>0.3264809993882688</v>
      </c>
      <c r="L179" s="103">
        <v>0.92067641827491797</v>
      </c>
      <c r="M179" s="103">
        <v>-0.1202874493420643</v>
      </c>
    </row>
    <row r="180" spans="1:13" s="81" customFormat="1" x14ac:dyDescent="0.25">
      <c r="A180" s="79">
        <v>177</v>
      </c>
      <c r="B180" s="79">
        <v>25</v>
      </c>
      <c r="C180" s="79">
        <v>25</v>
      </c>
      <c r="D180" s="94"/>
      <c r="E180" s="79">
        <v>1540.2952271493029</v>
      </c>
      <c r="F180" s="79">
        <v>40.225629898137491</v>
      </c>
      <c r="G180" s="80"/>
      <c r="H180" s="79">
        <v>0</v>
      </c>
      <c r="I180" s="80">
        <v>-6.7199315199413396</v>
      </c>
      <c r="J180" s="103">
        <v>2</v>
      </c>
      <c r="K180" s="103">
        <v>0.50567970490388892</v>
      </c>
      <c r="L180" s="103">
        <v>1.426016767828967</v>
      </c>
      <c r="M180" s="103">
        <v>3.358569914475054</v>
      </c>
    </row>
    <row r="181" spans="1:13" s="81" customFormat="1" x14ac:dyDescent="0.25">
      <c r="A181" s="79">
        <v>178</v>
      </c>
      <c r="B181" s="79">
        <v>27</v>
      </c>
      <c r="C181" s="79">
        <v>27</v>
      </c>
      <c r="D181" s="94"/>
      <c r="E181" s="79">
        <v>1663.518845321247</v>
      </c>
      <c r="F181" s="79">
        <v>40.321564965899192</v>
      </c>
      <c r="G181" s="80"/>
      <c r="H181" s="79">
        <v>0</v>
      </c>
      <c r="I181" s="80">
        <v>-6.7199315199413396</v>
      </c>
      <c r="J181" s="103">
        <v>2</v>
      </c>
      <c r="K181" s="103">
        <v>0.99476775117644378</v>
      </c>
      <c r="L181" s="103">
        <v>2.805245058317571</v>
      </c>
      <c r="M181" s="103">
        <v>11.528191724538599</v>
      </c>
    </row>
    <row r="182" spans="1:13" s="81" customFormat="1" x14ac:dyDescent="0.25">
      <c r="A182" s="79">
        <v>179</v>
      </c>
      <c r="B182" s="79">
        <v>29</v>
      </c>
      <c r="C182" s="79">
        <v>29</v>
      </c>
      <c r="D182" s="94"/>
      <c r="E182" s="79">
        <v>1118.136605338892</v>
      </c>
      <c r="F182" s="79">
        <v>40.401455007863348</v>
      </c>
      <c r="G182" s="80"/>
      <c r="H182" s="79">
        <v>0</v>
      </c>
      <c r="I182" s="80">
        <v>-6.7199315199413396</v>
      </c>
      <c r="J182" s="103">
        <v>3</v>
      </c>
      <c r="K182" s="103">
        <v>0.55328819679159913</v>
      </c>
      <c r="L182" s="103">
        <v>1.560272714952309</v>
      </c>
      <c r="M182" s="103">
        <v>5.6113448401161428</v>
      </c>
    </row>
    <row r="183" spans="1:13" s="81" customFormat="1" x14ac:dyDescent="0.25">
      <c r="A183" s="79">
        <v>180</v>
      </c>
      <c r="B183" s="79">
        <v>29</v>
      </c>
      <c r="C183" s="79">
        <v>29</v>
      </c>
      <c r="D183" s="94"/>
      <c r="E183" s="79">
        <v>1118.136605338892</v>
      </c>
      <c r="F183" s="79">
        <v>40.486484429170993</v>
      </c>
      <c r="G183" s="80"/>
      <c r="H183" s="79">
        <v>0</v>
      </c>
      <c r="I183" s="80">
        <v>-6.7199315199413396</v>
      </c>
      <c r="J183" s="103">
        <v>3</v>
      </c>
      <c r="K183" s="103">
        <v>0.31749258845139688</v>
      </c>
      <c r="L183" s="103">
        <v>0.89532909943293915</v>
      </c>
      <c r="M183" s="103">
        <v>1.579362277616466</v>
      </c>
    </row>
    <row r="184" spans="1:13" s="81" customFormat="1" x14ac:dyDescent="0.25">
      <c r="A184" s="79">
        <v>181</v>
      </c>
      <c r="B184" s="79">
        <v>29</v>
      </c>
      <c r="C184" s="79">
        <v>29</v>
      </c>
      <c r="D184" s="94"/>
      <c r="E184" s="79">
        <v>1118.136605338892</v>
      </c>
      <c r="F184" s="79">
        <v>40.578458808452581</v>
      </c>
      <c r="G184" s="80"/>
      <c r="H184" s="79">
        <v>0</v>
      </c>
      <c r="I184" s="80">
        <v>-6.7199315199413396</v>
      </c>
      <c r="J184" s="103">
        <v>3</v>
      </c>
      <c r="K184" s="103">
        <v>0.39040265074411779</v>
      </c>
      <c r="L184" s="103">
        <v>1.1009354750984119</v>
      </c>
      <c r="M184" s="103">
        <v>2.836867012863717</v>
      </c>
    </row>
    <row r="185" spans="1:13" s="81" customFormat="1" x14ac:dyDescent="0.25">
      <c r="A185" s="79">
        <v>182</v>
      </c>
      <c r="B185" s="79">
        <v>29</v>
      </c>
      <c r="C185" s="79">
        <v>29</v>
      </c>
      <c r="D185" s="94"/>
      <c r="E185" s="79">
        <v>1118.136605338892</v>
      </c>
      <c r="F185" s="79">
        <v>40.676218373157198</v>
      </c>
      <c r="G185" s="80"/>
      <c r="H185" s="79">
        <v>0</v>
      </c>
      <c r="I185" s="80">
        <v>-6.7199315199413396</v>
      </c>
      <c r="J185" s="103">
        <v>3</v>
      </c>
      <c r="K185" s="103">
        <v>0.31856008017756648</v>
      </c>
      <c r="L185" s="103">
        <v>0.89833942610073758</v>
      </c>
      <c r="M185" s="103">
        <v>1.598989402928535</v>
      </c>
    </row>
    <row r="186" spans="1:13" s="81" customFormat="1" x14ac:dyDescent="0.25">
      <c r="A186" s="79">
        <v>183</v>
      </c>
      <c r="B186" s="79">
        <v>28.229400405364991</v>
      </c>
      <c r="C186" s="79">
        <v>28.229400405364991</v>
      </c>
      <c r="D186" s="94"/>
      <c r="E186" s="79">
        <v>1088.4250324140401</v>
      </c>
      <c r="F186" s="79">
        <v>40.768192752438793</v>
      </c>
      <c r="G186" s="80"/>
      <c r="H186" s="79">
        <v>0</v>
      </c>
      <c r="I186" s="80">
        <v>-6.7199315199413396</v>
      </c>
      <c r="J186" s="103">
        <v>3</v>
      </c>
      <c r="K186" s="103">
        <v>9.7562461834771075E-2</v>
      </c>
      <c r="L186" s="103">
        <v>0.27512614237405442</v>
      </c>
      <c r="M186" s="103">
        <v>-2.1515696505360591</v>
      </c>
    </row>
    <row r="187" spans="1:13" s="81" customFormat="1" x14ac:dyDescent="0.25">
      <c r="A187" s="79">
        <v>184</v>
      </c>
      <c r="B187" s="79">
        <v>26.232706473022461</v>
      </c>
      <c r="C187" s="79">
        <v>26.232706473022461</v>
      </c>
      <c r="D187" s="94"/>
      <c r="E187" s="79">
        <v>1616.244503024205</v>
      </c>
      <c r="F187" s="79">
        <v>40.860225607950483</v>
      </c>
      <c r="G187" s="80"/>
      <c r="H187" s="79">
        <v>0</v>
      </c>
      <c r="I187" s="80">
        <v>-6.7199315199413396</v>
      </c>
      <c r="J187" s="103">
        <v>2</v>
      </c>
      <c r="K187" s="103">
        <v>0</v>
      </c>
      <c r="L187" s="103">
        <v>0</v>
      </c>
      <c r="M187" s="103">
        <v>-4.341289421554392</v>
      </c>
    </row>
    <row r="188" spans="1:13" s="81" customFormat="1" x14ac:dyDescent="0.25">
      <c r="A188" s="79">
        <v>185</v>
      </c>
      <c r="B188" s="79">
        <v>23.805399479522691</v>
      </c>
      <c r="C188" s="79">
        <v>23.805399479522691</v>
      </c>
      <c r="D188" s="94"/>
      <c r="E188" s="79">
        <v>1466.693727947652</v>
      </c>
      <c r="F188" s="79">
        <v>40.987102845769073</v>
      </c>
      <c r="G188" s="80"/>
      <c r="H188" s="79">
        <v>0</v>
      </c>
      <c r="I188" s="80">
        <v>-6.7199315199413396</v>
      </c>
      <c r="J188" s="103">
        <v>2</v>
      </c>
      <c r="K188" s="103">
        <v>0</v>
      </c>
      <c r="L188" s="103">
        <v>0</v>
      </c>
      <c r="M188" s="103">
        <v>-5.0362486159126503</v>
      </c>
    </row>
    <row r="189" spans="1:13" s="81" customFormat="1" x14ac:dyDescent="0.25">
      <c r="A189" s="79">
        <v>186</v>
      </c>
      <c r="B189" s="79">
        <v>21</v>
      </c>
      <c r="C189" s="79">
        <v>21</v>
      </c>
      <c r="D189" s="94"/>
      <c r="E189" s="79">
        <v>1293.8479908054151</v>
      </c>
      <c r="F189" s="79">
        <v>41.089644482234597</v>
      </c>
      <c r="G189" s="80"/>
      <c r="H189" s="79">
        <v>0</v>
      </c>
      <c r="I189" s="80">
        <v>-6.7199315199413396</v>
      </c>
      <c r="J189" s="103">
        <v>2</v>
      </c>
      <c r="K189" s="103">
        <v>0</v>
      </c>
      <c r="L189" s="103">
        <v>0</v>
      </c>
      <c r="M189" s="103">
        <v>-3.442905004801029</v>
      </c>
    </row>
    <row r="190" spans="1:13" s="81" customFormat="1" x14ac:dyDescent="0.25">
      <c r="A190" s="79">
        <v>187</v>
      </c>
      <c r="B190" s="79">
        <v>19.501749425353971</v>
      </c>
      <c r="C190" s="79">
        <v>19.501749425353971</v>
      </c>
      <c r="D190" s="94"/>
      <c r="E190" s="79">
        <v>1201.5380624373749</v>
      </c>
      <c r="F190" s="79">
        <v>41.210068545713924</v>
      </c>
      <c r="G190" s="80"/>
      <c r="H190" s="79">
        <v>0</v>
      </c>
      <c r="I190" s="80">
        <v>-6.7199315199413396</v>
      </c>
      <c r="J190" s="103">
        <v>2</v>
      </c>
      <c r="K190" s="103">
        <v>0.15110386701224279</v>
      </c>
      <c r="L190" s="103">
        <v>0.42611290497452481</v>
      </c>
      <c r="M190" s="103">
        <v>-1.6345445682310691</v>
      </c>
    </row>
    <row r="191" spans="1:13" s="81" customFormat="1" x14ac:dyDescent="0.25">
      <c r="A191" s="79">
        <v>188</v>
      </c>
      <c r="B191" s="79">
        <v>18</v>
      </c>
      <c r="C191" s="79">
        <v>18</v>
      </c>
      <c r="D191" s="94"/>
      <c r="E191" s="79">
        <v>1109.0125635474981</v>
      </c>
      <c r="F191" s="79">
        <v>41.321423626551017</v>
      </c>
      <c r="G191" s="80"/>
      <c r="H191" s="79">
        <v>0</v>
      </c>
      <c r="I191" s="80">
        <v>-6.7199315199413396</v>
      </c>
      <c r="J191" s="103">
        <v>2</v>
      </c>
      <c r="K191" s="103">
        <v>0.15633973392357201</v>
      </c>
      <c r="L191" s="103">
        <v>0.44087804966447308</v>
      </c>
      <c r="M191" s="103">
        <v>-1.1918388106894779</v>
      </c>
    </row>
    <row r="192" spans="1:13" s="81" customFormat="1" x14ac:dyDescent="0.25">
      <c r="A192" s="79">
        <v>189</v>
      </c>
      <c r="B192" s="79">
        <v>16.7530517578125</v>
      </c>
      <c r="C192" s="79">
        <v>16.7530517578125</v>
      </c>
      <c r="D192" s="94"/>
      <c r="E192" s="79">
        <v>1032.185826509753</v>
      </c>
      <c r="F192" s="79">
        <v>41.406591502565597</v>
      </c>
      <c r="G192" s="80"/>
      <c r="H192" s="79">
        <v>0</v>
      </c>
      <c r="I192" s="80">
        <v>-6.7199315199413396</v>
      </c>
      <c r="J192" s="103">
        <v>2</v>
      </c>
      <c r="K192" s="103">
        <v>8.3846075218449875E-2</v>
      </c>
      <c r="L192" s="103">
        <v>0.2364459321160286</v>
      </c>
      <c r="M192" s="103">
        <v>-2.176740813412982</v>
      </c>
    </row>
    <row r="193" spans="1:13" s="81" customFormat="1" x14ac:dyDescent="0.25">
      <c r="A193" s="79">
        <v>190</v>
      </c>
      <c r="B193" s="79">
        <v>14.2528989170227</v>
      </c>
      <c r="C193" s="79">
        <v>14.2528989170227</v>
      </c>
      <c r="D193" s="94"/>
      <c r="E193" s="79">
        <v>1697.56420511891</v>
      </c>
      <c r="F193" s="79">
        <v>41.495347007458797</v>
      </c>
      <c r="G193" s="80"/>
      <c r="H193" s="79">
        <v>0</v>
      </c>
      <c r="I193" s="80">
        <v>-6.7199315199413396</v>
      </c>
      <c r="J193" s="103">
        <v>1</v>
      </c>
      <c r="K193" s="103">
        <v>0.23204448110489129</v>
      </c>
      <c r="L193" s="103">
        <v>0.6543654367157935</v>
      </c>
      <c r="M193" s="103">
        <v>-2.2595049979643518</v>
      </c>
    </row>
    <row r="194" spans="1:13" s="81" customFormat="1" x14ac:dyDescent="0.25">
      <c r="A194" s="79">
        <v>191</v>
      </c>
      <c r="B194" s="79">
        <v>13</v>
      </c>
      <c r="C194" s="79">
        <v>13</v>
      </c>
      <c r="D194" s="94"/>
      <c r="E194" s="79">
        <v>1548.3400812019299</v>
      </c>
      <c r="F194" s="79">
        <v>41.63486197101571</v>
      </c>
      <c r="G194" s="80"/>
      <c r="H194" s="79">
        <v>0</v>
      </c>
      <c r="I194" s="80">
        <v>-6.7199315199413396</v>
      </c>
      <c r="J194" s="103">
        <v>1</v>
      </c>
      <c r="K194" s="103">
        <v>0.33065513666313018</v>
      </c>
      <c r="L194" s="103">
        <v>0.93244748539002709</v>
      </c>
      <c r="M194" s="103">
        <v>0.19750456040015851</v>
      </c>
    </row>
    <row r="195" spans="1:13" s="81" customFormat="1" x14ac:dyDescent="0.25">
      <c r="A195" s="79">
        <v>192</v>
      </c>
      <c r="B195" s="79">
        <v>13</v>
      </c>
      <c r="C195" s="79">
        <v>13</v>
      </c>
      <c r="D195" s="94"/>
      <c r="E195" s="79">
        <v>1548.3400812019299</v>
      </c>
      <c r="F195" s="79">
        <v>41.758682872901453</v>
      </c>
      <c r="G195" s="80"/>
      <c r="H195" s="79">
        <v>0</v>
      </c>
      <c r="I195" s="80">
        <v>-6.7199315199413396</v>
      </c>
      <c r="J195" s="103">
        <v>1</v>
      </c>
      <c r="K195" s="103">
        <v>0.45394202529183292</v>
      </c>
      <c r="L195" s="103">
        <v>1.2801165113229691</v>
      </c>
      <c r="M195" s="103">
        <v>2.4156945601190181</v>
      </c>
    </row>
    <row r="196" spans="1:13" s="81" customFormat="1" x14ac:dyDescent="0.25">
      <c r="A196" s="79">
        <v>193</v>
      </c>
      <c r="B196" s="79">
        <v>13</v>
      </c>
      <c r="C196" s="79">
        <v>13</v>
      </c>
      <c r="D196" s="94"/>
      <c r="E196" s="79">
        <v>1548.3400812019299</v>
      </c>
      <c r="F196" s="79">
        <v>41.893969285397141</v>
      </c>
      <c r="G196" s="80"/>
      <c r="H196" s="79">
        <v>0</v>
      </c>
      <c r="I196" s="80">
        <v>-6.7199315199413396</v>
      </c>
      <c r="J196" s="103">
        <v>1</v>
      </c>
      <c r="K196" s="103">
        <v>0.31415471420341162</v>
      </c>
      <c r="L196" s="103">
        <v>0.88591629405362071</v>
      </c>
      <c r="M196" s="103">
        <v>-9.8333227754509159E-2</v>
      </c>
    </row>
    <row r="197" spans="1:13" s="81" customFormat="1" x14ac:dyDescent="0.25">
      <c r="A197" s="79">
        <v>194</v>
      </c>
      <c r="B197" s="79">
        <v>12</v>
      </c>
      <c r="C197" s="79">
        <v>12</v>
      </c>
      <c r="D197" s="94"/>
      <c r="E197" s="79">
        <v>1429.2369980325509</v>
      </c>
      <c r="F197" s="79">
        <v>42.017790187282877</v>
      </c>
      <c r="G197" s="80"/>
      <c r="H197" s="79">
        <v>0</v>
      </c>
      <c r="I197" s="80">
        <v>-6.7199315199413396</v>
      </c>
      <c r="J197" s="103">
        <v>1</v>
      </c>
      <c r="K197" s="103">
        <v>0.28976122714307151</v>
      </c>
      <c r="L197" s="103">
        <v>0.8171266605434615</v>
      </c>
      <c r="M197" s="103">
        <v>-4.7057689012530907E-2</v>
      </c>
    </row>
    <row r="198" spans="1:13" s="81" customFormat="1" x14ac:dyDescent="0.25">
      <c r="A198" s="79">
        <v>195</v>
      </c>
      <c r="B198" s="79">
        <v>12</v>
      </c>
      <c r="C198" s="79">
        <v>12</v>
      </c>
      <c r="D198" s="94"/>
      <c r="E198" s="79">
        <v>1429.2369980325509</v>
      </c>
      <c r="F198" s="79">
        <v>42.147117608814398</v>
      </c>
      <c r="G198" s="80"/>
      <c r="H198" s="79">
        <v>0</v>
      </c>
      <c r="I198" s="80">
        <v>-6.7199315199413396</v>
      </c>
      <c r="J198" s="103">
        <v>1</v>
      </c>
      <c r="K198" s="103">
        <v>0.40577223306696347</v>
      </c>
      <c r="L198" s="103">
        <v>1.1442776972488371</v>
      </c>
      <c r="M198" s="103">
        <v>2.025495393822482</v>
      </c>
    </row>
    <row r="199" spans="1:13" s="81" customFormat="1" x14ac:dyDescent="0.25">
      <c r="A199" s="79">
        <v>196</v>
      </c>
      <c r="B199" s="79">
        <v>12</v>
      </c>
      <c r="C199" s="79">
        <v>12</v>
      </c>
      <c r="D199" s="94"/>
      <c r="E199" s="79">
        <v>1429.2369980325509</v>
      </c>
      <c r="F199" s="79">
        <v>42.287910540955878</v>
      </c>
      <c r="G199" s="80"/>
      <c r="H199" s="79">
        <v>0</v>
      </c>
      <c r="I199" s="80">
        <v>-6.7199315199413396</v>
      </c>
      <c r="J199" s="103">
        <v>1</v>
      </c>
      <c r="K199" s="103">
        <v>0.39196722290942188</v>
      </c>
      <c r="L199" s="103">
        <v>1.10534756860457</v>
      </c>
      <c r="M199" s="103">
        <v>1.781059263859921</v>
      </c>
    </row>
    <row r="200" spans="1:13" s="81" customFormat="1" x14ac:dyDescent="0.25">
      <c r="A200" s="79">
        <v>197</v>
      </c>
      <c r="B200" s="79">
        <v>12</v>
      </c>
      <c r="C200" s="79">
        <v>12</v>
      </c>
      <c r="D200" s="94"/>
      <c r="E200" s="79">
        <v>1429.2369980325509</v>
      </c>
      <c r="F200" s="79">
        <v>42.412005396330443</v>
      </c>
      <c r="G200" s="80"/>
      <c r="H200" s="79">
        <v>0</v>
      </c>
      <c r="I200" s="80">
        <v>-6.7199315199413396</v>
      </c>
      <c r="J200" s="103">
        <v>1</v>
      </c>
      <c r="K200" s="103">
        <v>0.3859034860649091</v>
      </c>
      <c r="L200" s="103">
        <v>1.0882478307030441</v>
      </c>
      <c r="M200" s="103">
        <v>1.674113457732852</v>
      </c>
    </row>
    <row r="201" spans="1:13" s="81" customFormat="1" x14ac:dyDescent="0.25">
      <c r="A201" s="79">
        <v>198</v>
      </c>
      <c r="B201" s="79">
        <v>12</v>
      </c>
      <c r="C201" s="79">
        <v>12</v>
      </c>
      <c r="D201" s="94"/>
      <c r="E201" s="79">
        <v>1429.2369980325509</v>
      </c>
      <c r="F201" s="79">
        <v>42.532687548630889</v>
      </c>
      <c r="G201" s="80"/>
      <c r="H201" s="79">
        <v>0</v>
      </c>
      <c r="I201" s="80">
        <v>-6.7199315199413396</v>
      </c>
      <c r="J201" s="103">
        <v>1</v>
      </c>
      <c r="K201" s="103">
        <v>0.423917895874178</v>
      </c>
      <c r="L201" s="103">
        <v>1.1954484663651821</v>
      </c>
      <c r="M201" s="103">
        <v>2.3509967823744549</v>
      </c>
    </row>
    <row r="202" spans="1:13" s="81" customFormat="1" x14ac:dyDescent="0.25">
      <c r="A202" s="79">
        <v>199</v>
      </c>
      <c r="B202" s="79">
        <v>12.715617146362311</v>
      </c>
      <c r="C202" s="79">
        <v>12.715617146362311</v>
      </c>
      <c r="D202" s="94"/>
      <c r="E202" s="79">
        <v>1514.4692065331751</v>
      </c>
      <c r="F202" s="79">
        <v>42.693398764006822</v>
      </c>
      <c r="G202" s="80"/>
      <c r="H202" s="79">
        <v>0</v>
      </c>
      <c r="I202" s="80">
        <v>-6.7199315199413396</v>
      </c>
      <c r="J202" s="103">
        <v>1</v>
      </c>
      <c r="K202" s="103">
        <v>0.47510034868876277</v>
      </c>
      <c r="L202" s="103">
        <v>1.3397829833023109</v>
      </c>
      <c r="M202" s="103">
        <v>2.9359365242210469</v>
      </c>
    </row>
    <row r="203" spans="1:13" s="81" customFormat="1" x14ac:dyDescent="0.25">
      <c r="A203" s="79">
        <v>200</v>
      </c>
      <c r="B203" s="79">
        <v>13</v>
      </c>
      <c r="C203" s="79">
        <v>13</v>
      </c>
      <c r="D203" s="94"/>
      <c r="E203" s="79">
        <v>1548.3400812019299</v>
      </c>
      <c r="F203" s="79">
        <v>42.788562013598593</v>
      </c>
      <c r="G203" s="80"/>
      <c r="H203" s="79">
        <v>0</v>
      </c>
      <c r="I203" s="80">
        <v>-6.7199315199413396</v>
      </c>
      <c r="J203" s="103">
        <v>1</v>
      </c>
      <c r="K203" s="103">
        <v>0.42300439342545892</v>
      </c>
      <c r="L203" s="103">
        <v>1.1928723894597939</v>
      </c>
      <c r="M203" s="103">
        <v>1.870216342234559</v>
      </c>
    </row>
    <row r="204" spans="1:13" s="81" customFormat="1" x14ac:dyDescent="0.25">
      <c r="A204" s="79">
        <v>201</v>
      </c>
      <c r="B204" s="79">
        <v>13</v>
      </c>
      <c r="C204" s="79">
        <v>13</v>
      </c>
      <c r="D204" s="94"/>
      <c r="E204" s="79">
        <v>1548.3400812019299</v>
      </c>
      <c r="F204" s="79">
        <v>42.923655929487708</v>
      </c>
      <c r="G204" s="80"/>
      <c r="H204" s="79">
        <v>0</v>
      </c>
      <c r="I204" s="80">
        <v>-6.7199315199413396</v>
      </c>
      <c r="J204" s="103">
        <v>1</v>
      </c>
      <c r="K204" s="103">
        <v>0.47339857651695039</v>
      </c>
      <c r="L204" s="103">
        <v>1.3349839857778001</v>
      </c>
      <c r="M204" s="103">
        <v>2.7742121230539381</v>
      </c>
    </row>
    <row r="205" spans="1:13" s="81" customFormat="1" x14ac:dyDescent="0.25">
      <c r="A205" s="79">
        <v>202</v>
      </c>
      <c r="B205" s="79">
        <v>14</v>
      </c>
      <c r="C205" s="79">
        <v>14</v>
      </c>
      <c r="D205" s="94"/>
      <c r="E205" s="79">
        <v>1667.443164371309</v>
      </c>
      <c r="F205" s="79">
        <v>43.068001591598239</v>
      </c>
      <c r="G205" s="80"/>
      <c r="H205" s="79">
        <v>0</v>
      </c>
      <c r="I205" s="80">
        <v>-6.7199315199413396</v>
      </c>
      <c r="J205" s="103">
        <v>1</v>
      </c>
      <c r="K205" s="103">
        <v>0.56285188197190172</v>
      </c>
      <c r="L205" s="103">
        <v>1.5872423071607631</v>
      </c>
      <c r="M205" s="103">
        <v>3.8944892765502539</v>
      </c>
    </row>
    <row r="206" spans="1:13" s="81" customFormat="1" x14ac:dyDescent="0.25">
      <c r="A206" s="79">
        <v>203</v>
      </c>
      <c r="B206" s="79">
        <v>15</v>
      </c>
      <c r="C206" s="79">
        <v>15</v>
      </c>
      <c r="D206" s="94"/>
      <c r="E206" s="79">
        <v>1786.546247540688</v>
      </c>
      <c r="F206" s="79">
        <v>43.176136560821973</v>
      </c>
      <c r="G206" s="80"/>
      <c r="H206" s="79">
        <v>0</v>
      </c>
      <c r="I206" s="80">
        <v>-6.7199315199413396</v>
      </c>
      <c r="J206" s="103">
        <v>1</v>
      </c>
      <c r="K206" s="103">
        <v>0.64625769883556772</v>
      </c>
      <c r="L206" s="103">
        <v>1.8224467107163009</v>
      </c>
      <c r="M206" s="103">
        <v>4.8872004094797106</v>
      </c>
    </row>
    <row r="207" spans="1:13" s="81" customFormat="1" x14ac:dyDescent="0.25">
      <c r="A207" s="79">
        <v>204</v>
      </c>
      <c r="B207" s="79">
        <v>17.264587534637471</v>
      </c>
      <c r="C207" s="79">
        <v>17.264587534637471</v>
      </c>
      <c r="D207" s="94"/>
      <c r="E207" s="79">
        <v>2056.2656050229539</v>
      </c>
      <c r="F207" s="79">
        <v>43.266957524482088</v>
      </c>
      <c r="G207" s="80"/>
      <c r="H207" s="79">
        <v>0</v>
      </c>
      <c r="I207" s="80">
        <v>-6.7199315199413396</v>
      </c>
      <c r="J207" s="103">
        <v>1</v>
      </c>
      <c r="K207" s="103">
        <v>0.97707502717945627</v>
      </c>
      <c r="L207" s="103">
        <v>2.755351576646067</v>
      </c>
      <c r="M207" s="103">
        <v>9.5864317383989341</v>
      </c>
    </row>
    <row r="208" spans="1:13" s="81" customFormat="1" x14ac:dyDescent="0.25">
      <c r="A208" s="79">
        <v>205</v>
      </c>
      <c r="B208" s="79">
        <v>21</v>
      </c>
      <c r="C208" s="79">
        <v>21</v>
      </c>
      <c r="D208" s="94"/>
      <c r="E208" s="79">
        <v>1293.8479908054151</v>
      </c>
      <c r="F208" s="79">
        <v>43.325554272020447</v>
      </c>
      <c r="G208" s="80"/>
      <c r="H208" s="79">
        <v>0</v>
      </c>
      <c r="I208" s="80">
        <v>-6.7199315199413396</v>
      </c>
      <c r="J208" s="103">
        <v>2</v>
      </c>
      <c r="K208" s="103">
        <v>0.89196202944186886</v>
      </c>
      <c r="L208" s="103">
        <v>2.5153329230260701</v>
      </c>
      <c r="M208" s="103">
        <v>10.88177538589321</v>
      </c>
    </row>
    <row r="209" spans="1:13" s="81" customFormat="1" x14ac:dyDescent="0.25">
      <c r="A209" s="79">
        <v>206</v>
      </c>
      <c r="B209" s="79">
        <v>24</v>
      </c>
      <c r="C209" s="79">
        <v>24</v>
      </c>
      <c r="D209" s="94"/>
      <c r="E209" s="79">
        <v>1478.6834180633309</v>
      </c>
      <c r="F209" s="79">
        <v>43.440670790379571</v>
      </c>
      <c r="G209" s="80"/>
      <c r="H209" s="79">
        <v>0</v>
      </c>
      <c r="I209" s="80">
        <v>-6.7199315199413396</v>
      </c>
      <c r="J209" s="103">
        <v>2</v>
      </c>
      <c r="K209" s="103">
        <v>0.89201515834546596</v>
      </c>
      <c r="L209" s="103">
        <v>2.515482746534214</v>
      </c>
      <c r="M209" s="103">
        <v>10.37797381836296</v>
      </c>
    </row>
    <row r="210" spans="1:13" s="81" customFormat="1" x14ac:dyDescent="0.25">
      <c r="A210" s="79">
        <v>207</v>
      </c>
      <c r="B210" s="79">
        <v>27</v>
      </c>
      <c r="C210" s="79">
        <v>27</v>
      </c>
      <c r="D210" s="94"/>
      <c r="E210" s="79">
        <v>1663.518845321247</v>
      </c>
      <c r="F210" s="79">
        <v>43.528948337453869</v>
      </c>
      <c r="G210" s="80"/>
      <c r="H210" s="79">
        <v>0</v>
      </c>
      <c r="I210" s="80">
        <v>-6.7199315199413396</v>
      </c>
      <c r="J210" s="103">
        <v>2</v>
      </c>
      <c r="K210" s="103">
        <v>1.075996326715964</v>
      </c>
      <c r="L210" s="103">
        <v>3.0343096413390178</v>
      </c>
      <c r="M210" s="103">
        <v>12.97319019762276</v>
      </c>
    </row>
    <row r="211" spans="1:13" s="81" customFormat="1" x14ac:dyDescent="0.25">
      <c r="A211" s="79">
        <v>208</v>
      </c>
      <c r="B211" s="79">
        <v>30</v>
      </c>
      <c r="C211" s="79">
        <v>30</v>
      </c>
      <c r="D211" s="94"/>
      <c r="E211" s="79">
        <v>1156.6930400057511</v>
      </c>
      <c r="F211" s="79">
        <v>43.67462269055288</v>
      </c>
      <c r="G211" s="80"/>
      <c r="H211" s="79">
        <v>0</v>
      </c>
      <c r="I211" s="80">
        <v>-6.7199315199413396</v>
      </c>
      <c r="J211" s="103">
        <v>3</v>
      </c>
      <c r="K211" s="103">
        <v>0.8707785718155826</v>
      </c>
      <c r="L211" s="103">
        <v>2.4555955725199432</v>
      </c>
      <c r="M211" s="103">
        <v>10.836592295902051</v>
      </c>
    </row>
    <row r="212" spans="1:13" s="81" customFormat="1" x14ac:dyDescent="0.25">
      <c r="A212" s="79">
        <v>209</v>
      </c>
      <c r="B212" s="79">
        <v>31.785257867889388</v>
      </c>
      <c r="C212" s="79">
        <v>31.785257867889388</v>
      </c>
      <c r="D212" s="94"/>
      <c r="E212" s="79">
        <v>1225.5262183525231</v>
      </c>
      <c r="F212" s="79">
        <v>43.768673029185429</v>
      </c>
      <c r="G212" s="80"/>
      <c r="H212" s="79">
        <v>0</v>
      </c>
      <c r="I212" s="80">
        <v>-6.7199315199413396</v>
      </c>
      <c r="J212" s="103">
        <v>3</v>
      </c>
      <c r="K212" s="103">
        <v>0.77226404153734451</v>
      </c>
      <c r="L212" s="103">
        <v>2.1777845971353109</v>
      </c>
      <c r="M212" s="103">
        <v>9.0398314481818307</v>
      </c>
    </row>
    <row r="213" spans="1:13" s="81" customFormat="1" x14ac:dyDescent="0.25">
      <c r="A213" s="79">
        <v>210</v>
      </c>
      <c r="B213" s="79">
        <v>34</v>
      </c>
      <c r="C213" s="79">
        <v>34</v>
      </c>
      <c r="D213" s="94"/>
      <c r="E213" s="79">
        <v>1310.9187786731841</v>
      </c>
      <c r="F213" s="79">
        <v>43.902257279551392</v>
      </c>
      <c r="G213" s="80"/>
      <c r="H213" s="79">
        <v>0</v>
      </c>
      <c r="I213" s="80">
        <v>-6.7199315199413396</v>
      </c>
      <c r="J213" s="103">
        <v>3</v>
      </c>
      <c r="K213" s="103">
        <v>1.0814462820759969</v>
      </c>
      <c r="L213" s="103">
        <v>3.04967851545431</v>
      </c>
      <c r="M213" s="103">
        <v>14.01333885855588</v>
      </c>
    </row>
    <row r="214" spans="1:13" s="81" customFormat="1" x14ac:dyDescent="0.25">
      <c r="A214" s="79">
        <v>211</v>
      </c>
      <c r="B214" s="79">
        <v>37</v>
      </c>
      <c r="C214" s="79">
        <v>37</v>
      </c>
      <c r="D214" s="94"/>
      <c r="E214" s="79">
        <v>1426.5880826737589</v>
      </c>
      <c r="F214" s="79">
        <v>44.049818579976467</v>
      </c>
      <c r="G214" s="80"/>
      <c r="H214" s="79">
        <v>0</v>
      </c>
      <c r="I214" s="80">
        <v>-6.7199315199413396</v>
      </c>
      <c r="J214" s="103">
        <v>3</v>
      </c>
      <c r="K214" s="103">
        <v>1.1708305611115979</v>
      </c>
      <c r="L214" s="103">
        <v>3.301742182334706</v>
      </c>
      <c r="M214" s="103">
        <v>15.261066372315501</v>
      </c>
    </row>
    <row r="215" spans="1:13" s="81" customFormat="1" x14ac:dyDescent="0.25">
      <c r="A215" s="79">
        <v>212</v>
      </c>
      <c r="B215" s="79">
        <v>39</v>
      </c>
      <c r="C215" s="79">
        <v>39</v>
      </c>
      <c r="D215" s="94"/>
      <c r="E215" s="79">
        <v>1503.700952007476</v>
      </c>
      <c r="F215" s="79">
        <v>44.243055365098812</v>
      </c>
      <c r="G215" s="80"/>
      <c r="H215" s="79">
        <v>0</v>
      </c>
      <c r="I215" s="80">
        <v>-6.7199315199413396</v>
      </c>
      <c r="J215" s="103">
        <v>3</v>
      </c>
      <c r="K215" s="103">
        <v>0.81725901979041105</v>
      </c>
      <c r="L215" s="103">
        <v>2.3046704358089589</v>
      </c>
      <c r="M215" s="103">
        <v>9.0118363111353688</v>
      </c>
    </row>
    <row r="216" spans="1:13" s="81" customFormat="1" x14ac:dyDescent="0.25">
      <c r="A216" s="79">
        <v>213</v>
      </c>
      <c r="B216" s="79">
        <v>40</v>
      </c>
      <c r="C216" s="79">
        <v>40</v>
      </c>
      <c r="D216" s="94"/>
      <c r="E216" s="79">
        <v>1542.2573866743339</v>
      </c>
      <c r="F216" s="79">
        <v>44.353926358636983</v>
      </c>
      <c r="G216" s="80"/>
      <c r="H216" s="79">
        <v>0</v>
      </c>
      <c r="I216" s="80">
        <v>-6.7199315199413396</v>
      </c>
      <c r="J216" s="103">
        <v>3</v>
      </c>
      <c r="K216" s="103">
        <v>0.9515380936000879</v>
      </c>
      <c r="L216" s="103">
        <v>2.6833374239522478</v>
      </c>
      <c r="M216" s="103">
        <v>11.217145834960441</v>
      </c>
    </row>
    <row r="217" spans="1:13" s="81" customFormat="1" x14ac:dyDescent="0.25">
      <c r="A217" s="79">
        <v>214</v>
      </c>
      <c r="B217" s="79">
        <v>41.796813964843793</v>
      </c>
      <c r="C217" s="79">
        <v>41.796813964843793</v>
      </c>
      <c r="D217" s="94"/>
      <c r="E217" s="79">
        <v>1611.5361269183329</v>
      </c>
      <c r="F217" s="79">
        <v>44.454714799719312</v>
      </c>
      <c r="G217" s="80"/>
      <c r="H217" s="79">
        <v>0</v>
      </c>
      <c r="I217" s="80">
        <v>-6.7199315199413396</v>
      </c>
      <c r="J217" s="103">
        <v>3</v>
      </c>
      <c r="K217" s="103">
        <v>0.81274891342594746</v>
      </c>
      <c r="L217" s="103">
        <v>2.2919519358611722</v>
      </c>
      <c r="M217" s="103">
        <v>8.5645263433268735</v>
      </c>
    </row>
    <row r="218" spans="1:13" s="81" customFormat="1" x14ac:dyDescent="0.25">
      <c r="A218" s="79">
        <v>215</v>
      </c>
      <c r="B218" s="79">
        <v>42.014709472656307</v>
      </c>
      <c r="C218" s="79">
        <v>42.014709472656307</v>
      </c>
      <c r="D218" s="94"/>
      <c r="E218" s="79">
        <v>1619.9374008295069</v>
      </c>
      <c r="F218" s="79">
        <v>44.604366580222177</v>
      </c>
      <c r="G218" s="80"/>
      <c r="H218" s="79">
        <v>0</v>
      </c>
      <c r="I218" s="80">
        <v>-6.7199315199413396</v>
      </c>
      <c r="J218" s="103">
        <v>3</v>
      </c>
      <c r="K218" s="103">
        <v>0.80448161750735547</v>
      </c>
      <c r="L218" s="103">
        <v>2.2686381613707418</v>
      </c>
      <c r="M218" s="103">
        <v>8.3900284688301738</v>
      </c>
    </row>
    <row r="219" spans="1:13" s="81" customFormat="1" x14ac:dyDescent="0.25">
      <c r="A219" s="79">
        <v>216</v>
      </c>
      <c r="B219" s="79">
        <v>44</v>
      </c>
      <c r="C219" s="79">
        <v>44</v>
      </c>
      <c r="D219" s="94"/>
      <c r="E219" s="79">
        <v>1696.4831253417681</v>
      </c>
      <c r="F219" s="79">
        <v>44.754018360725063</v>
      </c>
      <c r="G219" s="80"/>
      <c r="H219" s="79">
        <v>0</v>
      </c>
      <c r="I219" s="80">
        <v>-6.7199315199413396</v>
      </c>
      <c r="J219" s="103">
        <v>3</v>
      </c>
      <c r="K219" s="103">
        <v>1.2726259022533211</v>
      </c>
      <c r="L219" s="103">
        <v>3.5888050443543649</v>
      </c>
      <c r="M219" s="103">
        <v>16.275393296123781</v>
      </c>
    </row>
    <row r="220" spans="1:13" s="81" customFormat="1" x14ac:dyDescent="0.25">
      <c r="A220" s="79">
        <v>217</v>
      </c>
      <c r="B220" s="79">
        <v>46</v>
      </c>
      <c r="C220" s="79">
        <v>46</v>
      </c>
      <c r="D220" s="94"/>
      <c r="E220" s="79">
        <v>1307.256080893126</v>
      </c>
      <c r="F220" s="79">
        <v>44.908034355008873</v>
      </c>
      <c r="G220" s="80"/>
      <c r="H220" s="79">
        <v>0</v>
      </c>
      <c r="I220" s="80">
        <v>-6.7199315199413396</v>
      </c>
      <c r="J220" s="103">
        <v>4</v>
      </c>
      <c r="K220" s="103">
        <v>1.123002450808142</v>
      </c>
      <c r="L220" s="103">
        <v>3.1668669112789591</v>
      </c>
      <c r="M220" s="103">
        <v>14.715564634590971</v>
      </c>
    </row>
    <row r="221" spans="1:13" s="81" customFormat="1" x14ac:dyDescent="0.25">
      <c r="A221" s="79">
        <v>218</v>
      </c>
      <c r="B221" s="79">
        <v>48</v>
      </c>
      <c r="C221" s="79">
        <v>48</v>
      </c>
      <c r="D221" s="94"/>
      <c r="E221" s="79">
        <v>1364.093301801523</v>
      </c>
      <c r="F221" s="79">
        <v>45.066639985465827</v>
      </c>
      <c r="G221" s="80"/>
      <c r="H221" s="79">
        <v>0</v>
      </c>
      <c r="I221" s="80">
        <v>-6.7199315199413396</v>
      </c>
      <c r="J221" s="103">
        <v>4</v>
      </c>
      <c r="K221" s="103">
        <v>1.1787165954222141</v>
      </c>
      <c r="L221" s="103">
        <v>3.3239807990906431</v>
      </c>
      <c r="M221" s="103">
        <v>15.530974760199991</v>
      </c>
    </row>
    <row r="222" spans="1:13" s="81" customFormat="1" x14ac:dyDescent="0.25">
      <c r="A222" s="79">
        <v>219</v>
      </c>
      <c r="B222" s="79">
        <v>50</v>
      </c>
      <c r="C222" s="79">
        <v>50</v>
      </c>
      <c r="D222" s="94"/>
      <c r="E222" s="79">
        <v>1420.9305227099201</v>
      </c>
      <c r="F222" s="79">
        <v>45.249996445880313</v>
      </c>
      <c r="G222" s="80"/>
      <c r="H222" s="79">
        <v>0</v>
      </c>
      <c r="I222" s="80">
        <v>-6.7199315199413396</v>
      </c>
      <c r="J222" s="103">
        <v>4</v>
      </c>
      <c r="K222" s="103">
        <v>1.328991991418643</v>
      </c>
      <c r="L222" s="103">
        <v>3.747757415800574</v>
      </c>
      <c r="M222" s="103">
        <v>17.914924278749311</v>
      </c>
    </row>
    <row r="223" spans="1:13" s="81" customFormat="1" x14ac:dyDescent="0.25">
      <c r="A223" s="79">
        <v>220</v>
      </c>
      <c r="B223" s="79">
        <v>52</v>
      </c>
      <c r="C223" s="79">
        <v>52</v>
      </c>
      <c r="D223" s="94"/>
      <c r="E223" s="79">
        <v>1477.767743618316</v>
      </c>
      <c r="F223" s="79">
        <v>45.444806096987499</v>
      </c>
      <c r="G223" s="80"/>
      <c r="H223" s="79">
        <v>0</v>
      </c>
      <c r="I223" s="80">
        <v>-6.7199315199413396</v>
      </c>
      <c r="J223" s="103">
        <v>4</v>
      </c>
      <c r="K223" s="103">
        <v>0.99199799480025252</v>
      </c>
      <c r="L223" s="103">
        <v>2.7974343453367121</v>
      </c>
      <c r="M223" s="103">
        <v>12.11425177372216</v>
      </c>
    </row>
    <row r="224" spans="1:13" s="81" customFormat="1" x14ac:dyDescent="0.25">
      <c r="A224" s="79">
        <v>221</v>
      </c>
      <c r="B224" s="79">
        <v>52.369709971313441</v>
      </c>
      <c r="C224" s="79">
        <v>52.369709971313441</v>
      </c>
      <c r="D224" s="94"/>
      <c r="E224" s="79">
        <v>1488.2743872741059</v>
      </c>
      <c r="F224" s="79">
        <v>45.530509903526109</v>
      </c>
      <c r="G224" s="80"/>
      <c r="H224" s="79">
        <v>0</v>
      </c>
      <c r="I224" s="80">
        <v>-6.7199315199413396</v>
      </c>
      <c r="J224" s="103">
        <v>4</v>
      </c>
      <c r="K224" s="103">
        <v>0.75569597520568332</v>
      </c>
      <c r="L224" s="103">
        <v>2.1310626500800272</v>
      </c>
      <c r="M224" s="103">
        <v>8.0018781620241857</v>
      </c>
    </row>
    <row r="225" spans="1:13" s="81" customFormat="1" x14ac:dyDescent="0.25">
      <c r="A225" s="79">
        <v>222</v>
      </c>
      <c r="B225" s="79">
        <v>53</v>
      </c>
      <c r="C225" s="79">
        <v>53</v>
      </c>
      <c r="D225" s="94"/>
      <c r="E225" s="79">
        <v>1506.1863540725151</v>
      </c>
      <c r="F225" s="79">
        <v>45.66395065792527</v>
      </c>
      <c r="G225" s="80"/>
      <c r="H225" s="79">
        <v>0</v>
      </c>
      <c r="I225" s="80">
        <v>-6.7199315199413396</v>
      </c>
      <c r="J225" s="103">
        <v>4</v>
      </c>
      <c r="K225" s="103">
        <v>0.70186213159308042</v>
      </c>
      <c r="L225" s="103">
        <v>1.9792512110924869</v>
      </c>
      <c r="M225" s="103">
        <v>7.0010828865846468</v>
      </c>
    </row>
    <row r="226" spans="1:13" s="81" customFormat="1" x14ac:dyDescent="0.25">
      <c r="A226" s="79">
        <v>223</v>
      </c>
      <c r="B226" s="79">
        <v>53</v>
      </c>
      <c r="C226" s="79">
        <v>53</v>
      </c>
      <c r="D226" s="94"/>
      <c r="E226" s="79">
        <v>1506.1863540725151</v>
      </c>
      <c r="F226" s="79">
        <v>45.769304035866689</v>
      </c>
      <c r="G226" s="80"/>
      <c r="H226" s="79">
        <v>0</v>
      </c>
      <c r="I226" s="80">
        <v>-6.7199315199413396</v>
      </c>
      <c r="J226" s="103">
        <v>4</v>
      </c>
      <c r="K226" s="103">
        <v>0.82324754585112758</v>
      </c>
      <c r="L226" s="103">
        <v>2.3215580793001802</v>
      </c>
      <c r="M226" s="103">
        <v>9.120732939376385</v>
      </c>
    </row>
    <row r="227" spans="1:13" s="81" customFormat="1" x14ac:dyDescent="0.25">
      <c r="A227" s="79">
        <v>224</v>
      </c>
      <c r="B227" s="79">
        <v>54</v>
      </c>
      <c r="C227" s="79">
        <v>54</v>
      </c>
      <c r="D227" s="94"/>
      <c r="E227" s="79">
        <v>1534.604964526713</v>
      </c>
      <c r="F227" s="79">
        <v>45.884040401265871</v>
      </c>
      <c r="G227" s="80"/>
      <c r="H227" s="79">
        <v>0</v>
      </c>
      <c r="I227" s="80">
        <v>-6.7199315199413396</v>
      </c>
      <c r="J227" s="103">
        <v>4</v>
      </c>
      <c r="K227" s="103">
        <v>0.81097575153629953</v>
      </c>
      <c r="L227" s="103">
        <v>2.2869516193323651</v>
      </c>
      <c r="M227" s="103">
        <v>8.814150554753331</v>
      </c>
    </row>
    <row r="228" spans="1:13" s="81" customFormat="1" x14ac:dyDescent="0.25">
      <c r="A228" s="79">
        <v>225</v>
      </c>
      <c r="B228" s="79">
        <v>54</v>
      </c>
      <c r="C228" s="79">
        <v>54</v>
      </c>
      <c r="D228" s="94"/>
      <c r="E228" s="79">
        <v>1534.604964526713</v>
      </c>
      <c r="F228" s="79">
        <v>46.023485171574272</v>
      </c>
      <c r="G228" s="80"/>
      <c r="H228" s="79">
        <v>0</v>
      </c>
      <c r="I228" s="80">
        <v>-6.7199315199413396</v>
      </c>
      <c r="J228" s="103">
        <v>4</v>
      </c>
      <c r="K228" s="103">
        <v>0.82106166016633553</v>
      </c>
      <c r="L228" s="103">
        <v>2.315393881669066</v>
      </c>
      <c r="M228" s="103">
        <v>8.9912524672925276</v>
      </c>
    </row>
    <row r="229" spans="1:13" s="81" customFormat="1" x14ac:dyDescent="0.25">
      <c r="A229" s="79">
        <v>226</v>
      </c>
      <c r="B229" s="79">
        <v>55</v>
      </c>
      <c r="C229" s="79">
        <v>55</v>
      </c>
      <c r="D229" s="94"/>
      <c r="E229" s="79">
        <v>1268.0455930512569</v>
      </c>
      <c r="F229" s="79">
        <v>46.162929941882673</v>
      </c>
      <c r="G229" s="80"/>
      <c r="H229" s="79">
        <v>0</v>
      </c>
      <c r="I229" s="80">
        <v>-6.7199315199413396</v>
      </c>
      <c r="J229" s="103">
        <v>5</v>
      </c>
      <c r="K229" s="103">
        <v>0.77439571769429016</v>
      </c>
      <c r="L229" s="103">
        <v>2.1837959238978981</v>
      </c>
      <c r="M229" s="103">
        <v>8.9828495507628627</v>
      </c>
    </row>
    <row r="230" spans="1:13" s="81" customFormat="1" x14ac:dyDescent="0.25">
      <c r="A230" s="79">
        <v>227</v>
      </c>
      <c r="B230" s="79">
        <v>55</v>
      </c>
      <c r="C230" s="79">
        <v>55</v>
      </c>
      <c r="D230" s="94"/>
      <c r="E230" s="79">
        <v>1268.0455930512569</v>
      </c>
      <c r="F230" s="79">
        <v>46.338230014556409</v>
      </c>
      <c r="G230" s="80"/>
      <c r="H230" s="79">
        <v>0</v>
      </c>
      <c r="I230" s="80">
        <v>-6.7199315199413396</v>
      </c>
      <c r="J230" s="103">
        <v>5</v>
      </c>
      <c r="K230" s="103">
        <v>0.7434027823773619</v>
      </c>
      <c r="L230" s="103">
        <v>2.0963958463041599</v>
      </c>
      <c r="M230" s="103">
        <v>8.4586190152666934</v>
      </c>
    </row>
    <row r="231" spans="1:13" s="81" customFormat="1" x14ac:dyDescent="0.25">
      <c r="A231" s="79">
        <v>228</v>
      </c>
      <c r="B231" s="79">
        <v>56</v>
      </c>
      <c r="C231" s="79">
        <v>56</v>
      </c>
      <c r="D231" s="94"/>
      <c r="E231" s="79">
        <v>1291.100967470371</v>
      </c>
      <c r="F231" s="79">
        <v>46.524389120849747</v>
      </c>
      <c r="G231" s="80"/>
      <c r="H231" s="79">
        <v>0</v>
      </c>
      <c r="I231" s="80">
        <v>-6.7199315199413396</v>
      </c>
      <c r="J231" s="103">
        <v>5</v>
      </c>
      <c r="K231" s="103">
        <v>0.8688494649095283</v>
      </c>
      <c r="L231" s="103">
        <v>2.4501554910448702</v>
      </c>
      <c r="M231" s="103">
        <v>10.522000476801759</v>
      </c>
    </row>
    <row r="232" spans="1:13" s="81" customFormat="1" x14ac:dyDescent="0.25">
      <c r="A232" s="79">
        <v>229</v>
      </c>
      <c r="B232" s="79">
        <v>56</v>
      </c>
      <c r="C232" s="79">
        <v>56</v>
      </c>
      <c r="D232" s="94"/>
      <c r="E232" s="79">
        <v>1291.100967470371</v>
      </c>
      <c r="F232" s="79">
        <v>46.632483903454037</v>
      </c>
      <c r="G232" s="80"/>
      <c r="H232" s="79">
        <v>0</v>
      </c>
      <c r="I232" s="80">
        <v>-6.7199315199413396</v>
      </c>
      <c r="J232" s="103">
        <v>5</v>
      </c>
      <c r="K232" s="103">
        <v>0.47304602555903602</v>
      </c>
      <c r="L232" s="103">
        <v>1.3339897920764809</v>
      </c>
      <c r="M232" s="103">
        <v>3.7395485438316229</v>
      </c>
    </row>
    <row r="233" spans="1:13" s="81" customFormat="1" x14ac:dyDescent="0.25">
      <c r="A233" s="79">
        <v>230</v>
      </c>
      <c r="B233" s="79">
        <v>56</v>
      </c>
      <c r="C233" s="79">
        <v>56</v>
      </c>
      <c r="D233" s="94"/>
      <c r="E233" s="79">
        <v>1291.100967470371</v>
      </c>
      <c r="F233" s="79">
        <v>46.706097568967166</v>
      </c>
      <c r="G233" s="80"/>
      <c r="H233" s="79">
        <v>0</v>
      </c>
      <c r="I233" s="80">
        <v>-6.7199315199413396</v>
      </c>
      <c r="J233" s="103">
        <v>5</v>
      </c>
      <c r="K233" s="103">
        <v>0.82057851905162393</v>
      </c>
      <c r="L233" s="103">
        <v>2.314031423725579</v>
      </c>
      <c r="M233" s="103">
        <v>9.708317393266622</v>
      </c>
    </row>
    <row r="234" spans="1:13" s="81" customFormat="1" x14ac:dyDescent="0.25">
      <c r="A234" s="79">
        <v>231</v>
      </c>
      <c r="B234" s="79">
        <v>57</v>
      </c>
      <c r="C234" s="79">
        <v>57</v>
      </c>
      <c r="D234" s="94"/>
      <c r="E234" s="79">
        <v>1314.156341889485</v>
      </c>
      <c r="F234" s="79">
        <v>46.814192351571457</v>
      </c>
      <c r="G234" s="80"/>
      <c r="H234" s="79">
        <v>0</v>
      </c>
      <c r="I234" s="80">
        <v>-6.7199315199413396</v>
      </c>
      <c r="J234" s="103">
        <v>5</v>
      </c>
      <c r="K234" s="103">
        <v>0.97595093622618634</v>
      </c>
      <c r="L234" s="103">
        <v>2.7521816401578452</v>
      </c>
      <c r="M234" s="103">
        <v>12.26875750892655</v>
      </c>
    </row>
    <row r="235" spans="1:13" s="81" customFormat="1" x14ac:dyDescent="0.25">
      <c r="A235" s="79">
        <v>232</v>
      </c>
      <c r="B235" s="79">
        <v>57</v>
      </c>
      <c r="C235" s="79">
        <v>57</v>
      </c>
      <c r="D235" s="94"/>
      <c r="E235" s="79">
        <v>1314.156341889485</v>
      </c>
      <c r="F235" s="79">
        <v>46.903166326399067</v>
      </c>
      <c r="G235" s="80"/>
      <c r="H235" s="79">
        <v>0</v>
      </c>
      <c r="I235" s="80">
        <v>-6.7199315199413396</v>
      </c>
      <c r="J235" s="103">
        <v>5</v>
      </c>
      <c r="K235" s="103">
        <v>0.14912806968671671</v>
      </c>
      <c r="L235" s="103">
        <v>0.42054115651654123</v>
      </c>
      <c r="M235" s="103">
        <v>-2.0724889348519611</v>
      </c>
    </row>
    <row r="236" spans="1:13" s="81" customFormat="1" x14ac:dyDescent="0.25">
      <c r="A236" s="79">
        <v>233</v>
      </c>
      <c r="B236" s="79">
        <v>55</v>
      </c>
      <c r="C236" s="79">
        <v>55</v>
      </c>
      <c r="D236" s="94"/>
      <c r="E236" s="79">
        <v>1268.0455930512569</v>
      </c>
      <c r="F236" s="79">
        <v>46.994682319507888</v>
      </c>
      <c r="G236" s="80"/>
      <c r="H236" s="79">
        <v>0</v>
      </c>
      <c r="I236" s="80">
        <v>-6.7199315199413396</v>
      </c>
      <c r="J236" s="103">
        <v>5</v>
      </c>
      <c r="K236" s="103">
        <v>0.1127595570669029</v>
      </c>
      <c r="L236" s="103">
        <v>0.31798195092866599</v>
      </c>
      <c r="M236" s="103">
        <v>-2.5399968284641061</v>
      </c>
    </row>
    <row r="237" spans="1:13" s="81" customFormat="1" x14ac:dyDescent="0.25">
      <c r="A237" s="79">
        <v>234</v>
      </c>
      <c r="B237" s="79">
        <v>54</v>
      </c>
      <c r="C237" s="79">
        <v>54</v>
      </c>
      <c r="D237" s="94"/>
      <c r="E237" s="79">
        <v>1534.604964526713</v>
      </c>
      <c r="F237" s="79">
        <v>47.086198312616702</v>
      </c>
      <c r="G237" s="80"/>
      <c r="H237" s="79">
        <v>0</v>
      </c>
      <c r="I237" s="80">
        <v>-6.7199315199413396</v>
      </c>
      <c r="J237" s="103">
        <v>4</v>
      </c>
      <c r="K237" s="103">
        <v>0</v>
      </c>
      <c r="L237" s="103">
        <v>0</v>
      </c>
      <c r="M237" s="103">
        <v>-4.989076040500664</v>
      </c>
    </row>
    <row r="238" spans="1:13" s="81" customFormat="1" x14ac:dyDescent="0.25">
      <c r="A238" s="79">
        <v>235</v>
      </c>
      <c r="B238" s="79">
        <v>51</v>
      </c>
      <c r="C238" s="79">
        <v>51</v>
      </c>
      <c r="D238" s="94"/>
      <c r="E238" s="79">
        <v>1449.349133164118</v>
      </c>
      <c r="F238" s="79">
        <v>47.096114831379118</v>
      </c>
      <c r="G238" s="80"/>
      <c r="H238" s="79">
        <v>0</v>
      </c>
      <c r="I238" s="80">
        <v>-6.7199315199413396</v>
      </c>
      <c r="J238" s="103">
        <v>4</v>
      </c>
      <c r="K238" s="103">
        <v>0</v>
      </c>
      <c r="L238" s="103">
        <v>0</v>
      </c>
      <c r="M238" s="103">
        <v>-4.9669725915085792</v>
      </c>
    </row>
    <row r="239" spans="1:13" s="81" customFormat="1" x14ac:dyDescent="0.25">
      <c r="A239" s="79">
        <v>236</v>
      </c>
      <c r="B239" s="79">
        <v>49</v>
      </c>
      <c r="C239" s="79">
        <v>49</v>
      </c>
      <c r="D239" s="94"/>
      <c r="E239" s="79">
        <v>1392.511912255721</v>
      </c>
      <c r="F239" s="79">
        <v>47.17951171071568</v>
      </c>
      <c r="G239" s="80"/>
      <c r="H239" s="79">
        <v>0</v>
      </c>
      <c r="I239" s="80">
        <v>-6.7199315199413396</v>
      </c>
      <c r="J239" s="103">
        <v>4</v>
      </c>
      <c r="K239" s="103">
        <v>0.35615020696518351</v>
      </c>
      <c r="L239" s="103">
        <v>1.0043435836418171</v>
      </c>
      <c r="M239" s="103">
        <v>1.322236836623756</v>
      </c>
    </row>
    <row r="240" spans="1:13" s="81" customFormat="1" x14ac:dyDescent="0.25">
      <c r="A240" s="79">
        <v>237</v>
      </c>
      <c r="B240" s="79">
        <v>49</v>
      </c>
      <c r="C240" s="79">
        <v>49</v>
      </c>
      <c r="D240" s="94"/>
      <c r="E240" s="79">
        <v>1392.511912255721</v>
      </c>
      <c r="F240" s="79">
        <v>47.282760188355411</v>
      </c>
      <c r="G240" s="80"/>
      <c r="H240" s="79">
        <v>0</v>
      </c>
      <c r="I240" s="80">
        <v>-6.7199315199413396</v>
      </c>
      <c r="J240" s="103">
        <v>4</v>
      </c>
      <c r="K240" s="103">
        <v>0.44145071362917299</v>
      </c>
      <c r="L240" s="103">
        <v>1.244891012434268</v>
      </c>
      <c r="M240" s="103">
        <v>2.8350138174164821</v>
      </c>
    </row>
    <row r="241" spans="1:13" s="81" customFormat="1" x14ac:dyDescent="0.25">
      <c r="A241" s="79">
        <v>238</v>
      </c>
      <c r="B241" s="79">
        <v>48</v>
      </c>
      <c r="C241" s="79">
        <v>48</v>
      </c>
      <c r="D241" s="94"/>
      <c r="E241" s="79">
        <v>1364.093301801523</v>
      </c>
      <c r="F241" s="79">
        <v>47.386008665995142</v>
      </c>
      <c r="G241" s="80"/>
      <c r="H241" s="79">
        <v>0</v>
      </c>
      <c r="I241" s="80">
        <v>-6.7199315199413396</v>
      </c>
      <c r="J241" s="103">
        <v>4</v>
      </c>
      <c r="K241" s="103">
        <v>0.266435114286587</v>
      </c>
      <c r="L241" s="103">
        <v>0.75134702228817529</v>
      </c>
      <c r="M241" s="103">
        <v>-0.16596124390679959</v>
      </c>
    </row>
    <row r="242" spans="1:13" s="81" customFormat="1" x14ac:dyDescent="0.25">
      <c r="A242" s="79">
        <v>239</v>
      </c>
      <c r="B242" s="79">
        <v>47.20318603515598</v>
      </c>
      <c r="C242" s="79">
        <v>47.20318603515598</v>
      </c>
      <c r="D242" s="94"/>
      <c r="E242" s="79">
        <v>1341.448956130155</v>
      </c>
      <c r="F242" s="79">
        <v>47.474104540778917</v>
      </c>
      <c r="G242" s="80"/>
      <c r="H242" s="79">
        <v>0</v>
      </c>
      <c r="I242" s="80">
        <v>-6.7199315199413396</v>
      </c>
      <c r="J242" s="103">
        <v>4</v>
      </c>
      <c r="K242" s="103">
        <v>0.1567822121882029</v>
      </c>
      <c r="L242" s="103">
        <v>0.44212583837073222</v>
      </c>
      <c r="M242" s="103">
        <v>-2.0403504104648968</v>
      </c>
    </row>
    <row r="243" spans="1:13" s="81" customFormat="1" x14ac:dyDescent="0.25">
      <c r="A243" s="79">
        <v>240</v>
      </c>
      <c r="B243" s="79">
        <v>45</v>
      </c>
      <c r="C243" s="79">
        <v>45</v>
      </c>
      <c r="D243" s="94"/>
      <c r="E243" s="79">
        <v>1278.837470438928</v>
      </c>
      <c r="F243" s="79">
        <v>47.567939216979717</v>
      </c>
      <c r="G243" s="80"/>
      <c r="H243" s="79">
        <v>0</v>
      </c>
      <c r="I243" s="80">
        <v>-6.7199315199413396</v>
      </c>
      <c r="J243" s="103">
        <v>4</v>
      </c>
      <c r="K243" s="103">
        <v>0</v>
      </c>
      <c r="L243" s="103">
        <v>0</v>
      </c>
      <c r="M243" s="103">
        <v>-4.3037476147855829</v>
      </c>
    </row>
    <row r="244" spans="1:13" s="81" customFormat="1" x14ac:dyDescent="0.25">
      <c r="A244" s="79">
        <v>241</v>
      </c>
      <c r="B244" s="79">
        <v>42</v>
      </c>
      <c r="C244" s="79">
        <v>42</v>
      </c>
      <c r="D244" s="94"/>
      <c r="E244" s="79">
        <v>1193.581639076333</v>
      </c>
      <c r="F244" s="79">
        <v>47.675170433607633</v>
      </c>
      <c r="G244" s="80"/>
      <c r="H244" s="79">
        <v>0</v>
      </c>
      <c r="I244" s="80">
        <v>-6.7199315199413396</v>
      </c>
      <c r="J244" s="103">
        <v>4</v>
      </c>
      <c r="K244" s="103">
        <v>0</v>
      </c>
      <c r="L244" s="103">
        <v>0</v>
      </c>
      <c r="M244" s="103">
        <v>-3.9834734450598548</v>
      </c>
    </row>
    <row r="245" spans="1:13" s="81" customFormat="1" x14ac:dyDescent="0.25">
      <c r="A245" s="79">
        <v>242</v>
      </c>
      <c r="B245" s="79">
        <v>39.495442456054519</v>
      </c>
      <c r="C245" s="79">
        <v>39.495442456054519</v>
      </c>
      <c r="D245" s="94"/>
      <c r="E245" s="79">
        <v>1522.8034466955301</v>
      </c>
      <c r="F245" s="79">
        <v>47.758467474436863</v>
      </c>
      <c r="G245" s="80"/>
      <c r="H245" s="79">
        <v>0</v>
      </c>
      <c r="I245" s="80">
        <v>-6.7199315199413396</v>
      </c>
      <c r="J245" s="103">
        <v>3</v>
      </c>
      <c r="K245" s="103">
        <v>0</v>
      </c>
      <c r="L245" s="103">
        <v>0</v>
      </c>
      <c r="M245" s="103">
        <v>-5.2627819937847136</v>
      </c>
    </row>
    <row r="246" spans="1:13" s="81" customFormat="1" x14ac:dyDescent="0.25">
      <c r="A246" s="79">
        <v>243</v>
      </c>
      <c r="B246" s="79">
        <v>37</v>
      </c>
      <c r="C246" s="79">
        <v>37</v>
      </c>
      <c r="D246" s="94"/>
      <c r="E246" s="79">
        <v>1426.5880826737589</v>
      </c>
      <c r="F246" s="79">
        <v>47.81630220252314</v>
      </c>
      <c r="G246" s="80"/>
      <c r="H246" s="79">
        <v>0</v>
      </c>
      <c r="I246" s="80">
        <v>-6.7199315199413396</v>
      </c>
      <c r="J246" s="103">
        <v>3</v>
      </c>
      <c r="K246" s="103">
        <v>0</v>
      </c>
      <c r="L246" s="103">
        <v>0</v>
      </c>
      <c r="M246" s="103">
        <v>-4.591427176197751</v>
      </c>
    </row>
    <row r="247" spans="1:13" s="81" customFormat="1" x14ac:dyDescent="0.25">
      <c r="A247" s="79">
        <v>244</v>
      </c>
      <c r="B247" s="79">
        <v>35.084564124420083</v>
      </c>
      <c r="C247" s="79">
        <v>35.084564124420083</v>
      </c>
      <c r="D247" s="94"/>
      <c r="E247" s="79">
        <v>1352.7357044784051</v>
      </c>
      <c r="F247" s="79">
        <v>47.891628434271936</v>
      </c>
      <c r="G247" s="80"/>
      <c r="H247" s="79">
        <v>0</v>
      </c>
      <c r="I247" s="80">
        <v>-6.7199315199413396</v>
      </c>
      <c r="J247" s="103">
        <v>3</v>
      </c>
      <c r="K247" s="103">
        <v>0</v>
      </c>
      <c r="L247" s="103">
        <v>0</v>
      </c>
      <c r="M247" s="103">
        <v>-4.5873203832876834</v>
      </c>
    </row>
    <row r="248" spans="1:13" s="81" customFormat="1" x14ac:dyDescent="0.25">
      <c r="A248" s="79">
        <v>245</v>
      </c>
      <c r="B248" s="79">
        <v>31.273071289062251</v>
      </c>
      <c r="C248" s="79">
        <v>31.273071289062251</v>
      </c>
      <c r="D248" s="94"/>
      <c r="E248" s="79">
        <v>1205.778129988732</v>
      </c>
      <c r="F248" s="79">
        <v>48.001178333991838</v>
      </c>
      <c r="G248" s="80"/>
      <c r="H248" s="79">
        <v>0</v>
      </c>
      <c r="I248" s="80">
        <v>-6.7199315199413396</v>
      </c>
      <c r="J248" s="103">
        <v>3</v>
      </c>
      <c r="K248" s="103">
        <v>0</v>
      </c>
      <c r="L248" s="103">
        <v>0</v>
      </c>
      <c r="M248" s="103">
        <v>-4.0288565319964151</v>
      </c>
    </row>
    <row r="249" spans="1:13" s="81" customFormat="1" x14ac:dyDescent="0.25">
      <c r="A249" s="79">
        <v>246</v>
      </c>
      <c r="B249" s="79">
        <v>28.735951647155559</v>
      </c>
      <c r="C249" s="79">
        <v>28.735951647155559</v>
      </c>
      <c r="D249" s="94"/>
      <c r="E249" s="79">
        <v>1107.955842273554</v>
      </c>
      <c r="F249" s="79">
        <v>48.086827792956917</v>
      </c>
      <c r="G249" s="80"/>
      <c r="H249" s="79">
        <v>0</v>
      </c>
      <c r="I249" s="80">
        <v>-6.7199315199413396</v>
      </c>
      <c r="J249" s="103">
        <v>3</v>
      </c>
      <c r="K249" s="103">
        <v>0</v>
      </c>
      <c r="L249" s="103">
        <v>0</v>
      </c>
      <c r="M249" s="103">
        <v>-3.6687553103742578</v>
      </c>
    </row>
    <row r="250" spans="1:13" s="81" customFormat="1" x14ac:dyDescent="0.25">
      <c r="A250" s="79">
        <v>247</v>
      </c>
      <c r="B250" s="79">
        <v>26</v>
      </c>
      <c r="C250" s="79">
        <v>26</v>
      </c>
      <c r="D250" s="94"/>
      <c r="E250" s="79">
        <v>1601.907036235275</v>
      </c>
      <c r="F250" s="79">
        <v>48.153155026596572</v>
      </c>
      <c r="G250" s="80"/>
      <c r="H250" s="79">
        <v>0</v>
      </c>
      <c r="I250" s="80">
        <v>-6.7199315199413396</v>
      </c>
      <c r="J250" s="103">
        <v>2</v>
      </c>
      <c r="K250" s="103">
        <v>0</v>
      </c>
      <c r="L250" s="103">
        <v>0</v>
      </c>
      <c r="M250" s="103">
        <v>-5.5886603473501228</v>
      </c>
    </row>
    <row r="251" spans="1:13" s="81" customFormat="1" x14ac:dyDescent="0.25">
      <c r="A251" s="79">
        <v>248</v>
      </c>
      <c r="B251" s="79">
        <v>23</v>
      </c>
      <c r="C251" s="79">
        <v>23</v>
      </c>
      <c r="D251" s="94"/>
      <c r="E251" s="79">
        <v>1417.0716089773589</v>
      </c>
      <c r="F251" s="79">
        <v>48.258062896742658</v>
      </c>
      <c r="G251" s="80"/>
      <c r="H251" s="79">
        <v>0</v>
      </c>
      <c r="I251" s="80">
        <v>-6.7199315199413396</v>
      </c>
      <c r="J251" s="103">
        <v>2</v>
      </c>
      <c r="K251" s="103">
        <v>0</v>
      </c>
      <c r="L251" s="103">
        <v>0</v>
      </c>
      <c r="M251" s="103">
        <v>-4.1953712291337721</v>
      </c>
    </row>
    <row r="252" spans="1:13" s="81" customFormat="1" x14ac:dyDescent="0.25">
      <c r="A252" s="79">
        <v>249</v>
      </c>
      <c r="B252" s="79">
        <v>21.541320571441489</v>
      </c>
      <c r="C252" s="79">
        <v>21.541320571441489</v>
      </c>
      <c r="D252" s="94"/>
      <c r="E252" s="79">
        <v>1327.1997305073769</v>
      </c>
      <c r="F252" s="79">
        <v>48.322910844049133</v>
      </c>
      <c r="G252" s="80"/>
      <c r="H252" s="79">
        <v>0</v>
      </c>
      <c r="I252" s="80">
        <v>-6.7199315199413396</v>
      </c>
      <c r="J252" s="103">
        <v>2</v>
      </c>
      <c r="K252" s="103">
        <v>0.24095957675458321</v>
      </c>
      <c r="L252" s="103">
        <v>0.67950600644792458</v>
      </c>
      <c r="M252" s="103">
        <v>-0.47099233029884841</v>
      </c>
    </row>
    <row r="253" spans="1:13" s="81" customFormat="1" x14ac:dyDescent="0.25">
      <c r="A253" s="79">
        <v>250</v>
      </c>
      <c r="B253" s="79">
        <v>21</v>
      </c>
      <c r="C253" s="79">
        <v>21</v>
      </c>
      <c r="D253" s="94"/>
      <c r="E253" s="79">
        <v>1293.8479908054151</v>
      </c>
      <c r="F253" s="79">
        <v>48.433258187852381</v>
      </c>
      <c r="G253" s="80"/>
      <c r="H253" s="79">
        <v>0</v>
      </c>
      <c r="I253" s="80">
        <v>-6.7199315199413396</v>
      </c>
      <c r="J253" s="103">
        <v>2</v>
      </c>
      <c r="K253" s="103">
        <v>0.32862378732279213</v>
      </c>
      <c r="L253" s="103">
        <v>0.92671908025027361</v>
      </c>
      <c r="M253" s="103">
        <v>1.209814380629217</v>
      </c>
    </row>
    <row r="254" spans="1:13" s="81" customFormat="1" x14ac:dyDescent="0.25">
      <c r="A254" s="79">
        <v>251</v>
      </c>
      <c r="B254" s="79">
        <v>20.333190917968519</v>
      </c>
      <c r="C254" s="79">
        <v>20.333190917968519</v>
      </c>
      <c r="D254" s="94"/>
      <c r="E254" s="79">
        <v>1252.7646769464991</v>
      </c>
      <c r="F254" s="79">
        <v>48.543605531655629</v>
      </c>
      <c r="G254" s="80"/>
      <c r="H254" s="79">
        <v>0</v>
      </c>
      <c r="I254" s="80">
        <v>-6.7199315199413396</v>
      </c>
      <c r="J254" s="103">
        <v>2</v>
      </c>
      <c r="K254" s="103">
        <v>0.15448553585491731</v>
      </c>
      <c r="L254" s="103">
        <v>0.43564921111086691</v>
      </c>
      <c r="M254" s="103">
        <v>-1.723616242542984</v>
      </c>
    </row>
    <row r="255" spans="1:13" s="81" customFormat="1" x14ac:dyDescent="0.25">
      <c r="A255" s="79">
        <v>252</v>
      </c>
      <c r="B255" s="79">
        <v>18.34173583984353</v>
      </c>
      <c r="C255" s="79">
        <v>18.34173583984353</v>
      </c>
      <c r="D255" s="94"/>
      <c r="E255" s="79">
        <v>1130.0675268697721</v>
      </c>
      <c r="F255" s="79">
        <v>48.659691676875887</v>
      </c>
      <c r="G255" s="80"/>
      <c r="H255" s="79">
        <v>0</v>
      </c>
      <c r="I255" s="80">
        <v>-6.7199315199413396</v>
      </c>
      <c r="J255" s="103">
        <v>2</v>
      </c>
      <c r="K255" s="103">
        <v>7.0089348350156164E-2</v>
      </c>
      <c r="L255" s="103">
        <v>0.1976519623474404</v>
      </c>
      <c r="M255" s="103">
        <v>-2.7498039174698228</v>
      </c>
    </row>
    <row r="256" spans="1:13" s="81" customFormat="1" x14ac:dyDescent="0.25">
      <c r="A256" s="79">
        <v>253</v>
      </c>
      <c r="B256" s="79">
        <v>17</v>
      </c>
      <c r="C256" s="79">
        <v>17</v>
      </c>
      <c r="D256" s="94"/>
      <c r="E256" s="79">
        <v>1047.400754461526</v>
      </c>
      <c r="F256" s="79">
        <v>48.731596488489437</v>
      </c>
      <c r="G256" s="80"/>
      <c r="H256" s="79">
        <v>0</v>
      </c>
      <c r="I256" s="80">
        <v>-6.7199315199413396</v>
      </c>
      <c r="J256" s="103">
        <v>2</v>
      </c>
      <c r="K256" s="103">
        <v>0.21004288549191999</v>
      </c>
      <c r="L256" s="103">
        <v>0.59232093708721445</v>
      </c>
      <c r="M256" s="103">
        <v>8.347103304627318E-3</v>
      </c>
    </row>
    <row r="257" spans="1:13" s="81" customFormat="1" x14ac:dyDescent="0.25">
      <c r="A257" s="79">
        <v>254</v>
      </c>
      <c r="B257" s="79">
        <v>17</v>
      </c>
      <c r="C257" s="79">
        <v>17</v>
      </c>
      <c r="D257" s="94"/>
      <c r="E257" s="79">
        <v>1047.400754461526</v>
      </c>
      <c r="F257" s="79">
        <v>48.801039849304431</v>
      </c>
      <c r="G257" s="80"/>
      <c r="H257" s="79">
        <v>0</v>
      </c>
      <c r="I257" s="80">
        <v>-6.7199315199413396</v>
      </c>
      <c r="J257" s="103">
        <v>2</v>
      </c>
      <c r="K257" s="103">
        <v>0.33279267123327622</v>
      </c>
      <c r="L257" s="103">
        <v>0.93847533287783891</v>
      </c>
      <c r="M257" s="103">
        <v>2.122511550164214</v>
      </c>
    </row>
    <row r="258" spans="1:13" s="81" customFormat="1" x14ac:dyDescent="0.25">
      <c r="A258" s="79">
        <v>255</v>
      </c>
      <c r="B258" s="79">
        <v>17</v>
      </c>
      <c r="C258" s="79">
        <v>17</v>
      </c>
      <c r="D258" s="94"/>
      <c r="E258" s="79">
        <v>1047.400754461526</v>
      </c>
      <c r="F258" s="79">
        <v>48.881948720729383</v>
      </c>
      <c r="G258" s="80"/>
      <c r="H258" s="79">
        <v>0</v>
      </c>
      <c r="I258" s="80">
        <v>-6.7199315199413396</v>
      </c>
      <c r="J258" s="103">
        <v>2</v>
      </c>
      <c r="K258" s="103">
        <v>0.21074427190201811</v>
      </c>
      <c r="L258" s="103">
        <v>0.59429884676369094</v>
      </c>
      <c r="M258" s="103">
        <v>2.1324325627120808E-2</v>
      </c>
    </row>
    <row r="259" spans="1:13" s="81" customFormat="1" x14ac:dyDescent="0.25">
      <c r="A259" s="79">
        <v>256</v>
      </c>
      <c r="B259" s="79">
        <v>16</v>
      </c>
      <c r="C259" s="79">
        <v>16</v>
      </c>
      <c r="D259" s="94"/>
      <c r="E259" s="79">
        <v>985.78894537555379</v>
      </c>
      <c r="F259" s="79">
        <v>48.951392081544377</v>
      </c>
      <c r="G259" s="80"/>
      <c r="H259" s="79">
        <v>0</v>
      </c>
      <c r="I259" s="80">
        <v>-6.7199315199413396</v>
      </c>
      <c r="J259" s="103">
        <v>2</v>
      </c>
      <c r="K259" s="103">
        <v>0.17869411632335819</v>
      </c>
      <c r="L259" s="103">
        <v>0.50391740803187024</v>
      </c>
      <c r="M259" s="103">
        <v>-0.32003651840476499</v>
      </c>
    </row>
    <row r="260" spans="1:13" s="81" customFormat="1" x14ac:dyDescent="0.25">
      <c r="A260" s="79">
        <v>257</v>
      </c>
      <c r="B260" s="79">
        <v>15</v>
      </c>
      <c r="C260" s="79">
        <v>15</v>
      </c>
      <c r="D260" s="94"/>
      <c r="E260" s="79">
        <v>1786.546247540688</v>
      </c>
      <c r="F260" s="79">
        <v>49.009524644233423</v>
      </c>
      <c r="G260" s="80"/>
      <c r="H260" s="79">
        <v>0</v>
      </c>
      <c r="I260" s="80">
        <v>-6.7199315199413396</v>
      </c>
      <c r="J260" s="103">
        <v>1</v>
      </c>
      <c r="K260" s="103">
        <v>0.32502582324984791</v>
      </c>
      <c r="L260" s="103">
        <v>0.91657282156457087</v>
      </c>
      <c r="M260" s="103">
        <v>-0.89166107383172111</v>
      </c>
    </row>
    <row r="261" spans="1:13" s="81" customFormat="1" x14ac:dyDescent="0.25">
      <c r="A261" s="79">
        <v>258</v>
      </c>
      <c r="B261" s="79">
        <v>14</v>
      </c>
      <c r="C261" s="79">
        <v>14</v>
      </c>
      <c r="D261" s="94"/>
      <c r="E261" s="79">
        <v>1667.443164371309</v>
      </c>
      <c r="F261" s="79">
        <v>49.14680739555876</v>
      </c>
      <c r="G261" s="80"/>
      <c r="H261" s="79">
        <v>0</v>
      </c>
      <c r="I261" s="80">
        <v>-6.7199315199413396</v>
      </c>
      <c r="J261" s="103">
        <v>1</v>
      </c>
      <c r="K261" s="103">
        <v>0.50989404428386198</v>
      </c>
      <c r="L261" s="103">
        <v>1.4379012048804909</v>
      </c>
      <c r="M261" s="103">
        <v>3.0003742719312929</v>
      </c>
    </row>
    <row r="262" spans="1:13" s="81" customFormat="1" x14ac:dyDescent="0.25">
      <c r="A262" s="79">
        <v>259</v>
      </c>
      <c r="B262" s="79">
        <v>16</v>
      </c>
      <c r="C262" s="79">
        <v>16</v>
      </c>
      <c r="D262" s="94"/>
      <c r="E262" s="79">
        <v>1905.649330710067</v>
      </c>
      <c r="F262" s="79">
        <v>49.254376221874253</v>
      </c>
      <c r="G262" s="80"/>
      <c r="H262" s="79">
        <v>0</v>
      </c>
      <c r="I262" s="80">
        <v>-6.7199315199413396</v>
      </c>
      <c r="J262" s="103">
        <v>1</v>
      </c>
      <c r="K262" s="103">
        <v>0.78476358838901228</v>
      </c>
      <c r="L262" s="103">
        <v>2.213033319257014</v>
      </c>
      <c r="M262" s="103">
        <v>6.9151769008948323</v>
      </c>
    </row>
    <row r="263" spans="1:13" s="81" customFormat="1" x14ac:dyDescent="0.25">
      <c r="A263" s="79">
        <v>260</v>
      </c>
      <c r="B263" s="79">
        <v>18</v>
      </c>
      <c r="C263" s="79">
        <v>18</v>
      </c>
      <c r="D263" s="94"/>
      <c r="E263" s="79">
        <v>2143.8554970488258</v>
      </c>
      <c r="F263" s="79">
        <v>49.309541324957799</v>
      </c>
      <c r="G263" s="80"/>
      <c r="H263" s="79">
        <v>0</v>
      </c>
      <c r="I263" s="80">
        <v>-6.7199315199413396</v>
      </c>
      <c r="J263" s="103">
        <v>1</v>
      </c>
      <c r="K263" s="103">
        <v>0.92081916730311963</v>
      </c>
      <c r="L263" s="103">
        <v>2.5967100517947972</v>
      </c>
      <c r="M263" s="103">
        <v>8.2027631210884788</v>
      </c>
    </row>
    <row r="264" spans="1:13" s="81" customFormat="1" x14ac:dyDescent="0.25">
      <c r="A264" s="79">
        <v>261</v>
      </c>
      <c r="B264" s="79">
        <v>21</v>
      </c>
      <c r="C264" s="79">
        <v>21</v>
      </c>
      <c r="D264" s="94"/>
      <c r="E264" s="79">
        <v>2501.164746556964</v>
      </c>
      <c r="F264" s="79">
        <v>49.34822407625542</v>
      </c>
      <c r="G264" s="80"/>
      <c r="H264" s="79">
        <v>0</v>
      </c>
      <c r="I264" s="80">
        <v>-6.7199315199413396</v>
      </c>
      <c r="J264" s="103">
        <v>1</v>
      </c>
      <c r="K264" s="103">
        <v>1.235081354866715</v>
      </c>
      <c r="L264" s="103">
        <v>3.4829294207241368</v>
      </c>
      <c r="M264" s="103">
        <v>11.75582050243923</v>
      </c>
    </row>
    <row r="265" spans="1:13" s="81" customFormat="1" x14ac:dyDescent="0.25">
      <c r="A265" s="79">
        <v>262</v>
      </c>
      <c r="B265" s="79">
        <v>24</v>
      </c>
      <c r="C265" s="79">
        <v>24</v>
      </c>
      <c r="D265" s="94"/>
      <c r="E265" s="79">
        <v>1478.6834180633309</v>
      </c>
      <c r="F265" s="79">
        <v>49.533121937231698</v>
      </c>
      <c r="G265" s="80"/>
      <c r="H265" s="79">
        <v>0</v>
      </c>
      <c r="I265" s="80">
        <v>-6.7199315199413396</v>
      </c>
      <c r="J265" s="103">
        <v>2</v>
      </c>
      <c r="K265" s="103">
        <v>0.91686566950729165</v>
      </c>
      <c r="L265" s="103">
        <v>2.585561188010562</v>
      </c>
      <c r="M265" s="103">
        <v>10.8560306539674</v>
      </c>
    </row>
    <row r="266" spans="1:13" s="81" customFormat="1" x14ac:dyDescent="0.25">
      <c r="A266" s="79">
        <v>263</v>
      </c>
      <c r="B266" s="79">
        <v>27</v>
      </c>
      <c r="C266" s="79">
        <v>27</v>
      </c>
      <c r="D266" s="94"/>
      <c r="E266" s="79">
        <v>1663.518845321247</v>
      </c>
      <c r="F266" s="79">
        <v>49.580612204287029</v>
      </c>
      <c r="G266" s="80"/>
      <c r="H266" s="79">
        <v>0</v>
      </c>
      <c r="I266" s="80">
        <v>-6.7199315199413396</v>
      </c>
      <c r="J266" s="103">
        <v>2</v>
      </c>
      <c r="K266" s="103">
        <v>1.1110065687421711</v>
      </c>
      <c r="L266" s="103">
        <v>3.1330385238529228</v>
      </c>
      <c r="M266" s="103">
        <v>13.63774927983135</v>
      </c>
    </row>
    <row r="267" spans="1:13" s="81" customFormat="1" x14ac:dyDescent="0.25">
      <c r="A267" s="79">
        <v>264</v>
      </c>
      <c r="B267" s="79">
        <v>31</v>
      </c>
      <c r="C267" s="79">
        <v>31</v>
      </c>
      <c r="D267" s="94"/>
      <c r="E267" s="79">
        <v>1195.249474672609</v>
      </c>
      <c r="F267" s="79">
        <v>49.662983864334279</v>
      </c>
      <c r="G267" s="80"/>
      <c r="H267" s="79">
        <v>0</v>
      </c>
      <c r="I267" s="80">
        <v>-6.7199315199413396</v>
      </c>
      <c r="J267" s="103">
        <v>3</v>
      </c>
      <c r="K267" s="103">
        <v>1.33771501586687</v>
      </c>
      <c r="L267" s="103">
        <v>3.7723563447445718</v>
      </c>
      <c r="M267" s="103">
        <v>18.368538649545251</v>
      </c>
    </row>
    <row r="268" spans="1:13" s="81" customFormat="1" x14ac:dyDescent="0.25">
      <c r="A268" s="79">
        <v>265</v>
      </c>
      <c r="B268" s="79">
        <v>35</v>
      </c>
      <c r="C268" s="79">
        <v>35</v>
      </c>
      <c r="D268" s="94"/>
      <c r="E268" s="79">
        <v>1349.475213340042</v>
      </c>
      <c r="F268" s="79">
        <v>49.771890043004909</v>
      </c>
      <c r="G268" s="80"/>
      <c r="H268" s="79">
        <v>0</v>
      </c>
      <c r="I268" s="80">
        <v>-6.7199315199413396</v>
      </c>
      <c r="J268" s="103">
        <v>3</v>
      </c>
      <c r="K268" s="103">
        <v>1.1599038653946401</v>
      </c>
      <c r="L268" s="103">
        <v>3.2709289004128861</v>
      </c>
      <c r="M268" s="103">
        <v>15.28185686402294</v>
      </c>
    </row>
    <row r="269" spans="1:13" s="81" customFormat="1" x14ac:dyDescent="0.25">
      <c r="A269" s="79">
        <v>266</v>
      </c>
      <c r="B269" s="79">
        <v>37.344645354614372</v>
      </c>
      <c r="C269" s="79">
        <v>37.344645354614372</v>
      </c>
      <c r="D269" s="94"/>
      <c r="E269" s="79">
        <v>1439.8763787721839</v>
      </c>
      <c r="F269" s="79">
        <v>49.928547150256527</v>
      </c>
      <c r="G269" s="80"/>
      <c r="H269" s="79">
        <v>0</v>
      </c>
      <c r="I269" s="80">
        <v>-6.7199315199413396</v>
      </c>
      <c r="J269" s="103">
        <v>3</v>
      </c>
      <c r="K269" s="103">
        <v>1.14780928878805</v>
      </c>
      <c r="L269" s="103">
        <v>3.2368221943823001</v>
      </c>
      <c r="M269" s="103">
        <v>14.890881265132469</v>
      </c>
    </row>
    <row r="270" spans="1:13" s="81" customFormat="1" x14ac:dyDescent="0.25">
      <c r="A270" s="79">
        <v>267</v>
      </c>
      <c r="B270" s="79">
        <v>40.337931484069941</v>
      </c>
      <c r="C270" s="79">
        <v>40.337931484069941</v>
      </c>
      <c r="D270" s="94"/>
      <c r="E270" s="79">
        <v>1555.2868198617509</v>
      </c>
      <c r="F270" s="79">
        <v>50.005851049658617</v>
      </c>
      <c r="G270" s="80"/>
      <c r="H270" s="79">
        <v>0</v>
      </c>
      <c r="I270" s="80">
        <v>-6.7199315199413396</v>
      </c>
      <c r="J270" s="103">
        <v>3</v>
      </c>
      <c r="K270" s="103">
        <v>1.1857150396773191</v>
      </c>
      <c r="L270" s="103">
        <v>3.34371641189004</v>
      </c>
      <c r="M270" s="103">
        <v>15.246011466504649</v>
      </c>
    </row>
    <row r="271" spans="1:13" s="81" customFormat="1" x14ac:dyDescent="0.25">
      <c r="A271" s="79">
        <v>268</v>
      </c>
      <c r="B271" s="79">
        <v>42</v>
      </c>
      <c r="C271" s="79">
        <v>42</v>
      </c>
      <c r="D271" s="94"/>
      <c r="E271" s="79">
        <v>1619.370256008051</v>
      </c>
      <c r="F271" s="79">
        <v>50.165961704032767</v>
      </c>
      <c r="G271" s="80"/>
      <c r="H271" s="79">
        <v>0</v>
      </c>
      <c r="I271" s="80">
        <v>-6.7199315199413396</v>
      </c>
      <c r="J271" s="103">
        <v>3</v>
      </c>
      <c r="K271" s="103">
        <v>1.0056408664351471</v>
      </c>
      <c r="L271" s="103">
        <v>2.8359072433471151</v>
      </c>
      <c r="M271" s="103">
        <v>11.959630309931031</v>
      </c>
    </row>
    <row r="272" spans="1:13" s="81" customFormat="1" x14ac:dyDescent="0.25">
      <c r="A272" s="79">
        <v>269</v>
      </c>
      <c r="B272" s="79">
        <v>44</v>
      </c>
      <c r="C272" s="79">
        <v>44</v>
      </c>
      <c r="D272" s="94"/>
      <c r="E272" s="79">
        <v>1696.4831253417681</v>
      </c>
      <c r="F272" s="79">
        <v>50.238969385172638</v>
      </c>
      <c r="G272" s="80"/>
      <c r="H272" s="79">
        <v>0</v>
      </c>
      <c r="I272" s="80">
        <v>-6.7199315199413396</v>
      </c>
      <c r="J272" s="103">
        <v>3</v>
      </c>
      <c r="K272" s="103">
        <v>1.2262047229316311</v>
      </c>
      <c r="L272" s="103">
        <v>3.4578973186672002</v>
      </c>
      <c r="M272" s="103">
        <v>15.52913151641876</v>
      </c>
    </row>
    <row r="273" spans="1:13" s="81" customFormat="1" x14ac:dyDescent="0.25">
      <c r="A273" s="79">
        <v>270</v>
      </c>
      <c r="B273" s="79">
        <v>46</v>
      </c>
      <c r="C273" s="79">
        <v>46</v>
      </c>
      <c r="D273" s="94"/>
      <c r="E273" s="79">
        <v>1307.256080893126</v>
      </c>
      <c r="F273" s="79">
        <v>50.364843761929222</v>
      </c>
      <c r="G273" s="80"/>
      <c r="H273" s="79">
        <v>0</v>
      </c>
      <c r="I273" s="80">
        <v>-6.7199315199413396</v>
      </c>
      <c r="J273" s="103">
        <v>4</v>
      </c>
      <c r="K273" s="103">
        <v>1.0705031104652449</v>
      </c>
      <c r="L273" s="103">
        <v>3.0188187715119899</v>
      </c>
      <c r="M273" s="103">
        <v>13.884880582559621</v>
      </c>
    </row>
    <row r="274" spans="1:13" s="81" customFormat="1" x14ac:dyDescent="0.25">
      <c r="A274" s="79">
        <v>271</v>
      </c>
      <c r="B274" s="79">
        <v>47</v>
      </c>
      <c r="C274" s="79">
        <v>47</v>
      </c>
      <c r="D274" s="94"/>
      <c r="E274" s="79">
        <v>1335.6746913473251</v>
      </c>
      <c r="F274" s="79">
        <v>50.488771307305647</v>
      </c>
      <c r="G274" s="80"/>
      <c r="H274" s="79">
        <v>0</v>
      </c>
      <c r="I274" s="80">
        <v>-6.7199315199413396</v>
      </c>
      <c r="J274" s="103">
        <v>4</v>
      </c>
      <c r="K274" s="103">
        <v>0.43268317479268509</v>
      </c>
      <c r="L274" s="103">
        <v>1.220166552915372</v>
      </c>
      <c r="M274" s="103">
        <v>2.9073378669483958</v>
      </c>
    </row>
    <row r="275" spans="1:13" s="81" customFormat="1" x14ac:dyDescent="0.25">
      <c r="A275" s="79">
        <v>272</v>
      </c>
      <c r="B275" s="79">
        <v>46</v>
      </c>
      <c r="C275" s="79">
        <v>46</v>
      </c>
      <c r="D275" s="94"/>
      <c r="E275" s="79">
        <v>1307.256080893126</v>
      </c>
      <c r="F275" s="79">
        <v>50.601437334200888</v>
      </c>
      <c r="G275" s="80"/>
      <c r="H275" s="79">
        <v>0</v>
      </c>
      <c r="I275" s="80">
        <v>-6.7199315199413396</v>
      </c>
      <c r="J275" s="103">
        <v>4</v>
      </c>
      <c r="K275" s="103">
        <v>0.33351141252313132</v>
      </c>
      <c r="L275" s="103">
        <v>0.94050218331523028</v>
      </c>
      <c r="M275" s="103">
        <v>1.262447830619208</v>
      </c>
    </row>
    <row r="276" spans="1:13" s="81" customFormat="1" x14ac:dyDescent="0.25">
      <c r="A276" s="79">
        <v>273</v>
      </c>
      <c r="B276" s="79">
        <v>46</v>
      </c>
      <c r="C276" s="79">
        <v>46</v>
      </c>
      <c r="D276" s="94"/>
      <c r="E276" s="79">
        <v>1307.256080893126</v>
      </c>
      <c r="F276" s="79">
        <v>50.725996782492601</v>
      </c>
      <c r="G276" s="80"/>
      <c r="H276" s="79">
        <v>0</v>
      </c>
      <c r="I276" s="80">
        <v>-6.7199315199413396</v>
      </c>
      <c r="J276" s="103">
        <v>4</v>
      </c>
      <c r="K276" s="103">
        <v>0.43051401164407521</v>
      </c>
      <c r="L276" s="103">
        <v>1.214049512836292</v>
      </c>
      <c r="M276" s="103">
        <v>2.9698636035884358</v>
      </c>
    </row>
    <row r="277" spans="1:13" s="81" customFormat="1" x14ac:dyDescent="0.25">
      <c r="A277" s="79">
        <v>274</v>
      </c>
      <c r="B277" s="79">
        <v>44.708658708496003</v>
      </c>
      <c r="C277" s="79">
        <v>44.708658708496003</v>
      </c>
      <c r="D277" s="94"/>
      <c r="E277" s="79">
        <v>1270.557955766453</v>
      </c>
      <c r="F277" s="79">
        <v>50.85623655597125</v>
      </c>
      <c r="G277" s="80"/>
      <c r="H277" s="79">
        <v>0</v>
      </c>
      <c r="I277" s="80">
        <v>-6.7199315199413396</v>
      </c>
      <c r="J277" s="103">
        <v>4</v>
      </c>
      <c r="K277" s="103">
        <v>0</v>
      </c>
      <c r="L277" s="103">
        <v>0</v>
      </c>
      <c r="M277" s="103">
        <v>-4.2723283012580922</v>
      </c>
    </row>
    <row r="278" spans="1:13" s="81" customFormat="1" x14ac:dyDescent="0.25">
      <c r="A278" s="79">
        <v>275</v>
      </c>
      <c r="B278" s="79">
        <v>42</v>
      </c>
      <c r="C278" s="79">
        <v>42</v>
      </c>
      <c r="D278" s="94"/>
      <c r="E278" s="79">
        <v>1193.581639076333</v>
      </c>
      <c r="F278" s="79">
        <v>50.977679877087631</v>
      </c>
      <c r="G278" s="80"/>
      <c r="H278" s="79">
        <v>0</v>
      </c>
      <c r="I278" s="80">
        <v>-6.7199315199413396</v>
      </c>
      <c r="J278" s="103">
        <v>4</v>
      </c>
      <c r="K278" s="103">
        <v>0</v>
      </c>
      <c r="L278" s="103">
        <v>0</v>
      </c>
      <c r="M278" s="103">
        <v>-3.9834734450598548</v>
      </c>
    </row>
    <row r="279" spans="1:13" s="81" customFormat="1" x14ac:dyDescent="0.25">
      <c r="A279" s="79">
        <v>276</v>
      </c>
      <c r="B279" s="79">
        <v>39</v>
      </c>
      <c r="C279" s="79">
        <v>39</v>
      </c>
      <c r="D279" s="94"/>
      <c r="E279" s="79">
        <v>1503.700952007476</v>
      </c>
      <c r="F279" s="79">
        <v>51.075189022405333</v>
      </c>
      <c r="G279" s="80"/>
      <c r="H279" s="79">
        <v>0</v>
      </c>
      <c r="I279" s="80">
        <v>-6.7199315199413396</v>
      </c>
      <c r="J279" s="103">
        <v>3</v>
      </c>
      <c r="K279" s="103">
        <v>0</v>
      </c>
      <c r="L279" s="103">
        <v>0</v>
      </c>
      <c r="M279" s="103">
        <v>-5.1852378008576734</v>
      </c>
    </row>
    <row r="280" spans="1:13" s="81" customFormat="1" x14ac:dyDescent="0.25">
      <c r="A280" s="79">
        <v>277</v>
      </c>
      <c r="B280" s="79">
        <v>35</v>
      </c>
      <c r="C280" s="79">
        <v>35</v>
      </c>
      <c r="D280" s="94"/>
      <c r="E280" s="79">
        <v>1349.475213340042</v>
      </c>
      <c r="F280" s="79">
        <v>51.159321600405889</v>
      </c>
      <c r="G280" s="80"/>
      <c r="H280" s="79">
        <v>0</v>
      </c>
      <c r="I280" s="80">
        <v>-6.7199315199413396</v>
      </c>
      <c r="J280" s="103">
        <v>3</v>
      </c>
      <c r="K280" s="103">
        <v>0</v>
      </c>
      <c r="L280" s="103">
        <v>0</v>
      </c>
      <c r="M280" s="103">
        <v>-4.5746871982804089</v>
      </c>
    </row>
    <row r="281" spans="1:13" s="81" customFormat="1" x14ac:dyDescent="0.25">
      <c r="A281" s="79">
        <v>278</v>
      </c>
      <c r="B281" s="79">
        <v>32</v>
      </c>
      <c r="C281" s="79">
        <v>32</v>
      </c>
      <c r="D281" s="94"/>
      <c r="E281" s="79">
        <v>1233.805909339467</v>
      </c>
      <c r="F281" s="79">
        <v>51.283083604614262</v>
      </c>
      <c r="G281" s="80"/>
      <c r="H281" s="79">
        <v>0</v>
      </c>
      <c r="I281" s="80">
        <v>-6.7199315199413396</v>
      </c>
      <c r="J281" s="103">
        <v>3</v>
      </c>
      <c r="K281" s="103">
        <v>0</v>
      </c>
      <c r="L281" s="103">
        <v>0</v>
      </c>
      <c r="M281" s="103">
        <v>-4.1336908452814924</v>
      </c>
    </row>
    <row r="282" spans="1:13" s="81" customFormat="1" x14ac:dyDescent="0.25">
      <c r="A282" s="79">
        <v>279</v>
      </c>
      <c r="B282" s="79">
        <v>27.47102877807599</v>
      </c>
      <c r="C282" s="79">
        <v>27.47102877807599</v>
      </c>
      <c r="D282" s="94"/>
      <c r="E282" s="79">
        <v>1692.539780470064</v>
      </c>
      <c r="F282" s="79">
        <v>51.404526925730643</v>
      </c>
      <c r="G282" s="80"/>
      <c r="H282" s="79">
        <v>0</v>
      </c>
      <c r="I282" s="80">
        <v>-6.7199315199413396</v>
      </c>
      <c r="J282" s="103">
        <v>2</v>
      </c>
      <c r="K282" s="103">
        <v>0</v>
      </c>
      <c r="L282" s="103">
        <v>0</v>
      </c>
      <c r="M282" s="103">
        <v>-5.971860214298478</v>
      </c>
    </row>
    <row r="283" spans="1:13" s="81" customFormat="1" x14ac:dyDescent="0.25">
      <c r="A283" s="79">
        <v>280</v>
      </c>
      <c r="B283" s="79">
        <v>23</v>
      </c>
      <c r="C283" s="79">
        <v>23</v>
      </c>
      <c r="D283" s="94"/>
      <c r="E283" s="79">
        <v>1417.0716089773589</v>
      </c>
      <c r="F283" s="79">
        <v>51.544423330179718</v>
      </c>
      <c r="G283" s="80"/>
      <c r="H283" s="79">
        <v>0</v>
      </c>
      <c r="I283" s="80">
        <v>-6.7199315199413396</v>
      </c>
      <c r="J283" s="103">
        <v>2</v>
      </c>
      <c r="K283" s="103">
        <v>0</v>
      </c>
      <c r="L283" s="103">
        <v>0</v>
      </c>
      <c r="M283" s="103">
        <v>-4.838973152778177</v>
      </c>
    </row>
    <row r="284" spans="1:13" s="81" customFormat="1" x14ac:dyDescent="0.25">
      <c r="A284" s="79">
        <v>281</v>
      </c>
      <c r="B284" s="79">
        <v>20</v>
      </c>
      <c r="C284" s="79">
        <v>20</v>
      </c>
      <c r="D284" s="94"/>
      <c r="E284" s="79">
        <v>1232.2361817194419</v>
      </c>
      <c r="F284" s="79">
        <v>51.616634121109698</v>
      </c>
      <c r="G284" s="80"/>
      <c r="H284" s="79">
        <v>0</v>
      </c>
      <c r="I284" s="80">
        <v>-6.7199315199413396</v>
      </c>
      <c r="J284" s="103">
        <v>2</v>
      </c>
      <c r="K284" s="103">
        <v>0.26711820255753832</v>
      </c>
      <c r="L284" s="103">
        <v>0.75327333121225781</v>
      </c>
      <c r="M284" s="103">
        <v>0.37008780933934099</v>
      </c>
    </row>
    <row r="285" spans="1:13" s="81" customFormat="1" x14ac:dyDescent="0.25">
      <c r="A285" s="79">
        <v>282</v>
      </c>
      <c r="B285" s="79">
        <v>22</v>
      </c>
      <c r="C285" s="79">
        <v>22</v>
      </c>
      <c r="D285" s="94"/>
      <c r="E285" s="79">
        <v>1355.4597998913871</v>
      </c>
      <c r="F285" s="79">
        <v>51.723098861695362</v>
      </c>
      <c r="G285" s="80"/>
      <c r="H285" s="79">
        <v>0</v>
      </c>
      <c r="I285" s="80">
        <v>-6.7199315199413396</v>
      </c>
      <c r="J285" s="103">
        <v>2</v>
      </c>
      <c r="K285" s="103">
        <v>0.83750685749763365</v>
      </c>
      <c r="L285" s="103">
        <v>2.3617693381433269</v>
      </c>
      <c r="M285" s="103">
        <v>9.8615749387539751</v>
      </c>
    </row>
    <row r="286" spans="1:13" s="81" customFormat="1" x14ac:dyDescent="0.25">
      <c r="A286" s="79">
        <v>283</v>
      </c>
      <c r="B286" s="79">
        <v>25</v>
      </c>
      <c r="C286" s="79">
        <v>25</v>
      </c>
      <c r="D286" s="94"/>
      <c r="E286" s="79">
        <v>1540.2952271493029</v>
      </c>
      <c r="F286" s="79">
        <v>51.820848518962677</v>
      </c>
      <c r="G286" s="80"/>
      <c r="H286" s="79">
        <v>0</v>
      </c>
      <c r="I286" s="80">
        <v>-6.7199315199413396</v>
      </c>
      <c r="J286" s="103">
        <v>2</v>
      </c>
      <c r="K286" s="103">
        <v>1.0128377833669879</v>
      </c>
      <c r="L286" s="103">
        <v>2.8562025490949048</v>
      </c>
      <c r="M286" s="103">
        <v>12.344503397895821</v>
      </c>
    </row>
    <row r="287" spans="1:13" s="81" customFormat="1" x14ac:dyDescent="0.25">
      <c r="A287" s="79">
        <v>284</v>
      </c>
      <c r="B287" s="79">
        <v>29</v>
      </c>
      <c r="C287" s="79">
        <v>29</v>
      </c>
      <c r="D287" s="94"/>
      <c r="E287" s="79">
        <v>1118.136605338892</v>
      </c>
      <c r="F287" s="79">
        <v>51.845084104840133</v>
      </c>
      <c r="G287" s="80"/>
      <c r="H287" s="79">
        <v>0</v>
      </c>
      <c r="I287" s="80">
        <v>-6.7199315199413396</v>
      </c>
      <c r="J287" s="103">
        <v>3</v>
      </c>
      <c r="K287" s="103">
        <v>1.267190239223994</v>
      </c>
      <c r="L287" s="103">
        <v>3.573476474611661</v>
      </c>
      <c r="M287" s="103">
        <v>17.31420970781301</v>
      </c>
    </row>
    <row r="288" spans="1:13" s="81" customFormat="1" x14ac:dyDescent="0.25">
      <c r="A288" s="79">
        <v>285</v>
      </c>
      <c r="B288" s="79">
        <v>33.21789561676033</v>
      </c>
      <c r="C288" s="79">
        <v>33.21789561676033</v>
      </c>
      <c r="D288" s="94"/>
      <c r="E288" s="79">
        <v>1280.7636221181399</v>
      </c>
      <c r="F288" s="79">
        <v>51.933254380987727</v>
      </c>
      <c r="G288" s="80"/>
      <c r="H288" s="79">
        <v>0</v>
      </c>
      <c r="I288" s="80">
        <v>-6.7199315199413396</v>
      </c>
      <c r="J288" s="103">
        <v>3</v>
      </c>
      <c r="K288" s="103">
        <v>1.200150346541214</v>
      </c>
      <c r="L288" s="103">
        <v>3.3844239772462239</v>
      </c>
      <c r="M288" s="103">
        <v>16.076120975973591</v>
      </c>
    </row>
    <row r="289" spans="1:13" s="81" customFormat="1" x14ac:dyDescent="0.25">
      <c r="A289" s="79">
        <v>286</v>
      </c>
      <c r="B289" s="79">
        <v>36</v>
      </c>
      <c r="C289" s="79">
        <v>36</v>
      </c>
      <c r="D289" s="94"/>
      <c r="E289" s="79">
        <v>1388.0316480069009</v>
      </c>
      <c r="F289" s="79">
        <v>52.049961753968709</v>
      </c>
      <c r="G289" s="80"/>
      <c r="H289" s="79">
        <v>0</v>
      </c>
      <c r="I289" s="80">
        <v>-6.7199315199413396</v>
      </c>
      <c r="J289" s="103">
        <v>3</v>
      </c>
      <c r="K289" s="103">
        <v>1.144723923372752</v>
      </c>
      <c r="L289" s="103">
        <v>3.2281214639111599</v>
      </c>
      <c r="M289" s="103">
        <v>14.96904553825823</v>
      </c>
    </row>
    <row r="290" spans="1:13" s="81" customFormat="1" x14ac:dyDescent="0.25">
      <c r="A290" s="79">
        <v>287</v>
      </c>
      <c r="B290" s="79">
        <v>39</v>
      </c>
      <c r="C290" s="79">
        <v>39</v>
      </c>
      <c r="D290" s="94"/>
      <c r="E290" s="79">
        <v>1503.700952007476</v>
      </c>
      <c r="F290" s="79">
        <v>52.139409376493518</v>
      </c>
      <c r="G290" s="80"/>
      <c r="H290" s="79">
        <v>0</v>
      </c>
      <c r="I290" s="80">
        <v>-6.7199315199413396</v>
      </c>
      <c r="J290" s="103">
        <v>3</v>
      </c>
      <c r="K290" s="103">
        <v>1.204500329145644</v>
      </c>
      <c r="L290" s="103">
        <v>3.3966909281907158</v>
      </c>
      <c r="M290" s="103">
        <v>15.713912575243031</v>
      </c>
    </row>
    <row r="291" spans="1:13" s="81" customFormat="1" x14ac:dyDescent="0.25">
      <c r="A291" s="79">
        <v>288</v>
      </c>
      <c r="B291" s="79">
        <v>42</v>
      </c>
      <c r="C291" s="79">
        <v>42</v>
      </c>
      <c r="D291" s="94"/>
      <c r="E291" s="79">
        <v>1619.370256008051</v>
      </c>
      <c r="F291" s="79">
        <v>52.239572500347407</v>
      </c>
      <c r="G291" s="80"/>
      <c r="H291" s="79">
        <v>0</v>
      </c>
      <c r="I291" s="80">
        <v>-6.7199315199413396</v>
      </c>
      <c r="J291" s="103">
        <v>3</v>
      </c>
      <c r="K291" s="103">
        <v>1.8442721106971249</v>
      </c>
      <c r="L291" s="103">
        <v>5.2008473521658916</v>
      </c>
      <c r="M291" s="103">
        <v>26.129214667143739</v>
      </c>
    </row>
    <row r="292" spans="1:13" s="81" customFormat="1" x14ac:dyDescent="0.25">
      <c r="A292" s="79">
        <v>289</v>
      </c>
      <c r="B292" s="79">
        <v>46.812215075378347</v>
      </c>
      <c r="C292" s="79">
        <v>46.812215075378347</v>
      </c>
      <c r="D292" s="94"/>
      <c r="E292" s="79">
        <v>1330.338104725331</v>
      </c>
      <c r="F292" s="79">
        <v>52.340508920568944</v>
      </c>
      <c r="G292" s="80"/>
      <c r="H292" s="79">
        <v>0</v>
      </c>
      <c r="I292" s="80">
        <v>-6.7199315199413396</v>
      </c>
      <c r="J292" s="103">
        <v>4</v>
      </c>
      <c r="K292" s="103">
        <v>1.368165848868389</v>
      </c>
      <c r="L292" s="103">
        <v>3.8582276938088582</v>
      </c>
      <c r="M292" s="103">
        <v>18.747263212888139</v>
      </c>
    </row>
    <row r="293" spans="1:13" s="81" customFormat="1" x14ac:dyDescent="0.25">
      <c r="A293" s="79">
        <v>290</v>
      </c>
      <c r="B293" s="79">
        <v>47.191243585205143</v>
      </c>
      <c r="C293" s="79">
        <v>47.191243585205143</v>
      </c>
      <c r="D293" s="94"/>
      <c r="E293" s="79">
        <v>1341.109568297134</v>
      </c>
      <c r="F293" s="79">
        <v>52.464640416779197</v>
      </c>
      <c r="G293" s="80"/>
      <c r="H293" s="79">
        <v>0</v>
      </c>
      <c r="I293" s="80">
        <v>-6.7199315199413396</v>
      </c>
      <c r="J293" s="103">
        <v>4</v>
      </c>
      <c r="K293" s="103">
        <v>0.67363185085412769</v>
      </c>
      <c r="L293" s="103">
        <v>1.89964181940864</v>
      </c>
      <c r="M293" s="103">
        <v>7.0983946847455437</v>
      </c>
    </row>
    <row r="294" spans="1:13" s="81" customFormat="1" x14ac:dyDescent="0.25">
      <c r="A294" s="79">
        <v>291</v>
      </c>
      <c r="B294" s="79">
        <v>49</v>
      </c>
      <c r="C294" s="79">
        <v>49</v>
      </c>
      <c r="D294" s="94"/>
      <c r="E294" s="79">
        <v>1392.511912255721</v>
      </c>
      <c r="F294" s="79">
        <v>52.588827369931572</v>
      </c>
      <c r="G294" s="80"/>
      <c r="H294" s="79">
        <v>0</v>
      </c>
      <c r="I294" s="80">
        <v>-6.7199315199413396</v>
      </c>
      <c r="J294" s="103">
        <v>4</v>
      </c>
      <c r="K294" s="103">
        <v>1.220527737781129</v>
      </c>
      <c r="L294" s="103">
        <v>3.4418882205427841</v>
      </c>
      <c r="M294" s="103">
        <v>16.226519833908</v>
      </c>
    </row>
    <row r="295" spans="1:13" s="81" customFormat="1" x14ac:dyDescent="0.25">
      <c r="A295" s="79">
        <v>292</v>
      </c>
      <c r="B295" s="79">
        <v>50</v>
      </c>
      <c r="C295" s="79">
        <v>50</v>
      </c>
      <c r="D295" s="94"/>
      <c r="E295" s="79">
        <v>1420.9305227099201</v>
      </c>
      <c r="F295" s="79">
        <v>52.74842938267151</v>
      </c>
      <c r="G295" s="80"/>
      <c r="H295" s="79">
        <v>0</v>
      </c>
      <c r="I295" s="80">
        <v>-6.7199315199413396</v>
      </c>
      <c r="J295" s="103">
        <v>4</v>
      </c>
      <c r="K295" s="103">
        <v>0.52529708840024614</v>
      </c>
      <c r="L295" s="103">
        <v>1.4813377892886941</v>
      </c>
      <c r="M295" s="103">
        <v>4.2537185598540797</v>
      </c>
    </row>
    <row r="296" spans="1:13" s="81" customFormat="1" x14ac:dyDescent="0.25">
      <c r="A296" s="79">
        <v>293</v>
      </c>
      <c r="B296" s="79">
        <v>48.838460205688421</v>
      </c>
      <c r="C296" s="79">
        <v>48.838460205688421</v>
      </c>
      <c r="D296" s="94"/>
      <c r="E296" s="79">
        <v>1387.921175768329</v>
      </c>
      <c r="F296" s="79">
        <v>52.89212136182131</v>
      </c>
      <c r="G296" s="80"/>
      <c r="H296" s="79">
        <v>0</v>
      </c>
      <c r="I296" s="80">
        <v>-6.7199315199413396</v>
      </c>
      <c r="J296" s="103">
        <v>4</v>
      </c>
      <c r="K296" s="103">
        <v>0</v>
      </c>
      <c r="L296" s="103">
        <v>0</v>
      </c>
      <c r="M296" s="103">
        <v>-4.7243845209866997</v>
      </c>
    </row>
    <row r="297" spans="1:13" s="81" customFormat="1" x14ac:dyDescent="0.25">
      <c r="A297" s="79">
        <v>294</v>
      </c>
      <c r="B297" s="79">
        <v>47</v>
      </c>
      <c r="C297" s="79">
        <v>47</v>
      </c>
      <c r="D297" s="94"/>
      <c r="E297" s="79">
        <v>1335.6746913473251</v>
      </c>
      <c r="F297" s="79">
        <v>52.968207464699283</v>
      </c>
      <c r="G297" s="80"/>
      <c r="H297" s="79">
        <v>0</v>
      </c>
      <c r="I297" s="80">
        <v>-6.7199315199413396</v>
      </c>
      <c r="J297" s="103">
        <v>4</v>
      </c>
      <c r="K297" s="103">
        <v>0.25250823163580288</v>
      </c>
      <c r="L297" s="103">
        <v>0.71207321321296424</v>
      </c>
      <c r="M297" s="103">
        <v>-0.2645148699039318</v>
      </c>
    </row>
    <row r="298" spans="1:13" s="81" customFormat="1" x14ac:dyDescent="0.25">
      <c r="A298" s="79">
        <v>295</v>
      </c>
      <c r="B298" s="79">
        <v>47</v>
      </c>
      <c r="C298" s="79">
        <v>47</v>
      </c>
      <c r="D298" s="94"/>
      <c r="E298" s="79">
        <v>1335.6746913473251</v>
      </c>
      <c r="F298" s="79">
        <v>53.038005450765773</v>
      </c>
      <c r="G298" s="80"/>
      <c r="H298" s="79">
        <v>0</v>
      </c>
      <c r="I298" s="80">
        <v>-6.7199315199413396</v>
      </c>
      <c r="J298" s="103">
        <v>4</v>
      </c>
      <c r="K298" s="103">
        <v>0.58211049652750591</v>
      </c>
      <c r="L298" s="103">
        <v>1.641551600207567</v>
      </c>
      <c r="M298" s="103">
        <v>5.5357341617173379</v>
      </c>
    </row>
    <row r="299" spans="1:13" s="81" customFormat="1" x14ac:dyDescent="0.25">
      <c r="A299" s="79">
        <v>296</v>
      </c>
      <c r="B299" s="79">
        <v>47</v>
      </c>
      <c r="C299" s="79">
        <v>47</v>
      </c>
      <c r="D299" s="94"/>
      <c r="E299" s="79">
        <v>1335.6746913473251</v>
      </c>
      <c r="F299" s="79">
        <v>53.127838264707677</v>
      </c>
      <c r="G299" s="80"/>
      <c r="H299" s="79">
        <v>0</v>
      </c>
      <c r="I299" s="80">
        <v>-6.7199315199413396</v>
      </c>
      <c r="J299" s="103">
        <v>4</v>
      </c>
      <c r="K299" s="103">
        <v>0.56723080034564566</v>
      </c>
      <c r="L299" s="103">
        <v>1.599590856974721</v>
      </c>
      <c r="M299" s="103">
        <v>5.2778627392117974</v>
      </c>
    </row>
    <row r="300" spans="1:13" s="81" customFormat="1" x14ac:dyDescent="0.25">
      <c r="A300" s="79">
        <v>297</v>
      </c>
      <c r="B300" s="79">
        <v>47</v>
      </c>
      <c r="C300" s="79">
        <v>47</v>
      </c>
      <c r="D300" s="94"/>
      <c r="E300" s="79">
        <v>1335.6746913473251</v>
      </c>
      <c r="F300" s="79">
        <v>53.213685222595828</v>
      </c>
      <c r="G300" s="80"/>
      <c r="H300" s="79">
        <v>0</v>
      </c>
      <c r="I300" s="80">
        <v>-6.7199315199413396</v>
      </c>
      <c r="J300" s="103">
        <v>4</v>
      </c>
      <c r="K300" s="103">
        <v>0.29257900450589808</v>
      </c>
      <c r="L300" s="103">
        <v>0.8250727927066327</v>
      </c>
      <c r="M300" s="103">
        <v>0.45053979046901999</v>
      </c>
    </row>
    <row r="301" spans="1:13" s="81" customFormat="1" x14ac:dyDescent="0.25">
      <c r="A301" s="79">
        <v>298</v>
      </c>
      <c r="B301" s="79">
        <v>46</v>
      </c>
      <c r="C301" s="79">
        <v>46</v>
      </c>
      <c r="D301" s="94"/>
      <c r="E301" s="79">
        <v>1307.256080893126</v>
      </c>
      <c r="F301" s="79">
        <v>53.283483208662332</v>
      </c>
      <c r="G301" s="80"/>
      <c r="H301" s="79">
        <v>0</v>
      </c>
      <c r="I301" s="80">
        <v>-6.7199315199413396</v>
      </c>
      <c r="J301" s="103">
        <v>4</v>
      </c>
      <c r="K301" s="103">
        <v>0.50851757273064446</v>
      </c>
      <c r="L301" s="103">
        <v>1.4340195551004169</v>
      </c>
      <c r="M301" s="103">
        <v>4.3499916210445004</v>
      </c>
    </row>
    <row r="302" spans="1:13" s="81" customFormat="1" x14ac:dyDescent="0.25">
      <c r="A302" s="79">
        <v>299</v>
      </c>
      <c r="B302" s="79">
        <v>47</v>
      </c>
      <c r="C302" s="79">
        <v>47</v>
      </c>
      <c r="D302" s="94"/>
      <c r="E302" s="79">
        <v>1335.6746913473251</v>
      </c>
      <c r="F302" s="79">
        <v>53.344059712618161</v>
      </c>
      <c r="G302" s="80"/>
      <c r="H302" s="79">
        <v>0</v>
      </c>
      <c r="I302" s="80">
        <v>-6.7199315199413396</v>
      </c>
      <c r="J302" s="103">
        <v>4</v>
      </c>
      <c r="K302" s="103">
        <v>0.75837512486369796</v>
      </c>
      <c r="L302" s="103">
        <v>2.1386178521156278</v>
      </c>
      <c r="M302" s="103">
        <v>8.5762719966692273</v>
      </c>
    </row>
    <row r="303" spans="1:13" s="81" customFormat="1" x14ac:dyDescent="0.25">
      <c r="A303" s="79">
        <v>300</v>
      </c>
      <c r="B303" s="79">
        <v>47</v>
      </c>
      <c r="C303" s="79">
        <v>47</v>
      </c>
      <c r="D303" s="94"/>
      <c r="E303" s="79">
        <v>1335.6746913473251</v>
      </c>
      <c r="F303" s="79">
        <v>53.436175289597159</v>
      </c>
      <c r="G303" s="80"/>
      <c r="H303" s="79">
        <v>0</v>
      </c>
      <c r="I303" s="80">
        <v>-6.7199315199413396</v>
      </c>
      <c r="J303" s="103">
        <v>4</v>
      </c>
      <c r="K303" s="103">
        <v>0.50870458920512718</v>
      </c>
      <c r="L303" s="103">
        <v>1.4345469415584591</v>
      </c>
      <c r="M303" s="103">
        <v>4.2602128602585347</v>
      </c>
    </row>
    <row r="304" spans="1:13" s="81" customFormat="1" x14ac:dyDescent="0.25">
      <c r="A304" s="79">
        <v>301</v>
      </c>
      <c r="B304" s="79">
        <v>47</v>
      </c>
      <c r="C304" s="79">
        <v>47</v>
      </c>
      <c r="D304" s="94"/>
      <c r="E304" s="79">
        <v>1335.6746913473251</v>
      </c>
      <c r="F304" s="79">
        <v>53.505324170718382</v>
      </c>
      <c r="G304" s="80"/>
      <c r="H304" s="79">
        <v>0</v>
      </c>
      <c r="I304" s="80">
        <v>-6.7199315199413396</v>
      </c>
      <c r="J304" s="103">
        <v>4</v>
      </c>
      <c r="K304" s="103">
        <v>0.3361893843334961</v>
      </c>
      <c r="L304" s="103">
        <v>0.94805406382045898</v>
      </c>
      <c r="M304" s="103">
        <v>1.2263412086333749</v>
      </c>
    </row>
    <row r="305" spans="1:13" s="81" customFormat="1" x14ac:dyDescent="0.25">
      <c r="A305" s="79">
        <v>302</v>
      </c>
      <c r="B305" s="79">
        <v>46</v>
      </c>
      <c r="C305" s="79">
        <v>46</v>
      </c>
      <c r="D305" s="94"/>
      <c r="E305" s="79">
        <v>1307.256080893126</v>
      </c>
      <c r="F305" s="79">
        <v>53.575122156784879</v>
      </c>
      <c r="G305" s="80"/>
      <c r="H305" s="79">
        <v>0</v>
      </c>
      <c r="I305" s="80">
        <v>-6.7199315199413396</v>
      </c>
      <c r="J305" s="103">
        <v>4</v>
      </c>
      <c r="K305" s="103">
        <v>0.33684205030090397</v>
      </c>
      <c r="L305" s="103">
        <v>0.94989458184854914</v>
      </c>
      <c r="M305" s="103">
        <v>1.341859572009297</v>
      </c>
    </row>
    <row r="306" spans="1:13" s="81" customFormat="1" x14ac:dyDescent="0.25">
      <c r="A306" s="79">
        <v>303</v>
      </c>
      <c r="B306" s="79">
        <v>46</v>
      </c>
      <c r="C306" s="79">
        <v>46</v>
      </c>
      <c r="D306" s="94"/>
      <c r="E306" s="79">
        <v>1307.256080893126</v>
      </c>
      <c r="F306" s="79">
        <v>53.642601459759383</v>
      </c>
      <c r="G306" s="80"/>
      <c r="H306" s="79">
        <v>0</v>
      </c>
      <c r="I306" s="80">
        <v>-6.7199315199413396</v>
      </c>
      <c r="J306" s="103">
        <v>4</v>
      </c>
      <c r="K306" s="103">
        <v>0.45745010233101419</v>
      </c>
      <c r="L306" s="103">
        <v>1.29000928857346</v>
      </c>
      <c r="M306" s="103">
        <v>3.4615130832256722</v>
      </c>
    </row>
    <row r="307" spans="1:13" s="81" customFormat="1" x14ac:dyDescent="0.25">
      <c r="A307" s="79">
        <v>304</v>
      </c>
      <c r="B307" s="79">
        <v>45</v>
      </c>
      <c r="C307" s="79">
        <v>45</v>
      </c>
      <c r="D307" s="94"/>
      <c r="E307" s="79">
        <v>1278.837470438928</v>
      </c>
      <c r="F307" s="79">
        <v>53.706672032552333</v>
      </c>
      <c r="G307" s="80"/>
      <c r="H307" s="79">
        <v>0</v>
      </c>
      <c r="I307" s="80">
        <v>-6.7199315199413396</v>
      </c>
      <c r="J307" s="103">
        <v>4</v>
      </c>
      <c r="K307" s="103">
        <v>0</v>
      </c>
      <c r="L307" s="103">
        <v>0</v>
      </c>
      <c r="M307" s="103">
        <v>-4.3037476147855829</v>
      </c>
    </row>
    <row r="308" spans="1:13" s="81" customFormat="1" x14ac:dyDescent="0.25">
      <c r="A308" s="79">
        <v>305</v>
      </c>
      <c r="B308" s="79">
        <v>43</v>
      </c>
      <c r="C308" s="79">
        <v>43</v>
      </c>
      <c r="D308" s="94"/>
      <c r="E308" s="79">
        <v>1222.0002495305309</v>
      </c>
      <c r="F308" s="79">
        <v>53.741019142528643</v>
      </c>
      <c r="G308" s="80"/>
      <c r="H308" s="79">
        <v>0</v>
      </c>
      <c r="I308" s="80">
        <v>-6.7199315199413396</v>
      </c>
      <c r="J308" s="103">
        <v>4</v>
      </c>
      <c r="K308" s="103">
        <v>0</v>
      </c>
      <c r="L308" s="103">
        <v>0</v>
      </c>
      <c r="M308" s="103">
        <v>-3.7431230961878041</v>
      </c>
    </row>
    <row r="309" spans="1:13" s="81" customFormat="1" x14ac:dyDescent="0.25">
      <c r="A309" s="79">
        <v>306</v>
      </c>
      <c r="B309" s="79">
        <v>42</v>
      </c>
      <c r="C309" s="79">
        <v>42</v>
      </c>
      <c r="D309" s="94"/>
      <c r="E309" s="79">
        <v>1193.581639076333</v>
      </c>
      <c r="F309" s="79">
        <v>53.787091942054758</v>
      </c>
      <c r="G309" s="80"/>
      <c r="H309" s="79">
        <v>0</v>
      </c>
      <c r="I309" s="80">
        <v>-6.7199315199413396</v>
      </c>
      <c r="J309" s="103">
        <v>4</v>
      </c>
      <c r="K309" s="103">
        <v>0.27814675968252262</v>
      </c>
      <c r="L309" s="103">
        <v>0.78437386230471362</v>
      </c>
      <c r="M309" s="103">
        <v>0.71558775541055464</v>
      </c>
    </row>
    <row r="310" spans="1:13" s="81" customFormat="1" x14ac:dyDescent="0.25">
      <c r="A310" s="79">
        <v>307</v>
      </c>
      <c r="B310" s="79">
        <v>41</v>
      </c>
      <c r="C310" s="79">
        <v>41</v>
      </c>
      <c r="D310" s="94"/>
      <c r="E310" s="79">
        <v>1165.1630286221341</v>
      </c>
      <c r="F310" s="79">
        <v>53.852218826893399</v>
      </c>
      <c r="G310" s="80"/>
      <c r="H310" s="79">
        <v>0</v>
      </c>
      <c r="I310" s="80">
        <v>-6.7199315199413396</v>
      </c>
      <c r="J310" s="103">
        <v>4</v>
      </c>
      <c r="K310" s="103">
        <v>0</v>
      </c>
      <c r="L310" s="103">
        <v>0</v>
      </c>
      <c r="M310" s="103">
        <v>-3.878273418313253</v>
      </c>
    </row>
    <row r="311" spans="1:13" s="81" customFormat="1" x14ac:dyDescent="0.25">
      <c r="A311" s="79">
        <v>308</v>
      </c>
      <c r="B311" s="79">
        <v>39</v>
      </c>
      <c r="C311" s="79">
        <v>39</v>
      </c>
      <c r="D311" s="94"/>
      <c r="E311" s="79">
        <v>1503.700952007476</v>
      </c>
      <c r="F311" s="79">
        <v>53.846384155315462</v>
      </c>
      <c r="G311" s="80"/>
      <c r="H311" s="79">
        <v>0</v>
      </c>
      <c r="I311" s="80">
        <v>-6.7199315199413396</v>
      </c>
      <c r="J311" s="103">
        <v>3</v>
      </c>
      <c r="K311" s="103">
        <v>0.18162123201930061</v>
      </c>
      <c r="L311" s="103">
        <v>0.51217187429442756</v>
      </c>
      <c r="M311" s="103">
        <v>-2.2112148767209678</v>
      </c>
    </row>
    <row r="312" spans="1:13" s="81" customFormat="1" x14ac:dyDescent="0.25">
      <c r="A312" s="79">
        <v>309</v>
      </c>
      <c r="B312" s="79">
        <v>39</v>
      </c>
      <c r="C312" s="79">
        <v>39</v>
      </c>
      <c r="D312" s="94"/>
      <c r="E312" s="79">
        <v>1503.700952007476</v>
      </c>
      <c r="F312" s="79">
        <v>53.896482393929723</v>
      </c>
      <c r="G312" s="80"/>
      <c r="H312" s="79">
        <v>0</v>
      </c>
      <c r="I312" s="80">
        <v>-6.7199315199413396</v>
      </c>
      <c r="J312" s="103">
        <v>3</v>
      </c>
      <c r="K312" s="103">
        <v>0.78296898330917819</v>
      </c>
      <c r="L312" s="103">
        <v>2.207972532931882</v>
      </c>
      <c r="M312" s="103">
        <v>8.49512850999397</v>
      </c>
    </row>
    <row r="313" spans="1:13" s="81" customFormat="1" x14ac:dyDescent="0.25">
      <c r="A313" s="79">
        <v>310</v>
      </c>
      <c r="B313" s="79">
        <v>40</v>
      </c>
      <c r="C313" s="79">
        <v>40</v>
      </c>
      <c r="D313" s="94"/>
      <c r="E313" s="79">
        <v>1542.2573866743339</v>
      </c>
      <c r="F313" s="79">
        <v>53.924315783869638</v>
      </c>
      <c r="G313" s="80"/>
      <c r="H313" s="79">
        <v>0</v>
      </c>
      <c r="I313" s="80">
        <v>-6.7199315199413396</v>
      </c>
      <c r="J313" s="103">
        <v>3</v>
      </c>
      <c r="K313" s="103">
        <v>0.54091602634360503</v>
      </c>
      <c r="L313" s="103">
        <v>1.525383194288966</v>
      </c>
      <c r="M313" s="103">
        <v>4.0967713852568748</v>
      </c>
    </row>
    <row r="314" spans="1:13" s="81" customFormat="1" x14ac:dyDescent="0.25">
      <c r="A314" s="79">
        <v>311</v>
      </c>
      <c r="B314" s="79">
        <v>39</v>
      </c>
      <c r="C314" s="79">
        <v>39</v>
      </c>
      <c r="D314" s="94"/>
      <c r="E314" s="79">
        <v>1503.700952007476</v>
      </c>
      <c r="F314" s="79">
        <v>53.965115578734611</v>
      </c>
      <c r="G314" s="80"/>
      <c r="H314" s="79">
        <v>0</v>
      </c>
      <c r="I314" s="80">
        <v>-6.7199315199413396</v>
      </c>
      <c r="J314" s="103">
        <v>3</v>
      </c>
      <c r="K314" s="103">
        <v>0.18687895639698379</v>
      </c>
      <c r="L314" s="103">
        <v>0.52699865703949444</v>
      </c>
      <c r="M314" s="103">
        <v>-2.1146738302997159</v>
      </c>
    </row>
    <row r="315" spans="1:13" s="81" customFormat="1" x14ac:dyDescent="0.25">
      <c r="A315" s="79">
        <v>312</v>
      </c>
      <c r="B315" s="79">
        <v>38</v>
      </c>
      <c r="C315" s="79">
        <v>38</v>
      </c>
      <c r="D315" s="94"/>
      <c r="E315" s="79">
        <v>1465.144517340618</v>
      </c>
      <c r="F315" s="79">
        <v>54.015213817348879</v>
      </c>
      <c r="G315" s="80"/>
      <c r="H315" s="79">
        <v>0</v>
      </c>
      <c r="I315" s="80">
        <v>-6.7199315199413396</v>
      </c>
      <c r="J315" s="103">
        <v>3</v>
      </c>
      <c r="K315" s="103">
        <v>0.2607493189077249</v>
      </c>
      <c r="L315" s="103">
        <v>0.73531307931978418</v>
      </c>
      <c r="M315" s="103">
        <v>-0.61776829253082011</v>
      </c>
    </row>
    <row r="316" spans="1:13" s="81" customFormat="1" x14ac:dyDescent="0.25">
      <c r="A316" s="79">
        <v>313</v>
      </c>
      <c r="B316" s="79">
        <v>37</v>
      </c>
      <c r="C316" s="79">
        <v>37</v>
      </c>
      <c r="D316" s="94"/>
      <c r="E316" s="79">
        <v>1426.5880826737589</v>
      </c>
      <c r="F316" s="79">
        <v>54.04598462570231</v>
      </c>
      <c r="G316" s="80"/>
      <c r="H316" s="79">
        <v>0</v>
      </c>
      <c r="I316" s="80">
        <v>-6.7199315199413396</v>
      </c>
      <c r="J316" s="103">
        <v>3</v>
      </c>
      <c r="K316" s="103">
        <v>0.22230826487940569</v>
      </c>
      <c r="L316" s="103">
        <v>0.6269093069599242</v>
      </c>
      <c r="M316" s="103">
        <v>-1.1547565794771999</v>
      </c>
    </row>
    <row r="317" spans="1:13" s="81" customFormat="1" x14ac:dyDescent="0.25">
      <c r="A317" s="79">
        <v>314</v>
      </c>
      <c r="B317" s="79">
        <v>36</v>
      </c>
      <c r="C317" s="79">
        <v>36</v>
      </c>
      <c r="D317" s="94"/>
      <c r="E317" s="79">
        <v>1388.0316480069009</v>
      </c>
      <c r="F317" s="79">
        <v>54.104707811012346</v>
      </c>
      <c r="G317" s="80"/>
      <c r="H317" s="79">
        <v>0</v>
      </c>
      <c r="I317" s="80">
        <v>-6.7199315199413396</v>
      </c>
      <c r="J317" s="103">
        <v>3</v>
      </c>
      <c r="K317" s="103">
        <v>0.24377823856782979</v>
      </c>
      <c r="L317" s="103">
        <v>0.68745463276128016</v>
      </c>
      <c r="M317" s="103">
        <v>-0.61512648100052991</v>
      </c>
    </row>
    <row r="318" spans="1:13" s="81" customFormat="1" x14ac:dyDescent="0.25">
      <c r="A318" s="79">
        <v>315</v>
      </c>
      <c r="B318" s="79">
        <v>35</v>
      </c>
      <c r="C318" s="79">
        <v>35</v>
      </c>
      <c r="D318" s="94"/>
      <c r="E318" s="79">
        <v>1349.475213340042</v>
      </c>
      <c r="F318" s="79">
        <v>54.183910041065651</v>
      </c>
      <c r="G318" s="80"/>
      <c r="H318" s="79">
        <v>0</v>
      </c>
      <c r="I318" s="80">
        <v>-6.7199315199413396</v>
      </c>
      <c r="J318" s="103">
        <v>3</v>
      </c>
      <c r="K318" s="103">
        <v>0.14071066554652939</v>
      </c>
      <c r="L318" s="103">
        <v>0.39680407684121288</v>
      </c>
      <c r="M318" s="103">
        <v>-2.3134730586906072</v>
      </c>
    </row>
    <row r="319" spans="1:13" s="81" customFormat="1" x14ac:dyDescent="0.25">
      <c r="A319" s="79">
        <v>316</v>
      </c>
      <c r="B319" s="79">
        <v>33.331685052429087</v>
      </c>
      <c r="C319" s="79">
        <v>33.331685052429087</v>
      </c>
      <c r="D319" s="94"/>
      <c r="E319" s="79">
        <v>1285.150937060281</v>
      </c>
      <c r="F319" s="79">
        <v>54.259446828549173</v>
      </c>
      <c r="G319" s="80"/>
      <c r="H319" s="79">
        <v>0</v>
      </c>
      <c r="I319" s="80">
        <v>-6.7199315199413396</v>
      </c>
      <c r="J319" s="103">
        <v>3</v>
      </c>
      <c r="K319" s="103">
        <v>0</v>
      </c>
      <c r="L319" s="103">
        <v>0</v>
      </c>
      <c r="M319" s="103">
        <v>-3.5619143001795668</v>
      </c>
    </row>
    <row r="320" spans="1:13" s="81" customFormat="1" x14ac:dyDescent="0.25">
      <c r="A320" s="79">
        <v>317</v>
      </c>
      <c r="B320" s="79">
        <v>32</v>
      </c>
      <c r="C320" s="79">
        <v>32</v>
      </c>
      <c r="D320" s="94"/>
      <c r="E320" s="79">
        <v>1233.805909339467</v>
      </c>
      <c r="F320" s="79">
        <v>54.304162398219191</v>
      </c>
      <c r="G320" s="80"/>
      <c r="H320" s="79">
        <v>0</v>
      </c>
      <c r="I320" s="80">
        <v>-6.7199315199413396</v>
      </c>
      <c r="J320" s="103">
        <v>3</v>
      </c>
      <c r="K320" s="103">
        <v>0.22367717416160809</v>
      </c>
      <c r="L320" s="103">
        <v>0.63076963113573492</v>
      </c>
      <c r="M320" s="103">
        <v>-0.38527180325173382</v>
      </c>
    </row>
    <row r="321" spans="1:13" s="81" customFormat="1" x14ac:dyDescent="0.25">
      <c r="A321" s="79">
        <v>318</v>
      </c>
      <c r="B321" s="79">
        <v>31</v>
      </c>
      <c r="C321" s="79">
        <v>31</v>
      </c>
      <c r="D321" s="94"/>
      <c r="E321" s="79">
        <v>1195.249474672609</v>
      </c>
      <c r="F321" s="79">
        <v>54.371641701193703</v>
      </c>
      <c r="G321" s="80"/>
      <c r="H321" s="79">
        <v>0</v>
      </c>
      <c r="I321" s="80">
        <v>-6.7199315199413396</v>
      </c>
      <c r="J321" s="103">
        <v>3</v>
      </c>
      <c r="K321" s="103">
        <v>0</v>
      </c>
      <c r="L321" s="103">
        <v>0</v>
      </c>
      <c r="M321" s="103">
        <v>-3.9896710846601739</v>
      </c>
    </row>
    <row r="322" spans="1:13" s="81" customFormat="1" x14ac:dyDescent="0.25">
      <c r="A322" s="79">
        <v>319</v>
      </c>
      <c r="B322" s="79">
        <v>28.03320312499967</v>
      </c>
      <c r="C322" s="79">
        <v>28.03320312499967</v>
      </c>
      <c r="D322" s="94"/>
      <c r="E322" s="79">
        <v>1080.8603647918189</v>
      </c>
      <c r="F322" s="79">
        <v>54.436004876992861</v>
      </c>
      <c r="G322" s="80"/>
      <c r="H322" s="79">
        <v>0</v>
      </c>
      <c r="I322" s="80">
        <v>-6.7199315199413396</v>
      </c>
      <c r="J322" s="103">
        <v>3</v>
      </c>
      <c r="K322" s="103">
        <v>0</v>
      </c>
      <c r="L322" s="103">
        <v>0</v>
      </c>
      <c r="M322" s="103">
        <v>-3.5705354163493261</v>
      </c>
    </row>
    <row r="323" spans="1:13" s="81" customFormat="1" x14ac:dyDescent="0.25">
      <c r="A323" s="79">
        <v>320</v>
      </c>
      <c r="B323" s="79">
        <v>26</v>
      </c>
      <c r="C323" s="79">
        <v>26</v>
      </c>
      <c r="D323" s="94"/>
      <c r="E323" s="79">
        <v>1601.907036235275</v>
      </c>
      <c r="F323" s="79">
        <v>54.481045827466602</v>
      </c>
      <c r="G323" s="80"/>
      <c r="H323" s="79">
        <v>0</v>
      </c>
      <c r="I323" s="80">
        <v>-6.7199315199413396</v>
      </c>
      <c r="J323" s="103">
        <v>2</v>
      </c>
      <c r="K323" s="103">
        <v>0.23593101722794119</v>
      </c>
      <c r="L323" s="103">
        <v>0.66532546858279418</v>
      </c>
      <c r="M323" s="103">
        <v>-1.6374837466212431</v>
      </c>
    </row>
    <row r="324" spans="1:13" s="81" customFormat="1" x14ac:dyDescent="0.25">
      <c r="A324" s="79">
        <v>321</v>
      </c>
      <c r="B324" s="79">
        <v>25</v>
      </c>
      <c r="C324" s="79">
        <v>25</v>
      </c>
      <c r="D324" s="94"/>
      <c r="E324" s="79">
        <v>1540.2952271493029</v>
      </c>
      <c r="F324" s="79">
        <v>54.546607080636157</v>
      </c>
      <c r="G324" s="80"/>
      <c r="H324" s="79">
        <v>0</v>
      </c>
      <c r="I324" s="80">
        <v>-6.7199315199413396</v>
      </c>
      <c r="J324" s="103">
        <v>2</v>
      </c>
      <c r="K324" s="103">
        <v>0.25785930726409789</v>
      </c>
      <c r="L324" s="103">
        <v>0.72716324648475616</v>
      </c>
      <c r="M324" s="103">
        <v>-0.975090976485539</v>
      </c>
    </row>
    <row r="325" spans="1:13" s="81" customFormat="1" x14ac:dyDescent="0.25">
      <c r="A325" s="79">
        <v>322</v>
      </c>
      <c r="B325" s="79">
        <v>24.05303955078093</v>
      </c>
      <c r="C325" s="79">
        <v>24.05303955078093</v>
      </c>
      <c r="D325" s="94"/>
      <c r="E325" s="79">
        <v>1481.9512807400511</v>
      </c>
      <c r="F325" s="79">
        <v>54.571357903679477</v>
      </c>
      <c r="G325" s="80"/>
      <c r="H325" s="79">
        <v>0</v>
      </c>
      <c r="I325" s="80">
        <v>-6.7199315199413396</v>
      </c>
      <c r="J325" s="103">
        <v>2</v>
      </c>
      <c r="K325" s="103">
        <v>0.31345792408515621</v>
      </c>
      <c r="L325" s="103">
        <v>0.88395134592014035</v>
      </c>
      <c r="M325" s="103">
        <v>0.26809997047770823</v>
      </c>
    </row>
    <row r="326" spans="1:13" s="81" customFormat="1" x14ac:dyDescent="0.25">
      <c r="A326" s="79">
        <v>323</v>
      </c>
      <c r="B326" s="79">
        <v>24</v>
      </c>
      <c r="C326" s="79">
        <v>24</v>
      </c>
      <c r="D326" s="94"/>
      <c r="E326" s="79">
        <v>1478.6834180633309</v>
      </c>
      <c r="F326" s="79">
        <v>54.602128712032908</v>
      </c>
      <c r="G326" s="80"/>
      <c r="H326" s="79">
        <v>0</v>
      </c>
      <c r="I326" s="80">
        <v>-6.7199315199413396</v>
      </c>
      <c r="J326" s="103">
        <v>2</v>
      </c>
      <c r="K326" s="103">
        <v>0.4483123859190985</v>
      </c>
      <c r="L326" s="103">
        <v>1.2642409282918581</v>
      </c>
      <c r="M326" s="103">
        <v>2.694234250824739</v>
      </c>
    </row>
    <row r="327" spans="1:13" s="81" customFormat="1" x14ac:dyDescent="0.25">
      <c r="A327" s="79">
        <v>324</v>
      </c>
      <c r="B327" s="79">
        <v>24</v>
      </c>
      <c r="C327" s="79">
        <v>24</v>
      </c>
      <c r="D327" s="94"/>
      <c r="E327" s="79">
        <v>1478.6834180633309</v>
      </c>
      <c r="F327" s="79">
        <v>54.644365030996298</v>
      </c>
      <c r="G327" s="80"/>
      <c r="H327" s="79">
        <v>0</v>
      </c>
      <c r="I327" s="80">
        <v>-6.7199315199413396</v>
      </c>
      <c r="J327" s="103">
        <v>2</v>
      </c>
      <c r="K327" s="103">
        <v>0.42191258680346738</v>
      </c>
      <c r="L327" s="103">
        <v>1.189793494785778</v>
      </c>
      <c r="M327" s="103">
        <v>2.2240503259533129</v>
      </c>
    </row>
    <row r="328" spans="1:13" s="81" customFormat="1" x14ac:dyDescent="0.25">
      <c r="A328" s="79">
        <v>325</v>
      </c>
      <c r="B328" s="79">
        <v>24</v>
      </c>
      <c r="C328" s="79">
        <v>24</v>
      </c>
      <c r="D328" s="94"/>
      <c r="E328" s="79">
        <v>1478.6834180633309</v>
      </c>
      <c r="F328" s="79">
        <v>54.666490570118668</v>
      </c>
      <c r="G328" s="80"/>
      <c r="H328" s="79">
        <v>0</v>
      </c>
      <c r="I328" s="80">
        <v>-6.7199315199413396</v>
      </c>
      <c r="J328" s="103">
        <v>2</v>
      </c>
      <c r="K328" s="103">
        <v>0.45387445040957231</v>
      </c>
      <c r="L328" s="103">
        <v>1.279925950154994</v>
      </c>
      <c r="M328" s="103">
        <v>2.7937617719997752</v>
      </c>
    </row>
    <row r="329" spans="1:13" s="81" customFormat="1" x14ac:dyDescent="0.25">
      <c r="A329" s="79">
        <v>326</v>
      </c>
      <c r="B329" s="79">
        <v>24</v>
      </c>
      <c r="C329" s="79">
        <v>24</v>
      </c>
      <c r="D329" s="94"/>
      <c r="E329" s="79">
        <v>1478.6834180633309</v>
      </c>
      <c r="F329" s="79">
        <v>54.708726889082058</v>
      </c>
      <c r="G329" s="80"/>
      <c r="H329" s="79">
        <v>0</v>
      </c>
      <c r="I329" s="80">
        <v>-6.7199315199413396</v>
      </c>
      <c r="J329" s="103">
        <v>2</v>
      </c>
      <c r="K329" s="103">
        <v>0.31453141258712219</v>
      </c>
      <c r="L329" s="103">
        <v>0.88697858349568459</v>
      </c>
      <c r="M329" s="103">
        <v>0.30152651588964963</v>
      </c>
    </row>
    <row r="330" spans="1:13" s="81" customFormat="1" x14ac:dyDescent="0.25">
      <c r="A330" s="79">
        <v>327</v>
      </c>
      <c r="B330" s="79">
        <v>23</v>
      </c>
      <c r="C330" s="79">
        <v>23</v>
      </c>
      <c r="D330" s="94"/>
      <c r="E330" s="79">
        <v>1417.0716089773589</v>
      </c>
      <c r="F330" s="79">
        <v>54.739497697435489</v>
      </c>
      <c r="G330" s="80"/>
      <c r="H330" s="79">
        <v>0</v>
      </c>
      <c r="I330" s="80">
        <v>-6.7199315199413396</v>
      </c>
      <c r="J330" s="103">
        <v>2</v>
      </c>
      <c r="K330" s="103">
        <v>0.21910694682128309</v>
      </c>
      <c r="L330" s="103">
        <v>0.61788159003601839</v>
      </c>
      <c r="M330" s="103">
        <v>-1.1689260708151981</v>
      </c>
    </row>
    <row r="331" spans="1:13" s="81" customFormat="1" x14ac:dyDescent="0.25">
      <c r="A331" s="79">
        <v>328</v>
      </c>
      <c r="B331" s="79">
        <v>22.122314453124702</v>
      </c>
      <c r="C331" s="79">
        <v>22.122314453124702</v>
      </c>
      <c r="D331" s="94"/>
      <c r="E331" s="79">
        <v>1362.9958146257611</v>
      </c>
      <c r="F331" s="79">
        <v>54.77224407382959</v>
      </c>
      <c r="G331" s="80"/>
      <c r="H331" s="79">
        <v>0</v>
      </c>
      <c r="I331" s="80">
        <v>-6.7199315199413396</v>
      </c>
      <c r="J331" s="103">
        <v>2</v>
      </c>
      <c r="K331" s="103">
        <v>0.25685713642611468</v>
      </c>
      <c r="L331" s="103">
        <v>0.72433712472164358</v>
      </c>
      <c r="M331" s="103">
        <v>-0.27883590640474909</v>
      </c>
    </row>
    <row r="332" spans="1:13" s="81" customFormat="1" x14ac:dyDescent="0.25">
      <c r="A332" s="79">
        <v>329</v>
      </c>
      <c r="B332" s="79">
        <v>21.131774902343459</v>
      </c>
      <c r="C332" s="79">
        <v>21.131774902343459</v>
      </c>
      <c r="D332" s="94"/>
      <c r="E332" s="79">
        <v>1301.9668809309219</v>
      </c>
      <c r="F332" s="79">
        <v>54.842042059896087</v>
      </c>
      <c r="G332" s="80"/>
      <c r="H332" s="79">
        <v>0</v>
      </c>
      <c r="I332" s="80">
        <v>-6.7199315199413396</v>
      </c>
      <c r="J332" s="103">
        <v>2</v>
      </c>
      <c r="K332" s="103">
        <v>0.13765943178595941</v>
      </c>
      <c r="L332" s="103">
        <v>0.38819959763640532</v>
      </c>
      <c r="M332" s="103">
        <v>-2.174514345358987</v>
      </c>
    </row>
    <row r="333" spans="1:13" s="81" customFormat="1" x14ac:dyDescent="0.25">
      <c r="A333" s="79">
        <v>330</v>
      </c>
      <c r="B333" s="79">
        <v>19</v>
      </c>
      <c r="C333" s="79">
        <v>19</v>
      </c>
      <c r="D333" s="94"/>
      <c r="E333" s="79">
        <v>1170.6243726334701</v>
      </c>
      <c r="F333" s="79">
        <v>54.902468958217213</v>
      </c>
      <c r="G333" s="80"/>
      <c r="H333" s="79">
        <v>0</v>
      </c>
      <c r="I333" s="80">
        <v>-6.7199315199413396</v>
      </c>
      <c r="J333" s="103">
        <v>2</v>
      </c>
      <c r="K333" s="103">
        <v>0</v>
      </c>
      <c r="L333" s="103">
        <v>0</v>
      </c>
      <c r="M333" s="103">
        <v>-3.5072217037242499</v>
      </c>
    </row>
    <row r="334" spans="1:13" s="81" customFormat="1" x14ac:dyDescent="0.25">
      <c r="A334" s="79">
        <v>331</v>
      </c>
      <c r="B334" s="79">
        <v>17</v>
      </c>
      <c r="C334" s="79">
        <v>17</v>
      </c>
      <c r="D334" s="94"/>
      <c r="E334" s="79">
        <v>1047.400754461526</v>
      </c>
      <c r="F334" s="79">
        <v>54.938733387869839</v>
      </c>
      <c r="G334" s="80"/>
      <c r="H334" s="79">
        <v>0</v>
      </c>
      <c r="I334" s="80">
        <v>-6.7199315199413396</v>
      </c>
      <c r="J334" s="103">
        <v>2</v>
      </c>
      <c r="K334" s="103">
        <v>0.11264164612985079</v>
      </c>
      <c r="L334" s="103">
        <v>0.31764944208617912</v>
      </c>
      <c r="M334" s="103">
        <v>-1.6548546623142539</v>
      </c>
    </row>
    <row r="335" spans="1:13" s="81" customFormat="1" x14ac:dyDescent="0.25">
      <c r="A335" s="79">
        <v>332</v>
      </c>
      <c r="B335" s="79">
        <v>16.163208007812219</v>
      </c>
      <c r="C335" s="79">
        <v>16.163208007812219</v>
      </c>
      <c r="D335" s="94"/>
      <c r="E335" s="79">
        <v>995.84448599418192</v>
      </c>
      <c r="F335" s="79">
        <v>54.992629266935943</v>
      </c>
      <c r="G335" s="80"/>
      <c r="H335" s="79">
        <v>0</v>
      </c>
      <c r="I335" s="80">
        <v>-6.7199315199413396</v>
      </c>
      <c r="J335" s="103">
        <v>2</v>
      </c>
      <c r="K335" s="103">
        <v>0.25790245191309069</v>
      </c>
      <c r="L335" s="103">
        <v>0.72728491439491583</v>
      </c>
      <c r="M335" s="103">
        <v>1.0382968979976359</v>
      </c>
    </row>
    <row r="336" spans="1:13" s="81" customFormat="1" x14ac:dyDescent="0.25">
      <c r="A336" s="79">
        <v>333</v>
      </c>
      <c r="B336" s="79">
        <v>16</v>
      </c>
      <c r="C336" s="79">
        <v>16</v>
      </c>
      <c r="D336" s="94"/>
      <c r="E336" s="79">
        <v>985.78894537555379</v>
      </c>
      <c r="F336" s="79">
        <v>55.044006557052782</v>
      </c>
      <c r="G336" s="80"/>
      <c r="H336" s="79">
        <v>0</v>
      </c>
      <c r="I336" s="80">
        <v>-6.7199315199413396</v>
      </c>
      <c r="J336" s="103">
        <v>2</v>
      </c>
      <c r="K336" s="103">
        <v>0.18690561406139691</v>
      </c>
      <c r="L336" s="103">
        <v>0.52707383165313937</v>
      </c>
      <c r="M336" s="103">
        <v>-0.14775421286356191</v>
      </c>
    </row>
    <row r="337" spans="1:13" s="81" customFormat="1" x14ac:dyDescent="0.25">
      <c r="A337" s="79">
        <v>334</v>
      </c>
      <c r="B337" s="79">
        <v>15</v>
      </c>
      <c r="C337" s="79">
        <v>15</v>
      </c>
      <c r="D337" s="94"/>
      <c r="E337" s="79">
        <v>924.17713628958177</v>
      </c>
      <c r="F337" s="79">
        <v>55.080852836575907</v>
      </c>
      <c r="G337" s="80"/>
      <c r="H337" s="79">
        <v>0</v>
      </c>
      <c r="I337" s="80">
        <v>-6.7199315199413396</v>
      </c>
      <c r="J337" s="103">
        <v>2</v>
      </c>
      <c r="K337" s="103">
        <v>0.17253614538174411</v>
      </c>
      <c r="L337" s="103">
        <v>0.4865519299765183</v>
      </c>
      <c r="M337" s="103">
        <v>-0.18713275797495901</v>
      </c>
    </row>
    <row r="338" spans="1:13" s="81" customFormat="1" x14ac:dyDescent="0.25">
      <c r="A338" s="79">
        <v>335</v>
      </c>
      <c r="B338" s="79">
        <v>15</v>
      </c>
      <c r="C338" s="79">
        <v>15</v>
      </c>
      <c r="D338" s="94"/>
      <c r="E338" s="79">
        <v>924.17713628958177</v>
      </c>
      <c r="F338" s="79">
        <v>55.113083922192558</v>
      </c>
      <c r="G338" s="80"/>
      <c r="H338" s="79">
        <v>0</v>
      </c>
      <c r="I338" s="80">
        <v>-6.7199315199413396</v>
      </c>
      <c r="J338" s="103">
        <v>2</v>
      </c>
      <c r="K338" s="103">
        <v>0.33088514264226809</v>
      </c>
      <c r="L338" s="103">
        <v>0.9330961022511961</v>
      </c>
      <c r="M338" s="103">
        <v>2.4977997269788692</v>
      </c>
    </row>
    <row r="339" spans="1:13" s="81" customFormat="1" x14ac:dyDescent="0.25">
      <c r="A339" s="79">
        <v>336</v>
      </c>
      <c r="B339" s="79">
        <v>15</v>
      </c>
      <c r="C339" s="79">
        <v>15</v>
      </c>
      <c r="D339" s="94"/>
      <c r="E339" s="79">
        <v>1786.546247540688</v>
      </c>
      <c r="F339" s="79">
        <v>55.156780518419161</v>
      </c>
      <c r="G339" s="80"/>
      <c r="H339" s="79">
        <v>0</v>
      </c>
      <c r="I339" s="80">
        <v>-6.7199315199413396</v>
      </c>
      <c r="J339" s="103">
        <v>1</v>
      </c>
      <c r="K339" s="103">
        <v>0.38455654808577761</v>
      </c>
      <c r="L339" s="103">
        <v>1.084449465601893</v>
      </c>
      <c r="M339" s="103">
        <v>0.26113506309420398</v>
      </c>
    </row>
    <row r="340" spans="1:13" s="81" customFormat="1" x14ac:dyDescent="0.25">
      <c r="A340" s="79">
        <v>337</v>
      </c>
      <c r="B340" s="79">
        <v>14</v>
      </c>
      <c r="C340" s="79">
        <v>14</v>
      </c>
      <c r="D340" s="94"/>
      <c r="E340" s="79">
        <v>1667.443164371309</v>
      </c>
      <c r="F340" s="79">
        <v>55.25232140699584</v>
      </c>
      <c r="G340" s="80"/>
      <c r="H340" s="79">
        <v>0</v>
      </c>
      <c r="I340" s="80">
        <v>-6.7199315199413396</v>
      </c>
      <c r="J340" s="103">
        <v>1</v>
      </c>
      <c r="K340" s="103">
        <v>0.34327806782843062</v>
      </c>
      <c r="L340" s="103">
        <v>0.96804415127617427</v>
      </c>
      <c r="M340" s="103">
        <v>4.0624443263154487E-2</v>
      </c>
    </row>
    <row r="341" spans="1:13" s="81" customFormat="1" x14ac:dyDescent="0.25">
      <c r="A341" s="79">
        <v>338</v>
      </c>
      <c r="B341" s="79">
        <v>14</v>
      </c>
      <c r="C341" s="79">
        <v>14</v>
      </c>
      <c r="D341" s="94"/>
      <c r="E341" s="79">
        <v>1667.443164371309</v>
      </c>
      <c r="F341" s="79">
        <v>55.332920288562889</v>
      </c>
      <c r="G341" s="80"/>
      <c r="H341" s="79">
        <v>0</v>
      </c>
      <c r="I341" s="80">
        <v>-6.7199315199413396</v>
      </c>
      <c r="J341" s="103">
        <v>1</v>
      </c>
      <c r="K341" s="103">
        <v>0.44866461959666182</v>
      </c>
      <c r="L341" s="103">
        <v>1.2652342272625861</v>
      </c>
      <c r="M341" s="103">
        <v>1.952955360463057</v>
      </c>
    </row>
    <row r="342" spans="1:13" s="81" customFormat="1" x14ac:dyDescent="0.25">
      <c r="A342" s="79">
        <v>339</v>
      </c>
      <c r="B342" s="79">
        <v>14</v>
      </c>
      <c r="C342" s="79">
        <v>14</v>
      </c>
      <c r="D342" s="94"/>
      <c r="E342" s="79">
        <v>1667.443164371309</v>
      </c>
      <c r="F342" s="79">
        <v>55.392122130304408</v>
      </c>
      <c r="G342" s="80"/>
      <c r="H342" s="79">
        <v>0</v>
      </c>
      <c r="I342" s="80">
        <v>-6.7199315199413396</v>
      </c>
      <c r="J342" s="103">
        <v>1</v>
      </c>
      <c r="K342" s="103">
        <v>0.53603055824317181</v>
      </c>
      <c r="L342" s="103">
        <v>1.5116061742457449</v>
      </c>
      <c r="M342" s="103">
        <v>3.5286530833057941</v>
      </c>
    </row>
    <row r="343" spans="1:13" s="81" customFormat="1" x14ac:dyDescent="0.25">
      <c r="A343" s="79">
        <v>340</v>
      </c>
      <c r="B343" s="79">
        <v>16</v>
      </c>
      <c r="C343" s="79">
        <v>16</v>
      </c>
      <c r="D343" s="94"/>
      <c r="E343" s="79">
        <v>1905.649330710067</v>
      </c>
      <c r="F343" s="79">
        <v>55.452216202741113</v>
      </c>
      <c r="G343" s="80"/>
      <c r="H343" s="79">
        <v>0</v>
      </c>
      <c r="I343" s="80">
        <v>-6.7199315199413396</v>
      </c>
      <c r="J343" s="103">
        <v>1</v>
      </c>
      <c r="K343" s="103">
        <v>0.81092489908255572</v>
      </c>
      <c r="L343" s="103">
        <v>2.2868082154128069</v>
      </c>
      <c r="M343" s="103">
        <v>7.4539797249247064</v>
      </c>
    </row>
    <row r="344" spans="1:13" s="81" customFormat="1" x14ac:dyDescent="0.25">
      <c r="A344" s="79">
        <v>341</v>
      </c>
      <c r="B344" s="79">
        <v>19</v>
      </c>
      <c r="C344" s="79">
        <v>19</v>
      </c>
      <c r="D344" s="94"/>
      <c r="E344" s="79">
        <v>1170.6243726334701</v>
      </c>
      <c r="F344" s="79">
        <v>55.448608282832772</v>
      </c>
      <c r="G344" s="80"/>
      <c r="H344" s="79">
        <v>0</v>
      </c>
      <c r="I344" s="80">
        <v>-6.7199315199413396</v>
      </c>
      <c r="J344" s="103">
        <v>2</v>
      </c>
      <c r="K344" s="103">
        <v>0.82712073454868984</v>
      </c>
      <c r="L344" s="103">
        <v>2.3324804714273051</v>
      </c>
      <c r="M344" s="103">
        <v>10.157938098573929</v>
      </c>
    </row>
    <row r="345" spans="1:13" s="81" customFormat="1" x14ac:dyDescent="0.25">
      <c r="A345" s="79">
        <v>342</v>
      </c>
      <c r="B345" s="79">
        <v>22.736999511718999</v>
      </c>
      <c r="C345" s="79">
        <v>22.736999511718999</v>
      </c>
      <c r="D345" s="94"/>
      <c r="E345" s="79">
        <v>1400.867673103872</v>
      </c>
      <c r="F345" s="79">
        <v>55.460747255018759</v>
      </c>
      <c r="G345" s="80"/>
      <c r="H345" s="79">
        <v>0</v>
      </c>
      <c r="I345" s="80">
        <v>-6.7199315199413396</v>
      </c>
      <c r="J345" s="103">
        <v>2</v>
      </c>
      <c r="K345" s="103">
        <v>0.80343710582500494</v>
      </c>
      <c r="L345" s="103">
        <v>2.2656926384265139</v>
      </c>
      <c r="M345" s="103">
        <v>9.1783605688132717</v>
      </c>
    </row>
    <row r="346" spans="1:13" s="81" customFormat="1" x14ac:dyDescent="0.25">
      <c r="A346" s="79">
        <v>343</v>
      </c>
      <c r="B346" s="79">
        <v>24</v>
      </c>
      <c r="C346" s="79">
        <v>24</v>
      </c>
      <c r="D346" s="94"/>
      <c r="E346" s="79">
        <v>1478.6834180633309</v>
      </c>
      <c r="F346" s="79">
        <v>55.503018961441512</v>
      </c>
      <c r="G346" s="80"/>
      <c r="H346" s="79">
        <v>0</v>
      </c>
      <c r="I346" s="80">
        <v>-6.7199315199413396</v>
      </c>
      <c r="J346" s="103">
        <v>2</v>
      </c>
      <c r="K346" s="103">
        <v>0.54708602307553189</v>
      </c>
      <c r="L346" s="103">
        <v>1.5427825850729999</v>
      </c>
      <c r="M346" s="103">
        <v>4.4538617312056443</v>
      </c>
    </row>
    <row r="347" spans="1:13" s="81" customFormat="1" x14ac:dyDescent="0.25">
      <c r="A347" s="79">
        <v>344</v>
      </c>
      <c r="B347" s="79">
        <v>25</v>
      </c>
      <c r="C347" s="79">
        <v>25</v>
      </c>
      <c r="D347" s="94"/>
      <c r="E347" s="79">
        <v>1540.2952271493029</v>
      </c>
      <c r="F347" s="79">
        <v>55.53713185005796</v>
      </c>
      <c r="G347" s="80"/>
      <c r="H347" s="79">
        <v>0</v>
      </c>
      <c r="I347" s="80">
        <v>-6.7199315199413396</v>
      </c>
      <c r="J347" s="103">
        <v>2</v>
      </c>
      <c r="K347" s="103">
        <v>0.64613611607252375</v>
      </c>
      <c r="L347" s="103">
        <v>1.822103847324517</v>
      </c>
      <c r="M347" s="103">
        <v>5.9825316708213956</v>
      </c>
    </row>
    <row r="348" spans="1:13" s="81" customFormat="1" x14ac:dyDescent="0.25">
      <c r="A348" s="79">
        <v>345</v>
      </c>
      <c r="B348" s="79">
        <v>26</v>
      </c>
      <c r="C348" s="79">
        <v>26</v>
      </c>
      <c r="D348" s="94"/>
      <c r="E348" s="79">
        <v>1601.907036235275</v>
      </c>
      <c r="F348" s="79">
        <v>55.52974925399878</v>
      </c>
      <c r="G348" s="80"/>
      <c r="H348" s="79">
        <v>0</v>
      </c>
      <c r="I348" s="80">
        <v>-6.7199315199413396</v>
      </c>
      <c r="J348" s="103">
        <v>2</v>
      </c>
      <c r="K348" s="103">
        <v>0.55251909138900601</v>
      </c>
      <c r="L348" s="103">
        <v>1.5581038377169969</v>
      </c>
      <c r="M348" s="103">
        <v>4.0879604524344177</v>
      </c>
    </row>
    <row r="349" spans="1:13" s="81" customFormat="1" x14ac:dyDescent="0.25">
      <c r="A349" s="79">
        <v>346</v>
      </c>
      <c r="B349" s="79">
        <v>26</v>
      </c>
      <c r="C349" s="79">
        <v>26</v>
      </c>
      <c r="D349" s="94"/>
      <c r="E349" s="79">
        <v>1601.907036235275</v>
      </c>
      <c r="F349" s="79">
        <v>55.600193934083869</v>
      </c>
      <c r="G349" s="80"/>
      <c r="H349" s="79">
        <v>0</v>
      </c>
      <c r="I349" s="80">
        <v>-6.7199315199413396</v>
      </c>
      <c r="J349" s="103">
        <v>2</v>
      </c>
      <c r="K349" s="103">
        <v>0.45803250967408488</v>
      </c>
      <c r="L349" s="103">
        <v>1.291651677280919</v>
      </c>
      <c r="M349" s="103">
        <v>2.3949330930288908</v>
      </c>
    </row>
    <row r="350" spans="1:13" s="81" customFormat="1" x14ac:dyDescent="0.25">
      <c r="A350" s="79">
        <v>347</v>
      </c>
      <c r="B350" s="79">
        <v>26</v>
      </c>
      <c r="C350" s="79">
        <v>26</v>
      </c>
      <c r="D350" s="94"/>
      <c r="E350" s="79">
        <v>1601.907036235275</v>
      </c>
      <c r="F350" s="79">
        <v>55.647849317653431</v>
      </c>
      <c r="G350" s="80"/>
      <c r="H350" s="79">
        <v>0</v>
      </c>
      <c r="I350" s="80">
        <v>-6.7199315199413396</v>
      </c>
      <c r="J350" s="103">
        <v>2</v>
      </c>
      <c r="K350" s="103">
        <v>0.45466050321194129</v>
      </c>
      <c r="L350" s="103">
        <v>1.2821426190576739</v>
      </c>
      <c r="M350" s="103">
        <v>2.3347103194622711</v>
      </c>
    </row>
    <row r="351" spans="1:13" s="81" customFormat="1" x14ac:dyDescent="0.25">
      <c r="A351" s="79">
        <v>348</v>
      </c>
      <c r="B351" s="79">
        <v>26</v>
      </c>
      <c r="C351" s="79">
        <v>26</v>
      </c>
      <c r="D351" s="94"/>
      <c r="E351" s="79">
        <v>1601.907036235275</v>
      </c>
      <c r="F351" s="79">
        <v>55.686579414789662</v>
      </c>
      <c r="G351" s="80"/>
      <c r="H351" s="79">
        <v>0</v>
      </c>
      <c r="I351" s="80">
        <v>-6.7199315199413396</v>
      </c>
      <c r="J351" s="103">
        <v>2</v>
      </c>
      <c r="K351" s="103">
        <v>0.56240828125852893</v>
      </c>
      <c r="L351" s="103">
        <v>1.585991353149051</v>
      </c>
      <c r="M351" s="103">
        <v>4.2659744155704944</v>
      </c>
    </row>
    <row r="352" spans="1:13" s="81" customFormat="1" x14ac:dyDescent="0.25">
      <c r="A352" s="79">
        <v>349</v>
      </c>
      <c r="B352" s="79">
        <v>27</v>
      </c>
      <c r="C352" s="79">
        <v>27</v>
      </c>
      <c r="D352" s="94"/>
      <c r="E352" s="79">
        <v>1663.518845321247</v>
      </c>
      <c r="F352" s="79">
        <v>55.744317203316122</v>
      </c>
      <c r="G352" s="80"/>
      <c r="H352" s="79">
        <v>0</v>
      </c>
      <c r="I352" s="80">
        <v>-6.7199315199413396</v>
      </c>
      <c r="J352" s="103">
        <v>2</v>
      </c>
      <c r="K352" s="103">
        <v>0.66481164050563679</v>
      </c>
      <c r="L352" s="103">
        <v>1.8747688262258959</v>
      </c>
      <c r="M352" s="103">
        <v>5.8532850857655951</v>
      </c>
    </row>
    <row r="353" spans="1:13" s="81" customFormat="1" x14ac:dyDescent="0.25">
      <c r="A353" s="79">
        <v>350</v>
      </c>
      <c r="B353" s="79">
        <v>27.63842773437522</v>
      </c>
      <c r="C353" s="79">
        <v>27.63842773437522</v>
      </c>
      <c r="D353" s="94"/>
      <c r="E353" s="79">
        <v>1702.853533006763</v>
      </c>
      <c r="F353" s="79">
        <v>55.8265490160355</v>
      </c>
      <c r="G353" s="80"/>
      <c r="H353" s="79">
        <v>0</v>
      </c>
      <c r="I353" s="80">
        <v>-6.7199315199413396</v>
      </c>
      <c r="J353" s="103">
        <v>2</v>
      </c>
      <c r="K353" s="103">
        <v>0.59352419424339997</v>
      </c>
      <c r="L353" s="103">
        <v>1.6737382277663879</v>
      </c>
      <c r="M353" s="103">
        <v>4.420330704715342</v>
      </c>
    </row>
    <row r="354" spans="1:13" s="81" customFormat="1" x14ac:dyDescent="0.25">
      <c r="A354" s="79">
        <v>351</v>
      </c>
      <c r="B354" s="79">
        <v>28</v>
      </c>
      <c r="C354" s="79">
        <v>28</v>
      </c>
      <c r="D354" s="94"/>
      <c r="E354" s="79">
        <v>1725.130654407219</v>
      </c>
      <c r="F354" s="79">
        <v>55.899942546635309</v>
      </c>
      <c r="G354" s="80"/>
      <c r="H354" s="79">
        <v>0</v>
      </c>
      <c r="I354" s="80">
        <v>-6.7199315199413396</v>
      </c>
      <c r="J354" s="103">
        <v>2</v>
      </c>
      <c r="K354" s="103">
        <v>0.53888473869404108</v>
      </c>
      <c r="L354" s="103">
        <v>1.5196549631171961</v>
      </c>
      <c r="M354" s="103">
        <v>3.3439542463827769</v>
      </c>
    </row>
    <row r="355" spans="1:13" s="81" customFormat="1" x14ac:dyDescent="0.25">
      <c r="A355" s="79">
        <v>352</v>
      </c>
      <c r="B355" s="79">
        <v>28</v>
      </c>
      <c r="C355" s="79">
        <v>28</v>
      </c>
      <c r="D355" s="94"/>
      <c r="E355" s="79">
        <v>1725.130654407219</v>
      </c>
      <c r="F355" s="79">
        <v>55.939916659847484</v>
      </c>
      <c r="G355" s="80"/>
      <c r="H355" s="79">
        <v>0</v>
      </c>
      <c r="I355" s="80">
        <v>-6.7199315199413396</v>
      </c>
      <c r="J355" s="103">
        <v>2</v>
      </c>
      <c r="K355" s="103">
        <v>0.54028897340340287</v>
      </c>
      <c r="L355" s="103">
        <v>1.523614904997596</v>
      </c>
      <c r="M355" s="103">
        <v>3.3696812150896589</v>
      </c>
    </row>
    <row r="356" spans="1:13" s="81" customFormat="1" x14ac:dyDescent="0.25">
      <c r="A356" s="79">
        <v>353</v>
      </c>
      <c r="B356" s="79">
        <v>28</v>
      </c>
      <c r="C356" s="79">
        <v>28</v>
      </c>
      <c r="D356" s="94"/>
      <c r="E356" s="79">
        <v>1725.130654407219</v>
      </c>
      <c r="F356" s="79">
        <v>55.979890773059637</v>
      </c>
      <c r="G356" s="80"/>
      <c r="H356" s="79">
        <v>0</v>
      </c>
      <c r="I356" s="80">
        <v>-6.7199315199413396</v>
      </c>
      <c r="J356" s="103">
        <v>2</v>
      </c>
      <c r="K356" s="103">
        <v>0.35962369784538362</v>
      </c>
      <c r="L356" s="103">
        <v>1.014138827923982</v>
      </c>
      <c r="M356" s="103">
        <v>9.1325005023001407E-2</v>
      </c>
    </row>
    <row r="357" spans="1:13" s="81" customFormat="1" x14ac:dyDescent="0.25">
      <c r="A357" s="79">
        <v>354</v>
      </c>
      <c r="B357" s="79">
        <v>27</v>
      </c>
      <c r="C357" s="79">
        <v>27</v>
      </c>
      <c r="D357" s="94"/>
      <c r="E357" s="79">
        <v>1663.518845321247</v>
      </c>
      <c r="F357" s="79">
        <v>56.023056090793503</v>
      </c>
      <c r="G357" s="80"/>
      <c r="H357" s="79">
        <v>0</v>
      </c>
      <c r="I357" s="80">
        <v>-6.7199315199413396</v>
      </c>
      <c r="J357" s="103">
        <v>2</v>
      </c>
      <c r="K357" s="103">
        <v>0.34944588476905031</v>
      </c>
      <c r="L357" s="103">
        <v>0.98543739504872163</v>
      </c>
      <c r="M357" s="103">
        <v>0.17689079160132831</v>
      </c>
    </row>
    <row r="358" spans="1:13" s="81" customFormat="1" x14ac:dyDescent="0.25">
      <c r="A358" s="79">
        <v>355</v>
      </c>
      <c r="B358" s="79">
        <v>27</v>
      </c>
      <c r="C358" s="79">
        <v>27</v>
      </c>
      <c r="D358" s="94"/>
      <c r="E358" s="79">
        <v>1663.518845321247</v>
      </c>
      <c r="F358" s="79">
        <v>56.103654972360538</v>
      </c>
      <c r="G358" s="80"/>
      <c r="H358" s="79">
        <v>0</v>
      </c>
      <c r="I358" s="80">
        <v>-6.7199315199413396</v>
      </c>
      <c r="J358" s="103">
        <v>2</v>
      </c>
      <c r="K358" s="103">
        <v>0.49583988444154892</v>
      </c>
      <c r="L358" s="103">
        <v>1.3982684741251681</v>
      </c>
      <c r="M358" s="103">
        <v>2.8278870106186189</v>
      </c>
    </row>
    <row r="359" spans="1:13" s="81" customFormat="1" x14ac:dyDescent="0.25">
      <c r="A359" s="79">
        <v>356</v>
      </c>
      <c r="B359" s="79">
        <v>27</v>
      </c>
      <c r="C359" s="79">
        <v>27</v>
      </c>
      <c r="D359" s="94"/>
      <c r="E359" s="79">
        <v>1663.518845321247</v>
      </c>
      <c r="F359" s="79">
        <v>56.158110878565601</v>
      </c>
      <c r="G359" s="80"/>
      <c r="H359" s="79">
        <v>0</v>
      </c>
      <c r="I359" s="80">
        <v>-6.7199315199413396</v>
      </c>
      <c r="J359" s="103">
        <v>2</v>
      </c>
      <c r="K359" s="103">
        <v>0.59258312527254953</v>
      </c>
      <c r="L359" s="103">
        <v>1.67108441326859</v>
      </c>
      <c r="M359" s="103">
        <v>4.5663964428776813</v>
      </c>
    </row>
    <row r="360" spans="1:13" s="81" customFormat="1" x14ac:dyDescent="0.25">
      <c r="A360" s="79">
        <v>357</v>
      </c>
      <c r="B360" s="79">
        <v>28</v>
      </c>
      <c r="C360" s="79">
        <v>28</v>
      </c>
      <c r="D360" s="94"/>
      <c r="E360" s="79">
        <v>1725.130654407219</v>
      </c>
      <c r="F360" s="79">
        <v>56.227395125264032</v>
      </c>
      <c r="G360" s="80"/>
      <c r="H360" s="79">
        <v>0</v>
      </c>
      <c r="I360" s="80">
        <v>-6.7199315199413396</v>
      </c>
      <c r="J360" s="103">
        <v>2</v>
      </c>
      <c r="K360" s="103">
        <v>0.6482111784401533</v>
      </c>
      <c r="L360" s="103">
        <v>1.8279555232012319</v>
      </c>
      <c r="M360" s="103">
        <v>5.313908820789357</v>
      </c>
    </row>
    <row r="361" spans="1:13" s="81" customFormat="1" x14ac:dyDescent="0.25">
      <c r="A361" s="79">
        <v>358</v>
      </c>
      <c r="B361" s="79">
        <v>28</v>
      </c>
      <c r="C361" s="79">
        <v>28</v>
      </c>
      <c r="D361" s="94"/>
      <c r="E361" s="79">
        <v>1725.130654407219</v>
      </c>
      <c r="F361" s="79">
        <v>56.259245808129258</v>
      </c>
      <c r="G361" s="80"/>
      <c r="H361" s="79">
        <v>0</v>
      </c>
      <c r="I361" s="80">
        <v>-6.7199315199413396</v>
      </c>
      <c r="J361" s="103">
        <v>2</v>
      </c>
      <c r="K361" s="103">
        <v>0.38293368343550932</v>
      </c>
      <c r="L361" s="103">
        <v>1.0798729872881361</v>
      </c>
      <c r="M361" s="103">
        <v>0.51903063296108787</v>
      </c>
    </row>
    <row r="362" spans="1:13" s="81" customFormat="1" x14ac:dyDescent="0.25">
      <c r="A362" s="79">
        <v>359</v>
      </c>
      <c r="B362" s="79">
        <v>27</v>
      </c>
      <c r="C362" s="79">
        <v>27</v>
      </c>
      <c r="D362" s="94"/>
      <c r="E362" s="79">
        <v>1663.518845321247</v>
      </c>
      <c r="F362" s="79">
        <v>56.302411125863109</v>
      </c>
      <c r="G362" s="80"/>
      <c r="H362" s="79">
        <v>0</v>
      </c>
      <c r="I362" s="80">
        <v>-6.7199315199413396</v>
      </c>
      <c r="J362" s="103">
        <v>2</v>
      </c>
      <c r="K362" s="103">
        <v>0</v>
      </c>
      <c r="L362" s="103">
        <v>0</v>
      </c>
      <c r="M362" s="103">
        <v>-3.19970563883582</v>
      </c>
    </row>
    <row r="363" spans="1:13" s="81" customFormat="1" x14ac:dyDescent="0.25">
      <c r="A363" s="79">
        <v>360</v>
      </c>
      <c r="B363" s="79">
        <v>25</v>
      </c>
      <c r="C363" s="79">
        <v>25</v>
      </c>
      <c r="D363" s="94"/>
      <c r="E363" s="79">
        <v>1540.2952271493029</v>
      </c>
      <c r="F363" s="79">
        <v>56.341035963985711</v>
      </c>
      <c r="G363" s="80"/>
      <c r="H363" s="79">
        <v>0</v>
      </c>
      <c r="I363" s="80">
        <v>-6.7199315199413396</v>
      </c>
      <c r="J363" s="103">
        <v>2</v>
      </c>
      <c r="K363" s="103">
        <v>0.19367610826431381</v>
      </c>
      <c r="L363" s="103">
        <v>0.54616662530536486</v>
      </c>
      <c r="M363" s="103">
        <v>-2.1268177450531538</v>
      </c>
    </row>
    <row r="364" spans="1:13" s="81" customFormat="1" x14ac:dyDescent="0.25">
      <c r="A364" s="79">
        <v>361</v>
      </c>
      <c r="B364" s="79">
        <v>24</v>
      </c>
      <c r="C364" s="79">
        <v>24</v>
      </c>
      <c r="D364" s="94"/>
      <c r="E364" s="79">
        <v>1478.6834180633309</v>
      </c>
      <c r="F364" s="79">
        <v>56.371525588446062</v>
      </c>
      <c r="G364" s="80"/>
      <c r="H364" s="79">
        <v>0</v>
      </c>
      <c r="I364" s="80">
        <v>-6.7199315199413396</v>
      </c>
      <c r="J364" s="103">
        <v>2</v>
      </c>
      <c r="K364" s="103">
        <v>0.17669053199362189</v>
      </c>
      <c r="L364" s="103">
        <v>0.49826730022201371</v>
      </c>
      <c r="M364" s="103">
        <v>-2.175524110876188</v>
      </c>
    </row>
    <row r="365" spans="1:13" s="81" customFormat="1" x14ac:dyDescent="0.25">
      <c r="A365" s="79">
        <v>362</v>
      </c>
      <c r="B365" s="79">
        <v>22</v>
      </c>
      <c r="C365" s="79">
        <v>22</v>
      </c>
      <c r="D365" s="94"/>
      <c r="E365" s="79">
        <v>1355.4597998913871</v>
      </c>
      <c r="F365" s="79">
        <v>56.40803519821651</v>
      </c>
      <c r="G365" s="80"/>
      <c r="H365" s="79">
        <v>0</v>
      </c>
      <c r="I365" s="80">
        <v>-6.7199315199413396</v>
      </c>
      <c r="J365" s="103">
        <v>2</v>
      </c>
      <c r="K365" s="103">
        <v>0.13613318472065969</v>
      </c>
      <c r="L365" s="103">
        <v>0.38389558091226039</v>
      </c>
      <c r="M365" s="103">
        <v>-2.404226925884867</v>
      </c>
    </row>
    <row r="366" spans="1:13" s="81" customFormat="1" x14ac:dyDescent="0.25">
      <c r="A366" s="79">
        <v>363</v>
      </c>
      <c r="B366" s="79">
        <v>21</v>
      </c>
      <c r="C366" s="79">
        <v>21</v>
      </c>
      <c r="D366" s="94"/>
      <c r="E366" s="79">
        <v>1293.8479908054151</v>
      </c>
      <c r="F366" s="79">
        <v>56.470780779629621</v>
      </c>
      <c r="G366" s="80"/>
      <c r="H366" s="79">
        <v>0</v>
      </c>
      <c r="I366" s="80">
        <v>-6.7199315199413396</v>
      </c>
      <c r="J366" s="103">
        <v>2</v>
      </c>
      <c r="K366" s="103">
        <v>0.21129206428857289</v>
      </c>
      <c r="L366" s="103">
        <v>0.59584362129377555</v>
      </c>
      <c r="M366" s="103">
        <v>-0.81569250357823742</v>
      </c>
    </row>
    <row r="367" spans="1:13" s="81" customFormat="1" x14ac:dyDescent="0.25">
      <c r="A367" s="79">
        <v>364</v>
      </c>
      <c r="B367" s="79">
        <v>20</v>
      </c>
      <c r="C367" s="79">
        <v>20</v>
      </c>
      <c r="D367" s="94"/>
      <c r="E367" s="79">
        <v>1232.2361817194419</v>
      </c>
      <c r="F367" s="79">
        <v>56.538260082604133</v>
      </c>
      <c r="G367" s="80"/>
      <c r="H367" s="79">
        <v>0</v>
      </c>
      <c r="I367" s="80">
        <v>-6.7199315199413396</v>
      </c>
      <c r="J367" s="103">
        <v>2</v>
      </c>
      <c r="K367" s="103">
        <v>0.25594627954675098</v>
      </c>
      <c r="L367" s="103">
        <v>0.72176850832183792</v>
      </c>
      <c r="M367" s="103">
        <v>0.20468481492377849</v>
      </c>
    </row>
    <row r="368" spans="1:13" s="81" customFormat="1" x14ac:dyDescent="0.25">
      <c r="A368" s="79">
        <v>365</v>
      </c>
      <c r="B368" s="79">
        <v>20</v>
      </c>
      <c r="C368" s="79">
        <v>20</v>
      </c>
      <c r="D368" s="94"/>
      <c r="E368" s="79">
        <v>1232.2361817194419</v>
      </c>
      <c r="F368" s="79">
        <v>56.60573938557863</v>
      </c>
      <c r="G368" s="80"/>
      <c r="H368" s="79">
        <v>0</v>
      </c>
      <c r="I368" s="80">
        <v>-6.7199315199413396</v>
      </c>
      <c r="J368" s="103">
        <v>2</v>
      </c>
      <c r="K368" s="103">
        <v>0.34423102188814592</v>
      </c>
      <c r="L368" s="103">
        <v>0.97073148172457124</v>
      </c>
      <c r="M368" s="103">
        <v>1.7562197336443459</v>
      </c>
    </row>
    <row r="369" spans="1:13" s="81" customFormat="1" x14ac:dyDescent="0.25">
      <c r="A369" s="79">
        <v>366</v>
      </c>
      <c r="B369" s="79">
        <v>20</v>
      </c>
      <c r="C369" s="79">
        <v>20</v>
      </c>
      <c r="D369" s="94"/>
      <c r="E369" s="79">
        <v>1232.2361817194419</v>
      </c>
      <c r="F369" s="79">
        <v>56.664573419322068</v>
      </c>
      <c r="G369" s="80"/>
      <c r="H369" s="79">
        <v>0</v>
      </c>
      <c r="I369" s="80">
        <v>-6.7199315199413396</v>
      </c>
      <c r="J369" s="103">
        <v>2</v>
      </c>
      <c r="K369" s="103">
        <v>0.44188316209901712</v>
      </c>
      <c r="L369" s="103">
        <v>1.2461105171192279</v>
      </c>
      <c r="M369" s="103">
        <v>3.45832556767605</v>
      </c>
    </row>
    <row r="370" spans="1:13" s="81" customFormat="1" x14ac:dyDescent="0.25">
      <c r="A370" s="79">
        <v>367</v>
      </c>
      <c r="B370" s="79">
        <v>21</v>
      </c>
      <c r="C370" s="79">
        <v>21</v>
      </c>
      <c r="D370" s="94"/>
      <c r="E370" s="79">
        <v>1293.8479908054151</v>
      </c>
      <c r="F370" s="79">
        <v>56.730811341347902</v>
      </c>
      <c r="G370" s="80"/>
      <c r="H370" s="79">
        <v>0</v>
      </c>
      <c r="I370" s="80">
        <v>-6.7199315199413396</v>
      </c>
      <c r="J370" s="103">
        <v>2</v>
      </c>
      <c r="K370" s="103">
        <v>0.40977549722729789</v>
      </c>
      <c r="L370" s="103">
        <v>1.15556690218098</v>
      </c>
      <c r="M370" s="103">
        <v>2.6935748672799189</v>
      </c>
    </row>
    <row r="371" spans="1:13" s="81" customFormat="1" x14ac:dyDescent="0.25">
      <c r="A371" s="79">
        <v>368</v>
      </c>
      <c r="B371" s="79">
        <v>21</v>
      </c>
      <c r="C371" s="79">
        <v>21</v>
      </c>
      <c r="D371" s="94"/>
      <c r="E371" s="79">
        <v>1293.8479908054151</v>
      </c>
      <c r="F371" s="79">
        <v>56.809756154932373</v>
      </c>
      <c r="G371" s="80"/>
      <c r="H371" s="79">
        <v>0</v>
      </c>
      <c r="I371" s="80">
        <v>-6.7199315199413396</v>
      </c>
      <c r="J371" s="103">
        <v>2</v>
      </c>
      <c r="K371" s="103">
        <v>0.52967599022712586</v>
      </c>
      <c r="L371" s="103">
        <v>1.493686292440495</v>
      </c>
      <c r="M371" s="103">
        <v>4.7850004514106406</v>
      </c>
    </row>
    <row r="372" spans="1:13" s="81" customFormat="1" x14ac:dyDescent="0.25">
      <c r="A372" s="79">
        <v>369</v>
      </c>
      <c r="B372" s="79">
        <v>23</v>
      </c>
      <c r="C372" s="79">
        <v>23</v>
      </c>
      <c r="D372" s="94"/>
      <c r="E372" s="79">
        <v>1417.0716089773589</v>
      </c>
      <c r="F372" s="79">
        <v>56.845102038804363</v>
      </c>
      <c r="G372" s="80"/>
      <c r="H372" s="79">
        <v>0</v>
      </c>
      <c r="I372" s="80">
        <v>-6.7199315199413396</v>
      </c>
      <c r="J372" s="103">
        <v>2</v>
      </c>
      <c r="K372" s="103">
        <v>0.57576679652995</v>
      </c>
      <c r="L372" s="103">
        <v>1.6236623662144589</v>
      </c>
      <c r="M372" s="103">
        <v>5.1845978371761223</v>
      </c>
    </row>
    <row r="373" spans="1:13" s="81" customFormat="1" x14ac:dyDescent="0.25">
      <c r="A373" s="79">
        <v>370</v>
      </c>
      <c r="B373" s="79">
        <v>23</v>
      </c>
      <c r="C373" s="79">
        <v>23</v>
      </c>
      <c r="D373" s="94"/>
      <c r="E373" s="79">
        <v>1417.0716089773589</v>
      </c>
      <c r="F373" s="79">
        <v>56.838327110065613</v>
      </c>
      <c r="G373" s="80"/>
      <c r="H373" s="79">
        <v>0</v>
      </c>
      <c r="I373" s="80">
        <v>-6.7199315199413396</v>
      </c>
      <c r="J373" s="103">
        <v>2</v>
      </c>
      <c r="K373" s="103">
        <v>0.47310069339000088</v>
      </c>
      <c r="L373" s="103">
        <v>1.334143955359802</v>
      </c>
      <c r="M373" s="103">
        <v>3.3776214377152769</v>
      </c>
    </row>
    <row r="374" spans="1:13" s="81" customFormat="1" x14ac:dyDescent="0.25">
      <c r="A374" s="79">
        <v>371</v>
      </c>
      <c r="B374" s="79">
        <v>24</v>
      </c>
      <c r="C374" s="79">
        <v>24</v>
      </c>
      <c r="D374" s="94"/>
      <c r="E374" s="79">
        <v>1478.6834180633309</v>
      </c>
      <c r="F374" s="79">
        <v>56.883665175149751</v>
      </c>
      <c r="G374" s="80"/>
      <c r="H374" s="79">
        <v>0</v>
      </c>
      <c r="I374" s="80">
        <v>-6.7199315199413396</v>
      </c>
      <c r="J374" s="103">
        <v>2</v>
      </c>
      <c r="K374" s="103">
        <v>0.4585465538828476</v>
      </c>
      <c r="L374" s="103">
        <v>1.2931012819496299</v>
      </c>
      <c r="M374" s="103">
        <v>2.89437667628513</v>
      </c>
    </row>
    <row r="375" spans="1:13" s="81" customFormat="1" x14ac:dyDescent="0.25">
      <c r="A375" s="79">
        <v>372</v>
      </c>
      <c r="B375" s="79">
        <v>23</v>
      </c>
      <c r="C375" s="79">
        <v>23</v>
      </c>
      <c r="D375" s="94"/>
      <c r="E375" s="79">
        <v>1417.0716089773589</v>
      </c>
      <c r="F375" s="79">
        <v>56.925901494113141</v>
      </c>
      <c r="G375" s="80"/>
      <c r="H375" s="79">
        <v>0</v>
      </c>
      <c r="I375" s="80">
        <v>-6.7199315199413396</v>
      </c>
      <c r="J375" s="103">
        <v>2</v>
      </c>
      <c r="K375" s="103">
        <v>0.20702543430037759</v>
      </c>
      <c r="L375" s="103">
        <v>0.58381172472706477</v>
      </c>
      <c r="M375" s="103">
        <v>-1.3702207752898901</v>
      </c>
    </row>
    <row r="376" spans="1:13" s="81" customFormat="1" x14ac:dyDescent="0.25">
      <c r="A376" s="79">
        <v>373</v>
      </c>
      <c r="B376" s="79">
        <v>22</v>
      </c>
      <c r="C376" s="79">
        <v>22</v>
      </c>
      <c r="D376" s="94"/>
      <c r="E376" s="79">
        <v>1355.4597998913871</v>
      </c>
      <c r="F376" s="79">
        <v>56.958647870507242</v>
      </c>
      <c r="G376" s="80"/>
      <c r="H376" s="79">
        <v>0</v>
      </c>
      <c r="I376" s="80">
        <v>-6.7199315199413396</v>
      </c>
      <c r="J376" s="103">
        <v>2</v>
      </c>
      <c r="K376" s="103">
        <v>0.1564023185167214</v>
      </c>
      <c r="L376" s="103">
        <v>0.44105453821715429</v>
      </c>
      <c r="M376" s="103">
        <v>-2.0352452043733709</v>
      </c>
    </row>
    <row r="377" spans="1:13" s="81" customFormat="1" x14ac:dyDescent="0.25">
      <c r="A377" s="79">
        <v>374</v>
      </c>
      <c r="B377" s="79">
        <v>19.611206054687369</v>
      </c>
      <c r="C377" s="79">
        <v>19.611206054687369</v>
      </c>
      <c r="D377" s="94"/>
      <c r="E377" s="79">
        <v>1208.281883387059</v>
      </c>
      <c r="F377" s="79">
        <v>57.034184657990757</v>
      </c>
      <c r="G377" s="80"/>
      <c r="H377" s="79">
        <v>0</v>
      </c>
      <c r="I377" s="80">
        <v>-6.7199315199413396</v>
      </c>
      <c r="J377" s="103">
        <v>2</v>
      </c>
      <c r="K377" s="103">
        <v>0</v>
      </c>
      <c r="L377" s="103">
        <v>0</v>
      </c>
      <c r="M377" s="103">
        <v>-4.0381905919779797</v>
      </c>
    </row>
    <row r="378" spans="1:13" s="81" customFormat="1" x14ac:dyDescent="0.25">
      <c r="A378" s="79">
        <v>375</v>
      </c>
      <c r="B378" s="79">
        <v>16</v>
      </c>
      <c r="C378" s="79">
        <v>16</v>
      </c>
      <c r="D378" s="94"/>
      <c r="E378" s="79">
        <v>985.78894537555379</v>
      </c>
      <c r="F378" s="79">
        <v>57.098547833789922</v>
      </c>
      <c r="G378" s="80"/>
      <c r="H378" s="79">
        <v>0</v>
      </c>
      <c r="I378" s="80">
        <v>-6.7199315199413396</v>
      </c>
      <c r="J378" s="103">
        <v>2</v>
      </c>
      <c r="K378" s="103">
        <v>0</v>
      </c>
      <c r="L378" s="103">
        <v>0</v>
      </c>
      <c r="M378" s="103">
        <v>-3.2307944408484079</v>
      </c>
    </row>
    <row r="379" spans="1:13" s="81" customFormat="1" x14ac:dyDescent="0.25">
      <c r="A379" s="79">
        <v>376</v>
      </c>
      <c r="B379" s="79">
        <v>12</v>
      </c>
      <c r="C379" s="79">
        <v>12</v>
      </c>
      <c r="D379" s="94"/>
      <c r="E379" s="79">
        <v>1429.2369980325509</v>
      </c>
      <c r="F379" s="79">
        <v>57.132277986137723</v>
      </c>
      <c r="G379" s="80"/>
      <c r="H379" s="79">
        <v>0</v>
      </c>
      <c r="I379" s="80">
        <v>-6.7199315199413396</v>
      </c>
      <c r="J379" s="103">
        <v>1</v>
      </c>
      <c r="K379" s="103">
        <v>0.14625302716964569</v>
      </c>
      <c r="L379" s="103">
        <v>0.41243353661840099</v>
      </c>
      <c r="M379" s="103">
        <v>-2.5165963920625889</v>
      </c>
    </row>
    <row r="380" spans="1:13" s="81" customFormat="1" x14ac:dyDescent="0.25">
      <c r="A380" s="79">
        <v>377</v>
      </c>
      <c r="B380" s="79">
        <v>11</v>
      </c>
      <c r="C380" s="79">
        <v>11</v>
      </c>
      <c r="D380" s="94"/>
      <c r="E380" s="79">
        <v>1310.1339148631721</v>
      </c>
      <c r="F380" s="79">
        <v>57.200329820854527</v>
      </c>
      <c r="G380" s="80"/>
      <c r="H380" s="79">
        <v>0</v>
      </c>
      <c r="I380" s="80">
        <v>-6.7199315199413396</v>
      </c>
      <c r="J380" s="103">
        <v>1</v>
      </c>
      <c r="K380" s="103">
        <v>0.27458976763202542</v>
      </c>
      <c r="L380" s="103">
        <v>0.77434314472231147</v>
      </c>
      <c r="M380" s="103">
        <v>0.25384663443656108</v>
      </c>
    </row>
    <row r="381" spans="1:13" s="81" customFormat="1" x14ac:dyDescent="0.25">
      <c r="A381" s="79">
        <v>378</v>
      </c>
      <c r="B381" s="79">
        <v>10</v>
      </c>
      <c r="C381" s="79">
        <v>10</v>
      </c>
      <c r="D381" s="94"/>
      <c r="E381" s="79">
        <v>1191.0308316937919</v>
      </c>
      <c r="F381" s="79">
        <v>57.267809123829032</v>
      </c>
      <c r="G381" s="80"/>
      <c r="H381" s="79">
        <v>0</v>
      </c>
      <c r="I381" s="80">
        <v>-6.7199315199413396</v>
      </c>
      <c r="J381" s="103">
        <v>1</v>
      </c>
      <c r="K381" s="103">
        <v>0.15843528726166789</v>
      </c>
      <c r="L381" s="103">
        <v>0.44678751007790329</v>
      </c>
      <c r="M381" s="103">
        <v>-1.363026114874049</v>
      </c>
    </row>
    <row r="382" spans="1:13" s="81" customFormat="1" x14ac:dyDescent="0.25">
      <c r="A382" s="79">
        <v>379</v>
      </c>
      <c r="B382" s="79">
        <v>8</v>
      </c>
      <c r="C382" s="79">
        <v>8</v>
      </c>
      <c r="D382" s="94"/>
      <c r="E382" s="79">
        <v>952.82466535503374</v>
      </c>
      <c r="F382" s="79">
        <v>57.281546606956702</v>
      </c>
      <c r="G382" s="80"/>
      <c r="H382" s="79">
        <v>0</v>
      </c>
      <c r="I382" s="80">
        <v>-6.7199315199413396</v>
      </c>
      <c r="J382" s="103">
        <v>1</v>
      </c>
      <c r="K382" s="103">
        <v>0.16943741407494309</v>
      </c>
      <c r="L382" s="103">
        <v>0.4778135076913394</v>
      </c>
      <c r="M382" s="103">
        <v>-0.3261465007397974</v>
      </c>
    </row>
    <row r="383" spans="1:13" s="81" customFormat="1" x14ac:dyDescent="0.25">
      <c r="A383" s="79">
        <v>380</v>
      </c>
      <c r="B383" s="79">
        <v>8</v>
      </c>
      <c r="C383" s="79">
        <v>8</v>
      </c>
      <c r="D383" s="94"/>
      <c r="E383" s="79">
        <v>952.82466535503374</v>
      </c>
      <c r="F383" s="79">
        <v>57.313777692573353</v>
      </c>
      <c r="G383" s="80"/>
      <c r="H383" s="79">
        <v>0</v>
      </c>
      <c r="I383" s="80">
        <v>-6.7199315199413396</v>
      </c>
      <c r="J383" s="103">
        <v>1</v>
      </c>
      <c r="K383" s="103">
        <v>0.2381436130259251</v>
      </c>
      <c r="L383" s="103">
        <v>0.67156498873310866</v>
      </c>
      <c r="M383" s="103">
        <v>0.85049283440556711</v>
      </c>
    </row>
    <row r="384" spans="1:13" s="81" customFormat="1" x14ac:dyDescent="0.25">
      <c r="A384" s="79">
        <v>381</v>
      </c>
      <c r="B384" s="79">
        <v>7</v>
      </c>
      <c r="C384" s="79">
        <v>7</v>
      </c>
      <c r="D384" s="94"/>
      <c r="E384" s="79">
        <v>833.72158218565471</v>
      </c>
      <c r="F384" s="79">
        <v>57.36053978878369</v>
      </c>
      <c r="G384" s="80"/>
      <c r="H384" s="79">
        <v>0</v>
      </c>
      <c r="I384" s="80">
        <v>-6.7199315199413396</v>
      </c>
      <c r="J384" s="103">
        <v>1</v>
      </c>
      <c r="K384" s="103">
        <v>0.13761220888767101</v>
      </c>
      <c r="L384" s="103">
        <v>0.3880664290632323</v>
      </c>
      <c r="M384" s="103">
        <v>-0.47185870820628473</v>
      </c>
    </row>
    <row r="385" spans="1:13" s="81" customFormat="1" x14ac:dyDescent="0.25">
      <c r="A385" s="79">
        <v>382</v>
      </c>
      <c r="B385" s="79">
        <v>6</v>
      </c>
      <c r="C385" s="79">
        <v>6</v>
      </c>
      <c r="D385" s="94"/>
      <c r="E385" s="79">
        <v>800</v>
      </c>
      <c r="F385" s="79">
        <v>57.394023619077991</v>
      </c>
      <c r="G385" s="80"/>
      <c r="H385" s="79">
        <v>0</v>
      </c>
      <c r="I385" s="80">
        <v>-6.7199315199413396</v>
      </c>
      <c r="J385" s="103">
        <v>1</v>
      </c>
      <c r="K385" s="103">
        <v>8.8408983048820389E-2</v>
      </c>
      <c r="L385" s="103">
        <v>0.24931333219767349</v>
      </c>
      <c r="M385" s="103">
        <v>-0.33575018770774828</v>
      </c>
    </row>
    <row r="386" spans="1:13" s="81" customFormat="1" x14ac:dyDescent="0.25">
      <c r="A386" s="79">
        <v>383</v>
      </c>
      <c r="B386" s="79">
        <v>4.7030639648436487</v>
      </c>
      <c r="C386" s="79">
        <v>4.7030639648436487</v>
      </c>
      <c r="D386" s="94"/>
      <c r="E386" s="79">
        <v>800</v>
      </c>
      <c r="F386" s="79">
        <v>57.427507449372293</v>
      </c>
      <c r="G386" s="80"/>
      <c r="H386" s="79">
        <v>0</v>
      </c>
      <c r="I386" s="80">
        <v>-6.7199315199413396</v>
      </c>
      <c r="J386" s="103">
        <v>1</v>
      </c>
      <c r="K386" s="103">
        <v>8.8404691017256301E-2</v>
      </c>
      <c r="L386" s="103">
        <v>0.24930122866866269</v>
      </c>
      <c r="M386" s="103">
        <v>-0.47718479856159418</v>
      </c>
    </row>
    <row r="387" spans="1:13" s="81" customFormat="1" x14ac:dyDescent="0.25">
      <c r="A387" s="79">
        <v>384</v>
      </c>
      <c r="B387" s="79">
        <v>3</v>
      </c>
      <c r="C387" s="79">
        <v>3</v>
      </c>
      <c r="D387" s="94"/>
      <c r="E387" s="79">
        <v>800</v>
      </c>
      <c r="F387" s="79">
        <v>57.460991279666587</v>
      </c>
      <c r="G387" s="80"/>
      <c r="H387" s="79">
        <v>0</v>
      </c>
      <c r="I387" s="80">
        <v>-6.7199315199413396</v>
      </c>
      <c r="J387" s="103">
        <v>1</v>
      </c>
      <c r="K387" s="103">
        <v>8.8400399628938225E-2</v>
      </c>
      <c r="L387" s="103">
        <v>0.24928912695360581</v>
      </c>
      <c r="M387" s="103">
        <v>-0.4526908490421569</v>
      </c>
    </row>
    <row r="388" spans="1:13" s="81" customFormat="1" x14ac:dyDescent="0.25">
      <c r="A388" s="79">
        <v>385</v>
      </c>
      <c r="B388" s="79">
        <v>1</v>
      </c>
      <c r="C388" s="79">
        <v>1</v>
      </c>
      <c r="D388" s="94"/>
      <c r="E388" s="79">
        <v>800</v>
      </c>
      <c r="F388" s="79">
        <v>57.49119775934242</v>
      </c>
      <c r="G388" s="80"/>
      <c r="H388" s="79">
        <v>0</v>
      </c>
      <c r="I388" s="80">
        <v>-6.7199315199413396</v>
      </c>
      <c r="J388" s="103">
        <v>1</v>
      </c>
      <c r="K388" s="103">
        <v>8.8396528827477797E-2</v>
      </c>
      <c r="L388" s="103">
        <v>0.2492782112934874</v>
      </c>
      <c r="M388" s="103">
        <v>-8.893403698238489E-2</v>
      </c>
    </row>
    <row r="389" spans="1:13" s="81" customFormat="1" x14ac:dyDescent="0.25">
      <c r="A389" s="79">
        <v>386</v>
      </c>
      <c r="B389" s="79">
        <v>0</v>
      </c>
      <c r="C389" s="79">
        <v>0</v>
      </c>
      <c r="D389" s="94"/>
      <c r="E389" s="79">
        <v>800</v>
      </c>
      <c r="F389" s="79">
        <v>57.51189038356631</v>
      </c>
      <c r="G389" s="80"/>
      <c r="H389" s="79">
        <v>0</v>
      </c>
      <c r="I389" s="80">
        <v>-6.7199315199413396</v>
      </c>
      <c r="J389" s="103">
        <v>1</v>
      </c>
      <c r="K389" s="103">
        <v>8.8393877478542021E-2</v>
      </c>
      <c r="L389" s="103">
        <v>0.2492707344894885</v>
      </c>
      <c r="M389" s="103">
        <v>4.1887902047863898E-2</v>
      </c>
    </row>
    <row r="390" spans="1:13" s="81" customFormat="1" x14ac:dyDescent="0.25">
      <c r="A390" s="79">
        <v>387</v>
      </c>
      <c r="B390" s="79">
        <v>0</v>
      </c>
      <c r="C390" s="79">
        <v>0</v>
      </c>
      <c r="D390" s="94"/>
      <c r="E390" s="79">
        <v>800</v>
      </c>
      <c r="F390" s="79">
        <v>57.535241866923897</v>
      </c>
      <c r="G390" s="80"/>
      <c r="H390" s="79">
        <v>0</v>
      </c>
      <c r="I390" s="80">
        <v>-6.7199315199413396</v>
      </c>
      <c r="J390" s="103">
        <v>1</v>
      </c>
      <c r="K390" s="103">
        <v>8.8390885744450878E-2</v>
      </c>
      <c r="L390" s="103">
        <v>0.2492622977993515</v>
      </c>
      <c r="M390" s="103">
        <v>4.1887902047863898E-2</v>
      </c>
    </row>
    <row r="391" spans="1:13" s="81" customFormat="1" x14ac:dyDescent="0.25">
      <c r="A391" s="79">
        <v>388</v>
      </c>
      <c r="B391" s="79">
        <v>0</v>
      </c>
      <c r="C391" s="79">
        <v>0</v>
      </c>
      <c r="D391" s="94"/>
      <c r="E391" s="79">
        <v>800</v>
      </c>
      <c r="F391" s="79">
        <v>57.57005886089145</v>
      </c>
      <c r="G391" s="80"/>
      <c r="H391" s="79">
        <v>0</v>
      </c>
      <c r="I391" s="80">
        <v>-6.7199315199413396</v>
      </c>
      <c r="J391" s="103">
        <v>1</v>
      </c>
      <c r="K391" s="103">
        <v>8.8386425658083759E-2</v>
      </c>
      <c r="L391" s="103">
        <v>0.24924972035579621</v>
      </c>
      <c r="M391" s="103">
        <v>4.1887902047863898E-2</v>
      </c>
    </row>
    <row r="392" spans="1:13" s="81" customFormat="1" x14ac:dyDescent="0.25">
      <c r="A392" s="79">
        <v>389</v>
      </c>
      <c r="B392" s="79">
        <v>0</v>
      </c>
      <c r="C392" s="79">
        <v>0</v>
      </c>
      <c r="D392" s="94"/>
      <c r="E392" s="79">
        <v>800</v>
      </c>
      <c r="F392" s="79">
        <v>57.588177778092081</v>
      </c>
      <c r="G392" s="80"/>
      <c r="H392" s="79">
        <v>0</v>
      </c>
      <c r="I392" s="80">
        <v>-6.7199315199413396</v>
      </c>
      <c r="J392" s="103">
        <v>1</v>
      </c>
      <c r="K392" s="103">
        <v>8.8384104884330766E-2</v>
      </c>
      <c r="L392" s="103">
        <v>0.24924317577381269</v>
      </c>
      <c r="M392" s="103">
        <v>4.1887902047863898E-2</v>
      </c>
    </row>
    <row r="393" spans="1:13" s="81" customFormat="1" x14ac:dyDescent="0.25">
      <c r="A393" s="79">
        <v>390</v>
      </c>
      <c r="B393" s="79">
        <v>0</v>
      </c>
      <c r="C393" s="79">
        <v>0</v>
      </c>
      <c r="D393" s="94"/>
      <c r="E393" s="79">
        <v>800</v>
      </c>
      <c r="F393" s="79">
        <v>57.600043001219319</v>
      </c>
      <c r="G393" s="80"/>
      <c r="H393" s="79">
        <v>0</v>
      </c>
      <c r="I393" s="80">
        <v>-6.7199315199413396</v>
      </c>
      <c r="J393" s="103">
        <v>1</v>
      </c>
      <c r="K393" s="103">
        <v>8.8382585221144963E-2</v>
      </c>
      <c r="L393" s="103">
        <v>0.24923889032362881</v>
      </c>
      <c r="M393" s="103">
        <v>4.1887902047863898E-2</v>
      </c>
    </row>
    <row r="394" spans="1:13" s="81" customFormat="1" x14ac:dyDescent="0.25">
      <c r="A394" s="79">
        <v>391</v>
      </c>
      <c r="B394" s="79">
        <v>0</v>
      </c>
      <c r="C394" s="79">
        <v>0</v>
      </c>
      <c r="D394" s="94"/>
      <c r="E394" s="79">
        <v>800</v>
      </c>
      <c r="F394" s="79">
        <v>57.611908224346557</v>
      </c>
      <c r="G394" s="80"/>
      <c r="H394" s="79">
        <v>0</v>
      </c>
      <c r="I394" s="80">
        <v>-6.7199315199413396</v>
      </c>
      <c r="J394" s="103">
        <v>1</v>
      </c>
      <c r="K394" s="103">
        <v>8.8381065638626299E-2</v>
      </c>
      <c r="L394" s="103">
        <v>0.24923460510092621</v>
      </c>
      <c r="M394" s="103">
        <v>4.1887902047863898E-2</v>
      </c>
    </row>
    <row r="395" spans="1:13" s="81" customFormat="1" x14ac:dyDescent="0.25">
      <c r="A395" s="79">
        <v>392</v>
      </c>
      <c r="B395" s="79">
        <v>0</v>
      </c>
      <c r="C395" s="79">
        <v>0</v>
      </c>
      <c r="D395" s="94"/>
      <c r="E395" s="79">
        <v>800</v>
      </c>
      <c r="F395" s="79">
        <v>57.626614438473077</v>
      </c>
      <c r="G395" s="80"/>
      <c r="H395" s="79">
        <v>0</v>
      </c>
      <c r="I395" s="80">
        <v>-6.7199315199413396</v>
      </c>
      <c r="J395" s="103">
        <v>1</v>
      </c>
      <c r="K395" s="103">
        <v>8.8379182321518965E-2</v>
      </c>
      <c r="L395" s="103">
        <v>0.24922929414668349</v>
      </c>
      <c r="M395" s="103">
        <v>4.1887902047863898E-2</v>
      </c>
    </row>
    <row r="396" spans="1:13" s="81" customFormat="1" x14ac:dyDescent="0.25">
      <c r="A396" s="79">
        <v>393</v>
      </c>
      <c r="B396" s="79">
        <v>1</v>
      </c>
      <c r="C396" s="79">
        <v>1</v>
      </c>
      <c r="D396" s="94"/>
      <c r="E396" s="79">
        <v>800</v>
      </c>
      <c r="F396" s="79">
        <v>57.661431432440637</v>
      </c>
      <c r="G396" s="80"/>
      <c r="H396" s="79">
        <v>0</v>
      </c>
      <c r="I396" s="80">
        <v>-6.7199315199413396</v>
      </c>
      <c r="J396" s="103">
        <v>1</v>
      </c>
      <c r="K396" s="103">
        <v>8.8374724058029375E-2</v>
      </c>
      <c r="L396" s="103">
        <v>0.2492167218436428</v>
      </c>
      <c r="M396" s="103">
        <v>0.40352577999721612</v>
      </c>
    </row>
    <row r="397" spans="1:13" s="81" customFormat="1" x14ac:dyDescent="0.25">
      <c r="A397" s="79">
        <v>394</v>
      </c>
      <c r="B397" s="79">
        <v>4</v>
      </c>
      <c r="C397" s="79">
        <v>4</v>
      </c>
      <c r="D397" s="94"/>
      <c r="E397" s="79">
        <v>800</v>
      </c>
      <c r="F397" s="79">
        <v>57.650306650520598</v>
      </c>
      <c r="G397" s="80"/>
      <c r="H397" s="79">
        <v>0</v>
      </c>
      <c r="I397" s="80">
        <v>-6.7199315199413396</v>
      </c>
      <c r="J397" s="103">
        <v>1</v>
      </c>
      <c r="K397" s="103">
        <v>8.8376148494066026E-2</v>
      </c>
      <c r="L397" s="103">
        <v>0.2492207387532662</v>
      </c>
      <c r="M397" s="103">
        <v>1.7920166625116529</v>
      </c>
    </row>
    <row r="398" spans="1:13" s="81" customFormat="1" x14ac:dyDescent="0.25">
      <c r="A398" s="79">
        <v>395</v>
      </c>
      <c r="B398" s="79">
        <v>6.1730346679688086</v>
      </c>
      <c r="C398" s="79">
        <v>6.1730346679688086</v>
      </c>
      <c r="D398" s="94"/>
      <c r="E398" s="79">
        <v>800</v>
      </c>
      <c r="F398" s="79">
        <v>57.622028343630227</v>
      </c>
      <c r="G398" s="80"/>
      <c r="H398" s="79">
        <v>0</v>
      </c>
      <c r="I398" s="80">
        <v>-6.7199315199413396</v>
      </c>
      <c r="J398" s="103">
        <v>1</v>
      </c>
      <c r="K398" s="103">
        <v>8.8379769615793677E-2</v>
      </c>
      <c r="L398" s="103">
        <v>0.24923095031653819</v>
      </c>
      <c r="M398" s="103">
        <v>2.2204914765177621</v>
      </c>
    </row>
    <row r="399" spans="1:13" s="81" customFormat="1" x14ac:dyDescent="0.25">
      <c r="A399" s="79">
        <v>396</v>
      </c>
      <c r="B399" s="79">
        <v>9</v>
      </c>
      <c r="C399" s="79">
        <v>9</v>
      </c>
      <c r="D399" s="94"/>
      <c r="E399" s="79">
        <v>1071.9277485244129</v>
      </c>
      <c r="F399" s="79">
        <v>57.610903561710188</v>
      </c>
      <c r="G399" s="80"/>
      <c r="H399" s="79">
        <v>0</v>
      </c>
      <c r="I399" s="80">
        <v>-6.7199315199413396</v>
      </c>
      <c r="J399" s="103">
        <v>1</v>
      </c>
      <c r="K399" s="103">
        <v>0.58028888652380439</v>
      </c>
      <c r="L399" s="103">
        <v>1.6364146599971281</v>
      </c>
      <c r="M399" s="103">
        <v>6.2875882850440901</v>
      </c>
    </row>
    <row r="400" spans="1:13" s="81" customFormat="1" x14ac:dyDescent="0.25">
      <c r="A400" s="79">
        <v>397</v>
      </c>
      <c r="B400" s="79">
        <v>14</v>
      </c>
      <c r="C400" s="79">
        <v>14</v>
      </c>
      <c r="D400" s="94"/>
      <c r="E400" s="79">
        <v>1667.443164371309</v>
      </c>
      <c r="F400" s="79">
        <v>57.603566183516257</v>
      </c>
      <c r="G400" s="80"/>
      <c r="H400" s="79">
        <v>0</v>
      </c>
      <c r="I400" s="80">
        <v>-6.7199315199413396</v>
      </c>
      <c r="J400" s="103">
        <v>1</v>
      </c>
      <c r="K400" s="103">
        <v>0.83013299518180661</v>
      </c>
      <c r="L400" s="103">
        <v>2.3409750464126939</v>
      </c>
      <c r="M400" s="103">
        <v>8.787565929680456</v>
      </c>
    </row>
    <row r="401" spans="1:13" s="81" customFormat="1" x14ac:dyDescent="0.25">
      <c r="A401" s="79">
        <v>398</v>
      </c>
      <c r="B401" s="79">
        <v>17.286865234375099</v>
      </c>
      <c r="C401" s="79">
        <v>17.286865234375099</v>
      </c>
      <c r="D401" s="94"/>
      <c r="E401" s="79">
        <v>1065.0750405152471</v>
      </c>
      <c r="F401" s="79">
        <v>57.618532156576663</v>
      </c>
      <c r="G401" s="80"/>
      <c r="H401" s="79">
        <v>0</v>
      </c>
      <c r="I401" s="80">
        <v>-6.7199315199413396</v>
      </c>
      <c r="J401" s="103">
        <v>2</v>
      </c>
      <c r="K401" s="103">
        <v>0.75660945921112044</v>
      </c>
      <c r="L401" s="103">
        <v>2.13363867497536</v>
      </c>
      <c r="M401" s="103">
        <v>9.2238902638857585</v>
      </c>
    </row>
    <row r="402" spans="1:13" s="81" customFormat="1" x14ac:dyDescent="0.25">
      <c r="A402" s="79">
        <v>399</v>
      </c>
      <c r="B402" s="79">
        <v>22</v>
      </c>
      <c r="C402" s="79">
        <v>22</v>
      </c>
      <c r="D402" s="94"/>
      <c r="E402" s="79">
        <v>1355.4597998913871</v>
      </c>
      <c r="F402" s="79">
        <v>57.626184432978448</v>
      </c>
      <c r="G402" s="80"/>
      <c r="H402" s="79">
        <v>0</v>
      </c>
      <c r="I402" s="80">
        <v>-6.7199315199413396</v>
      </c>
      <c r="J402" s="103">
        <v>2</v>
      </c>
      <c r="K402" s="103">
        <v>1.0688904769015619</v>
      </c>
      <c r="L402" s="103">
        <v>3.0142711448624042</v>
      </c>
      <c r="M402" s="103">
        <v>13.810504789429229</v>
      </c>
    </row>
    <row r="403" spans="1:13" s="81" customFormat="1" x14ac:dyDescent="0.25">
      <c r="A403" s="79">
        <v>400</v>
      </c>
      <c r="B403" s="79">
        <v>25</v>
      </c>
      <c r="C403" s="79">
        <v>25</v>
      </c>
      <c r="D403" s="94"/>
      <c r="E403" s="79">
        <v>1540.2952271493029</v>
      </c>
      <c r="F403" s="79">
        <v>57.684139266807122</v>
      </c>
      <c r="G403" s="80"/>
      <c r="H403" s="79">
        <v>0</v>
      </c>
      <c r="I403" s="80">
        <v>-6.7199315199413396</v>
      </c>
      <c r="J403" s="103">
        <v>2</v>
      </c>
      <c r="K403" s="103">
        <v>0.633814730768542</v>
      </c>
      <c r="L403" s="103">
        <v>1.7873575407672879</v>
      </c>
      <c r="M403" s="103">
        <v>5.7825618733108586</v>
      </c>
    </row>
    <row r="404" spans="1:13" s="81" customFormat="1" x14ac:dyDescent="0.25">
      <c r="A404" s="79">
        <v>401</v>
      </c>
      <c r="B404" s="79">
        <v>25</v>
      </c>
      <c r="C404" s="79">
        <v>25</v>
      </c>
      <c r="D404" s="94"/>
      <c r="E404" s="79">
        <v>1540.2952271493029</v>
      </c>
      <c r="F404" s="79">
        <v>57.668242606637513</v>
      </c>
      <c r="G404" s="80"/>
      <c r="H404" s="79">
        <v>0</v>
      </c>
      <c r="I404" s="80">
        <v>-6.7199315199413396</v>
      </c>
      <c r="J404" s="103">
        <v>2</v>
      </c>
      <c r="K404" s="103">
        <v>0.43966010027586289</v>
      </c>
      <c r="L404" s="103">
        <v>1.2398414827779329</v>
      </c>
      <c r="M404" s="103">
        <v>2.3276737341808662</v>
      </c>
    </row>
    <row r="405" spans="1:13" s="81" customFormat="1" x14ac:dyDescent="0.25">
      <c r="A405" s="79">
        <v>402</v>
      </c>
      <c r="B405" s="79">
        <v>25</v>
      </c>
      <c r="C405" s="79">
        <v>25</v>
      </c>
      <c r="D405" s="94"/>
      <c r="E405" s="79">
        <v>1540.2952271493029</v>
      </c>
      <c r="F405" s="79">
        <v>57.684348160449773</v>
      </c>
      <c r="G405" s="80"/>
      <c r="H405" s="79">
        <v>0</v>
      </c>
      <c r="I405" s="80">
        <v>-6.7199315199413396</v>
      </c>
      <c r="J405" s="103">
        <v>2</v>
      </c>
      <c r="K405" s="103">
        <v>0.27413562898484889</v>
      </c>
      <c r="L405" s="103">
        <v>0.77306247373727377</v>
      </c>
      <c r="M405" s="103">
        <v>-0.65411281406679933</v>
      </c>
    </row>
    <row r="406" spans="1:13" s="81" customFormat="1" x14ac:dyDescent="0.25">
      <c r="A406" s="79">
        <v>403</v>
      </c>
      <c r="B406" s="79">
        <v>23</v>
      </c>
      <c r="C406" s="79">
        <v>23</v>
      </c>
      <c r="D406" s="94"/>
      <c r="E406" s="79">
        <v>1417.0716089773589</v>
      </c>
      <c r="F406" s="79">
        <v>57.709098983493092</v>
      </c>
      <c r="G406" s="80"/>
      <c r="H406" s="79">
        <v>0</v>
      </c>
      <c r="I406" s="80">
        <v>-6.7199315199413396</v>
      </c>
      <c r="J406" s="103">
        <v>2</v>
      </c>
      <c r="K406" s="103">
        <v>0</v>
      </c>
      <c r="L406" s="103">
        <v>0</v>
      </c>
      <c r="M406" s="103">
        <v>-4.3952955949195864</v>
      </c>
    </row>
    <row r="407" spans="1:13" s="81" customFormat="1" x14ac:dyDescent="0.25">
      <c r="A407" s="79">
        <v>404</v>
      </c>
      <c r="B407" s="79">
        <v>21</v>
      </c>
      <c r="C407" s="79">
        <v>21</v>
      </c>
      <c r="D407" s="94"/>
      <c r="E407" s="79">
        <v>1293.8479908054151</v>
      </c>
      <c r="F407" s="79">
        <v>57.73985541079194</v>
      </c>
      <c r="G407" s="80"/>
      <c r="H407" s="79">
        <v>0</v>
      </c>
      <c r="I407" s="80">
        <v>-6.7199315199413396</v>
      </c>
      <c r="J407" s="103">
        <v>2</v>
      </c>
      <c r="K407" s="103">
        <v>0.14978188488207619</v>
      </c>
      <c r="L407" s="103">
        <v>0.42238491536745482</v>
      </c>
      <c r="M407" s="103">
        <v>-1.9058936585104651</v>
      </c>
    </row>
    <row r="408" spans="1:13" s="81" customFormat="1" x14ac:dyDescent="0.25">
      <c r="A408" s="79">
        <v>405</v>
      </c>
      <c r="B408" s="79">
        <v>20</v>
      </c>
      <c r="C408" s="79">
        <v>20</v>
      </c>
      <c r="D408" s="94"/>
      <c r="E408" s="79">
        <v>1232.2361817194419</v>
      </c>
      <c r="F408" s="79">
        <v>57.813073515183468</v>
      </c>
      <c r="G408" s="80"/>
      <c r="H408" s="79">
        <v>0</v>
      </c>
      <c r="I408" s="80">
        <v>-6.7199315199413396</v>
      </c>
      <c r="J408" s="103">
        <v>2</v>
      </c>
      <c r="K408" s="103">
        <v>0.22347399706766111</v>
      </c>
      <c r="L408" s="103">
        <v>0.63019667173080418</v>
      </c>
      <c r="M408" s="103">
        <v>-0.36078926978024262</v>
      </c>
    </row>
    <row r="409" spans="1:13" s="81" customFormat="1" x14ac:dyDescent="0.25">
      <c r="A409" s="79">
        <v>406</v>
      </c>
      <c r="B409" s="79">
        <v>18.93310546874967</v>
      </c>
      <c r="C409" s="79">
        <v>18.93310546874967</v>
      </c>
      <c r="D409" s="94"/>
      <c r="E409" s="79">
        <v>1166.5028795451799</v>
      </c>
      <c r="F409" s="79">
        <v>57.880552818157973</v>
      </c>
      <c r="G409" s="80"/>
      <c r="H409" s="79">
        <v>0</v>
      </c>
      <c r="I409" s="80">
        <v>-6.7199315199413396</v>
      </c>
      <c r="J409" s="103">
        <v>2</v>
      </c>
      <c r="K409" s="103">
        <v>0.1038040231688626</v>
      </c>
      <c r="L409" s="103">
        <v>0.29272734533619238</v>
      </c>
      <c r="M409" s="103">
        <v>-2.23595233190257</v>
      </c>
    </row>
    <row r="410" spans="1:13" s="81" customFormat="1" x14ac:dyDescent="0.25">
      <c r="A410" s="79">
        <v>407</v>
      </c>
      <c r="B410" s="79">
        <v>17</v>
      </c>
      <c r="C410" s="79">
        <v>17</v>
      </c>
      <c r="D410" s="94"/>
      <c r="E410" s="79">
        <v>1047.400754461526</v>
      </c>
      <c r="F410" s="79">
        <v>57.920300261297569</v>
      </c>
      <c r="G410" s="80"/>
      <c r="H410" s="79">
        <v>0</v>
      </c>
      <c r="I410" s="80">
        <v>-6.7199315199413396</v>
      </c>
      <c r="J410" s="103">
        <v>2</v>
      </c>
      <c r="K410" s="103">
        <v>0.1147910225891349</v>
      </c>
      <c r="L410" s="103">
        <v>0.32371068370136052</v>
      </c>
      <c r="M410" s="103">
        <v>-1.601487316236526</v>
      </c>
    </row>
    <row r="411" spans="1:13" s="81" customFormat="1" x14ac:dyDescent="0.25">
      <c r="A411" s="79">
        <v>408</v>
      </c>
      <c r="B411" s="79">
        <v>15.94323730468748</v>
      </c>
      <c r="C411" s="79">
        <v>15.94323730468748</v>
      </c>
      <c r="D411" s="94"/>
      <c r="E411" s="79">
        <v>982.29169302875391</v>
      </c>
      <c r="F411" s="79">
        <v>57.967331160866557</v>
      </c>
      <c r="G411" s="80"/>
      <c r="H411" s="79">
        <v>0</v>
      </c>
      <c r="I411" s="80">
        <v>-6.7199315199413396</v>
      </c>
      <c r="J411" s="103">
        <v>2</v>
      </c>
      <c r="K411" s="103">
        <v>0.12436354177695801</v>
      </c>
      <c r="L411" s="103">
        <v>0.3507051878110215</v>
      </c>
      <c r="M411" s="103">
        <v>-1.2026843220518491</v>
      </c>
    </row>
    <row r="412" spans="1:13" s="81" customFormat="1" x14ac:dyDescent="0.25">
      <c r="A412" s="79">
        <v>409</v>
      </c>
      <c r="B412" s="79">
        <v>14</v>
      </c>
      <c r="C412" s="79">
        <v>14</v>
      </c>
      <c r="D412" s="94"/>
      <c r="E412" s="79">
        <v>1667.443164371309</v>
      </c>
      <c r="F412" s="79">
        <v>57.998436068403123</v>
      </c>
      <c r="G412" s="80"/>
      <c r="H412" s="79">
        <v>0</v>
      </c>
      <c r="I412" s="80">
        <v>-6.7199315199413396</v>
      </c>
      <c r="J412" s="103">
        <v>1</v>
      </c>
      <c r="K412" s="103">
        <v>0.25468304758684679</v>
      </c>
      <c r="L412" s="103">
        <v>0.71820619419490794</v>
      </c>
      <c r="M412" s="103">
        <v>-1.551160599649402</v>
      </c>
    </row>
    <row r="413" spans="1:13" s="81" customFormat="1" x14ac:dyDescent="0.25">
      <c r="A413" s="79">
        <v>410</v>
      </c>
      <c r="B413" s="79">
        <v>13</v>
      </c>
      <c r="C413" s="79">
        <v>13</v>
      </c>
      <c r="D413" s="94"/>
      <c r="E413" s="79">
        <v>1548.3400812019299</v>
      </c>
      <c r="F413" s="79">
        <v>58.039397299538138</v>
      </c>
      <c r="G413" s="80"/>
      <c r="H413" s="79">
        <v>0</v>
      </c>
      <c r="I413" s="80">
        <v>-6.7199315199413396</v>
      </c>
      <c r="J413" s="103">
        <v>1</v>
      </c>
      <c r="K413" s="103">
        <v>0.39240390776938278</v>
      </c>
      <c r="L413" s="103">
        <v>1.106579019909659</v>
      </c>
      <c r="M413" s="103">
        <v>1.4507572194861751</v>
      </c>
    </row>
    <row r="414" spans="1:13" s="81" customFormat="1" x14ac:dyDescent="0.25">
      <c r="A414" s="79">
        <v>411</v>
      </c>
      <c r="B414" s="79">
        <v>13</v>
      </c>
      <c r="C414" s="79">
        <v>13</v>
      </c>
      <c r="D414" s="94"/>
      <c r="E414" s="79">
        <v>1548.3400812019299</v>
      </c>
      <c r="F414" s="79">
        <v>58.099481163810623</v>
      </c>
      <c r="G414" s="80"/>
      <c r="H414" s="79">
        <v>0</v>
      </c>
      <c r="I414" s="80">
        <v>-6.7199315199413396</v>
      </c>
      <c r="J414" s="103">
        <v>1</v>
      </c>
      <c r="K414" s="103">
        <v>0.40780751219569261</v>
      </c>
      <c r="L414" s="103">
        <v>1.150017184391853</v>
      </c>
      <c r="M414" s="103">
        <v>1.7281113306356199</v>
      </c>
    </row>
    <row r="415" spans="1:13" s="81" customFormat="1" x14ac:dyDescent="0.25">
      <c r="A415" s="79">
        <v>412</v>
      </c>
      <c r="B415" s="79">
        <v>13</v>
      </c>
      <c r="C415" s="79">
        <v>13</v>
      </c>
      <c r="D415" s="94"/>
      <c r="E415" s="79">
        <v>1548.3400812019299</v>
      </c>
      <c r="F415" s="79">
        <v>58.150919758852019</v>
      </c>
      <c r="G415" s="80"/>
      <c r="H415" s="79">
        <v>0</v>
      </c>
      <c r="I415" s="80">
        <v>-6.7199315199413396</v>
      </c>
      <c r="J415" s="103">
        <v>1</v>
      </c>
      <c r="K415" s="103">
        <v>0.46980207686306807</v>
      </c>
      <c r="L415" s="103">
        <v>1.324841856753852</v>
      </c>
      <c r="M415" s="103">
        <v>2.839867727244648</v>
      </c>
    </row>
    <row r="416" spans="1:13" s="81" customFormat="1" x14ac:dyDescent="0.25">
      <c r="A416" s="79">
        <v>413</v>
      </c>
      <c r="B416" s="79">
        <v>14</v>
      </c>
      <c r="C416" s="79">
        <v>14</v>
      </c>
      <c r="D416" s="94"/>
      <c r="E416" s="79">
        <v>1667.443164371309</v>
      </c>
      <c r="F416" s="79">
        <v>58.20976224217582</v>
      </c>
      <c r="G416" s="80"/>
      <c r="H416" s="79">
        <v>0</v>
      </c>
      <c r="I416" s="80">
        <v>-6.7199315199413396</v>
      </c>
      <c r="J416" s="103">
        <v>1</v>
      </c>
      <c r="K416" s="103">
        <v>0.49872211593962101</v>
      </c>
      <c r="L416" s="103">
        <v>1.406396366949731</v>
      </c>
      <c r="M416" s="103">
        <v>2.882683909190749</v>
      </c>
    </row>
    <row r="417" spans="1:13" s="81" customFormat="1" x14ac:dyDescent="0.25">
      <c r="A417" s="79">
        <v>414</v>
      </c>
      <c r="B417" s="79">
        <v>14</v>
      </c>
      <c r="C417" s="79">
        <v>14</v>
      </c>
      <c r="D417" s="94"/>
      <c r="E417" s="79">
        <v>1667.443164371309</v>
      </c>
      <c r="F417" s="79">
        <v>58.242587628110698</v>
      </c>
      <c r="G417" s="80"/>
      <c r="H417" s="79">
        <v>0</v>
      </c>
      <c r="I417" s="80">
        <v>-6.7199315199413396</v>
      </c>
      <c r="J417" s="103">
        <v>1</v>
      </c>
      <c r="K417" s="103">
        <v>0.50490875408355107</v>
      </c>
      <c r="L417" s="103">
        <v>1.423842686515614</v>
      </c>
      <c r="M417" s="103">
        <v>2.99445535088612</v>
      </c>
    </row>
    <row r="418" spans="1:13" s="81" customFormat="1" x14ac:dyDescent="0.25">
      <c r="A418" s="79">
        <v>415</v>
      </c>
      <c r="B418" s="79">
        <v>15</v>
      </c>
      <c r="C418" s="79">
        <v>15</v>
      </c>
      <c r="D418" s="94"/>
      <c r="E418" s="79">
        <v>924.17713628958177</v>
      </c>
      <c r="F418" s="79">
        <v>58.31999530515607</v>
      </c>
      <c r="G418" s="80"/>
      <c r="H418" s="79">
        <v>0</v>
      </c>
      <c r="I418" s="80">
        <v>-6.7199315199413396</v>
      </c>
      <c r="J418" s="103">
        <v>2</v>
      </c>
      <c r="K418" s="103">
        <v>0.4084903271099643</v>
      </c>
      <c r="L418" s="103">
        <v>1.1519427224500991</v>
      </c>
      <c r="M418" s="103">
        <v>3.809561526830417</v>
      </c>
    </row>
    <row r="419" spans="1:13" s="81" customFormat="1" x14ac:dyDescent="0.25">
      <c r="A419" s="79">
        <v>416</v>
      </c>
      <c r="B419" s="79">
        <v>16</v>
      </c>
      <c r="C419" s="79">
        <v>16</v>
      </c>
      <c r="D419" s="94"/>
      <c r="E419" s="79">
        <v>985.78894537555379</v>
      </c>
      <c r="F419" s="79">
        <v>58.31967366447833</v>
      </c>
      <c r="G419" s="80"/>
      <c r="H419" s="79">
        <v>0</v>
      </c>
      <c r="I419" s="80">
        <v>-6.7199315199413396</v>
      </c>
      <c r="J419" s="103">
        <v>2</v>
      </c>
      <c r="K419" s="103">
        <v>0.35517104353271861</v>
      </c>
      <c r="L419" s="103">
        <v>1.0015823427622661</v>
      </c>
      <c r="M419" s="103">
        <v>2.7411781187036839</v>
      </c>
    </row>
    <row r="420" spans="1:13" s="81" customFormat="1" x14ac:dyDescent="0.25">
      <c r="A420" s="79">
        <v>417</v>
      </c>
      <c r="B420" s="79">
        <v>17</v>
      </c>
      <c r="C420" s="79">
        <v>17</v>
      </c>
      <c r="D420" s="94"/>
      <c r="E420" s="79">
        <v>1047.400754461526</v>
      </c>
      <c r="F420" s="79">
        <v>58.355278563052799</v>
      </c>
      <c r="G420" s="80"/>
      <c r="H420" s="79">
        <v>0</v>
      </c>
      <c r="I420" s="80">
        <v>-6.7199315199413396</v>
      </c>
      <c r="J420" s="103">
        <v>2</v>
      </c>
      <c r="K420" s="103">
        <v>0.5109435455225052</v>
      </c>
      <c r="L420" s="103">
        <v>1.4408607983734649</v>
      </c>
      <c r="M420" s="103">
        <v>5.1929550955220822</v>
      </c>
    </row>
    <row r="421" spans="1:13" s="81" customFormat="1" x14ac:dyDescent="0.25">
      <c r="A421" s="79">
        <v>418</v>
      </c>
      <c r="B421" s="79">
        <v>18.94543457031282</v>
      </c>
      <c r="C421" s="79">
        <v>18.94543457031282</v>
      </c>
      <c r="D421" s="94"/>
      <c r="E421" s="79">
        <v>1167.2624977968901</v>
      </c>
      <c r="F421" s="79">
        <v>58.369378682616123</v>
      </c>
      <c r="G421" s="80"/>
      <c r="H421" s="79">
        <v>0</v>
      </c>
      <c r="I421" s="80">
        <v>-6.7199315199413396</v>
      </c>
      <c r="J421" s="103">
        <v>2</v>
      </c>
      <c r="K421" s="103">
        <v>0.40980365679834252</v>
      </c>
      <c r="L421" s="103">
        <v>1.1556463121713261</v>
      </c>
      <c r="M421" s="103">
        <v>3.1212608761609331</v>
      </c>
    </row>
    <row r="422" spans="1:13" s="81" customFormat="1" x14ac:dyDescent="0.25">
      <c r="A422" s="79">
        <v>419</v>
      </c>
      <c r="B422" s="79">
        <v>18</v>
      </c>
      <c r="C422" s="79">
        <v>18</v>
      </c>
      <c r="D422" s="94"/>
      <c r="E422" s="79">
        <v>1109.0125635474981</v>
      </c>
      <c r="F422" s="79">
        <v>58.416294379316533</v>
      </c>
      <c r="G422" s="80"/>
      <c r="H422" s="79">
        <v>0</v>
      </c>
      <c r="I422" s="80">
        <v>-6.7199315199413396</v>
      </c>
      <c r="J422" s="103">
        <v>2</v>
      </c>
      <c r="K422" s="103">
        <v>0.12644424156014861</v>
      </c>
      <c r="L422" s="103">
        <v>0.35657276119961889</v>
      </c>
      <c r="M422" s="103">
        <v>-1.6183080093044591</v>
      </c>
    </row>
    <row r="423" spans="1:13" s="81" customFormat="1" x14ac:dyDescent="0.25">
      <c r="A423" s="79">
        <v>420</v>
      </c>
      <c r="B423" s="79">
        <v>17</v>
      </c>
      <c r="C423" s="79">
        <v>17</v>
      </c>
      <c r="D423" s="94"/>
      <c r="E423" s="79">
        <v>1047.400754461526</v>
      </c>
      <c r="F423" s="79">
        <v>58.463325278885527</v>
      </c>
      <c r="G423" s="80"/>
      <c r="H423" s="79">
        <v>0</v>
      </c>
      <c r="I423" s="80">
        <v>-6.7199315199413396</v>
      </c>
      <c r="J423" s="103">
        <v>2</v>
      </c>
      <c r="K423" s="103">
        <v>0.18162613837031399</v>
      </c>
      <c r="L423" s="103">
        <v>0.51218571020428538</v>
      </c>
      <c r="M423" s="103">
        <v>-0.43283399730118488</v>
      </c>
    </row>
    <row r="424" spans="1:13" s="81" customFormat="1" x14ac:dyDescent="0.25">
      <c r="A424" s="79">
        <v>421</v>
      </c>
      <c r="B424" s="79">
        <v>16</v>
      </c>
      <c r="C424" s="79">
        <v>16</v>
      </c>
      <c r="D424" s="94"/>
      <c r="E424" s="79">
        <v>985.78894537555379</v>
      </c>
      <c r="F424" s="79">
        <v>58.511482356534607</v>
      </c>
      <c r="G424" s="80"/>
      <c r="H424" s="79">
        <v>0</v>
      </c>
      <c r="I424" s="80">
        <v>-6.7199315199413396</v>
      </c>
      <c r="J424" s="103">
        <v>2</v>
      </c>
      <c r="K424" s="103">
        <v>0.1163946395699518</v>
      </c>
      <c r="L424" s="103">
        <v>0.32823288358726399</v>
      </c>
      <c r="M424" s="103">
        <v>-1.350656142180598</v>
      </c>
    </row>
    <row r="425" spans="1:13" s="81" customFormat="1" x14ac:dyDescent="0.25">
      <c r="A425" s="79">
        <v>422</v>
      </c>
      <c r="B425" s="79">
        <v>15</v>
      </c>
      <c r="C425" s="79">
        <v>15</v>
      </c>
      <c r="D425" s="94"/>
      <c r="E425" s="79">
        <v>924.17713628958177</v>
      </c>
      <c r="F425" s="79">
        <v>58.559676507358603</v>
      </c>
      <c r="G425" s="80"/>
      <c r="H425" s="79">
        <v>0</v>
      </c>
      <c r="I425" s="80">
        <v>-6.7199315199413396</v>
      </c>
      <c r="J425" s="103">
        <v>2</v>
      </c>
      <c r="K425" s="103">
        <v>0.28004918379008897</v>
      </c>
      <c r="L425" s="103">
        <v>0.78973869828805088</v>
      </c>
      <c r="M425" s="103">
        <v>1.6573173809941619</v>
      </c>
    </row>
    <row r="426" spans="1:13" s="81" customFormat="1" x14ac:dyDescent="0.25">
      <c r="A426" s="79">
        <v>423</v>
      </c>
      <c r="B426" s="79">
        <v>16</v>
      </c>
      <c r="C426" s="79">
        <v>16</v>
      </c>
      <c r="D426" s="94"/>
      <c r="E426" s="79">
        <v>985.78894537555379</v>
      </c>
      <c r="F426" s="79">
        <v>58.615847152966147</v>
      </c>
      <c r="G426" s="80"/>
      <c r="H426" s="79">
        <v>0</v>
      </c>
      <c r="I426" s="80">
        <v>-6.7199315199413396</v>
      </c>
      <c r="J426" s="103">
        <v>2</v>
      </c>
      <c r="K426" s="103">
        <v>0.33043643546932522</v>
      </c>
      <c r="L426" s="103">
        <v>0.93183074802349708</v>
      </c>
      <c r="M426" s="103">
        <v>2.3237467925250699</v>
      </c>
    </row>
    <row r="427" spans="1:13" s="81" customFormat="1" x14ac:dyDescent="0.25">
      <c r="A427" s="79">
        <v>424</v>
      </c>
      <c r="B427" s="79">
        <v>16</v>
      </c>
      <c r="C427" s="79">
        <v>16</v>
      </c>
      <c r="D427" s="94"/>
      <c r="E427" s="79">
        <v>985.78894537555379</v>
      </c>
      <c r="F427" s="79">
        <v>58.676632992480187</v>
      </c>
      <c r="G427" s="80"/>
      <c r="H427" s="79">
        <v>0</v>
      </c>
      <c r="I427" s="80">
        <v>-6.7199315199413396</v>
      </c>
      <c r="J427" s="103">
        <v>2</v>
      </c>
      <c r="K427" s="103">
        <v>0.36129343950622561</v>
      </c>
      <c r="L427" s="103">
        <v>1.018847499407556</v>
      </c>
      <c r="M427" s="103">
        <v>2.8464258717760131</v>
      </c>
    </row>
    <row r="428" spans="1:13" s="81" customFormat="1" x14ac:dyDescent="0.25">
      <c r="A428" s="79">
        <v>425</v>
      </c>
      <c r="B428" s="79">
        <v>17.79681396484402</v>
      </c>
      <c r="C428" s="79">
        <v>17.79681396484402</v>
      </c>
      <c r="D428" s="94"/>
      <c r="E428" s="79">
        <v>1096.493904340532</v>
      </c>
      <c r="F428" s="79">
        <v>58.739288401408977</v>
      </c>
      <c r="G428" s="80"/>
      <c r="H428" s="79">
        <v>0</v>
      </c>
      <c r="I428" s="80">
        <v>-6.7199315199413396</v>
      </c>
      <c r="J428" s="103">
        <v>2</v>
      </c>
      <c r="K428" s="103">
        <v>0.52237311270009723</v>
      </c>
      <c r="L428" s="103">
        <v>1.473092177814274</v>
      </c>
      <c r="M428" s="103">
        <v>5.2552094864127854</v>
      </c>
    </row>
    <row r="429" spans="1:13" s="81" customFormat="1" x14ac:dyDescent="0.25">
      <c r="A429" s="79">
        <v>426</v>
      </c>
      <c r="B429" s="79">
        <v>20</v>
      </c>
      <c r="C429" s="79">
        <v>20</v>
      </c>
      <c r="D429" s="94"/>
      <c r="E429" s="79">
        <v>1232.2361817194419</v>
      </c>
      <c r="F429" s="79">
        <v>58.765862570353249</v>
      </c>
      <c r="G429" s="80"/>
      <c r="H429" s="79">
        <v>0</v>
      </c>
      <c r="I429" s="80">
        <v>-6.7199315199413396</v>
      </c>
      <c r="J429" s="103">
        <v>2</v>
      </c>
      <c r="K429" s="103">
        <v>0.92357229638128879</v>
      </c>
      <c r="L429" s="103">
        <v>2.6044738757952342</v>
      </c>
      <c r="M429" s="103">
        <v>11.65126501238645</v>
      </c>
    </row>
    <row r="430" spans="1:13" s="81" customFormat="1" x14ac:dyDescent="0.25">
      <c r="A430" s="79">
        <v>427</v>
      </c>
      <c r="B430" s="79">
        <v>25.875244140625298</v>
      </c>
      <c r="C430" s="79">
        <v>25.875244140625298</v>
      </c>
      <c r="D430" s="94"/>
      <c r="E430" s="79">
        <v>1594.2206020451249</v>
      </c>
      <c r="F430" s="79">
        <v>58.802246627416103</v>
      </c>
      <c r="G430" s="80"/>
      <c r="H430" s="79">
        <v>0</v>
      </c>
      <c r="I430" s="80">
        <v>-6.7199315199413396</v>
      </c>
      <c r="J430" s="103">
        <v>2</v>
      </c>
      <c r="K430" s="103">
        <v>1.461854507664903</v>
      </c>
      <c r="L430" s="103">
        <v>4.1224297116150259</v>
      </c>
      <c r="M430" s="103">
        <v>19.893255394198849</v>
      </c>
    </row>
    <row r="431" spans="1:13" s="81" customFormat="1" x14ac:dyDescent="0.25">
      <c r="A431" s="79">
        <v>428</v>
      </c>
      <c r="B431" s="79">
        <v>30</v>
      </c>
      <c r="C431" s="79">
        <v>30</v>
      </c>
      <c r="D431" s="94"/>
      <c r="E431" s="79">
        <v>1156.6930400057511</v>
      </c>
      <c r="F431" s="79">
        <v>58.837242406346057</v>
      </c>
      <c r="G431" s="80"/>
      <c r="H431" s="79">
        <v>0</v>
      </c>
      <c r="I431" s="80">
        <v>-6.7199315199413396</v>
      </c>
      <c r="J431" s="103">
        <v>3</v>
      </c>
      <c r="K431" s="103">
        <v>0.91617941901770172</v>
      </c>
      <c r="L431" s="103">
        <v>2.5836259616299189</v>
      </c>
      <c r="M431" s="103">
        <v>11.674731384685209</v>
      </c>
    </row>
    <row r="432" spans="1:13" s="81" customFormat="1" x14ac:dyDescent="0.25">
      <c r="A432" s="79">
        <v>429</v>
      </c>
      <c r="B432" s="79">
        <v>31.79681396484402</v>
      </c>
      <c r="C432" s="79">
        <v>31.79681396484402</v>
      </c>
      <c r="D432" s="94"/>
      <c r="E432" s="79">
        <v>1225.971780249758</v>
      </c>
      <c r="F432" s="79">
        <v>58.865337283602678</v>
      </c>
      <c r="G432" s="80"/>
      <c r="H432" s="79">
        <v>0</v>
      </c>
      <c r="I432" s="80">
        <v>-6.7199315199413396</v>
      </c>
      <c r="J432" s="103">
        <v>3</v>
      </c>
      <c r="K432" s="103">
        <v>0.69258547146347604</v>
      </c>
      <c r="L432" s="103">
        <v>1.9530910295270021</v>
      </c>
      <c r="M432" s="103">
        <v>7.7904440395365997</v>
      </c>
    </row>
    <row r="433" spans="1:13" s="81" customFormat="1" x14ac:dyDescent="0.25">
      <c r="A433" s="79">
        <v>430</v>
      </c>
      <c r="B433" s="79">
        <v>33</v>
      </c>
      <c r="C433" s="79">
        <v>33</v>
      </c>
      <c r="D433" s="94"/>
      <c r="E433" s="79">
        <v>1272.3623440063261</v>
      </c>
      <c r="F433" s="79">
        <v>58.918185187302512</v>
      </c>
      <c r="G433" s="80"/>
      <c r="H433" s="79">
        <v>0</v>
      </c>
      <c r="I433" s="80">
        <v>-6.7199315199413396</v>
      </c>
      <c r="J433" s="103">
        <v>3</v>
      </c>
      <c r="K433" s="103">
        <v>0.57822183925876436</v>
      </c>
      <c r="L433" s="103">
        <v>1.630585586709715</v>
      </c>
      <c r="M433" s="103">
        <v>5.7049581810070524</v>
      </c>
    </row>
    <row r="434" spans="1:13" s="81" customFormat="1" x14ac:dyDescent="0.25">
      <c r="A434" s="79">
        <v>431</v>
      </c>
      <c r="B434" s="79">
        <v>33</v>
      </c>
      <c r="C434" s="79">
        <v>33</v>
      </c>
      <c r="D434" s="94"/>
      <c r="E434" s="79">
        <v>1272.3623440063261</v>
      </c>
      <c r="F434" s="79">
        <v>59.005466475974742</v>
      </c>
      <c r="G434" s="80"/>
      <c r="H434" s="79">
        <v>0</v>
      </c>
      <c r="I434" s="80">
        <v>-6.7199315199413396</v>
      </c>
      <c r="J434" s="103">
        <v>3</v>
      </c>
      <c r="K434" s="103">
        <v>0.22446295012189341</v>
      </c>
      <c r="L434" s="103">
        <v>0.63298551934373937</v>
      </c>
      <c r="M434" s="103">
        <v>-0.48386370049272348</v>
      </c>
    </row>
    <row r="435" spans="1:13" s="81" customFormat="1" x14ac:dyDescent="0.25">
      <c r="A435" s="79">
        <v>432</v>
      </c>
      <c r="B435" s="79">
        <v>32</v>
      </c>
      <c r="C435" s="79">
        <v>32</v>
      </c>
      <c r="D435" s="94"/>
      <c r="E435" s="79">
        <v>1233.805909339467</v>
      </c>
      <c r="F435" s="79">
        <v>59.085419828330181</v>
      </c>
      <c r="G435" s="80"/>
      <c r="H435" s="79">
        <v>0</v>
      </c>
      <c r="I435" s="80">
        <v>-6.7199315199413396</v>
      </c>
      <c r="J435" s="103">
        <v>3</v>
      </c>
      <c r="K435" s="103">
        <v>0.30866032056199172</v>
      </c>
      <c r="L435" s="103">
        <v>0.87042210398481656</v>
      </c>
      <c r="M435" s="103">
        <v>1.142844139523371</v>
      </c>
    </row>
    <row r="436" spans="1:13" s="81" customFormat="1" x14ac:dyDescent="0.25">
      <c r="A436" s="79">
        <v>433</v>
      </c>
      <c r="B436" s="79">
        <v>32</v>
      </c>
      <c r="C436" s="79">
        <v>32</v>
      </c>
      <c r="D436" s="94"/>
      <c r="E436" s="79">
        <v>1233.805909339467</v>
      </c>
      <c r="F436" s="79">
        <v>59.165373180685627</v>
      </c>
      <c r="G436" s="80"/>
      <c r="H436" s="79">
        <v>0</v>
      </c>
      <c r="I436" s="80">
        <v>-6.7199315199413396</v>
      </c>
      <c r="J436" s="103">
        <v>3</v>
      </c>
      <c r="K436" s="103">
        <v>0.28191971622599932</v>
      </c>
      <c r="L436" s="103">
        <v>0.79501359975731789</v>
      </c>
      <c r="M436" s="103">
        <v>0.67325063680931085</v>
      </c>
    </row>
    <row r="437" spans="1:13" s="81" customFormat="1" x14ac:dyDescent="0.25">
      <c r="A437" s="79">
        <v>434</v>
      </c>
      <c r="B437" s="79">
        <v>31</v>
      </c>
      <c r="C437" s="79">
        <v>31</v>
      </c>
      <c r="D437" s="94"/>
      <c r="E437" s="79">
        <v>1195.249474672609</v>
      </c>
      <c r="F437" s="79">
        <v>59.245326533041073</v>
      </c>
      <c r="G437" s="80"/>
      <c r="H437" s="79">
        <v>0</v>
      </c>
      <c r="I437" s="80">
        <v>-6.7199315199413396</v>
      </c>
      <c r="J437" s="103">
        <v>3</v>
      </c>
      <c r="K437" s="103">
        <v>0.24787713146215831</v>
      </c>
      <c r="L437" s="103">
        <v>0.69901351072328644</v>
      </c>
      <c r="M437" s="103">
        <v>0.2117847934672229</v>
      </c>
    </row>
    <row r="438" spans="1:13" s="81" customFormat="1" x14ac:dyDescent="0.25">
      <c r="A438" s="79">
        <v>435</v>
      </c>
      <c r="B438" s="79">
        <v>31</v>
      </c>
      <c r="C438" s="79">
        <v>31</v>
      </c>
      <c r="D438" s="94"/>
      <c r="E438" s="79">
        <v>1195.249474672609</v>
      </c>
      <c r="F438" s="79">
        <v>59.325279885396519</v>
      </c>
      <c r="G438" s="80"/>
      <c r="H438" s="79">
        <v>0</v>
      </c>
      <c r="I438" s="80">
        <v>-6.7199315199413396</v>
      </c>
      <c r="J438" s="103">
        <v>3</v>
      </c>
      <c r="K438" s="103">
        <v>0.37149709103236528</v>
      </c>
      <c r="L438" s="103">
        <v>1.04762179671127</v>
      </c>
      <c r="M438" s="103">
        <v>2.373130760205663</v>
      </c>
    </row>
    <row r="439" spans="1:13" s="81" customFormat="1" x14ac:dyDescent="0.25">
      <c r="A439" s="79">
        <v>436</v>
      </c>
      <c r="B439" s="79">
        <v>30</v>
      </c>
      <c r="C439" s="79">
        <v>30</v>
      </c>
      <c r="D439" s="94"/>
      <c r="E439" s="79">
        <v>1156.6930400057511</v>
      </c>
      <c r="F439" s="79">
        <v>59.396587968520898</v>
      </c>
      <c r="G439" s="80"/>
      <c r="H439" s="79">
        <v>0</v>
      </c>
      <c r="I439" s="80">
        <v>-6.7199315199413396</v>
      </c>
      <c r="J439" s="103">
        <v>3</v>
      </c>
      <c r="K439" s="103">
        <v>0</v>
      </c>
      <c r="L439" s="103">
        <v>0</v>
      </c>
      <c r="M439" s="103">
        <v>-3.8470648403918331</v>
      </c>
    </row>
    <row r="440" spans="1:13" s="81" customFormat="1" x14ac:dyDescent="0.25">
      <c r="A440" s="79">
        <v>437</v>
      </c>
      <c r="B440" s="79">
        <v>27.233398437499741</v>
      </c>
      <c r="C440" s="79">
        <v>27.233398437499741</v>
      </c>
      <c r="D440" s="94"/>
      <c r="E440" s="79">
        <v>1677.898945293445</v>
      </c>
      <c r="F440" s="79">
        <v>59.45410296837558</v>
      </c>
      <c r="G440" s="80"/>
      <c r="H440" s="79">
        <v>0</v>
      </c>
      <c r="I440" s="80">
        <v>-6.7199315199413396</v>
      </c>
      <c r="J440" s="103">
        <v>2</v>
      </c>
      <c r="K440" s="103">
        <v>0</v>
      </c>
      <c r="L440" s="103">
        <v>0</v>
      </c>
      <c r="M440" s="103">
        <v>-5.3939768518667117</v>
      </c>
    </row>
    <row r="441" spans="1:13" s="81" customFormat="1" x14ac:dyDescent="0.25">
      <c r="A441" s="79">
        <v>438</v>
      </c>
      <c r="B441" s="79">
        <v>25</v>
      </c>
      <c r="C441" s="79">
        <v>25</v>
      </c>
      <c r="D441" s="94"/>
      <c r="E441" s="79">
        <v>1540.2952271493029</v>
      </c>
      <c r="F441" s="79">
        <v>59.549393276888381</v>
      </c>
      <c r="G441" s="80"/>
      <c r="H441" s="79">
        <v>0</v>
      </c>
      <c r="I441" s="80">
        <v>-6.7199315199413396</v>
      </c>
      <c r="J441" s="103">
        <v>2</v>
      </c>
      <c r="K441" s="103">
        <v>0</v>
      </c>
      <c r="L441" s="103">
        <v>0</v>
      </c>
      <c r="M441" s="103">
        <v>-5.3341752689045494</v>
      </c>
    </row>
    <row r="442" spans="1:13" s="81" customFormat="1" x14ac:dyDescent="0.25">
      <c r="A442" s="79">
        <v>439</v>
      </c>
      <c r="B442" s="79">
        <v>21.263000488281001</v>
      </c>
      <c r="C442" s="79">
        <v>21.263000488281001</v>
      </c>
      <c r="D442" s="94"/>
      <c r="E442" s="79">
        <v>1310.0519266789011</v>
      </c>
      <c r="F442" s="79">
        <v>59.58883552687746</v>
      </c>
      <c r="G442" s="80"/>
      <c r="H442" s="79">
        <v>0</v>
      </c>
      <c r="I442" s="80">
        <v>-6.7199315199413396</v>
      </c>
      <c r="J442" s="103">
        <v>2</v>
      </c>
      <c r="K442" s="103">
        <v>0</v>
      </c>
      <c r="L442" s="103">
        <v>0</v>
      </c>
      <c r="M442" s="103">
        <v>-4.4228318548804539</v>
      </c>
    </row>
    <row r="443" spans="1:13" s="81" customFormat="1" x14ac:dyDescent="0.25">
      <c r="A443" s="79">
        <v>440</v>
      </c>
      <c r="B443" s="79">
        <v>16</v>
      </c>
      <c r="C443" s="79">
        <v>16</v>
      </c>
      <c r="D443" s="94"/>
      <c r="E443" s="79">
        <v>985.78894537555379</v>
      </c>
      <c r="F443" s="79">
        <v>59.665672752057567</v>
      </c>
      <c r="G443" s="80"/>
      <c r="H443" s="79">
        <v>0</v>
      </c>
      <c r="I443" s="80">
        <v>-6.7199315199413396</v>
      </c>
      <c r="J443" s="103">
        <v>2</v>
      </c>
      <c r="K443" s="103">
        <v>0</v>
      </c>
      <c r="L443" s="103">
        <v>0</v>
      </c>
      <c r="M443" s="103">
        <v>-3.2307944408484079</v>
      </c>
    </row>
    <row r="444" spans="1:13" s="81" customFormat="1" x14ac:dyDescent="0.25">
      <c r="A444" s="79">
        <v>441</v>
      </c>
      <c r="B444" s="79">
        <v>10.686523437499551</v>
      </c>
      <c r="C444" s="79">
        <v>10.686523437499551</v>
      </c>
      <c r="D444" s="94"/>
      <c r="E444" s="79">
        <v>1272.79788976803</v>
      </c>
      <c r="F444" s="79">
        <v>59.713946830899211</v>
      </c>
      <c r="G444" s="80"/>
      <c r="H444" s="79">
        <v>0</v>
      </c>
      <c r="I444" s="80">
        <v>-6.7199315199413396</v>
      </c>
      <c r="J444" s="103">
        <v>1</v>
      </c>
      <c r="K444" s="103">
        <v>0</v>
      </c>
      <c r="L444" s="103">
        <v>0</v>
      </c>
      <c r="M444" s="103">
        <v>-4.2808216042560128</v>
      </c>
    </row>
    <row r="445" spans="1:13" s="81" customFormat="1" x14ac:dyDescent="0.25">
      <c r="A445" s="79">
        <v>442</v>
      </c>
      <c r="B445" s="79">
        <v>6.2032470703124538</v>
      </c>
      <c r="C445" s="79">
        <v>6.2032470703124538</v>
      </c>
      <c r="D445" s="94"/>
      <c r="E445" s="79">
        <v>800</v>
      </c>
      <c r="F445" s="79">
        <v>59.790784056079318</v>
      </c>
      <c r="G445" s="80"/>
      <c r="H445" s="79">
        <v>0</v>
      </c>
      <c r="I445" s="80">
        <v>-6.7199315199413396</v>
      </c>
      <c r="J445" s="103">
        <v>1</v>
      </c>
      <c r="K445" s="103">
        <v>8.8103376436563519E-2</v>
      </c>
      <c r="L445" s="103">
        <v>0.24845152155110911</v>
      </c>
      <c r="M445" s="103">
        <v>-2.438646092836076</v>
      </c>
    </row>
    <row r="446" spans="1:13" s="81" customFormat="1" x14ac:dyDescent="0.25">
      <c r="A446" s="79">
        <v>443</v>
      </c>
      <c r="B446" s="79">
        <v>2</v>
      </c>
      <c r="C446" s="79">
        <v>2</v>
      </c>
      <c r="D446" s="94"/>
      <c r="E446" s="79">
        <v>800</v>
      </c>
      <c r="F446" s="79">
        <v>59.829071039616402</v>
      </c>
      <c r="G446" s="80"/>
      <c r="H446" s="79">
        <v>0</v>
      </c>
      <c r="I446" s="80">
        <v>-6.7199315199413396</v>
      </c>
      <c r="J446" s="103">
        <v>1</v>
      </c>
      <c r="K446" s="103">
        <v>8.8098520963206681E-2</v>
      </c>
      <c r="L446" s="103">
        <v>0.24843782911624279</v>
      </c>
      <c r="M446" s="103">
        <v>-0.58332605134104609</v>
      </c>
    </row>
    <row r="447" spans="1:13" s="81" customFormat="1" x14ac:dyDescent="0.25">
      <c r="A447" s="79">
        <v>444</v>
      </c>
      <c r="B447" s="79">
        <v>0</v>
      </c>
      <c r="C447" s="79">
        <v>0</v>
      </c>
      <c r="D447" s="94"/>
      <c r="E447" s="79">
        <v>800</v>
      </c>
      <c r="F447" s="79">
        <v>59.871751568673169</v>
      </c>
      <c r="G447" s="80"/>
      <c r="H447" s="79">
        <v>0</v>
      </c>
      <c r="I447" s="80">
        <v>-6.7199315199413396</v>
      </c>
      <c r="J447" s="103">
        <v>1</v>
      </c>
      <c r="K447" s="103">
        <v>8.8093109283483989E-2</v>
      </c>
      <c r="L447" s="103">
        <v>0.24842256817942479</v>
      </c>
      <c r="M447" s="103">
        <v>4.1887902047863898E-2</v>
      </c>
    </row>
    <row r="448" spans="1:13" s="81" customFormat="1" x14ac:dyDescent="0.25">
      <c r="A448" s="79">
        <v>445</v>
      </c>
      <c r="B448" s="79">
        <v>0</v>
      </c>
      <c r="C448" s="79">
        <v>0</v>
      </c>
      <c r="D448" s="94"/>
      <c r="E448" s="79">
        <v>800</v>
      </c>
      <c r="F448" s="79">
        <v>59.907577101411697</v>
      </c>
      <c r="G448" s="80"/>
      <c r="H448" s="79">
        <v>0</v>
      </c>
      <c r="I448" s="80">
        <v>-6.7199315199413396</v>
      </c>
      <c r="J448" s="103">
        <v>1</v>
      </c>
      <c r="K448" s="103">
        <v>8.8088567575566185E-2</v>
      </c>
      <c r="L448" s="103">
        <v>0.2484097605630966</v>
      </c>
      <c r="M448" s="103">
        <v>4.1887902047863898E-2</v>
      </c>
    </row>
    <row r="449" spans="1:13" s="81" customFormat="1" x14ac:dyDescent="0.25">
      <c r="A449" s="79">
        <v>446</v>
      </c>
      <c r="B449" s="79">
        <v>0</v>
      </c>
      <c r="C449" s="79">
        <v>0</v>
      </c>
      <c r="D449" s="94"/>
      <c r="E449" s="79">
        <v>800</v>
      </c>
      <c r="F449" s="79">
        <v>59.954868144760191</v>
      </c>
      <c r="G449" s="80"/>
      <c r="H449" s="79">
        <v>0</v>
      </c>
      <c r="I449" s="80">
        <v>-6.7199315199413396</v>
      </c>
      <c r="J449" s="103">
        <v>1</v>
      </c>
      <c r="K449" s="103">
        <v>8.8082573458050387E-2</v>
      </c>
      <c r="L449" s="103">
        <v>0.24839285715170209</v>
      </c>
      <c r="M449" s="103">
        <v>4.1887902047863898E-2</v>
      </c>
    </row>
    <row r="450" spans="1:13" s="81" customFormat="1" x14ac:dyDescent="0.25">
      <c r="A450" s="79">
        <v>447</v>
      </c>
      <c r="B450" s="79">
        <v>0</v>
      </c>
      <c r="C450" s="79">
        <v>0</v>
      </c>
      <c r="D450" s="94"/>
      <c r="E450" s="79">
        <v>800</v>
      </c>
      <c r="F450" s="79">
        <v>59.982048408267659</v>
      </c>
      <c r="G450" s="80"/>
      <c r="H450" s="79">
        <v>0</v>
      </c>
      <c r="I450" s="80">
        <v>-6.7199315199413396</v>
      </c>
      <c r="J450" s="103">
        <v>1</v>
      </c>
      <c r="K450" s="103">
        <v>8.8079128942246357E-2</v>
      </c>
      <c r="L450" s="103">
        <v>0.24838314361713471</v>
      </c>
      <c r="M450" s="103">
        <v>4.1887902047863898E-2</v>
      </c>
    </row>
    <row r="451" spans="1:13" s="81" customFormat="1" x14ac:dyDescent="0.25">
      <c r="A451" s="79">
        <v>448</v>
      </c>
      <c r="B451" s="79">
        <v>0</v>
      </c>
      <c r="C451" s="79">
        <v>0</v>
      </c>
      <c r="D451" s="94"/>
      <c r="E451" s="79">
        <v>800</v>
      </c>
      <c r="F451" s="79">
        <v>60.006387680775838</v>
      </c>
      <c r="G451" s="80"/>
      <c r="H451" s="79">
        <v>0</v>
      </c>
      <c r="I451" s="80">
        <v>-6.7199315199413396</v>
      </c>
      <c r="J451" s="103">
        <v>1</v>
      </c>
      <c r="K451" s="103">
        <v>8.8076044814069415E-2</v>
      </c>
      <c r="L451" s="103">
        <v>0.24837444637567571</v>
      </c>
      <c r="M451" s="103">
        <v>4.1887902047863898E-2</v>
      </c>
    </row>
    <row r="452" spans="1:13" s="81" customFormat="1" x14ac:dyDescent="0.25">
      <c r="A452" s="79">
        <v>449</v>
      </c>
      <c r="B452" s="79">
        <v>0</v>
      </c>
      <c r="C452" s="79">
        <v>0</v>
      </c>
      <c r="D452" s="94"/>
      <c r="E452" s="79">
        <v>800</v>
      </c>
      <c r="F452" s="79">
        <v>60.049888092070653</v>
      </c>
      <c r="G452" s="80"/>
      <c r="H452" s="79">
        <v>0</v>
      </c>
      <c r="I452" s="80">
        <v>-6.7199315199413396</v>
      </c>
      <c r="J452" s="103">
        <v>1</v>
      </c>
      <c r="K452" s="103">
        <v>8.8070533530446096E-2</v>
      </c>
      <c r="L452" s="103">
        <v>0.24835890455585799</v>
      </c>
      <c r="M452" s="103">
        <v>4.1887902047863898E-2</v>
      </c>
    </row>
    <row r="453" spans="1:13" s="81" customFormat="1" x14ac:dyDescent="0.25">
      <c r="A453" s="79">
        <v>450</v>
      </c>
      <c r="B453" s="79">
        <v>0</v>
      </c>
      <c r="C453" s="79">
        <v>0</v>
      </c>
      <c r="D453" s="94"/>
      <c r="E453" s="79">
        <v>800</v>
      </c>
      <c r="F453" s="79">
        <v>60.074227364578817</v>
      </c>
      <c r="G453" s="80"/>
      <c r="H453" s="79">
        <v>0</v>
      </c>
      <c r="I453" s="80">
        <v>-6.7199315199413396</v>
      </c>
      <c r="J453" s="103">
        <v>1</v>
      </c>
      <c r="K453" s="103">
        <v>8.8067450331358946E-2</v>
      </c>
      <c r="L453" s="103">
        <v>0.24835020993443219</v>
      </c>
      <c r="M453" s="103">
        <v>4.1887902047863898E-2</v>
      </c>
    </row>
    <row r="454" spans="1:13" s="81" customFormat="1" x14ac:dyDescent="0.25">
      <c r="A454" s="79">
        <v>451</v>
      </c>
      <c r="B454" s="79">
        <v>0</v>
      </c>
      <c r="C454" s="79">
        <v>0</v>
      </c>
      <c r="D454" s="94"/>
      <c r="E454" s="79">
        <v>800</v>
      </c>
      <c r="F454" s="79">
        <v>60.098566637087004</v>
      </c>
      <c r="G454" s="80"/>
      <c r="H454" s="79">
        <v>0</v>
      </c>
      <c r="I454" s="80">
        <v>-6.7199315199413396</v>
      </c>
      <c r="J454" s="103">
        <v>1</v>
      </c>
      <c r="K454" s="103">
        <v>8.8064367465492857E-2</v>
      </c>
      <c r="L454" s="103">
        <v>0.24834151625268991</v>
      </c>
      <c r="M454" s="103">
        <v>4.1887902047863898E-2</v>
      </c>
    </row>
    <row r="455" spans="1:13" s="81" customFormat="1" x14ac:dyDescent="0.25">
      <c r="A455" s="79">
        <v>452</v>
      </c>
      <c r="B455" s="79">
        <v>0</v>
      </c>
      <c r="C455" s="79">
        <v>0</v>
      </c>
      <c r="D455" s="94"/>
      <c r="E455" s="79">
        <v>800</v>
      </c>
      <c r="F455" s="79">
        <v>60.122905909595183</v>
      </c>
      <c r="G455" s="80"/>
      <c r="H455" s="79">
        <v>0</v>
      </c>
      <c r="I455" s="80">
        <v>-6.7199315199413396</v>
      </c>
      <c r="J455" s="103">
        <v>1</v>
      </c>
      <c r="K455" s="103">
        <v>8.806128493278749E-2</v>
      </c>
      <c r="L455" s="103">
        <v>0.24833282351046071</v>
      </c>
      <c r="M455" s="103">
        <v>4.1887902047863898E-2</v>
      </c>
    </row>
    <row r="456" spans="1:13" s="81" customFormat="1" x14ac:dyDescent="0.25">
      <c r="A456" s="79">
        <v>453</v>
      </c>
      <c r="B456" s="79">
        <v>0</v>
      </c>
      <c r="C456" s="79">
        <v>0</v>
      </c>
      <c r="D456" s="94"/>
      <c r="E456" s="79">
        <v>800</v>
      </c>
      <c r="F456" s="79">
        <v>60.147245182103362</v>
      </c>
      <c r="G456" s="80"/>
      <c r="H456" s="79">
        <v>0</v>
      </c>
      <c r="I456" s="80">
        <v>-6.7199315199413396</v>
      </c>
      <c r="J456" s="103">
        <v>1</v>
      </c>
      <c r="K456" s="103">
        <v>8.8058202733182517E-2</v>
      </c>
      <c r="L456" s="103">
        <v>0.2483241317075747</v>
      </c>
      <c r="M456" s="103">
        <v>4.1887902047863898E-2</v>
      </c>
    </row>
    <row r="457" spans="1:13" s="81" customFormat="1" x14ac:dyDescent="0.25">
      <c r="A457" s="79">
        <v>454</v>
      </c>
      <c r="B457" s="79">
        <v>0</v>
      </c>
      <c r="C457" s="79">
        <v>0</v>
      </c>
      <c r="D457" s="94"/>
      <c r="E457" s="79">
        <v>800</v>
      </c>
      <c r="F457" s="79">
        <v>60.171584454611541</v>
      </c>
      <c r="G457" s="80"/>
      <c r="H457" s="79">
        <v>0</v>
      </c>
      <c r="I457" s="80">
        <v>-6.7199315199413396</v>
      </c>
      <c r="J457" s="103">
        <v>1</v>
      </c>
      <c r="K457" s="103">
        <v>8.8055120866617584E-2</v>
      </c>
      <c r="L457" s="103">
        <v>0.24831544084386159</v>
      </c>
      <c r="M457" s="103">
        <v>4.1887902047863898E-2</v>
      </c>
    </row>
    <row r="458" spans="1:13" s="81" customFormat="1" x14ac:dyDescent="0.25">
      <c r="A458" s="79">
        <v>455</v>
      </c>
      <c r="B458" s="79">
        <v>0</v>
      </c>
      <c r="C458" s="79">
        <v>0</v>
      </c>
      <c r="D458" s="94"/>
      <c r="E458" s="79">
        <v>800</v>
      </c>
      <c r="F458" s="79">
        <v>60.19592372711972</v>
      </c>
      <c r="G458" s="80"/>
      <c r="H458" s="79">
        <v>0</v>
      </c>
      <c r="I458" s="80">
        <v>-6.7199315199413396</v>
      </c>
      <c r="J458" s="103">
        <v>1</v>
      </c>
      <c r="K458" s="103">
        <v>8.8052039333032392E-2</v>
      </c>
      <c r="L458" s="103">
        <v>0.2483067509191513</v>
      </c>
      <c r="M458" s="103">
        <v>4.1887902047863898E-2</v>
      </c>
    </row>
    <row r="459" spans="1:13" s="81" customFormat="1" x14ac:dyDescent="0.25">
      <c r="A459" s="79">
        <v>456</v>
      </c>
      <c r="B459" s="79">
        <v>0</v>
      </c>
      <c r="C459" s="79">
        <v>0</v>
      </c>
      <c r="D459" s="94"/>
      <c r="E459" s="79">
        <v>800</v>
      </c>
      <c r="F459" s="79">
        <v>60.220262999627899</v>
      </c>
      <c r="G459" s="80"/>
      <c r="H459" s="79">
        <v>0</v>
      </c>
      <c r="I459" s="80">
        <v>-6.7199315199413396</v>
      </c>
      <c r="J459" s="103">
        <v>1</v>
      </c>
      <c r="K459" s="103">
        <v>8.8048958132366656E-2</v>
      </c>
      <c r="L459" s="103">
        <v>0.24829806193327389</v>
      </c>
      <c r="M459" s="103">
        <v>4.1887902047863898E-2</v>
      </c>
    </row>
    <row r="460" spans="1:13" s="81" customFormat="1" x14ac:dyDescent="0.25">
      <c r="A460" s="79">
        <v>457</v>
      </c>
      <c r="B460" s="79">
        <v>0</v>
      </c>
      <c r="C460" s="79">
        <v>0</v>
      </c>
      <c r="D460" s="94"/>
      <c r="E460" s="79">
        <v>800</v>
      </c>
      <c r="F460" s="79">
        <v>60.244602272136078</v>
      </c>
      <c r="G460" s="80"/>
      <c r="H460" s="79">
        <v>0</v>
      </c>
      <c r="I460" s="80">
        <v>-6.7199315199413396</v>
      </c>
      <c r="J460" s="103">
        <v>1</v>
      </c>
      <c r="K460" s="103">
        <v>8.8045877264560063E-2</v>
      </c>
      <c r="L460" s="103">
        <v>0.2482893738860594</v>
      </c>
      <c r="M460" s="103">
        <v>4.1887902047863898E-2</v>
      </c>
    </row>
    <row r="461" spans="1:13" s="81" customFormat="1" x14ac:dyDescent="0.25">
      <c r="A461" s="79">
        <v>458</v>
      </c>
      <c r="B461" s="79">
        <v>0</v>
      </c>
      <c r="C461" s="79">
        <v>0</v>
      </c>
      <c r="D461" s="94"/>
      <c r="E461" s="79">
        <v>800</v>
      </c>
      <c r="F461" s="79">
        <v>60.268941544644257</v>
      </c>
      <c r="G461" s="80"/>
      <c r="H461" s="79">
        <v>0</v>
      </c>
      <c r="I461" s="80">
        <v>-6.7199315199413396</v>
      </c>
      <c r="J461" s="103">
        <v>1</v>
      </c>
      <c r="K461" s="103">
        <v>8.8042796729552383E-2</v>
      </c>
      <c r="L461" s="103">
        <v>0.24828068677733769</v>
      </c>
      <c r="M461" s="103">
        <v>4.1887902047863898E-2</v>
      </c>
    </row>
    <row r="462" spans="1:13" s="81" customFormat="1" x14ac:dyDescent="0.25">
      <c r="A462" s="79">
        <v>459</v>
      </c>
      <c r="B462" s="79">
        <v>0</v>
      </c>
      <c r="C462" s="79">
        <v>0</v>
      </c>
      <c r="D462" s="94"/>
      <c r="E462" s="79">
        <v>800</v>
      </c>
      <c r="F462" s="79">
        <v>60.293280817152443</v>
      </c>
      <c r="G462" s="80"/>
      <c r="H462" s="79">
        <v>0</v>
      </c>
      <c r="I462" s="80">
        <v>-6.7199315199413396</v>
      </c>
      <c r="J462" s="103">
        <v>1</v>
      </c>
      <c r="K462" s="103">
        <v>8.8039716527283332E-2</v>
      </c>
      <c r="L462" s="103">
        <v>0.24827200060693899</v>
      </c>
      <c r="M462" s="103">
        <v>4.1887902047863898E-2</v>
      </c>
    </row>
    <row r="463" spans="1:13" s="81" customFormat="1" x14ac:dyDescent="0.25">
      <c r="A463" s="79">
        <v>460</v>
      </c>
      <c r="B463" s="79">
        <v>0</v>
      </c>
      <c r="C463" s="79">
        <v>0</v>
      </c>
      <c r="D463" s="94"/>
      <c r="E463" s="79">
        <v>800</v>
      </c>
      <c r="F463" s="79">
        <v>60.317620089660608</v>
      </c>
      <c r="G463" s="80"/>
      <c r="H463" s="79">
        <v>0</v>
      </c>
      <c r="I463" s="80">
        <v>-6.7199315199413396</v>
      </c>
      <c r="J463" s="103">
        <v>1</v>
      </c>
      <c r="K463" s="103">
        <v>8.8036636657692693E-2</v>
      </c>
      <c r="L463" s="103">
        <v>0.2482633153746934</v>
      </c>
      <c r="M463" s="103">
        <v>4.1887902047863898E-2</v>
      </c>
    </row>
    <row r="464" spans="1:13" s="81" customFormat="1" x14ac:dyDescent="0.25">
      <c r="A464" s="79">
        <v>461</v>
      </c>
      <c r="B464" s="79">
        <v>0</v>
      </c>
      <c r="C464" s="79">
        <v>0</v>
      </c>
      <c r="D464" s="94"/>
      <c r="E464" s="79">
        <v>800</v>
      </c>
      <c r="F464" s="79">
        <v>60.341959362168787</v>
      </c>
      <c r="G464" s="80"/>
      <c r="H464" s="79">
        <v>0</v>
      </c>
      <c r="I464" s="80">
        <v>-6.7199315199413396</v>
      </c>
      <c r="J464" s="103">
        <v>1</v>
      </c>
      <c r="K464" s="103">
        <v>8.8033557120720266E-2</v>
      </c>
      <c r="L464" s="103">
        <v>0.24825463108043111</v>
      </c>
      <c r="M464" s="103">
        <v>4.1887902047863898E-2</v>
      </c>
    </row>
    <row r="465" spans="1:13" s="81" customFormat="1" x14ac:dyDescent="0.25">
      <c r="A465" s="79">
        <v>462</v>
      </c>
      <c r="B465" s="79">
        <v>0</v>
      </c>
      <c r="C465" s="79">
        <v>0</v>
      </c>
      <c r="D465" s="94"/>
      <c r="E465" s="79">
        <v>800</v>
      </c>
      <c r="F465" s="79">
        <v>60.366298634676973</v>
      </c>
      <c r="G465" s="80"/>
      <c r="H465" s="79">
        <v>0</v>
      </c>
      <c r="I465" s="80">
        <v>-6.7199315199413396</v>
      </c>
      <c r="J465" s="103">
        <v>1</v>
      </c>
      <c r="K465" s="103">
        <v>8.8030477916305805E-2</v>
      </c>
      <c r="L465" s="103">
        <v>0.2482459477239824</v>
      </c>
      <c r="M465" s="103">
        <v>4.1887902047863898E-2</v>
      </c>
    </row>
    <row r="466" spans="1:13" s="81" customFormat="1" x14ac:dyDescent="0.25">
      <c r="A466" s="79">
        <v>463</v>
      </c>
      <c r="B466" s="79">
        <v>0</v>
      </c>
      <c r="C466" s="79">
        <v>0</v>
      </c>
      <c r="D466" s="94"/>
      <c r="E466" s="79">
        <v>800</v>
      </c>
      <c r="F466" s="79">
        <v>60.390637907185152</v>
      </c>
      <c r="G466" s="80"/>
      <c r="H466" s="79">
        <v>0</v>
      </c>
      <c r="I466" s="80">
        <v>-6.7199315199413396</v>
      </c>
      <c r="J466" s="103">
        <v>1</v>
      </c>
      <c r="K466" s="103">
        <v>8.8027399044389165E-2</v>
      </c>
      <c r="L466" s="103">
        <v>0.2482372653051774</v>
      </c>
      <c r="M466" s="103">
        <v>4.1887902047863898E-2</v>
      </c>
    </row>
    <row r="467" spans="1:13" s="81" customFormat="1" x14ac:dyDescent="0.25">
      <c r="A467" s="79">
        <v>464</v>
      </c>
      <c r="B467" s="79">
        <v>0</v>
      </c>
      <c r="C467" s="79">
        <v>0</v>
      </c>
      <c r="D467" s="94"/>
      <c r="E467" s="79">
        <v>800</v>
      </c>
      <c r="F467" s="79">
        <v>60.414977179693331</v>
      </c>
      <c r="G467" s="80"/>
      <c r="H467" s="79">
        <v>0</v>
      </c>
      <c r="I467" s="80">
        <v>-6.7199315199413396</v>
      </c>
      <c r="J467" s="103">
        <v>1</v>
      </c>
      <c r="K467" s="103">
        <v>8.8024320504910103E-2</v>
      </c>
      <c r="L467" s="103">
        <v>0.24822858382384649</v>
      </c>
      <c r="M467" s="103">
        <v>4.1887902047863898E-2</v>
      </c>
    </row>
    <row r="468" spans="1:13" s="81" customFormat="1" x14ac:dyDescent="0.25">
      <c r="A468" s="79">
        <v>465</v>
      </c>
      <c r="B468" s="79">
        <v>0</v>
      </c>
      <c r="C468" s="79">
        <v>0</v>
      </c>
      <c r="D468" s="94"/>
      <c r="E468" s="79">
        <v>800</v>
      </c>
      <c r="F468" s="79">
        <v>60.43931645220151</v>
      </c>
      <c r="G468" s="80"/>
      <c r="H468" s="79">
        <v>0</v>
      </c>
      <c r="I468" s="80">
        <v>-6.7199315199413396</v>
      </c>
      <c r="J468" s="103">
        <v>1</v>
      </c>
      <c r="K468" s="103">
        <v>8.8021242297808555E-2</v>
      </c>
      <c r="L468" s="103">
        <v>0.2482199032798201</v>
      </c>
      <c r="M468" s="103">
        <v>4.1887902047863898E-2</v>
      </c>
    </row>
    <row r="469" spans="1:13" s="81" customFormat="1" x14ac:dyDescent="0.25">
      <c r="A469" s="79">
        <v>466</v>
      </c>
      <c r="B469" s="79">
        <v>0</v>
      </c>
      <c r="C469" s="79">
        <v>0</v>
      </c>
      <c r="D469" s="94"/>
      <c r="E469" s="79">
        <v>800</v>
      </c>
      <c r="F469" s="79">
        <v>60.463655724709689</v>
      </c>
      <c r="G469" s="80"/>
      <c r="H469" s="79">
        <v>0</v>
      </c>
      <c r="I469" s="80">
        <v>-6.7199315199413396</v>
      </c>
      <c r="J469" s="103">
        <v>1</v>
      </c>
      <c r="K469" s="103">
        <v>8.8018164423024306E-2</v>
      </c>
      <c r="L469" s="103">
        <v>0.2482112236729285</v>
      </c>
      <c r="M469" s="103">
        <v>4.1887902047863898E-2</v>
      </c>
    </row>
    <row r="470" spans="1:13" s="81" customFormat="1" x14ac:dyDescent="0.25">
      <c r="A470" s="79">
        <v>467</v>
      </c>
      <c r="B470" s="79">
        <v>0</v>
      </c>
      <c r="C470" s="79">
        <v>0</v>
      </c>
      <c r="D470" s="94"/>
      <c r="E470" s="79">
        <v>800</v>
      </c>
      <c r="F470" s="79">
        <v>60.487994997217868</v>
      </c>
      <c r="G470" s="80"/>
      <c r="H470" s="79">
        <v>0</v>
      </c>
      <c r="I470" s="80">
        <v>-6.7199315199413396</v>
      </c>
      <c r="J470" s="103">
        <v>1</v>
      </c>
      <c r="K470" s="103">
        <v>8.8015086880497251E-2</v>
      </c>
      <c r="L470" s="103">
        <v>0.24820254500300221</v>
      </c>
      <c r="M470" s="103">
        <v>4.1887902047863898E-2</v>
      </c>
    </row>
    <row r="471" spans="1:13" s="81" customFormat="1" x14ac:dyDescent="0.25">
      <c r="A471" s="79">
        <v>468</v>
      </c>
      <c r="B471" s="79">
        <v>0</v>
      </c>
      <c r="C471" s="79">
        <v>0</v>
      </c>
      <c r="D471" s="94"/>
      <c r="E471" s="79">
        <v>800</v>
      </c>
      <c r="F471" s="79">
        <v>60.512334269726047</v>
      </c>
      <c r="G471" s="80"/>
      <c r="H471" s="79">
        <v>0</v>
      </c>
      <c r="I471" s="80">
        <v>-6.7199315199413396</v>
      </c>
      <c r="J471" s="103">
        <v>1</v>
      </c>
      <c r="K471" s="103">
        <v>8.8012009670167271E-2</v>
      </c>
      <c r="L471" s="103">
        <v>0.24819386726987169</v>
      </c>
      <c r="M471" s="103">
        <v>4.1887902047863898E-2</v>
      </c>
    </row>
    <row r="472" spans="1:13" s="81" customFormat="1" x14ac:dyDescent="0.25">
      <c r="A472" s="79">
        <v>469</v>
      </c>
      <c r="B472" s="79">
        <v>0</v>
      </c>
      <c r="C472" s="79">
        <v>0</v>
      </c>
      <c r="D472" s="94"/>
      <c r="E472" s="79">
        <v>800</v>
      </c>
      <c r="F472" s="79">
        <v>60.536673542234233</v>
      </c>
      <c r="G472" s="80"/>
      <c r="H472" s="79">
        <v>0</v>
      </c>
      <c r="I472" s="80">
        <v>-6.7199315199413396</v>
      </c>
      <c r="J472" s="103">
        <v>1</v>
      </c>
      <c r="K472" s="103">
        <v>8.8008932791974304E-2</v>
      </c>
      <c r="L472" s="103">
        <v>0.24818519047336751</v>
      </c>
      <c r="M472" s="103">
        <v>4.1887902047863898E-2</v>
      </c>
    </row>
    <row r="473" spans="1:13" s="81" customFormat="1" x14ac:dyDescent="0.25">
      <c r="A473" s="79">
        <v>470</v>
      </c>
      <c r="B473" s="79">
        <v>0</v>
      </c>
      <c r="C473" s="79">
        <v>0</v>
      </c>
      <c r="D473" s="94"/>
      <c r="E473" s="79">
        <v>800</v>
      </c>
      <c r="F473" s="79">
        <v>60.561012814742398</v>
      </c>
      <c r="G473" s="80"/>
      <c r="H473" s="79">
        <v>0</v>
      </c>
      <c r="I473" s="80">
        <v>-6.7199315199413396</v>
      </c>
      <c r="J473" s="103">
        <v>1</v>
      </c>
      <c r="K473" s="103">
        <v>8.8005856245858202E-2</v>
      </c>
      <c r="L473" s="103">
        <v>0.2481765146133201</v>
      </c>
      <c r="M473" s="103">
        <v>4.1887902047863898E-2</v>
      </c>
    </row>
    <row r="474" spans="1:13" s="81" customFormat="1" x14ac:dyDescent="0.25">
      <c r="A474" s="79">
        <v>471</v>
      </c>
      <c r="B474" s="79">
        <v>0</v>
      </c>
      <c r="C474" s="79">
        <v>0</v>
      </c>
      <c r="D474" s="94"/>
      <c r="E474" s="79">
        <v>800</v>
      </c>
      <c r="F474" s="79">
        <v>60.585352087250577</v>
      </c>
      <c r="G474" s="80"/>
      <c r="H474" s="79">
        <v>0</v>
      </c>
      <c r="I474" s="80">
        <v>-6.7199315199413396</v>
      </c>
      <c r="J474" s="103">
        <v>1</v>
      </c>
      <c r="K474" s="103">
        <v>8.8002780031758945E-2</v>
      </c>
      <c r="L474" s="103">
        <v>0.24816783968956019</v>
      </c>
      <c r="M474" s="103">
        <v>4.1887902047863898E-2</v>
      </c>
    </row>
    <row r="475" spans="1:13" s="81" customFormat="1" x14ac:dyDescent="0.25">
      <c r="A475" s="79">
        <v>472</v>
      </c>
      <c r="B475" s="79">
        <v>0</v>
      </c>
      <c r="C475" s="79">
        <v>0</v>
      </c>
      <c r="D475" s="94"/>
      <c r="E475" s="79">
        <v>800</v>
      </c>
      <c r="F475" s="79">
        <v>60.609691359758763</v>
      </c>
      <c r="G475" s="80"/>
      <c r="H475" s="79">
        <v>0</v>
      </c>
      <c r="I475" s="80">
        <v>-6.7199315199413396</v>
      </c>
      <c r="J475" s="103">
        <v>1</v>
      </c>
      <c r="K475" s="103">
        <v>8.799970414961647E-2</v>
      </c>
      <c r="L475" s="103">
        <v>0.2481591657019184</v>
      </c>
      <c r="M475" s="103">
        <v>4.1887902047863898E-2</v>
      </c>
    </row>
    <row r="476" spans="1:13" s="81" customFormat="1" x14ac:dyDescent="0.25">
      <c r="A476" s="79">
        <v>473</v>
      </c>
      <c r="B476" s="79">
        <v>0</v>
      </c>
      <c r="C476" s="79">
        <v>0</v>
      </c>
      <c r="D476" s="94"/>
      <c r="E476" s="79">
        <v>800</v>
      </c>
      <c r="F476" s="79">
        <v>60.634030632266942</v>
      </c>
      <c r="G476" s="80"/>
      <c r="H476" s="79">
        <v>0</v>
      </c>
      <c r="I476" s="80">
        <v>-6.7199315199413396</v>
      </c>
      <c r="J476" s="103">
        <v>1</v>
      </c>
      <c r="K476" s="103">
        <v>8.7996628599370755E-2</v>
      </c>
      <c r="L476" s="103">
        <v>0.24815049265022551</v>
      </c>
      <c r="M476" s="103">
        <v>4.1887902047863898E-2</v>
      </c>
    </row>
    <row r="477" spans="1:13" s="81" customFormat="1" x14ac:dyDescent="0.25">
      <c r="A477" s="79">
        <v>474</v>
      </c>
      <c r="B477" s="79">
        <v>0</v>
      </c>
      <c r="C477" s="79">
        <v>0</v>
      </c>
      <c r="D477" s="94"/>
      <c r="E477" s="79">
        <v>800</v>
      </c>
      <c r="F477" s="79">
        <v>60.658369904775121</v>
      </c>
      <c r="G477" s="80"/>
      <c r="H477" s="79">
        <v>0</v>
      </c>
      <c r="I477" s="80">
        <v>-6.7199315199413396</v>
      </c>
      <c r="J477" s="103">
        <v>1</v>
      </c>
      <c r="K477" s="103">
        <v>8.7993553380961764E-2</v>
      </c>
      <c r="L477" s="103">
        <v>0.24814182053431219</v>
      </c>
      <c r="M477" s="103">
        <v>4.1887902047863898E-2</v>
      </c>
    </row>
    <row r="478" spans="1:13" s="81" customFormat="1" x14ac:dyDescent="0.25">
      <c r="A478" s="79">
        <v>475</v>
      </c>
      <c r="B478" s="79">
        <v>0</v>
      </c>
      <c r="C478" s="79">
        <v>0</v>
      </c>
      <c r="D478" s="94"/>
      <c r="E478" s="79">
        <v>800</v>
      </c>
      <c r="F478" s="79">
        <v>60.6827091772833</v>
      </c>
      <c r="G478" s="80"/>
      <c r="H478" s="79">
        <v>0</v>
      </c>
      <c r="I478" s="80">
        <v>-6.7199315199413396</v>
      </c>
      <c r="J478" s="103">
        <v>1</v>
      </c>
      <c r="K478" s="103">
        <v>8.7990478494329491E-2</v>
      </c>
      <c r="L478" s="103">
        <v>0.24813314935400921</v>
      </c>
      <c r="M478" s="103">
        <v>4.1887902047863898E-2</v>
      </c>
    </row>
    <row r="479" spans="1:13" s="81" customFormat="1" x14ac:dyDescent="0.25">
      <c r="A479" s="79">
        <v>476</v>
      </c>
      <c r="B479" s="79">
        <v>0</v>
      </c>
      <c r="C479" s="79">
        <v>0</v>
      </c>
      <c r="D479" s="94"/>
      <c r="E479" s="79">
        <v>800</v>
      </c>
      <c r="F479" s="79">
        <v>60.707048449791479</v>
      </c>
      <c r="G479" s="80"/>
      <c r="H479" s="79">
        <v>0</v>
      </c>
      <c r="I479" s="80">
        <v>-6.7199315199413396</v>
      </c>
      <c r="J479" s="103">
        <v>1</v>
      </c>
      <c r="K479" s="103">
        <v>8.7987403939413913E-2</v>
      </c>
      <c r="L479" s="103">
        <v>0.2481244791091472</v>
      </c>
      <c r="M479" s="103">
        <v>4.1887902047863898E-2</v>
      </c>
    </row>
    <row r="480" spans="1:13" s="81" customFormat="1" x14ac:dyDescent="0.25">
      <c r="A480" s="79">
        <v>477</v>
      </c>
      <c r="B480" s="79">
        <v>0</v>
      </c>
      <c r="C480" s="79">
        <v>0</v>
      </c>
      <c r="D480" s="94"/>
      <c r="E480" s="79">
        <v>800</v>
      </c>
      <c r="F480" s="79">
        <v>60.731387722299658</v>
      </c>
      <c r="G480" s="80"/>
      <c r="H480" s="79">
        <v>0</v>
      </c>
      <c r="I480" s="80">
        <v>-6.7199315199413396</v>
      </c>
      <c r="J480" s="103">
        <v>1</v>
      </c>
      <c r="K480" s="103">
        <v>8.7984329716155121E-2</v>
      </c>
      <c r="L480" s="103">
        <v>0.24811580979955741</v>
      </c>
      <c r="M480" s="103">
        <v>4.1887902047863898E-2</v>
      </c>
    </row>
    <row r="481" spans="1:13" s="81" customFormat="1" x14ac:dyDescent="0.25">
      <c r="A481" s="79">
        <v>478</v>
      </c>
      <c r="B481" s="79">
        <v>0</v>
      </c>
      <c r="C481" s="79">
        <v>0</v>
      </c>
      <c r="D481" s="94"/>
      <c r="E481" s="79">
        <v>800</v>
      </c>
      <c r="F481" s="79">
        <v>60.755726994807837</v>
      </c>
      <c r="G481" s="80"/>
      <c r="H481" s="79">
        <v>0</v>
      </c>
      <c r="I481" s="80">
        <v>-6.7199315199413396</v>
      </c>
      <c r="J481" s="103">
        <v>1</v>
      </c>
      <c r="K481" s="103">
        <v>8.7981255824493121E-2</v>
      </c>
      <c r="L481" s="103">
        <v>0.24810714142507059</v>
      </c>
      <c r="M481" s="103">
        <v>4.1887902047863898E-2</v>
      </c>
    </row>
    <row r="482" spans="1:13" s="81" customFormat="1" x14ac:dyDescent="0.25">
      <c r="A482" s="79">
        <v>479</v>
      </c>
      <c r="B482" s="79">
        <v>0</v>
      </c>
      <c r="C482" s="79">
        <v>0</v>
      </c>
      <c r="D482" s="94"/>
      <c r="E482" s="79">
        <v>800</v>
      </c>
      <c r="F482" s="79">
        <v>60.780066267316023</v>
      </c>
      <c r="G482" s="80"/>
      <c r="H482" s="79">
        <v>0</v>
      </c>
      <c r="I482" s="80">
        <v>-6.7199315199413396</v>
      </c>
      <c r="J482" s="103">
        <v>1</v>
      </c>
      <c r="K482" s="103">
        <v>8.797818226436796E-2</v>
      </c>
      <c r="L482" s="103">
        <v>0.2480984739855176</v>
      </c>
      <c r="M482" s="103">
        <v>4.1887902047863898E-2</v>
      </c>
    </row>
    <row r="483" spans="1:13" s="81" customFormat="1" x14ac:dyDescent="0.25">
      <c r="A483" s="79">
        <v>480</v>
      </c>
      <c r="B483" s="79">
        <v>0</v>
      </c>
      <c r="C483" s="79">
        <v>0</v>
      </c>
      <c r="D483" s="94"/>
      <c r="E483" s="79">
        <v>800</v>
      </c>
      <c r="F483" s="79">
        <v>60.804405539824202</v>
      </c>
      <c r="G483" s="80"/>
      <c r="H483" s="79">
        <v>0</v>
      </c>
      <c r="I483" s="80">
        <v>-6.7199315199413396</v>
      </c>
      <c r="J483" s="103">
        <v>1</v>
      </c>
      <c r="K483" s="103">
        <v>8.7975109035719729E-2</v>
      </c>
      <c r="L483" s="103">
        <v>0.24808980748072959</v>
      </c>
      <c r="M483" s="103">
        <v>4.1887902047863898E-2</v>
      </c>
    </row>
    <row r="484" spans="1:13" s="81" customFormat="1" x14ac:dyDescent="0.25">
      <c r="A484" s="79">
        <v>481</v>
      </c>
      <c r="B484" s="79">
        <v>0</v>
      </c>
      <c r="C484" s="79">
        <v>0</v>
      </c>
      <c r="D484" s="94"/>
      <c r="E484" s="79">
        <v>800</v>
      </c>
      <c r="F484" s="79">
        <v>60.828744812332367</v>
      </c>
      <c r="G484" s="80"/>
      <c r="H484" s="79">
        <v>0</v>
      </c>
      <c r="I484" s="80">
        <v>-6.7199315199413396</v>
      </c>
      <c r="J484" s="103">
        <v>1</v>
      </c>
      <c r="K484" s="103">
        <v>8.7972036138488474E-2</v>
      </c>
      <c r="L484" s="103">
        <v>0.24808114191053751</v>
      </c>
      <c r="M484" s="103">
        <v>4.1887902047863898E-2</v>
      </c>
    </row>
    <row r="485" spans="1:13" s="81" customFormat="1" x14ac:dyDescent="0.25">
      <c r="A485" s="79">
        <v>482</v>
      </c>
      <c r="B485" s="79">
        <v>0</v>
      </c>
      <c r="C485" s="79">
        <v>0</v>
      </c>
      <c r="D485" s="94"/>
      <c r="E485" s="79">
        <v>800</v>
      </c>
      <c r="F485" s="79">
        <v>60.853084084840553</v>
      </c>
      <c r="G485" s="80"/>
      <c r="H485" s="79">
        <v>0</v>
      </c>
      <c r="I485" s="80">
        <v>-6.7199315199413396</v>
      </c>
      <c r="J485" s="103">
        <v>1</v>
      </c>
      <c r="K485" s="103">
        <v>8.7968963572614356E-2</v>
      </c>
      <c r="L485" s="103">
        <v>0.2480724772747725</v>
      </c>
      <c r="M485" s="103">
        <v>4.1887902047863898E-2</v>
      </c>
    </row>
    <row r="486" spans="1:13" s="81" customFormat="1" x14ac:dyDescent="0.25">
      <c r="A486" s="79">
        <v>483</v>
      </c>
      <c r="B486" s="79">
        <v>0</v>
      </c>
      <c r="C486" s="79">
        <v>0</v>
      </c>
      <c r="D486" s="94"/>
      <c r="E486" s="79">
        <v>800</v>
      </c>
      <c r="F486" s="79">
        <v>60.877423357348732</v>
      </c>
      <c r="G486" s="80"/>
      <c r="H486" s="79">
        <v>0</v>
      </c>
      <c r="I486" s="80">
        <v>-6.7199315199413396</v>
      </c>
      <c r="J486" s="103">
        <v>1</v>
      </c>
      <c r="K486" s="103">
        <v>8.7965891338037436E-2</v>
      </c>
      <c r="L486" s="103">
        <v>0.2480638135732656</v>
      </c>
      <c r="M486" s="103">
        <v>4.1887902047863898E-2</v>
      </c>
    </row>
    <row r="487" spans="1:13" s="81" customFormat="1" x14ac:dyDescent="0.25">
      <c r="A487" s="79">
        <v>484</v>
      </c>
      <c r="B487" s="79">
        <v>0</v>
      </c>
      <c r="C487" s="79">
        <v>0</v>
      </c>
      <c r="D487" s="94"/>
      <c r="E487" s="79">
        <v>800</v>
      </c>
      <c r="F487" s="79">
        <v>60.901762629856911</v>
      </c>
      <c r="G487" s="80"/>
      <c r="H487" s="79">
        <v>0</v>
      </c>
      <c r="I487" s="80">
        <v>-6.7199315199413396</v>
      </c>
      <c r="J487" s="103">
        <v>1</v>
      </c>
      <c r="K487" s="103">
        <v>8.7962819434697859E-2</v>
      </c>
      <c r="L487" s="103">
        <v>0.24805515080584789</v>
      </c>
      <c r="M487" s="103">
        <v>4.1887902047863898E-2</v>
      </c>
    </row>
    <row r="488" spans="1:13" s="81" customFormat="1" x14ac:dyDescent="0.25">
      <c r="A488" s="79">
        <v>485</v>
      </c>
      <c r="B488" s="79">
        <v>0</v>
      </c>
      <c r="C488" s="79">
        <v>0</v>
      </c>
      <c r="D488" s="94"/>
      <c r="E488" s="79">
        <v>800</v>
      </c>
      <c r="F488" s="79">
        <v>60.92610190236509</v>
      </c>
      <c r="G488" s="80"/>
      <c r="H488" s="79">
        <v>0</v>
      </c>
      <c r="I488" s="80">
        <v>-6.7199315199413396</v>
      </c>
      <c r="J488" s="103">
        <v>1</v>
      </c>
      <c r="K488" s="103">
        <v>8.7959747862535798E-2</v>
      </c>
      <c r="L488" s="103">
        <v>0.2480464889723509</v>
      </c>
      <c r="M488" s="103">
        <v>4.1887902047863898E-2</v>
      </c>
    </row>
    <row r="489" spans="1:13" s="81" customFormat="1" x14ac:dyDescent="0.25">
      <c r="A489" s="79">
        <v>486</v>
      </c>
      <c r="B489" s="79">
        <v>0</v>
      </c>
      <c r="C489" s="79">
        <v>0</v>
      </c>
      <c r="D489" s="94"/>
      <c r="E489" s="79">
        <v>800</v>
      </c>
      <c r="F489" s="79">
        <v>60.950441174873269</v>
      </c>
      <c r="G489" s="80"/>
      <c r="H489" s="79">
        <v>0</v>
      </c>
      <c r="I489" s="80">
        <v>-6.7199315199413396</v>
      </c>
      <c r="J489" s="103">
        <v>1</v>
      </c>
      <c r="K489" s="103">
        <v>8.7956676621491384E-2</v>
      </c>
      <c r="L489" s="103">
        <v>0.24803782807260569</v>
      </c>
      <c r="M489" s="103">
        <v>4.1887902047863898E-2</v>
      </c>
    </row>
    <row r="490" spans="1:13" s="81" customFormat="1" x14ac:dyDescent="0.25">
      <c r="A490" s="79">
        <v>487</v>
      </c>
      <c r="B490" s="79">
        <v>0</v>
      </c>
      <c r="C490" s="79">
        <v>0</v>
      </c>
      <c r="D490" s="94"/>
      <c r="E490" s="79">
        <v>800</v>
      </c>
      <c r="F490" s="79">
        <v>60.974780447381448</v>
      </c>
      <c r="G490" s="80"/>
      <c r="H490" s="79">
        <v>0</v>
      </c>
      <c r="I490" s="80">
        <v>-6.7199315199413396</v>
      </c>
      <c r="J490" s="103">
        <v>1</v>
      </c>
      <c r="K490" s="103">
        <v>8.7953605711504804E-2</v>
      </c>
      <c r="L490" s="103">
        <v>0.24802916810644349</v>
      </c>
      <c r="M490" s="103">
        <v>4.1887902047863898E-2</v>
      </c>
    </row>
    <row r="491" spans="1:13" s="81" customFormat="1" x14ac:dyDescent="0.25">
      <c r="A491" s="79">
        <v>488</v>
      </c>
      <c r="B491" s="79">
        <v>0</v>
      </c>
      <c r="C491" s="79">
        <v>0</v>
      </c>
      <c r="D491" s="94"/>
      <c r="E491" s="79">
        <v>800</v>
      </c>
      <c r="F491" s="79">
        <v>60.999119719889627</v>
      </c>
      <c r="G491" s="80"/>
      <c r="H491" s="79">
        <v>0</v>
      </c>
      <c r="I491" s="80">
        <v>-6.7199315199413396</v>
      </c>
      <c r="J491" s="103">
        <v>1</v>
      </c>
      <c r="K491" s="103">
        <v>8.7950535132516244E-2</v>
      </c>
      <c r="L491" s="103">
        <v>0.2480205090736958</v>
      </c>
      <c r="M491" s="103">
        <v>4.1887902047863898E-2</v>
      </c>
    </row>
    <row r="492" spans="1:13" s="81" customFormat="1" x14ac:dyDescent="0.25">
      <c r="A492" s="79">
        <v>489</v>
      </c>
      <c r="B492" s="79">
        <v>0</v>
      </c>
      <c r="C492" s="79">
        <v>0</v>
      </c>
      <c r="D492" s="94"/>
      <c r="E492" s="79">
        <v>800</v>
      </c>
      <c r="F492" s="79">
        <v>61.023458992397813</v>
      </c>
      <c r="G492" s="80"/>
      <c r="H492" s="79">
        <v>0</v>
      </c>
      <c r="I492" s="80">
        <v>-6.7199315199413396</v>
      </c>
      <c r="J492" s="103">
        <v>1</v>
      </c>
      <c r="K492" s="103">
        <v>8.7947464884465892E-2</v>
      </c>
      <c r="L492" s="103">
        <v>0.24801185097419379</v>
      </c>
      <c r="M492" s="103">
        <v>4.1887902047863898E-2</v>
      </c>
    </row>
    <row r="493" spans="1:13" s="81" customFormat="1" x14ac:dyDescent="0.25">
      <c r="A493" s="79">
        <v>490</v>
      </c>
      <c r="B493" s="79">
        <v>0</v>
      </c>
      <c r="C493" s="79">
        <v>0</v>
      </c>
      <c r="D493" s="94"/>
      <c r="E493" s="79">
        <v>800</v>
      </c>
      <c r="F493" s="79">
        <v>61.047798264905992</v>
      </c>
      <c r="G493" s="80"/>
      <c r="H493" s="79">
        <v>0</v>
      </c>
      <c r="I493" s="80">
        <v>-6.7199315199413396</v>
      </c>
      <c r="J493" s="103">
        <v>1</v>
      </c>
      <c r="K493" s="103">
        <v>8.7944394967294032E-2</v>
      </c>
      <c r="L493" s="103">
        <v>0.2480031938077692</v>
      </c>
      <c r="M493" s="103">
        <v>4.1887902047863898E-2</v>
      </c>
    </row>
    <row r="494" spans="1:13" s="81" customFormat="1" x14ac:dyDescent="0.25">
      <c r="A494" s="79">
        <v>491</v>
      </c>
      <c r="B494" s="79">
        <v>0</v>
      </c>
      <c r="C494" s="79">
        <v>0</v>
      </c>
      <c r="D494" s="94"/>
      <c r="E494" s="79">
        <v>800</v>
      </c>
      <c r="F494" s="79">
        <v>61.072137537414157</v>
      </c>
      <c r="G494" s="80"/>
      <c r="H494" s="79">
        <v>0</v>
      </c>
      <c r="I494" s="80">
        <v>-6.7199315199413396</v>
      </c>
      <c r="J494" s="103">
        <v>1</v>
      </c>
      <c r="K494" s="103">
        <v>8.7941325380940849E-2</v>
      </c>
      <c r="L494" s="103">
        <v>0.24799453757425319</v>
      </c>
      <c r="M494" s="103">
        <v>4.1887902047863898E-2</v>
      </c>
    </row>
    <row r="495" spans="1:13" s="81" customFormat="1" x14ac:dyDescent="0.25">
      <c r="A495" s="79">
        <v>492</v>
      </c>
      <c r="B495" s="79">
        <v>0</v>
      </c>
      <c r="C495" s="79">
        <v>0</v>
      </c>
      <c r="D495" s="94"/>
      <c r="E495" s="79">
        <v>800</v>
      </c>
      <c r="F495" s="79">
        <v>61.096476809922343</v>
      </c>
      <c r="G495" s="80"/>
      <c r="H495" s="79">
        <v>-11.751262065049319</v>
      </c>
      <c r="I495" s="80">
        <v>5.0313305451079779</v>
      </c>
      <c r="J495" s="103">
        <v>1</v>
      </c>
      <c r="K495" s="103">
        <v>8.7938256125346614E-2</v>
      </c>
      <c r="L495" s="103">
        <v>0.2479858822734774</v>
      </c>
      <c r="M495" s="103">
        <v>0.28741351978998442</v>
      </c>
    </row>
    <row r="496" spans="1:13" s="81" customFormat="1" x14ac:dyDescent="0.25">
      <c r="A496" s="79">
        <v>493</v>
      </c>
      <c r="B496" s="79">
        <v>0</v>
      </c>
      <c r="C496" s="79">
        <v>0</v>
      </c>
      <c r="D496" s="94"/>
      <c r="E496" s="79">
        <v>800</v>
      </c>
      <c r="F496" s="79">
        <v>61.120816082430522</v>
      </c>
      <c r="G496" s="80"/>
      <c r="H496" s="79">
        <v>-11.751262065049319</v>
      </c>
      <c r="I496" s="80">
        <v>5.0313305451079779</v>
      </c>
      <c r="J496" s="103">
        <v>1</v>
      </c>
      <c r="K496" s="103">
        <v>8.7935187200451584E-2</v>
      </c>
      <c r="L496" s="103">
        <v>0.24797722790527349</v>
      </c>
      <c r="M496" s="103">
        <v>0.28741351978998442</v>
      </c>
    </row>
    <row r="497" spans="1:13" s="81" customFormat="1" x14ac:dyDescent="0.25">
      <c r="A497" s="79">
        <v>494</v>
      </c>
      <c r="B497" s="79">
        <v>0</v>
      </c>
      <c r="C497" s="79">
        <v>0</v>
      </c>
      <c r="D497" s="94"/>
      <c r="E497" s="79">
        <v>800</v>
      </c>
      <c r="F497" s="79">
        <v>61.145155354938701</v>
      </c>
      <c r="G497" s="80"/>
      <c r="H497" s="79">
        <v>-11.751262065049319</v>
      </c>
      <c r="I497" s="80">
        <v>5.0313305451079779</v>
      </c>
      <c r="J497" s="103">
        <v>1</v>
      </c>
      <c r="K497" s="103">
        <v>8.7932118606196027E-2</v>
      </c>
      <c r="L497" s="103">
        <v>0.24796857446947279</v>
      </c>
      <c r="M497" s="103">
        <v>0.28741351978998442</v>
      </c>
    </row>
    <row r="498" spans="1:13" s="81" customFormat="1" x14ac:dyDescent="0.25">
      <c r="A498" s="79">
        <v>495</v>
      </c>
      <c r="B498" s="79">
        <v>0</v>
      </c>
      <c r="C498" s="79">
        <v>0</v>
      </c>
      <c r="D498" s="94"/>
      <c r="E498" s="79">
        <v>800</v>
      </c>
      <c r="F498" s="79">
        <v>61.16949462744688</v>
      </c>
      <c r="G498" s="80"/>
      <c r="H498" s="79">
        <v>-3.1974036166978062</v>
      </c>
      <c r="I498" s="80">
        <v>-3.5225279032435339</v>
      </c>
      <c r="J498" s="103">
        <v>1</v>
      </c>
      <c r="K498" s="103">
        <v>8.7929050342520285E-2</v>
      </c>
      <c r="L498" s="103">
        <v>0.24795992196590719</v>
      </c>
      <c r="M498" s="103">
        <v>0.10869302423942009</v>
      </c>
    </row>
    <row r="499" spans="1:13" s="81" customFormat="1" x14ac:dyDescent="0.25">
      <c r="A499" s="79">
        <v>496</v>
      </c>
      <c r="B499" s="79">
        <v>0</v>
      </c>
      <c r="C499" s="79">
        <v>0</v>
      </c>
      <c r="D499" s="94"/>
      <c r="E499" s="79">
        <v>800</v>
      </c>
      <c r="F499" s="79">
        <v>61.19383389995506</v>
      </c>
      <c r="G499" s="80"/>
      <c r="H499" s="79">
        <v>-3.1974036166978062</v>
      </c>
      <c r="I499" s="80">
        <v>-3.5225279032435339</v>
      </c>
      <c r="J499" s="103">
        <v>1</v>
      </c>
      <c r="K499" s="103">
        <v>8.7925982409364639E-2</v>
      </c>
      <c r="L499" s="103">
        <v>0.24795127039440831</v>
      </c>
      <c r="M499" s="103">
        <v>0.10869302423942009</v>
      </c>
    </row>
    <row r="500" spans="1:13" s="81" customFormat="1" x14ac:dyDescent="0.25">
      <c r="A500" s="79">
        <v>497</v>
      </c>
      <c r="B500" s="79">
        <v>0</v>
      </c>
      <c r="C500" s="79">
        <v>0</v>
      </c>
      <c r="D500" s="94"/>
      <c r="E500" s="79">
        <v>800</v>
      </c>
      <c r="F500" s="79">
        <v>61.218173172463239</v>
      </c>
      <c r="G500" s="80"/>
      <c r="H500" s="79">
        <v>-11.751262065049319</v>
      </c>
      <c r="I500" s="80">
        <v>5.0313305451079779</v>
      </c>
      <c r="J500" s="103">
        <v>1</v>
      </c>
      <c r="K500" s="103">
        <v>8.7922914806669403E-2</v>
      </c>
      <c r="L500" s="103">
        <v>0.24794261975480769</v>
      </c>
      <c r="M500" s="103">
        <v>0.28741351978998442</v>
      </c>
    </row>
    <row r="501" spans="1:13" s="81" customFormat="1" x14ac:dyDescent="0.25">
      <c r="A501" s="79">
        <v>498</v>
      </c>
      <c r="B501" s="79">
        <v>0</v>
      </c>
      <c r="C501" s="79">
        <v>0</v>
      </c>
      <c r="D501" s="94"/>
      <c r="E501" s="79">
        <v>800</v>
      </c>
      <c r="F501" s="79">
        <v>61.242512444971418</v>
      </c>
      <c r="G501" s="80"/>
      <c r="H501" s="79">
        <v>-11.751262065049319</v>
      </c>
      <c r="I501" s="80">
        <v>5.0313305451079779</v>
      </c>
      <c r="J501" s="103">
        <v>1</v>
      </c>
      <c r="K501" s="103">
        <v>8.791984753437497E-2</v>
      </c>
      <c r="L501" s="103">
        <v>0.2479339700469374</v>
      </c>
      <c r="M501" s="103">
        <v>0.28741351978998442</v>
      </c>
    </row>
    <row r="502" spans="1:13" s="81" customFormat="1" x14ac:dyDescent="0.25">
      <c r="A502" s="79">
        <v>499</v>
      </c>
      <c r="B502" s="79">
        <v>0</v>
      </c>
      <c r="C502" s="79">
        <v>0</v>
      </c>
      <c r="D502" s="94"/>
      <c r="E502" s="79">
        <v>800</v>
      </c>
      <c r="F502" s="79">
        <v>61.266851717479597</v>
      </c>
      <c r="G502" s="80"/>
      <c r="H502" s="79">
        <v>-3.1974036166978062</v>
      </c>
      <c r="I502" s="80">
        <v>-3.5225279032435339</v>
      </c>
      <c r="J502" s="103">
        <v>1</v>
      </c>
      <c r="K502" s="103">
        <v>8.7916780592421653E-2</v>
      </c>
      <c r="L502" s="103">
        <v>0.24792532127062911</v>
      </c>
      <c r="M502" s="103">
        <v>0.10869302423942009</v>
      </c>
    </row>
    <row r="503" spans="1:13" s="81" customFormat="1" x14ac:dyDescent="0.25">
      <c r="A503" s="79">
        <v>500</v>
      </c>
      <c r="B503" s="79">
        <v>0</v>
      </c>
      <c r="C503" s="79">
        <v>0</v>
      </c>
      <c r="D503" s="94"/>
      <c r="E503" s="79">
        <v>800</v>
      </c>
      <c r="F503" s="79">
        <v>61.291190989987783</v>
      </c>
      <c r="G503" s="80"/>
      <c r="H503" s="79">
        <v>-2.2555359175629839</v>
      </c>
      <c r="I503" s="80">
        <v>-4.4643956023783549</v>
      </c>
      <c r="J503" s="103">
        <v>1</v>
      </c>
      <c r="K503" s="103">
        <v>8.7913713980749833E-2</v>
      </c>
      <c r="L503" s="103">
        <v>0.2479166734257145</v>
      </c>
      <c r="M503" s="103">
        <v>8.901406147088313E-2</v>
      </c>
    </row>
    <row r="504" spans="1:13" s="81" customFormat="1" x14ac:dyDescent="0.25">
      <c r="A504" s="79">
        <v>501</v>
      </c>
      <c r="B504" s="79">
        <v>0</v>
      </c>
      <c r="C504" s="79">
        <v>0</v>
      </c>
      <c r="D504" s="94"/>
      <c r="E504" s="79">
        <v>800</v>
      </c>
      <c r="F504" s="79">
        <v>61.315530262495948</v>
      </c>
      <c r="G504" s="80"/>
      <c r="H504" s="79">
        <v>-3.1974036166978062</v>
      </c>
      <c r="I504" s="80">
        <v>-3.5225279032435339</v>
      </c>
      <c r="J504" s="103">
        <v>1</v>
      </c>
      <c r="K504" s="103">
        <v>8.7910647699299918E-2</v>
      </c>
      <c r="L504" s="103">
        <v>0.24790802651202579</v>
      </c>
      <c r="M504" s="103">
        <v>0.10869302423942009</v>
      </c>
    </row>
    <row r="505" spans="1:13" s="81" customFormat="1" x14ac:dyDescent="0.25">
      <c r="A505" s="79">
        <v>502</v>
      </c>
      <c r="B505" s="79">
        <v>0</v>
      </c>
      <c r="C505" s="79">
        <v>0</v>
      </c>
      <c r="D505" s="94"/>
      <c r="E505" s="79">
        <v>800</v>
      </c>
      <c r="F505" s="79">
        <v>61.339869535004127</v>
      </c>
      <c r="G505" s="80"/>
      <c r="H505" s="79">
        <v>-11.751262065049319</v>
      </c>
      <c r="I505" s="80">
        <v>5.0313305451079779</v>
      </c>
      <c r="J505" s="103">
        <v>1</v>
      </c>
      <c r="K505" s="103">
        <v>8.7907581748012317E-2</v>
      </c>
      <c r="L505" s="103">
        <v>0.2478993805293947</v>
      </c>
      <c r="M505" s="103">
        <v>0.28741351978998442</v>
      </c>
    </row>
    <row r="506" spans="1:13" s="81" customFormat="1" x14ac:dyDescent="0.25">
      <c r="A506" s="79">
        <v>503</v>
      </c>
      <c r="B506" s="79">
        <v>0</v>
      </c>
      <c r="C506" s="79">
        <v>0</v>
      </c>
      <c r="D506" s="94"/>
      <c r="E506" s="79">
        <v>800</v>
      </c>
      <c r="F506" s="79">
        <v>61.364208807512313</v>
      </c>
      <c r="G506" s="80"/>
      <c r="H506" s="79">
        <v>-11.751262065049319</v>
      </c>
      <c r="I506" s="80">
        <v>5.0313305451079779</v>
      </c>
      <c r="J506" s="103">
        <v>1</v>
      </c>
      <c r="K506" s="103">
        <v>8.7904516126827384E-2</v>
      </c>
      <c r="L506" s="103">
        <v>0.2478907354776532</v>
      </c>
      <c r="M506" s="103">
        <v>0.28741351978998442</v>
      </c>
    </row>
    <row r="507" spans="1:13" s="81" customFormat="1" x14ac:dyDescent="0.25">
      <c r="A507" s="79">
        <v>504</v>
      </c>
      <c r="B507" s="79">
        <v>0</v>
      </c>
      <c r="C507" s="79">
        <v>0</v>
      </c>
      <c r="D507" s="94"/>
      <c r="E507" s="79">
        <v>800</v>
      </c>
      <c r="F507" s="79">
        <v>61.388548080020492</v>
      </c>
      <c r="G507" s="80"/>
      <c r="H507" s="79">
        <v>-3.1974036166978062</v>
      </c>
      <c r="I507" s="80">
        <v>-3.5225279032435339</v>
      </c>
      <c r="J507" s="103">
        <v>1</v>
      </c>
      <c r="K507" s="103">
        <v>8.7901450835685638E-2</v>
      </c>
      <c r="L507" s="103">
        <v>0.2478820913566335</v>
      </c>
      <c r="M507" s="103">
        <v>0.10869302423942009</v>
      </c>
    </row>
    <row r="508" spans="1:13" s="81" customFormat="1" x14ac:dyDescent="0.25">
      <c r="A508" s="79">
        <v>505</v>
      </c>
      <c r="B508" s="79">
        <v>0</v>
      </c>
      <c r="C508" s="79">
        <v>0</v>
      </c>
      <c r="D508" s="94"/>
      <c r="E508" s="79">
        <v>800</v>
      </c>
      <c r="F508" s="79">
        <v>61.412887352528671</v>
      </c>
      <c r="G508" s="80"/>
      <c r="H508" s="79">
        <v>-3.1974036166978062</v>
      </c>
      <c r="I508" s="80">
        <v>-3.5225279032435339</v>
      </c>
      <c r="J508" s="103">
        <v>1</v>
      </c>
      <c r="K508" s="103">
        <v>8.7898385874527488E-2</v>
      </c>
      <c r="L508" s="103">
        <v>0.24787344816616749</v>
      </c>
      <c r="M508" s="103">
        <v>0.10869302423942009</v>
      </c>
    </row>
    <row r="509" spans="1:13" s="81" customFormat="1" x14ac:dyDescent="0.25">
      <c r="A509" s="79">
        <v>506</v>
      </c>
      <c r="B509" s="79">
        <v>0</v>
      </c>
      <c r="C509" s="79">
        <v>0</v>
      </c>
      <c r="D509" s="94"/>
      <c r="E509" s="79">
        <v>800</v>
      </c>
      <c r="F509" s="79">
        <v>61.43722662503685</v>
      </c>
      <c r="G509" s="80"/>
      <c r="H509" s="79">
        <v>-11.751262065049319</v>
      </c>
      <c r="I509" s="80">
        <v>5.0313305451079779</v>
      </c>
      <c r="J509" s="103">
        <v>1</v>
      </c>
      <c r="K509" s="103">
        <v>8.7895321243293384E-2</v>
      </c>
      <c r="L509" s="103">
        <v>0.24786480590608731</v>
      </c>
      <c r="M509" s="103">
        <v>0.28741351978998442</v>
      </c>
    </row>
    <row r="510" spans="1:13" s="81" customFormat="1" x14ac:dyDescent="0.25">
      <c r="A510" s="79">
        <v>507</v>
      </c>
      <c r="B510" s="79">
        <v>0</v>
      </c>
      <c r="C510" s="79">
        <v>0</v>
      </c>
      <c r="D510" s="94"/>
      <c r="E510" s="79">
        <v>800</v>
      </c>
      <c r="F510" s="79">
        <v>61.461565897545029</v>
      </c>
      <c r="G510" s="80"/>
      <c r="H510" s="79">
        <v>-3.1974036166978062</v>
      </c>
      <c r="I510" s="80">
        <v>-3.5225279032435339</v>
      </c>
      <c r="J510" s="103">
        <v>1</v>
      </c>
      <c r="K510" s="103">
        <v>8.7892256941923805E-2</v>
      </c>
      <c r="L510" s="103">
        <v>0.24785616457622511</v>
      </c>
      <c r="M510" s="103">
        <v>0.10869302423942009</v>
      </c>
    </row>
    <row r="511" spans="1:13" s="81" customFormat="1" x14ac:dyDescent="0.25">
      <c r="A511" s="79">
        <v>508</v>
      </c>
      <c r="B511" s="79">
        <v>0</v>
      </c>
      <c r="C511" s="79">
        <v>0</v>
      </c>
      <c r="D511" s="94"/>
      <c r="E511" s="79">
        <v>800</v>
      </c>
      <c r="F511" s="79">
        <v>61.485905170053208</v>
      </c>
      <c r="G511" s="80"/>
      <c r="H511" s="79">
        <v>-3.1974036166978062</v>
      </c>
      <c r="I511" s="80">
        <v>-3.5225279032435339</v>
      </c>
      <c r="J511" s="103">
        <v>1</v>
      </c>
      <c r="K511" s="103">
        <v>8.7889192970359284E-2</v>
      </c>
      <c r="L511" s="103">
        <v>0.2478475241764132</v>
      </c>
      <c r="M511" s="103">
        <v>0.10869302423942009</v>
      </c>
    </row>
    <row r="512" spans="1:13" s="81" customFormat="1" x14ac:dyDescent="0.25">
      <c r="A512" s="79">
        <v>509</v>
      </c>
      <c r="B512" s="79">
        <v>0</v>
      </c>
      <c r="C512" s="79">
        <v>0</v>
      </c>
      <c r="D512" s="94"/>
      <c r="E512" s="79">
        <v>800</v>
      </c>
      <c r="F512" s="79">
        <v>61.51649813663478</v>
      </c>
      <c r="G512" s="80"/>
      <c r="H512" s="79">
        <v>-11.751262065049319</v>
      </c>
      <c r="I512" s="80">
        <v>5.0313305451079779</v>
      </c>
      <c r="J512" s="103">
        <v>1</v>
      </c>
      <c r="K512" s="103">
        <v>8.7885342214509984E-2</v>
      </c>
      <c r="L512" s="103">
        <v>0.24783666504491811</v>
      </c>
      <c r="M512" s="103">
        <v>0.28741351978998442</v>
      </c>
    </row>
    <row r="513" spans="1:13" s="81" customFormat="1" x14ac:dyDescent="0.25">
      <c r="A513" s="79">
        <v>510</v>
      </c>
      <c r="B513" s="79">
        <v>0</v>
      </c>
      <c r="C513" s="79">
        <v>0</v>
      </c>
      <c r="D513" s="94"/>
      <c r="E513" s="79">
        <v>800</v>
      </c>
      <c r="F513" s="79">
        <v>61.563789179983267</v>
      </c>
      <c r="G513" s="80"/>
      <c r="H513" s="79">
        <v>-11.751262065049319</v>
      </c>
      <c r="I513" s="80">
        <v>5.0313305451079779</v>
      </c>
      <c r="J513" s="103">
        <v>1</v>
      </c>
      <c r="K513" s="103">
        <v>8.7879390686100942E-2</v>
      </c>
      <c r="L513" s="103">
        <v>0.24781988173480471</v>
      </c>
      <c r="M513" s="103">
        <v>0.28741351978998442</v>
      </c>
    </row>
    <row r="514" spans="1:13" s="81" customFormat="1" x14ac:dyDescent="0.25">
      <c r="A514" s="79">
        <v>511</v>
      </c>
      <c r="B514" s="79">
        <v>0</v>
      </c>
      <c r="C514" s="79">
        <v>0</v>
      </c>
      <c r="D514" s="94"/>
      <c r="E514" s="79">
        <v>800</v>
      </c>
      <c r="F514" s="79">
        <v>61.614145723315509</v>
      </c>
      <c r="G514" s="80"/>
      <c r="H514" s="79">
        <v>-3.5505930162342061</v>
      </c>
      <c r="I514" s="80">
        <v>-3.169338503707134</v>
      </c>
      <c r="J514" s="103">
        <v>1</v>
      </c>
      <c r="K514" s="103">
        <v>8.7873054735441006E-2</v>
      </c>
      <c r="L514" s="103">
        <v>0.24780201435394361</v>
      </c>
      <c r="M514" s="103">
        <v>0.1160724057067995</v>
      </c>
    </row>
    <row r="515" spans="1:13" s="81" customFormat="1" x14ac:dyDescent="0.25">
      <c r="A515" s="79">
        <v>512</v>
      </c>
      <c r="B515" s="79">
        <v>1</v>
      </c>
      <c r="C515" s="79">
        <v>1</v>
      </c>
      <c r="D515" s="94"/>
      <c r="E515" s="79">
        <v>800</v>
      </c>
      <c r="F515" s="79">
        <v>61.648729875105367</v>
      </c>
      <c r="G515" s="80"/>
      <c r="H515" s="79">
        <v>-2.2555359175629839</v>
      </c>
      <c r="I515" s="80">
        <v>-4.4643956023783549</v>
      </c>
      <c r="J515" s="103">
        <v>1</v>
      </c>
      <c r="K515" s="103">
        <v>8.7868704112221113E-2</v>
      </c>
      <c r="L515" s="103">
        <v>0.2477897455964635</v>
      </c>
      <c r="M515" s="103">
        <v>0.20533637269368679</v>
      </c>
    </row>
    <row r="516" spans="1:13" s="81" customFormat="1" x14ac:dyDescent="0.25">
      <c r="A516" s="79">
        <v>513</v>
      </c>
      <c r="B516" s="79">
        <v>1</v>
      </c>
      <c r="C516" s="79">
        <v>1</v>
      </c>
      <c r="D516" s="94"/>
      <c r="E516" s="79">
        <v>800</v>
      </c>
      <c r="F516" s="79">
        <v>61.696020918453868</v>
      </c>
      <c r="G516" s="80"/>
      <c r="H516" s="79">
        <v>-5.6002923420233452</v>
      </c>
      <c r="I516" s="80">
        <v>-1.1196391779179939</v>
      </c>
      <c r="J516" s="103">
        <v>1</v>
      </c>
      <c r="K516" s="103">
        <v>8.7862756061503511E-2</v>
      </c>
      <c r="L516" s="103">
        <v>0.2477729720934399</v>
      </c>
      <c r="M516" s="103">
        <v>0.46122122651352981</v>
      </c>
    </row>
    <row r="517" spans="1:13" s="81" customFormat="1" x14ac:dyDescent="0.25">
      <c r="A517" s="79">
        <v>514</v>
      </c>
      <c r="B517" s="79">
        <v>5</v>
      </c>
      <c r="C517" s="79">
        <v>5</v>
      </c>
      <c r="D517" s="94"/>
      <c r="E517" s="79">
        <v>800</v>
      </c>
      <c r="F517" s="79">
        <v>61.697370185914771</v>
      </c>
      <c r="G517" s="80"/>
      <c r="H517" s="79">
        <v>-11.80001521244734</v>
      </c>
      <c r="I517" s="80">
        <v>5.0800836925060002</v>
      </c>
      <c r="J517" s="103">
        <v>1</v>
      </c>
      <c r="K517" s="103">
        <v>8.7862586375064403E-2</v>
      </c>
      <c r="L517" s="103">
        <v>0.24777249357768161</v>
      </c>
      <c r="M517" s="103">
        <v>3.8103310213289352</v>
      </c>
    </row>
    <row r="518" spans="1:13" s="81" customFormat="1" x14ac:dyDescent="0.25">
      <c r="A518" s="79">
        <v>515</v>
      </c>
      <c r="B518" s="79">
        <v>9.9847412109375036</v>
      </c>
      <c r="C518" s="79">
        <v>9.9847412109375036</v>
      </c>
      <c r="D518" s="94"/>
      <c r="E518" s="79">
        <v>1189.213462871018</v>
      </c>
      <c r="F518" s="79">
        <v>61.673296099564659</v>
      </c>
      <c r="G518" s="80"/>
      <c r="H518" s="79">
        <v>-3.9010486389778549</v>
      </c>
      <c r="I518" s="80">
        <v>-2.8188828809634838</v>
      </c>
      <c r="J518" s="103">
        <v>1</v>
      </c>
      <c r="K518" s="103">
        <v>0.68473375079931909</v>
      </c>
      <c r="L518" s="103">
        <v>1.9309491772540801</v>
      </c>
      <c r="M518" s="103">
        <v>7.7694899115316334</v>
      </c>
    </row>
    <row r="519" spans="1:13" s="81" customFormat="1" x14ac:dyDescent="0.25">
      <c r="A519" s="79">
        <v>516</v>
      </c>
      <c r="B519" s="79">
        <v>14.9847412109375</v>
      </c>
      <c r="C519" s="79">
        <v>14.9847412109375</v>
      </c>
      <c r="D519" s="94"/>
      <c r="E519" s="79">
        <v>923.23701469098012</v>
      </c>
      <c r="F519" s="79">
        <v>61.610950039449023</v>
      </c>
      <c r="G519" s="80"/>
      <c r="H519" s="79">
        <v>-14.530871404945851</v>
      </c>
      <c r="I519" s="80">
        <v>7.8109398850045144</v>
      </c>
      <c r="J519" s="103">
        <v>2</v>
      </c>
      <c r="K519" s="103">
        <v>0.58321065591428767</v>
      </c>
      <c r="L519" s="103">
        <v>1.6446540496782911</v>
      </c>
      <c r="M519" s="103">
        <v>6.7014077870724451</v>
      </c>
    </row>
    <row r="520" spans="1:13" s="81" customFormat="1" x14ac:dyDescent="0.25">
      <c r="A520" s="79">
        <v>517</v>
      </c>
      <c r="B520" s="79">
        <v>17</v>
      </c>
      <c r="C520" s="79">
        <v>17</v>
      </c>
      <c r="D520" s="94"/>
      <c r="E520" s="79">
        <v>1047.400754461526</v>
      </c>
      <c r="F520" s="79">
        <v>61.608430547444293</v>
      </c>
      <c r="G520" s="80"/>
      <c r="H520" s="79">
        <v>-3.126183401082439</v>
      </c>
      <c r="I520" s="80">
        <v>-3.5937481188589011</v>
      </c>
      <c r="J520" s="103">
        <v>2</v>
      </c>
      <c r="K520" s="103">
        <v>0.73742847753941487</v>
      </c>
      <c r="L520" s="103">
        <v>2.0795483066611502</v>
      </c>
      <c r="M520" s="103">
        <v>8.9655236069720594</v>
      </c>
    </row>
    <row r="521" spans="1:13" s="81" customFormat="1" x14ac:dyDescent="0.25">
      <c r="A521" s="79">
        <v>518</v>
      </c>
      <c r="B521" s="79">
        <v>21.956665039062511</v>
      </c>
      <c r="C521" s="79">
        <v>21.956665039062511</v>
      </c>
      <c r="D521" s="94"/>
      <c r="E521" s="79">
        <v>1352.7898545513581</v>
      </c>
      <c r="F521" s="79">
        <v>61.628556873227019</v>
      </c>
      <c r="G521" s="80"/>
      <c r="H521" s="79">
        <v>0</v>
      </c>
      <c r="I521" s="80">
        <v>-6.7199315199413396</v>
      </c>
      <c r="J521" s="103">
        <v>2</v>
      </c>
      <c r="K521" s="103">
        <v>0.84668526111832942</v>
      </c>
      <c r="L521" s="103">
        <v>2.3876524363536888</v>
      </c>
      <c r="M521" s="103">
        <v>10.09506483394993</v>
      </c>
    </row>
    <row r="522" spans="1:13" s="81" customFormat="1" x14ac:dyDescent="0.25">
      <c r="A522" s="79">
        <v>519</v>
      </c>
      <c r="B522" s="79">
        <v>22</v>
      </c>
      <c r="C522" s="79">
        <v>22</v>
      </c>
      <c r="D522" s="94"/>
      <c r="E522" s="79">
        <v>1355.4597998913871</v>
      </c>
      <c r="F522" s="79">
        <v>61.697326216244157</v>
      </c>
      <c r="G522" s="80"/>
      <c r="H522" s="79">
        <v>-17.656408401399229</v>
      </c>
      <c r="I522" s="80">
        <v>10.936476881457891</v>
      </c>
      <c r="J522" s="103">
        <v>2</v>
      </c>
      <c r="K522" s="103">
        <v>0.20228183305490141</v>
      </c>
      <c r="L522" s="103">
        <v>0.57043476921482184</v>
      </c>
      <c r="M522" s="103">
        <v>-1.1778521432452771</v>
      </c>
    </row>
    <row r="523" spans="1:13" s="81" customFormat="1" x14ac:dyDescent="0.25">
      <c r="A523" s="79">
        <v>520</v>
      </c>
      <c r="B523" s="79">
        <v>21</v>
      </c>
      <c r="C523" s="79">
        <v>21</v>
      </c>
      <c r="D523" s="94"/>
      <c r="E523" s="79">
        <v>1293.8479908054151</v>
      </c>
      <c r="F523" s="79">
        <v>61.77847207361151</v>
      </c>
      <c r="G523" s="80"/>
      <c r="H523" s="79">
        <v>-1.205930970575714</v>
      </c>
      <c r="I523" s="80">
        <v>-5.5140005493656261</v>
      </c>
      <c r="J523" s="103">
        <v>2</v>
      </c>
      <c r="K523" s="103">
        <v>0.20920294936777881</v>
      </c>
      <c r="L523" s="103">
        <v>0.58995231721713626</v>
      </c>
      <c r="M523" s="103">
        <v>-0.81773480223839123</v>
      </c>
    </row>
    <row r="524" spans="1:13" s="81" customFormat="1" x14ac:dyDescent="0.25">
      <c r="A524" s="79">
        <v>521</v>
      </c>
      <c r="B524" s="79">
        <v>20</v>
      </c>
      <c r="C524" s="79">
        <v>20</v>
      </c>
      <c r="D524" s="94"/>
      <c r="E524" s="79">
        <v>1232.2361817194419</v>
      </c>
      <c r="F524" s="79">
        <v>61.858425425966963</v>
      </c>
      <c r="G524" s="80"/>
      <c r="H524" s="79">
        <v>-10.80357154128505</v>
      </c>
      <c r="I524" s="80">
        <v>4.0836400213437054</v>
      </c>
      <c r="J524" s="103">
        <v>2</v>
      </c>
      <c r="K524" s="103">
        <v>0.22394474499000511</v>
      </c>
      <c r="L524" s="103">
        <v>0.63152418087181439</v>
      </c>
      <c r="M524" s="103">
        <v>-0.327197584460795</v>
      </c>
    </row>
    <row r="525" spans="1:13" s="81" customFormat="1" x14ac:dyDescent="0.25">
      <c r="A525" s="79">
        <v>522</v>
      </c>
      <c r="B525" s="79">
        <v>19</v>
      </c>
      <c r="C525" s="79">
        <v>19</v>
      </c>
      <c r="D525" s="94"/>
      <c r="E525" s="79">
        <v>1170.6243726334701</v>
      </c>
      <c r="F525" s="79">
        <v>61.938378778322402</v>
      </c>
      <c r="G525" s="80"/>
      <c r="H525" s="79">
        <v>-32.641450579482289</v>
      </c>
      <c r="I525" s="80">
        <v>25.921519059540952</v>
      </c>
      <c r="J525" s="103">
        <v>2</v>
      </c>
      <c r="K525" s="103">
        <v>0.14821251950698031</v>
      </c>
      <c r="L525" s="103">
        <v>0.41795930500968448</v>
      </c>
      <c r="M525" s="103">
        <v>-1.4405125077485339</v>
      </c>
    </row>
    <row r="526" spans="1:13" s="81" customFormat="1" x14ac:dyDescent="0.25">
      <c r="A526" s="79">
        <v>523</v>
      </c>
      <c r="B526" s="79">
        <v>17</v>
      </c>
      <c r="C526" s="79">
        <v>17</v>
      </c>
      <c r="D526" s="94"/>
      <c r="E526" s="79">
        <v>1047.400754461526</v>
      </c>
      <c r="F526" s="79">
        <v>61.991957500699037</v>
      </c>
      <c r="G526" s="80"/>
      <c r="H526" s="79">
        <v>-9.0320817942071994</v>
      </c>
      <c r="I526" s="80">
        <v>2.3121502742658602</v>
      </c>
      <c r="J526" s="103">
        <v>2</v>
      </c>
      <c r="K526" s="103">
        <v>0.10703350081963429</v>
      </c>
      <c r="L526" s="103">
        <v>0.30183447231136862</v>
      </c>
      <c r="M526" s="103">
        <v>-1.7161642162231441</v>
      </c>
    </row>
    <row r="527" spans="1:13" s="81" customFormat="1" x14ac:dyDescent="0.25">
      <c r="A527" s="79">
        <v>524</v>
      </c>
      <c r="B527" s="79">
        <v>16</v>
      </c>
      <c r="C527" s="79">
        <v>16</v>
      </c>
      <c r="D527" s="94"/>
      <c r="E527" s="79">
        <v>985.78894537555379</v>
      </c>
      <c r="F527" s="79">
        <v>62.045536223075672</v>
      </c>
      <c r="G527" s="80"/>
      <c r="H527" s="79">
        <v>-13.387800812522469</v>
      </c>
      <c r="I527" s="80">
        <v>6.6678692925811331</v>
      </c>
      <c r="J527" s="103">
        <v>2</v>
      </c>
      <c r="K527" s="103">
        <v>0.1951622751233065</v>
      </c>
      <c r="L527" s="103">
        <v>0.55035761584772425</v>
      </c>
      <c r="M527" s="103">
        <v>2.873065397414087E-2</v>
      </c>
    </row>
    <row r="528" spans="1:13" s="81" customFormat="1" x14ac:dyDescent="0.25">
      <c r="A528" s="79">
        <v>525</v>
      </c>
      <c r="B528" s="79">
        <v>14</v>
      </c>
      <c r="C528" s="79">
        <v>14</v>
      </c>
      <c r="D528" s="94"/>
      <c r="E528" s="79">
        <v>1667.443164371309</v>
      </c>
      <c r="F528" s="79">
        <v>62.094856551979753</v>
      </c>
      <c r="G528" s="80"/>
      <c r="H528" s="79">
        <v>-12.50547349333578</v>
      </c>
      <c r="I528" s="80">
        <v>5.7855419733944444</v>
      </c>
      <c r="J528" s="103">
        <v>1</v>
      </c>
      <c r="K528" s="103">
        <v>0</v>
      </c>
      <c r="L528" s="103">
        <v>0</v>
      </c>
      <c r="M528" s="103">
        <v>-4.6652689300885823</v>
      </c>
    </row>
    <row r="529" spans="1:13" s="81" customFormat="1" x14ac:dyDescent="0.25">
      <c r="A529" s="79">
        <v>526</v>
      </c>
      <c r="B529" s="79">
        <v>9.1239013671874716</v>
      </c>
      <c r="C529" s="79">
        <v>9.1239013671874716</v>
      </c>
      <c r="D529" s="94"/>
      <c r="E529" s="79">
        <v>1086.6847833653419</v>
      </c>
      <c r="F529" s="79">
        <v>62.190146860492547</v>
      </c>
      <c r="G529" s="80"/>
      <c r="H529" s="79">
        <v>-15.17630071340673</v>
      </c>
      <c r="I529" s="80">
        <v>8.4563691934653953</v>
      </c>
      <c r="J529" s="103">
        <v>1</v>
      </c>
      <c r="K529" s="103">
        <v>5.4577032285545279E-2</v>
      </c>
      <c r="L529" s="103">
        <v>0.15390723104523771</v>
      </c>
      <c r="M529" s="103">
        <v>-2.7830999284492939</v>
      </c>
    </row>
    <row r="530" spans="1:13" s="81" customFormat="1" x14ac:dyDescent="0.25">
      <c r="A530" s="79">
        <v>527</v>
      </c>
      <c r="B530" s="79">
        <v>6</v>
      </c>
      <c r="C530" s="79">
        <v>6</v>
      </c>
      <c r="D530" s="94"/>
      <c r="E530" s="79">
        <v>800</v>
      </c>
      <c r="F530" s="79">
        <v>62.238885339526121</v>
      </c>
      <c r="G530" s="80"/>
      <c r="H530" s="79">
        <v>-38.687597605670703</v>
      </c>
      <c r="I530" s="80">
        <v>31.967666085729359</v>
      </c>
      <c r="J530" s="103">
        <v>1</v>
      </c>
      <c r="K530" s="103">
        <v>8.7794565979275943E-2</v>
      </c>
      <c r="L530" s="103">
        <v>0.24758067606155809</v>
      </c>
      <c r="M530" s="103">
        <v>-0.61644925888843571</v>
      </c>
    </row>
    <row r="531" spans="1:13" s="81" customFormat="1" x14ac:dyDescent="0.25">
      <c r="A531" s="79">
        <v>528</v>
      </c>
      <c r="B531" s="79">
        <v>3</v>
      </c>
      <c r="C531" s="79">
        <v>3</v>
      </c>
      <c r="D531" s="94"/>
      <c r="E531" s="79">
        <v>800</v>
      </c>
      <c r="F531" s="79">
        <v>62.270307343566103</v>
      </c>
      <c r="G531" s="80"/>
      <c r="H531" s="79">
        <v>-6.051788912157182</v>
      </c>
      <c r="I531" s="80">
        <v>-0.66814260778415768</v>
      </c>
      <c r="J531" s="103">
        <v>1</v>
      </c>
      <c r="K531" s="103">
        <v>8.7790624010891383E-2</v>
      </c>
      <c r="L531" s="103">
        <v>0.2475695597107137</v>
      </c>
      <c r="M531" s="103">
        <v>-0.54604260876707555</v>
      </c>
    </row>
    <row r="532" spans="1:13" s="81" customFormat="1" x14ac:dyDescent="0.25">
      <c r="A532" s="79">
        <v>529</v>
      </c>
      <c r="B532" s="79">
        <v>1</v>
      </c>
      <c r="C532" s="79">
        <v>1</v>
      </c>
      <c r="D532" s="94"/>
      <c r="E532" s="79">
        <v>800</v>
      </c>
      <c r="F532" s="79">
        <v>62.31298787262287</v>
      </c>
      <c r="G532" s="80"/>
      <c r="H532" s="79">
        <v>-0.21367129970809179</v>
      </c>
      <c r="I532" s="80">
        <v>-6.5062602202332478</v>
      </c>
      <c r="J532" s="103">
        <v>0</v>
      </c>
      <c r="K532" s="103">
        <v>8.7785270507714036E-2</v>
      </c>
      <c r="L532" s="103">
        <v>0.24755446283175361</v>
      </c>
      <c r="M532" s="103">
        <v>4.635225469051521E-2</v>
      </c>
    </row>
    <row r="533" spans="1:13" s="81" customFormat="1" x14ac:dyDescent="0.25">
      <c r="A533" s="79">
        <v>530</v>
      </c>
      <c r="B533" s="79">
        <v>0</v>
      </c>
      <c r="C533" s="79">
        <v>0</v>
      </c>
      <c r="D533" s="94"/>
      <c r="E533" s="79">
        <v>800</v>
      </c>
      <c r="F533" s="79">
        <v>62.358945752298112</v>
      </c>
      <c r="G533" s="80"/>
      <c r="H533" s="79">
        <v>-2.6887938667018099</v>
      </c>
      <c r="I533" s="80">
        <v>-4.0311376532395293</v>
      </c>
      <c r="J533" s="103">
        <v>0</v>
      </c>
      <c r="K533" s="103">
        <v>8.7779507046782987E-2</v>
      </c>
      <c r="L533" s="103">
        <v>0.24753820987192801</v>
      </c>
      <c r="M533" s="103">
        <v>9.8066359429617139E-2</v>
      </c>
    </row>
    <row r="534" spans="1:13" s="81" customFormat="1" x14ac:dyDescent="0.25">
      <c r="A534" s="79">
        <v>531</v>
      </c>
      <c r="B534" s="79">
        <v>0</v>
      </c>
      <c r="C534" s="79">
        <v>0</v>
      </c>
      <c r="D534" s="94"/>
      <c r="E534" s="79">
        <v>800</v>
      </c>
      <c r="F534" s="79">
        <v>62.39477128503664</v>
      </c>
      <c r="G534" s="80"/>
      <c r="H534" s="79">
        <v>-4.4968804482348039</v>
      </c>
      <c r="I534" s="80">
        <v>-2.2230510717065362</v>
      </c>
      <c r="J534" s="103">
        <v>0</v>
      </c>
      <c r="K534" s="103">
        <v>8.7775015067946369E-2</v>
      </c>
      <c r="L534" s="103">
        <v>0.24752554249160871</v>
      </c>
      <c r="M534" s="103">
        <v>0.1358437123985779</v>
      </c>
    </row>
    <row r="535" spans="1:13" s="81" customFormat="1" x14ac:dyDescent="0.25">
      <c r="A535" s="79">
        <v>532</v>
      </c>
      <c r="B535" s="79">
        <v>0</v>
      </c>
      <c r="C535" s="79">
        <v>0</v>
      </c>
      <c r="D535" s="94"/>
      <c r="E535" s="79">
        <v>800</v>
      </c>
      <c r="F535" s="79">
        <v>62.442062328385127</v>
      </c>
      <c r="G535" s="80"/>
      <c r="H535" s="79">
        <v>-4.4968804482348039</v>
      </c>
      <c r="I535" s="80">
        <v>-2.2230510717065362</v>
      </c>
      <c r="J535" s="103">
        <v>0</v>
      </c>
      <c r="K535" s="103">
        <v>8.7769086574441657E-2</v>
      </c>
      <c r="L535" s="103">
        <v>0.24750882413992539</v>
      </c>
      <c r="M535" s="103">
        <v>0.1358437123985779</v>
      </c>
    </row>
    <row r="536" spans="1:13" s="81" customFormat="1" x14ac:dyDescent="0.25">
      <c r="A536" s="79">
        <v>533</v>
      </c>
      <c r="B536" s="79">
        <v>0</v>
      </c>
      <c r="C536" s="79">
        <v>0</v>
      </c>
      <c r="D536" s="94"/>
      <c r="E536" s="79">
        <v>800</v>
      </c>
      <c r="F536" s="79">
        <v>62.466401600893313</v>
      </c>
      <c r="G536" s="80"/>
      <c r="H536" s="79">
        <v>-4.4968804482348039</v>
      </c>
      <c r="I536" s="80">
        <v>-2.2230510717065362</v>
      </c>
      <c r="J536" s="103">
        <v>0</v>
      </c>
      <c r="K536" s="103">
        <v>8.7766035839614412E-2</v>
      </c>
      <c r="L536" s="103">
        <v>0.24750022106771261</v>
      </c>
      <c r="M536" s="103">
        <v>0.1358437123985779</v>
      </c>
    </row>
    <row r="537" spans="1:13" s="81" customFormat="1" x14ac:dyDescent="0.25">
      <c r="A537" s="79">
        <v>534</v>
      </c>
      <c r="B537" s="79">
        <v>0</v>
      </c>
      <c r="C537" s="79">
        <v>0</v>
      </c>
      <c r="D537" s="94"/>
      <c r="E537" s="79">
        <v>800</v>
      </c>
      <c r="F537" s="79">
        <v>62.493581864400781</v>
      </c>
      <c r="G537" s="80"/>
      <c r="H537" s="79">
        <v>-9.8989262140066501</v>
      </c>
      <c r="I537" s="80">
        <v>3.17899469406531</v>
      </c>
      <c r="J537" s="103">
        <v>1</v>
      </c>
      <c r="K537" s="103">
        <v>8.7762629395996605E-2</v>
      </c>
      <c r="L537" s="103">
        <v>0.2474906148967104</v>
      </c>
      <c r="M537" s="103">
        <v>0.2487116423596627</v>
      </c>
    </row>
    <row r="538" spans="1:13" s="81" customFormat="1" x14ac:dyDescent="0.25">
      <c r="A538" s="79">
        <v>535</v>
      </c>
      <c r="B538" s="79">
        <v>1</v>
      </c>
      <c r="C538" s="79">
        <v>1</v>
      </c>
      <c r="D538" s="94"/>
      <c r="E538" s="79">
        <v>800</v>
      </c>
      <c r="F538" s="79">
        <v>62.540872907749282</v>
      </c>
      <c r="G538" s="80"/>
      <c r="H538" s="79">
        <v>-5.9951082828678146</v>
      </c>
      <c r="I538" s="80">
        <v>-0.72482323707352503</v>
      </c>
      <c r="J538" s="103">
        <v>1</v>
      </c>
      <c r="K538" s="103">
        <v>8.775670348469343E-2</v>
      </c>
      <c r="L538" s="103">
        <v>0.24747390382683551</v>
      </c>
      <c r="M538" s="103">
        <v>0.45411913769890161</v>
      </c>
    </row>
    <row r="539" spans="1:13" s="81" customFormat="1" x14ac:dyDescent="0.25">
      <c r="A539" s="79">
        <v>536</v>
      </c>
      <c r="B539" s="79">
        <v>3</v>
      </c>
      <c r="C539" s="79">
        <v>3</v>
      </c>
      <c r="D539" s="94"/>
      <c r="E539" s="79">
        <v>800</v>
      </c>
      <c r="F539" s="79">
        <v>62.542222175210178</v>
      </c>
      <c r="G539" s="80"/>
      <c r="H539" s="79">
        <v>-5.8167726220129818</v>
      </c>
      <c r="I539" s="80">
        <v>-0.9031588979283578</v>
      </c>
      <c r="J539" s="103">
        <v>1</v>
      </c>
      <c r="K539" s="103">
        <v>8.7756534429803454E-2</v>
      </c>
      <c r="L539" s="103">
        <v>0.2474734270920457</v>
      </c>
      <c r="M539" s="103">
        <v>1.2439719659879649</v>
      </c>
    </row>
    <row r="540" spans="1:13" s="81" customFormat="1" x14ac:dyDescent="0.25">
      <c r="A540" s="79">
        <v>537</v>
      </c>
      <c r="B540" s="79">
        <v>5.7666015624998259</v>
      </c>
      <c r="C540" s="79">
        <v>5.7666015624998259</v>
      </c>
      <c r="D540" s="94"/>
      <c r="E540" s="79">
        <v>800</v>
      </c>
      <c r="F540" s="79">
        <v>62.54357144267108</v>
      </c>
      <c r="G540" s="80"/>
      <c r="H540" s="79">
        <v>-3.9717177504734589</v>
      </c>
      <c r="I540" s="80">
        <v>-2.7482137694678812</v>
      </c>
      <c r="J540" s="103">
        <v>1</v>
      </c>
      <c r="K540" s="103">
        <v>8.7756365375918952E-2</v>
      </c>
      <c r="L540" s="103">
        <v>0.2474729503600914</v>
      </c>
      <c r="M540" s="103">
        <v>3.5874592831175591</v>
      </c>
    </row>
    <row r="541" spans="1:13" s="81" customFormat="1" x14ac:dyDescent="0.25">
      <c r="A541" s="79">
        <v>538</v>
      </c>
      <c r="B541" s="79">
        <v>11</v>
      </c>
      <c r="C541" s="79">
        <v>11</v>
      </c>
      <c r="D541" s="94"/>
      <c r="E541" s="79">
        <v>1310.1339148631721</v>
      </c>
      <c r="F541" s="79">
        <v>62.519497356320969</v>
      </c>
      <c r="G541" s="80"/>
      <c r="H541" s="79">
        <v>0</v>
      </c>
      <c r="I541" s="80">
        <v>-6.7199315199413396</v>
      </c>
      <c r="J541" s="103">
        <v>1</v>
      </c>
      <c r="K541" s="103">
        <v>0.79800114662400912</v>
      </c>
      <c r="L541" s="103">
        <v>2.250363233479705</v>
      </c>
      <c r="M541" s="103">
        <v>9.3839171029843627</v>
      </c>
    </row>
    <row r="542" spans="1:13" s="81" customFormat="1" x14ac:dyDescent="0.25">
      <c r="A542" s="79">
        <v>539</v>
      </c>
      <c r="B542" s="79">
        <v>17</v>
      </c>
      <c r="C542" s="79">
        <v>17</v>
      </c>
      <c r="D542" s="94"/>
      <c r="E542" s="79">
        <v>1047.400754461526</v>
      </c>
      <c r="F542" s="79">
        <v>62.484127216030807</v>
      </c>
      <c r="G542" s="80"/>
      <c r="H542" s="79">
        <v>0</v>
      </c>
      <c r="I542" s="80">
        <v>-6.7199315199413396</v>
      </c>
      <c r="J542" s="103">
        <v>2</v>
      </c>
      <c r="K542" s="103">
        <v>0.88399248765121385</v>
      </c>
      <c r="L542" s="103">
        <v>2.4928588151764228</v>
      </c>
      <c r="M542" s="103">
        <v>11.35098341066033</v>
      </c>
    </row>
    <row r="543" spans="1:13" s="81" customFormat="1" x14ac:dyDescent="0.25">
      <c r="A543" s="79">
        <v>540</v>
      </c>
      <c r="B543" s="79">
        <v>21</v>
      </c>
      <c r="C543" s="79">
        <v>21</v>
      </c>
      <c r="D543" s="94"/>
      <c r="E543" s="79">
        <v>1293.8479908054151</v>
      </c>
      <c r="F543" s="79">
        <v>62.453317419462728</v>
      </c>
      <c r="G543" s="80"/>
      <c r="H543" s="79">
        <v>-4.425660232619431</v>
      </c>
      <c r="I543" s="80">
        <v>-2.2942712873219091</v>
      </c>
      <c r="J543" s="103">
        <v>2</v>
      </c>
      <c r="K543" s="103">
        <v>0.89565046841431672</v>
      </c>
      <c r="L543" s="103">
        <v>2.5257343209283731</v>
      </c>
      <c r="M543" s="103">
        <v>11.074264731624581</v>
      </c>
    </row>
    <row r="544" spans="1:13" s="81" customFormat="1" x14ac:dyDescent="0.25">
      <c r="A544" s="79">
        <v>541</v>
      </c>
      <c r="B544" s="79">
        <v>24</v>
      </c>
      <c r="C544" s="79">
        <v>24</v>
      </c>
      <c r="D544" s="94"/>
      <c r="E544" s="79">
        <v>1478.6834180633309</v>
      </c>
      <c r="F544" s="79">
        <v>62.504215571252217</v>
      </c>
      <c r="G544" s="80"/>
      <c r="H544" s="79">
        <v>-2.146236382579072</v>
      </c>
      <c r="I544" s="80">
        <v>-4.5736951373622681</v>
      </c>
      <c r="J544" s="103">
        <v>2</v>
      </c>
      <c r="K544" s="103">
        <v>0.63049789681461643</v>
      </c>
      <c r="L544" s="103">
        <v>1.7780040690172181</v>
      </c>
      <c r="M544" s="103">
        <v>5.9784575929049897</v>
      </c>
    </row>
    <row r="545" spans="1:13" s="81" customFormat="1" x14ac:dyDescent="0.25">
      <c r="A545" s="79">
        <v>542</v>
      </c>
      <c r="B545" s="79">
        <v>24</v>
      </c>
      <c r="C545" s="79">
        <v>24</v>
      </c>
      <c r="D545" s="94"/>
      <c r="E545" s="79">
        <v>1478.6834180633309</v>
      </c>
      <c r="F545" s="79">
        <v>62.515327009884082</v>
      </c>
      <c r="G545" s="80"/>
      <c r="H545" s="79">
        <v>-2.1241351401259232</v>
      </c>
      <c r="I545" s="80">
        <v>-4.5957963798154164</v>
      </c>
      <c r="J545" s="103">
        <v>2</v>
      </c>
      <c r="K545" s="103">
        <v>0.45511121019929102</v>
      </c>
      <c r="L545" s="103">
        <v>1.2834136127619999</v>
      </c>
      <c r="M545" s="103">
        <v>2.8768514020930098</v>
      </c>
    </row>
    <row r="546" spans="1:13" s="81" customFormat="1" x14ac:dyDescent="0.25">
      <c r="A546" s="79">
        <v>543</v>
      </c>
      <c r="B546" s="79">
        <v>25</v>
      </c>
      <c r="C546" s="79">
        <v>25</v>
      </c>
      <c r="D546" s="94"/>
      <c r="E546" s="79">
        <v>1540.2952271493029</v>
      </c>
      <c r="F546" s="79">
        <v>62.570037378228413</v>
      </c>
      <c r="G546" s="80"/>
      <c r="H546" s="79">
        <v>-0.14611366970501111</v>
      </c>
      <c r="I546" s="80">
        <v>-6.5738178502363276</v>
      </c>
      <c r="J546" s="103">
        <v>2</v>
      </c>
      <c r="K546" s="103">
        <v>0.60926931194850853</v>
      </c>
      <c r="L546" s="103">
        <v>1.7181394596947941</v>
      </c>
      <c r="M546" s="103">
        <v>5.3880417586246967</v>
      </c>
    </row>
    <row r="547" spans="1:13" s="81" customFormat="1" x14ac:dyDescent="0.25">
      <c r="A547" s="79">
        <v>544</v>
      </c>
      <c r="B547" s="79">
        <v>25</v>
      </c>
      <c r="C547" s="79">
        <v>25</v>
      </c>
      <c r="D547" s="94"/>
      <c r="E547" s="79">
        <v>1540.2952271493029</v>
      </c>
      <c r="F547" s="79">
        <v>62.575746548799643</v>
      </c>
      <c r="G547" s="80"/>
      <c r="H547" s="79">
        <v>-28.67409307919085</v>
      </c>
      <c r="I547" s="80">
        <v>21.95416155924951</v>
      </c>
      <c r="J547" s="103">
        <v>2</v>
      </c>
      <c r="K547" s="103">
        <v>0.25553395310842641</v>
      </c>
      <c r="L547" s="103">
        <v>0.72060574776576225</v>
      </c>
      <c r="M547" s="103">
        <v>-0.95160516937105666</v>
      </c>
    </row>
    <row r="548" spans="1:13" s="81" customFormat="1" x14ac:dyDescent="0.25">
      <c r="A548" s="79">
        <v>545</v>
      </c>
      <c r="B548" s="79">
        <v>23</v>
      </c>
      <c r="C548" s="79">
        <v>23</v>
      </c>
      <c r="D548" s="94"/>
      <c r="E548" s="79">
        <v>1417.0716089773589</v>
      </c>
      <c r="F548" s="79">
        <v>62.611845243143819</v>
      </c>
      <c r="G548" s="80"/>
      <c r="H548" s="79">
        <v>-50.294922939506257</v>
      </c>
      <c r="I548" s="80">
        <v>43.574991419564917</v>
      </c>
      <c r="J548" s="103">
        <v>2</v>
      </c>
      <c r="K548" s="103">
        <v>0.12875166889604631</v>
      </c>
      <c r="L548" s="103">
        <v>0.36307970628685049</v>
      </c>
      <c r="M548" s="103">
        <v>-2.743314991833794</v>
      </c>
    </row>
    <row r="549" spans="1:13" s="81" customFormat="1" x14ac:dyDescent="0.25">
      <c r="A549" s="79">
        <v>546</v>
      </c>
      <c r="B549" s="79">
        <v>21</v>
      </c>
      <c r="C549" s="79">
        <v>21</v>
      </c>
      <c r="D549" s="94"/>
      <c r="E549" s="79">
        <v>1293.8479908054151</v>
      </c>
      <c r="F549" s="79">
        <v>62.646299199002499</v>
      </c>
      <c r="G549" s="80"/>
      <c r="H549" s="79">
        <v>-7.5521473557299892</v>
      </c>
      <c r="I549" s="80">
        <v>0.83221583578864955</v>
      </c>
      <c r="J549" s="103">
        <v>2</v>
      </c>
      <c r="K549" s="103">
        <v>0</v>
      </c>
      <c r="L549" s="103">
        <v>0</v>
      </c>
      <c r="M549" s="103">
        <v>-3.232206392702015</v>
      </c>
    </row>
    <row r="550" spans="1:13" s="81" customFormat="1" x14ac:dyDescent="0.25">
      <c r="A550" s="79">
        <v>547</v>
      </c>
      <c r="B550" s="79">
        <v>19</v>
      </c>
      <c r="C550" s="79">
        <v>19</v>
      </c>
      <c r="D550" s="94"/>
      <c r="E550" s="79">
        <v>1170.6243726334701</v>
      </c>
      <c r="F550" s="79">
        <v>62.72637760914408</v>
      </c>
      <c r="G550" s="80"/>
      <c r="H550" s="79">
        <v>-19.019146469876681</v>
      </c>
      <c r="I550" s="80">
        <v>12.29921494993534</v>
      </c>
      <c r="J550" s="103">
        <v>2</v>
      </c>
      <c r="K550" s="103">
        <v>0.16367607825182659</v>
      </c>
      <c r="L550" s="103">
        <v>0.46156654067015113</v>
      </c>
      <c r="M550" s="103">
        <v>-1.162568597691467</v>
      </c>
    </row>
    <row r="551" spans="1:13" s="81" customFormat="1" x14ac:dyDescent="0.25">
      <c r="A551" s="79">
        <v>548</v>
      </c>
      <c r="B551" s="79">
        <v>18</v>
      </c>
      <c r="C551" s="79">
        <v>18</v>
      </c>
      <c r="D551" s="94"/>
      <c r="E551" s="79">
        <v>1109.0125635474981</v>
      </c>
      <c r="F551" s="79">
        <v>62.785882558094023</v>
      </c>
      <c r="G551" s="80"/>
      <c r="H551" s="79">
        <v>-12.00220135702833</v>
      </c>
      <c r="I551" s="80">
        <v>5.2822698370869876</v>
      </c>
      <c r="J551" s="103">
        <v>2</v>
      </c>
      <c r="K551" s="103">
        <v>0.1349281271011997</v>
      </c>
      <c r="L551" s="103">
        <v>0.3804973184253832</v>
      </c>
      <c r="M551" s="103">
        <v>-1.444857876054388</v>
      </c>
    </row>
    <row r="552" spans="1:13" s="81" customFormat="1" x14ac:dyDescent="0.25">
      <c r="A552" s="79">
        <v>549</v>
      </c>
      <c r="B552" s="79">
        <v>16</v>
      </c>
      <c r="C552" s="79">
        <v>16</v>
      </c>
      <c r="D552" s="94"/>
      <c r="E552" s="79">
        <v>985.78894537555379</v>
      </c>
      <c r="F552" s="79">
        <v>62.852252486541062</v>
      </c>
      <c r="G552" s="80"/>
      <c r="H552" s="79">
        <v>-30.098083723535559</v>
      </c>
      <c r="I552" s="80">
        <v>23.378152203594219</v>
      </c>
      <c r="J552" s="103">
        <v>2</v>
      </c>
      <c r="K552" s="103">
        <v>0.1073595333565643</v>
      </c>
      <c r="L552" s="103">
        <v>0.3027538840655114</v>
      </c>
      <c r="M552" s="103">
        <v>-1.4866412597202989</v>
      </c>
    </row>
    <row r="553" spans="1:13" s="81" customFormat="1" x14ac:dyDescent="0.25">
      <c r="A553" s="79">
        <v>550</v>
      </c>
      <c r="B553" s="79">
        <v>15</v>
      </c>
      <c r="C553" s="79">
        <v>15</v>
      </c>
      <c r="D553" s="94"/>
      <c r="E553" s="79">
        <v>924.17713628958177</v>
      </c>
      <c r="F553" s="79">
        <v>62.874018200420842</v>
      </c>
      <c r="G553" s="80"/>
      <c r="H553" s="79">
        <v>-2.6887938667018099</v>
      </c>
      <c r="I553" s="80">
        <v>-4.0311376532395293</v>
      </c>
      <c r="J553" s="103">
        <v>2</v>
      </c>
      <c r="K553" s="103">
        <v>0.2051032870699408</v>
      </c>
      <c r="L553" s="103">
        <v>0.57839126953723297</v>
      </c>
      <c r="M553" s="103">
        <v>0.40469817445798101</v>
      </c>
    </row>
    <row r="554" spans="1:13" s="81" customFormat="1" x14ac:dyDescent="0.25">
      <c r="A554" s="79">
        <v>551</v>
      </c>
      <c r="B554" s="79">
        <v>15</v>
      </c>
      <c r="C554" s="79">
        <v>15</v>
      </c>
      <c r="D554" s="94"/>
      <c r="E554" s="79">
        <v>924.17713628958177</v>
      </c>
      <c r="F554" s="79">
        <v>62.91872333541842</v>
      </c>
      <c r="G554" s="80"/>
      <c r="H554" s="79">
        <v>-0.1569902777190102</v>
      </c>
      <c r="I554" s="80">
        <v>-6.5629412422223297</v>
      </c>
      <c r="J554" s="103">
        <v>2</v>
      </c>
      <c r="K554" s="103">
        <v>0.2694954572369454</v>
      </c>
      <c r="L554" s="103">
        <v>0.75997718940818604</v>
      </c>
      <c r="M554" s="103">
        <v>1.498559263226962</v>
      </c>
    </row>
    <row r="555" spans="1:13" s="81" customFormat="1" x14ac:dyDescent="0.25">
      <c r="A555" s="79">
        <v>552</v>
      </c>
      <c r="B555" s="79">
        <v>14.62683105468736</v>
      </c>
      <c r="C555" s="79">
        <v>14.62683105468736</v>
      </c>
      <c r="D555" s="94"/>
      <c r="E555" s="79">
        <v>901.18552247416574</v>
      </c>
      <c r="F555" s="79">
        <v>62.974893981025957</v>
      </c>
      <c r="G555" s="80"/>
      <c r="H555" s="79">
        <v>-5.2240719471506081</v>
      </c>
      <c r="I555" s="80">
        <v>-1.495859572790732</v>
      </c>
      <c r="J555" s="103">
        <v>2</v>
      </c>
      <c r="K555" s="103">
        <v>0.13309089062072291</v>
      </c>
      <c r="L555" s="103">
        <v>0.37531631155043849</v>
      </c>
      <c r="M555" s="103">
        <v>-0.75031434465174485</v>
      </c>
    </row>
    <row r="556" spans="1:13" s="81" customFormat="1" x14ac:dyDescent="0.25">
      <c r="A556" s="79">
        <v>553</v>
      </c>
      <c r="B556" s="79">
        <v>13</v>
      </c>
      <c r="C556" s="79">
        <v>13</v>
      </c>
      <c r="D556" s="94"/>
      <c r="E556" s="79">
        <v>1548.3400812019299</v>
      </c>
      <c r="F556" s="79">
        <v>63.029731462960257</v>
      </c>
      <c r="G556" s="80"/>
      <c r="H556" s="79">
        <v>-1.7279545194753501</v>
      </c>
      <c r="I556" s="80">
        <v>-4.9919770004659902</v>
      </c>
      <c r="J556" s="103">
        <v>1</v>
      </c>
      <c r="K556" s="103">
        <v>0.29932134285750023</v>
      </c>
      <c r="L556" s="103">
        <v>0.84408618685815062</v>
      </c>
      <c r="M556" s="103">
        <v>-0.18773825435049149</v>
      </c>
    </row>
    <row r="557" spans="1:13" s="81" customFormat="1" x14ac:dyDescent="0.25">
      <c r="A557" s="79">
        <v>554</v>
      </c>
      <c r="B557" s="79">
        <v>13</v>
      </c>
      <c r="C557" s="79">
        <v>13</v>
      </c>
      <c r="D557" s="94"/>
      <c r="E557" s="79">
        <v>1548.3400812019299</v>
      </c>
      <c r="F557" s="79">
        <v>63.102289376613669</v>
      </c>
      <c r="G557" s="80"/>
      <c r="H557" s="79">
        <v>-0.1569902777190102</v>
      </c>
      <c r="I557" s="80">
        <v>-6.5629412422223297</v>
      </c>
      <c r="J557" s="103">
        <v>1</v>
      </c>
      <c r="K557" s="103">
        <v>0.43330673879697712</v>
      </c>
      <c r="L557" s="103">
        <v>1.2219250034074749</v>
      </c>
      <c r="M557" s="103">
        <v>2.226587939929507</v>
      </c>
    </row>
    <row r="558" spans="1:13" s="81" customFormat="1" x14ac:dyDescent="0.25">
      <c r="A558" s="79">
        <v>555</v>
      </c>
      <c r="B558" s="79">
        <v>13</v>
      </c>
      <c r="C558" s="79">
        <v>13</v>
      </c>
      <c r="D558" s="94"/>
      <c r="E558" s="79">
        <v>1548.3400812019299</v>
      </c>
      <c r="F558" s="79">
        <v>63.18631280087704</v>
      </c>
      <c r="G558" s="80"/>
      <c r="H558" s="79">
        <v>-0.1569902777190102</v>
      </c>
      <c r="I558" s="80">
        <v>-6.5629412422223297</v>
      </c>
      <c r="J558" s="103">
        <v>1</v>
      </c>
      <c r="K558" s="103">
        <v>0.40540419585594217</v>
      </c>
      <c r="L558" s="103">
        <v>1.1432398323137569</v>
      </c>
      <c r="M558" s="103">
        <v>1.7264127762263539</v>
      </c>
    </row>
    <row r="559" spans="1:13" s="81" customFormat="1" x14ac:dyDescent="0.25">
      <c r="A559" s="79">
        <v>556</v>
      </c>
      <c r="B559" s="79">
        <v>13</v>
      </c>
      <c r="C559" s="79">
        <v>13</v>
      </c>
      <c r="D559" s="94"/>
      <c r="E559" s="79">
        <v>1548.3400812019299</v>
      </c>
      <c r="F559" s="79">
        <v>63.250225445299392</v>
      </c>
      <c r="G559" s="80"/>
      <c r="H559" s="79">
        <v>-0.1569902777190102</v>
      </c>
      <c r="I559" s="80">
        <v>-6.5629412422223297</v>
      </c>
      <c r="J559" s="103">
        <v>1</v>
      </c>
      <c r="K559" s="103">
        <v>0.4148905104025965</v>
      </c>
      <c r="L559" s="103">
        <v>1.169991239335322</v>
      </c>
      <c r="M559" s="103">
        <v>1.8973149236816791</v>
      </c>
    </row>
    <row r="560" spans="1:13" s="81" customFormat="1" x14ac:dyDescent="0.25">
      <c r="A560" s="79">
        <v>557</v>
      </c>
      <c r="B560" s="79">
        <v>13</v>
      </c>
      <c r="C560" s="79">
        <v>13</v>
      </c>
      <c r="D560" s="94"/>
      <c r="E560" s="79">
        <v>1548.3400812019299</v>
      </c>
      <c r="F560" s="79">
        <v>63.332468365840818</v>
      </c>
      <c r="G560" s="80"/>
      <c r="H560" s="79">
        <v>-0.1569902777190102</v>
      </c>
      <c r="I560" s="80">
        <v>-6.5629412422223297</v>
      </c>
      <c r="J560" s="103">
        <v>1</v>
      </c>
      <c r="K560" s="103">
        <v>0.40456490606309581</v>
      </c>
      <c r="L560" s="103">
        <v>1.1408730350979299</v>
      </c>
      <c r="M560" s="103">
        <v>1.712510745741441</v>
      </c>
    </row>
    <row r="561" spans="1:13" s="81" customFormat="1" x14ac:dyDescent="0.25">
      <c r="A561" s="79">
        <v>558</v>
      </c>
      <c r="B561" s="79">
        <v>13</v>
      </c>
      <c r="C561" s="79">
        <v>13</v>
      </c>
      <c r="D561" s="94"/>
      <c r="E561" s="79">
        <v>1548.3400812019299</v>
      </c>
      <c r="F561" s="79">
        <v>63.396381010263163</v>
      </c>
      <c r="G561" s="80"/>
      <c r="H561" s="79">
        <v>-0.1569902777190102</v>
      </c>
      <c r="I561" s="80">
        <v>-6.5629412422223297</v>
      </c>
      <c r="J561" s="103">
        <v>1</v>
      </c>
      <c r="K561" s="103">
        <v>0.43675751487555697</v>
      </c>
      <c r="L561" s="103">
        <v>1.2316561919490709</v>
      </c>
      <c r="M561" s="103">
        <v>2.2908339923528702</v>
      </c>
    </row>
    <row r="562" spans="1:13" s="81" customFormat="1" x14ac:dyDescent="0.25">
      <c r="A562" s="79">
        <v>559</v>
      </c>
      <c r="B562" s="79">
        <v>14</v>
      </c>
      <c r="C562" s="79">
        <v>14</v>
      </c>
      <c r="D562" s="94"/>
      <c r="E562" s="79">
        <v>1667.443164371309</v>
      </c>
      <c r="F562" s="79">
        <v>63.480404434526527</v>
      </c>
      <c r="G562" s="80"/>
      <c r="H562" s="79">
        <v>-1.4972401914537781</v>
      </c>
      <c r="I562" s="80">
        <v>-5.2226913284875618</v>
      </c>
      <c r="J562" s="103">
        <v>1</v>
      </c>
      <c r="K562" s="103">
        <v>0.63467293690339965</v>
      </c>
      <c r="L562" s="103">
        <v>1.789777682067587</v>
      </c>
      <c r="M562" s="103">
        <v>5.3693838433245071</v>
      </c>
    </row>
    <row r="563" spans="1:13" s="81" customFormat="1" x14ac:dyDescent="0.25">
      <c r="A563" s="79">
        <v>560</v>
      </c>
      <c r="B563" s="79">
        <v>16</v>
      </c>
      <c r="C563" s="79">
        <v>16</v>
      </c>
      <c r="D563" s="94"/>
      <c r="E563" s="79">
        <v>985.78894537555379</v>
      </c>
      <c r="F563" s="79">
        <v>63.514816876050787</v>
      </c>
      <c r="G563" s="80"/>
      <c r="H563" s="79">
        <v>0</v>
      </c>
      <c r="I563" s="80">
        <v>-6.7199315199413396</v>
      </c>
      <c r="J563" s="103">
        <v>2</v>
      </c>
      <c r="K563" s="103">
        <v>0.41467778191348642</v>
      </c>
      <c r="L563" s="103">
        <v>1.169391344996032</v>
      </c>
      <c r="M563" s="103">
        <v>3.7692560186197381</v>
      </c>
    </row>
    <row r="564" spans="1:13" s="81" customFormat="1" x14ac:dyDescent="0.25">
      <c r="A564" s="79">
        <v>561</v>
      </c>
      <c r="B564" s="79">
        <v>16</v>
      </c>
      <c r="C564" s="79">
        <v>16</v>
      </c>
      <c r="D564" s="94"/>
      <c r="E564" s="79">
        <v>985.78894537555379</v>
      </c>
      <c r="F564" s="79">
        <v>63.532202195909953</v>
      </c>
      <c r="G564" s="80"/>
      <c r="H564" s="79">
        <v>-0.76284618234132373</v>
      </c>
      <c r="I564" s="80">
        <v>-5.9570853376000157</v>
      </c>
      <c r="J564" s="103">
        <v>2</v>
      </c>
      <c r="K564" s="103">
        <v>0.24492272007303881</v>
      </c>
      <c r="L564" s="103">
        <v>0.69068207060596942</v>
      </c>
      <c r="M564" s="103">
        <v>0.89029640181244762</v>
      </c>
    </row>
    <row r="565" spans="1:13" s="81" customFormat="1" x14ac:dyDescent="0.25">
      <c r="A565" s="79">
        <v>562</v>
      </c>
      <c r="B565" s="79">
        <v>16</v>
      </c>
      <c r="C565" s="79">
        <v>16</v>
      </c>
      <c r="D565" s="94"/>
      <c r="E565" s="79">
        <v>985.78894537555379</v>
      </c>
      <c r="F565" s="79">
        <v>63.581522524814019</v>
      </c>
      <c r="G565" s="80"/>
      <c r="H565" s="79">
        <v>-1.9650768592520049</v>
      </c>
      <c r="I565" s="80">
        <v>-4.7548546606893343</v>
      </c>
      <c r="J565" s="103">
        <v>2</v>
      </c>
      <c r="K565" s="103">
        <v>0.27697941166581957</v>
      </c>
      <c r="L565" s="103">
        <v>0.78108194089761129</v>
      </c>
      <c r="M565" s="103">
        <v>1.438453534712794</v>
      </c>
    </row>
    <row r="566" spans="1:13" s="81" customFormat="1" x14ac:dyDescent="0.25">
      <c r="A566" s="79">
        <v>563</v>
      </c>
      <c r="B566" s="79">
        <v>16</v>
      </c>
      <c r="C566" s="79">
        <v>16</v>
      </c>
      <c r="D566" s="94"/>
      <c r="E566" s="79">
        <v>985.78894537555379</v>
      </c>
      <c r="F566" s="79">
        <v>63.619356593487737</v>
      </c>
      <c r="G566" s="80"/>
      <c r="H566" s="79">
        <v>-1.9650768592520049</v>
      </c>
      <c r="I566" s="80">
        <v>-4.7548546606893343</v>
      </c>
      <c r="J566" s="103">
        <v>2</v>
      </c>
      <c r="K566" s="103">
        <v>0.30212512604116121</v>
      </c>
      <c r="L566" s="103">
        <v>0.8519928554360745</v>
      </c>
      <c r="M566" s="103">
        <v>1.867049759488741</v>
      </c>
    </row>
    <row r="567" spans="1:13" s="81" customFormat="1" x14ac:dyDescent="0.25">
      <c r="A567" s="79">
        <v>564</v>
      </c>
      <c r="B567" s="79">
        <v>16</v>
      </c>
      <c r="C567" s="79">
        <v>16</v>
      </c>
      <c r="D567" s="94"/>
      <c r="E567" s="79">
        <v>985.78894537555379</v>
      </c>
      <c r="F567" s="79">
        <v>63.680142433001777</v>
      </c>
      <c r="G567" s="80"/>
      <c r="H567" s="79">
        <v>-6.062439697975508</v>
      </c>
      <c r="I567" s="80">
        <v>-0.65749182196583167</v>
      </c>
      <c r="J567" s="103">
        <v>2</v>
      </c>
      <c r="K567" s="103">
        <v>0.17619734229568229</v>
      </c>
      <c r="L567" s="103">
        <v>0.49687650527382421</v>
      </c>
      <c r="M567" s="103">
        <v>-0.29032113949729571</v>
      </c>
    </row>
    <row r="568" spans="1:13" s="81" customFormat="1" x14ac:dyDescent="0.25">
      <c r="A568" s="79">
        <v>565</v>
      </c>
      <c r="B568" s="79">
        <v>13.455566406250121</v>
      </c>
      <c r="C568" s="79">
        <v>13.455566406250121</v>
      </c>
      <c r="D568" s="94"/>
      <c r="E568" s="79">
        <v>1602.5994447747139</v>
      </c>
      <c r="F568" s="79">
        <v>63.729462761905857</v>
      </c>
      <c r="G568" s="80"/>
      <c r="H568" s="79">
        <v>-9.3512603536321883</v>
      </c>
      <c r="I568" s="80">
        <v>2.6313288336908491</v>
      </c>
      <c r="J568" s="103">
        <v>1</v>
      </c>
      <c r="K568" s="103">
        <v>0</v>
      </c>
      <c r="L568" s="103">
        <v>0</v>
      </c>
      <c r="M568" s="103">
        <v>-4.7345071486369577</v>
      </c>
    </row>
    <row r="569" spans="1:13" s="81" customFormat="1" x14ac:dyDescent="0.25">
      <c r="A569" s="79">
        <v>566</v>
      </c>
      <c r="B569" s="79">
        <v>8.473266601562619</v>
      </c>
      <c r="C569" s="79">
        <v>8.473266601562619</v>
      </c>
      <c r="D569" s="94"/>
      <c r="E569" s="79">
        <v>1009.192176762236</v>
      </c>
      <c r="F569" s="79">
        <v>63.803976640604148</v>
      </c>
      <c r="G569" s="80"/>
      <c r="H569" s="79">
        <v>0</v>
      </c>
      <c r="I569" s="80">
        <v>-6.7199315199413396</v>
      </c>
      <c r="J569" s="103">
        <v>1</v>
      </c>
      <c r="K569" s="103">
        <v>0</v>
      </c>
      <c r="L569" s="103">
        <v>0</v>
      </c>
      <c r="M569" s="103">
        <v>-3.313742678628294</v>
      </c>
    </row>
    <row r="570" spans="1:13" s="81" customFormat="1" x14ac:dyDescent="0.25">
      <c r="A570" s="79">
        <v>567</v>
      </c>
      <c r="B570" s="79">
        <v>3</v>
      </c>
      <c r="C570" s="79">
        <v>3</v>
      </c>
      <c r="D570" s="94"/>
      <c r="E570" s="79">
        <v>800</v>
      </c>
      <c r="F570" s="79">
        <v>63.852250719445792</v>
      </c>
      <c r="G570" s="80"/>
      <c r="H570" s="79">
        <v>0</v>
      </c>
      <c r="I570" s="80">
        <v>-6.7199315199413396</v>
      </c>
      <c r="J570" s="103">
        <v>1</v>
      </c>
      <c r="K570" s="103">
        <v>8.7592868813453323E-2</v>
      </c>
      <c r="L570" s="103">
        <v>0.24701189005393839</v>
      </c>
      <c r="M570" s="103">
        <v>-1.2724483186722719</v>
      </c>
    </row>
    <row r="571" spans="1:13" s="81" customFormat="1" x14ac:dyDescent="0.25">
      <c r="A571" s="79">
        <v>568</v>
      </c>
      <c r="B571" s="79">
        <v>0</v>
      </c>
      <c r="C571" s="79">
        <v>0</v>
      </c>
      <c r="D571" s="94"/>
      <c r="E571" s="79">
        <v>800</v>
      </c>
      <c r="F571" s="79">
        <v>63.883672723485773</v>
      </c>
      <c r="G571" s="80"/>
      <c r="H571" s="79">
        <v>-2.0217578812410868</v>
      </c>
      <c r="I571" s="80">
        <v>-4.6981736387002524</v>
      </c>
      <c r="J571" s="103">
        <v>1</v>
      </c>
      <c r="K571" s="103">
        <v>8.7588954736772168E-2</v>
      </c>
      <c r="L571" s="103">
        <v>0.2470008523576975</v>
      </c>
      <c r="M571" s="103">
        <v>8.4129607659476038E-2</v>
      </c>
    </row>
    <row r="572" spans="1:13" s="81" customFormat="1" x14ac:dyDescent="0.25">
      <c r="A572" s="79">
        <v>569</v>
      </c>
      <c r="B572" s="79">
        <v>0</v>
      </c>
      <c r="C572" s="79">
        <v>0</v>
      </c>
      <c r="D572" s="94"/>
      <c r="E572" s="79">
        <v>800</v>
      </c>
      <c r="F572" s="79">
        <v>63.929630603161023</v>
      </c>
      <c r="G572" s="80"/>
      <c r="H572" s="79">
        <v>-4.8157284635800268</v>
      </c>
      <c r="I572" s="80">
        <v>-1.904203056361313</v>
      </c>
      <c r="J572" s="103">
        <v>1</v>
      </c>
      <c r="K572" s="103">
        <v>8.7583230973507162E-2</v>
      </c>
      <c r="L572" s="103">
        <v>0.24698471134529021</v>
      </c>
      <c r="M572" s="103">
        <v>0.14250558033243349</v>
      </c>
    </row>
    <row r="573" spans="1:13" s="81" customFormat="1" x14ac:dyDescent="0.25">
      <c r="A573" s="79">
        <v>570</v>
      </c>
      <c r="B573" s="79">
        <v>0</v>
      </c>
      <c r="C573" s="79">
        <v>0</v>
      </c>
      <c r="D573" s="94"/>
      <c r="E573" s="79">
        <v>800</v>
      </c>
      <c r="F573" s="79">
        <v>63.97692164650951</v>
      </c>
      <c r="G573" s="80"/>
      <c r="H573" s="79">
        <v>-4.8157284635800268</v>
      </c>
      <c r="I573" s="80">
        <v>-1.904203056361313</v>
      </c>
      <c r="J573" s="103">
        <v>1</v>
      </c>
      <c r="K573" s="103">
        <v>8.7577342378500622E-2</v>
      </c>
      <c r="L573" s="103">
        <v>0.24696810550737169</v>
      </c>
      <c r="M573" s="103">
        <v>0.14250558033243349</v>
      </c>
    </row>
    <row r="574" spans="1:13" s="81" customFormat="1" x14ac:dyDescent="0.25">
      <c r="A574" s="79">
        <v>571</v>
      </c>
      <c r="B574" s="79">
        <v>0</v>
      </c>
      <c r="C574" s="79">
        <v>0</v>
      </c>
      <c r="D574" s="94"/>
      <c r="E574" s="79">
        <v>800</v>
      </c>
      <c r="F574" s="79">
        <v>64.004101910016971</v>
      </c>
      <c r="G574" s="80"/>
      <c r="H574" s="79">
        <v>-4.8157284635800268</v>
      </c>
      <c r="I574" s="80">
        <v>-1.904203056361313</v>
      </c>
      <c r="J574" s="103">
        <v>1</v>
      </c>
      <c r="K574" s="103">
        <v>8.7573958494458065E-2</v>
      </c>
      <c r="L574" s="103">
        <v>0.24695856295437171</v>
      </c>
      <c r="M574" s="103">
        <v>0.14250558033243349</v>
      </c>
    </row>
    <row r="575" spans="1:13" s="81" customFormat="1" x14ac:dyDescent="0.25">
      <c r="A575" s="79">
        <v>572</v>
      </c>
      <c r="B575" s="79">
        <v>0</v>
      </c>
      <c r="C575" s="79">
        <v>0</v>
      </c>
      <c r="D575" s="94"/>
      <c r="E575" s="79">
        <v>800</v>
      </c>
      <c r="F575" s="79">
        <v>64.028441182525142</v>
      </c>
      <c r="G575" s="80"/>
      <c r="H575" s="79">
        <v>-4.8157284635800268</v>
      </c>
      <c r="I575" s="80">
        <v>-1.904203056361313</v>
      </c>
      <c r="J575" s="103">
        <v>1</v>
      </c>
      <c r="K575" s="103">
        <v>8.7570928650216151E-2</v>
      </c>
      <c r="L575" s="103">
        <v>0.2469500187936095</v>
      </c>
      <c r="M575" s="103">
        <v>0.14250558033243349</v>
      </c>
    </row>
    <row r="576" spans="1:13" s="81" customFormat="1" x14ac:dyDescent="0.25">
      <c r="A576" s="79">
        <v>573</v>
      </c>
      <c r="B576" s="79">
        <v>0</v>
      </c>
      <c r="C576" s="79">
        <v>0</v>
      </c>
      <c r="D576" s="94"/>
      <c r="E576" s="79">
        <v>800</v>
      </c>
      <c r="F576" s="79">
        <v>64.071941593819943</v>
      </c>
      <c r="G576" s="80"/>
      <c r="H576" s="79">
        <v>-4.8157284635800268</v>
      </c>
      <c r="I576" s="80">
        <v>-1.904203056361313</v>
      </c>
      <c r="J576" s="103">
        <v>1</v>
      </c>
      <c r="K576" s="103">
        <v>8.7565514361310368E-2</v>
      </c>
      <c r="L576" s="103">
        <v>0.24693475049889521</v>
      </c>
      <c r="M576" s="103">
        <v>0.14250558033243349</v>
      </c>
    </row>
    <row r="577" spans="1:13" s="81" customFormat="1" x14ac:dyDescent="0.25">
      <c r="A577" s="79">
        <v>574</v>
      </c>
      <c r="B577" s="79">
        <v>0</v>
      </c>
      <c r="C577" s="79">
        <v>0</v>
      </c>
      <c r="D577" s="94"/>
      <c r="E577" s="79">
        <v>800</v>
      </c>
      <c r="F577" s="79">
        <v>64.096280866328115</v>
      </c>
      <c r="G577" s="80"/>
      <c r="H577" s="79">
        <v>-4.8157284635800268</v>
      </c>
      <c r="I577" s="80">
        <v>-1.904203056361313</v>
      </c>
      <c r="J577" s="103">
        <v>1</v>
      </c>
      <c r="K577" s="103">
        <v>8.756248541891512E-2</v>
      </c>
      <c r="L577" s="103">
        <v>0.24692620888134059</v>
      </c>
      <c r="M577" s="103">
        <v>0.14250558033243349</v>
      </c>
    </row>
    <row r="578" spans="1:13" s="81" customFormat="1" x14ac:dyDescent="0.25">
      <c r="A578" s="79">
        <v>575</v>
      </c>
      <c r="B578" s="79">
        <v>0</v>
      </c>
      <c r="C578" s="79">
        <v>0</v>
      </c>
      <c r="D578" s="94"/>
      <c r="E578" s="79">
        <v>800</v>
      </c>
      <c r="F578" s="79">
        <v>64.120620138836287</v>
      </c>
      <c r="G578" s="80"/>
      <c r="H578" s="79">
        <v>-4.8157284635800268</v>
      </c>
      <c r="I578" s="80">
        <v>-1.904203056361313</v>
      </c>
      <c r="J578" s="103">
        <v>1</v>
      </c>
      <c r="K578" s="103">
        <v>8.755945679997143E-2</v>
      </c>
      <c r="L578" s="103">
        <v>0.2469176681759194</v>
      </c>
      <c r="M578" s="103">
        <v>0.14250558033243349</v>
      </c>
    </row>
    <row r="579" spans="1:13" s="81" customFormat="1" x14ac:dyDescent="0.25">
      <c r="A579" s="79">
        <v>576</v>
      </c>
      <c r="B579" s="79">
        <v>0</v>
      </c>
      <c r="C579" s="79">
        <v>0</v>
      </c>
      <c r="D579" s="94"/>
      <c r="E579" s="79">
        <v>800</v>
      </c>
      <c r="F579" s="79">
        <v>64.144959411344459</v>
      </c>
      <c r="G579" s="80"/>
      <c r="H579" s="79">
        <v>-4.8157284635800268</v>
      </c>
      <c r="I579" s="80">
        <v>-1.904203056361313</v>
      </c>
      <c r="J579" s="103">
        <v>1</v>
      </c>
      <c r="K579" s="103">
        <v>8.7556428504421399E-2</v>
      </c>
      <c r="L579" s="103">
        <v>0.24690912838246831</v>
      </c>
      <c r="M579" s="103">
        <v>0.14250558033243349</v>
      </c>
    </row>
    <row r="580" spans="1:13" s="81" customFormat="1" x14ac:dyDescent="0.25">
      <c r="A580" s="79">
        <v>577</v>
      </c>
      <c r="B580" s="79">
        <v>0</v>
      </c>
      <c r="C580" s="79">
        <v>0</v>
      </c>
      <c r="D580" s="94"/>
      <c r="E580" s="79">
        <v>800</v>
      </c>
      <c r="F580" s="79">
        <v>64.169298683852631</v>
      </c>
      <c r="G580" s="80"/>
      <c r="H580" s="79">
        <v>-4.8157284635800268</v>
      </c>
      <c r="I580" s="80">
        <v>-1.904203056361313</v>
      </c>
      <c r="J580" s="103">
        <v>1</v>
      </c>
      <c r="K580" s="103">
        <v>8.7553400532207198E-2</v>
      </c>
      <c r="L580" s="103">
        <v>0.2469005895008243</v>
      </c>
      <c r="M580" s="103">
        <v>0.14250558033243349</v>
      </c>
    </row>
    <row r="581" spans="1:13" s="81" customFormat="1" x14ac:dyDescent="0.25">
      <c r="A581" s="79">
        <v>578</v>
      </c>
      <c r="B581" s="79">
        <v>0</v>
      </c>
      <c r="C581" s="79">
        <v>0</v>
      </c>
      <c r="D581" s="94"/>
      <c r="E581" s="79">
        <v>800</v>
      </c>
      <c r="F581" s="79">
        <v>64.193637956360803</v>
      </c>
      <c r="G581" s="80"/>
      <c r="H581" s="79">
        <v>-4.8157284635800268</v>
      </c>
      <c r="I581" s="80">
        <v>-1.904203056361313</v>
      </c>
      <c r="J581" s="103">
        <v>1</v>
      </c>
      <c r="K581" s="103">
        <v>8.7550372883270916E-2</v>
      </c>
      <c r="L581" s="103">
        <v>0.246892051530824</v>
      </c>
      <c r="M581" s="103">
        <v>0.14250558033243349</v>
      </c>
    </row>
    <row r="582" spans="1:13" s="81" customFormat="1" x14ac:dyDescent="0.25">
      <c r="A582" s="79">
        <v>579</v>
      </c>
      <c r="B582" s="79">
        <v>0</v>
      </c>
      <c r="C582" s="79">
        <v>0</v>
      </c>
      <c r="D582" s="94"/>
      <c r="E582" s="79">
        <v>800</v>
      </c>
      <c r="F582" s="79">
        <v>64.217977228868975</v>
      </c>
      <c r="G582" s="80"/>
      <c r="H582" s="79">
        <v>-4.8157284635800268</v>
      </c>
      <c r="I582" s="80">
        <v>-1.904203056361313</v>
      </c>
      <c r="J582" s="103">
        <v>1</v>
      </c>
      <c r="K582" s="103">
        <v>8.7547345557554765E-2</v>
      </c>
      <c r="L582" s="103">
        <v>0.24688351447230439</v>
      </c>
      <c r="M582" s="103">
        <v>0.14250558033243349</v>
      </c>
    </row>
    <row r="583" spans="1:13" s="81" customFormat="1" x14ac:dyDescent="0.25">
      <c r="A583" s="79">
        <v>580</v>
      </c>
      <c r="B583" s="79">
        <v>0</v>
      </c>
      <c r="C583" s="79">
        <v>0</v>
      </c>
      <c r="D583" s="94"/>
      <c r="E583" s="79">
        <v>800</v>
      </c>
      <c r="F583" s="79">
        <v>64.242316501377147</v>
      </c>
      <c r="G583" s="80"/>
      <c r="H583" s="79">
        <v>-4.8157284635800268</v>
      </c>
      <c r="I583" s="80">
        <v>-1.904203056361313</v>
      </c>
      <c r="J583" s="103">
        <v>1</v>
      </c>
      <c r="K583" s="103">
        <v>8.7544318555000847E-2</v>
      </c>
      <c r="L583" s="103">
        <v>0.24687497832510241</v>
      </c>
      <c r="M583" s="103">
        <v>0.14250558033243349</v>
      </c>
    </row>
    <row r="584" spans="1:13" s="81" customFormat="1" x14ac:dyDescent="0.25">
      <c r="A584" s="79">
        <v>581</v>
      </c>
      <c r="B584" s="79">
        <v>0</v>
      </c>
      <c r="C584" s="79">
        <v>0</v>
      </c>
      <c r="D584" s="94"/>
      <c r="E584" s="79">
        <v>800</v>
      </c>
      <c r="F584" s="79">
        <v>64.266655773885319</v>
      </c>
      <c r="G584" s="80"/>
      <c r="H584" s="79">
        <v>-4.8157284635800268</v>
      </c>
      <c r="I584" s="80">
        <v>-1.904203056361313</v>
      </c>
      <c r="J584" s="103">
        <v>1</v>
      </c>
      <c r="K584" s="103">
        <v>8.7541291875551389E-2</v>
      </c>
      <c r="L584" s="103">
        <v>0.24686644308905489</v>
      </c>
      <c r="M584" s="103">
        <v>0.14250558033243349</v>
      </c>
    </row>
    <row r="585" spans="1:13" s="81" customFormat="1" x14ac:dyDescent="0.25">
      <c r="A585" s="79">
        <v>582</v>
      </c>
      <c r="B585" s="79">
        <v>0</v>
      </c>
      <c r="C585" s="79">
        <v>0</v>
      </c>
      <c r="D585" s="94"/>
      <c r="E585" s="79">
        <v>800</v>
      </c>
      <c r="F585" s="79">
        <v>64.29099504639349</v>
      </c>
      <c r="G585" s="80"/>
      <c r="H585" s="79">
        <v>-2.0728045340884109</v>
      </c>
      <c r="I585" s="80">
        <v>-4.6471269858529283</v>
      </c>
      <c r="J585" s="103">
        <v>1</v>
      </c>
      <c r="K585" s="103">
        <v>8.7538265519148575E-2</v>
      </c>
      <c r="L585" s="103">
        <v>0.24685790876399899</v>
      </c>
      <c r="M585" s="103">
        <v>8.5196153610424E-2</v>
      </c>
    </row>
    <row r="586" spans="1:13" s="81" customFormat="1" x14ac:dyDescent="0.25">
      <c r="A586" s="79">
        <v>583</v>
      </c>
      <c r="B586" s="79">
        <v>0</v>
      </c>
      <c r="C586" s="79">
        <v>0</v>
      </c>
      <c r="D586" s="94"/>
      <c r="E586" s="79">
        <v>800</v>
      </c>
      <c r="F586" s="79">
        <v>64.315334318901662</v>
      </c>
      <c r="G586" s="80"/>
      <c r="H586" s="79">
        <v>-2.0728045340884109</v>
      </c>
      <c r="I586" s="80">
        <v>-4.6471269858529283</v>
      </c>
      <c r="J586" s="103">
        <v>1</v>
      </c>
      <c r="K586" s="103">
        <v>8.7535239485734634E-2</v>
      </c>
      <c r="L586" s="103">
        <v>0.24684937534977169</v>
      </c>
      <c r="M586" s="103">
        <v>8.5196153610424E-2</v>
      </c>
    </row>
    <row r="587" spans="1:13" s="81" customFormat="1" x14ac:dyDescent="0.25">
      <c r="A587" s="79">
        <v>584</v>
      </c>
      <c r="B587" s="79">
        <v>0</v>
      </c>
      <c r="C587" s="79">
        <v>0</v>
      </c>
      <c r="D587" s="94"/>
      <c r="E587" s="79">
        <v>800</v>
      </c>
      <c r="F587" s="79">
        <v>64.339673591409834</v>
      </c>
      <c r="G587" s="80"/>
      <c r="H587" s="79">
        <v>0</v>
      </c>
      <c r="I587" s="80">
        <v>-6.7199315199413396</v>
      </c>
      <c r="J587" s="103">
        <v>1</v>
      </c>
      <c r="K587" s="103">
        <v>8.7532213775251749E-2</v>
      </c>
      <c r="L587" s="103">
        <v>0.24684084284620991</v>
      </c>
      <c r="M587" s="103">
        <v>4.1887902047863898E-2</v>
      </c>
    </row>
    <row r="588" spans="1:13" s="81" customFormat="1" x14ac:dyDescent="0.25">
      <c r="A588" s="79">
        <v>585</v>
      </c>
      <c r="B588" s="79">
        <v>0</v>
      </c>
      <c r="C588" s="79">
        <v>0</v>
      </c>
      <c r="D588" s="94"/>
      <c r="E588" s="79">
        <v>800</v>
      </c>
      <c r="F588" s="79">
        <v>64.364012863918006</v>
      </c>
      <c r="G588" s="80"/>
      <c r="H588" s="79">
        <v>0</v>
      </c>
      <c r="I588" s="80">
        <v>-6.7199315199413396</v>
      </c>
      <c r="J588" s="103">
        <v>1</v>
      </c>
      <c r="K588" s="103">
        <v>8.7529188387642232E-2</v>
      </c>
      <c r="L588" s="103">
        <v>0.24683231125315111</v>
      </c>
      <c r="M588" s="103">
        <v>4.1887902047863898E-2</v>
      </c>
    </row>
    <row r="589" spans="1:13" s="81" customFormat="1" x14ac:dyDescent="0.25">
      <c r="A589" s="79">
        <v>586</v>
      </c>
      <c r="B589" s="79">
        <v>0</v>
      </c>
      <c r="C589" s="79">
        <v>0</v>
      </c>
      <c r="D589" s="94"/>
      <c r="E589" s="79">
        <v>800</v>
      </c>
      <c r="F589" s="79">
        <v>64.388352136426178</v>
      </c>
      <c r="G589" s="80"/>
      <c r="H589" s="79">
        <v>-6.3091583140215937</v>
      </c>
      <c r="I589" s="80">
        <v>-0.41077320591974598</v>
      </c>
      <c r="J589" s="103">
        <v>1</v>
      </c>
      <c r="K589" s="103">
        <v>8.7526163322848266E-2</v>
      </c>
      <c r="L589" s="103">
        <v>0.24682378057043211</v>
      </c>
      <c r="M589" s="103">
        <v>0.17370863618757909</v>
      </c>
    </row>
    <row r="590" spans="1:13" s="81" customFormat="1" x14ac:dyDescent="0.25">
      <c r="A590" s="79">
        <v>587</v>
      </c>
      <c r="B590" s="79">
        <v>0</v>
      </c>
      <c r="C590" s="79">
        <v>0</v>
      </c>
      <c r="D590" s="94"/>
      <c r="E590" s="79">
        <v>800</v>
      </c>
      <c r="F590" s="79">
        <v>64.41269140893435</v>
      </c>
      <c r="G590" s="80"/>
      <c r="H590" s="79">
        <v>-3.1974036166978062</v>
      </c>
      <c r="I590" s="80">
        <v>-3.5225279032435339</v>
      </c>
      <c r="J590" s="103">
        <v>1</v>
      </c>
      <c r="K590" s="103">
        <v>8.7523138580812176E-2</v>
      </c>
      <c r="L590" s="103">
        <v>0.2468152507978903</v>
      </c>
      <c r="M590" s="103">
        <v>0.10869302423942009</v>
      </c>
    </row>
    <row r="591" spans="1:13" s="81" customFormat="1" x14ac:dyDescent="0.25">
      <c r="A591" s="79">
        <v>588</v>
      </c>
      <c r="B591" s="79">
        <v>0</v>
      </c>
      <c r="C591" s="79">
        <v>0</v>
      </c>
      <c r="D591" s="94"/>
      <c r="E591" s="79">
        <v>800</v>
      </c>
      <c r="F591" s="79">
        <v>64.437030681442522</v>
      </c>
      <c r="G591" s="80"/>
      <c r="H591" s="79">
        <v>-3.1974036166978062</v>
      </c>
      <c r="I591" s="80">
        <v>-3.5225279032435339</v>
      </c>
      <c r="J591" s="103">
        <v>1</v>
      </c>
      <c r="K591" s="103">
        <v>8.7520114161476231E-2</v>
      </c>
      <c r="L591" s="103">
        <v>0.24680672193536299</v>
      </c>
      <c r="M591" s="103">
        <v>0.10869302423942009</v>
      </c>
    </row>
    <row r="592" spans="1:13" s="81" customFormat="1" x14ac:dyDescent="0.25">
      <c r="A592" s="79">
        <v>589</v>
      </c>
      <c r="B592" s="79">
        <v>0</v>
      </c>
      <c r="C592" s="79">
        <v>0</v>
      </c>
      <c r="D592" s="94"/>
      <c r="E592" s="79">
        <v>800</v>
      </c>
      <c r="F592" s="79">
        <v>64.461369953950694</v>
      </c>
      <c r="G592" s="80"/>
      <c r="H592" s="79">
        <v>-11.751262065049319</v>
      </c>
      <c r="I592" s="80">
        <v>5.0313305451079779</v>
      </c>
      <c r="J592" s="103">
        <v>1</v>
      </c>
      <c r="K592" s="103">
        <v>8.7517090064782699E-2</v>
      </c>
      <c r="L592" s="103">
        <v>0.24679819398268721</v>
      </c>
      <c r="M592" s="103">
        <v>0.28741351978998442</v>
      </c>
    </row>
    <row r="593" spans="1:13" s="81" customFormat="1" x14ac:dyDescent="0.25">
      <c r="A593" s="79">
        <v>590</v>
      </c>
      <c r="B593" s="79">
        <v>0</v>
      </c>
      <c r="C593" s="79">
        <v>0</v>
      </c>
      <c r="D593" s="94"/>
      <c r="E593" s="79">
        <v>800</v>
      </c>
      <c r="F593" s="79">
        <v>64.485709226458866</v>
      </c>
      <c r="G593" s="80"/>
      <c r="H593" s="79">
        <v>-11.751262065049319</v>
      </c>
      <c r="I593" s="80">
        <v>5.0313305451079779</v>
      </c>
      <c r="J593" s="103">
        <v>1</v>
      </c>
      <c r="K593" s="103">
        <v>8.7514066290673945E-2</v>
      </c>
      <c r="L593" s="103">
        <v>0.2467896669397005</v>
      </c>
      <c r="M593" s="103">
        <v>0.28741351978998442</v>
      </c>
    </row>
    <row r="594" spans="1:13" s="81" customFormat="1" x14ac:dyDescent="0.25">
      <c r="A594" s="79">
        <v>591</v>
      </c>
      <c r="B594" s="79">
        <v>0</v>
      </c>
      <c r="C594" s="79">
        <v>0</v>
      </c>
      <c r="D594" s="94"/>
      <c r="E594" s="79">
        <v>800</v>
      </c>
      <c r="F594" s="79">
        <v>64.510048498967038</v>
      </c>
      <c r="G594" s="80"/>
      <c r="H594" s="79">
        <v>-3.1974036166978062</v>
      </c>
      <c r="I594" s="80">
        <v>-3.5225279032435339</v>
      </c>
      <c r="J594" s="103">
        <v>1</v>
      </c>
      <c r="K594" s="103">
        <v>8.7511042839092265E-2</v>
      </c>
      <c r="L594" s="103">
        <v>0.2467811408062402</v>
      </c>
      <c r="M594" s="103">
        <v>0.10869302423942009</v>
      </c>
    </row>
    <row r="595" spans="1:13" s="81" customFormat="1" x14ac:dyDescent="0.25">
      <c r="A595" s="79">
        <v>592</v>
      </c>
      <c r="B595" s="79">
        <v>0</v>
      </c>
      <c r="C595" s="79">
        <v>0</v>
      </c>
      <c r="D595" s="94"/>
      <c r="E595" s="79">
        <v>800</v>
      </c>
      <c r="F595" s="79">
        <v>64.53438777147521</v>
      </c>
      <c r="G595" s="80"/>
      <c r="H595" s="79">
        <v>-2.2555359175629839</v>
      </c>
      <c r="I595" s="80">
        <v>-4.4643956023783549</v>
      </c>
      <c r="J595" s="103">
        <v>1</v>
      </c>
      <c r="K595" s="103">
        <v>8.7508019709980012E-2</v>
      </c>
      <c r="L595" s="103">
        <v>0.24677261558214361</v>
      </c>
      <c r="M595" s="103">
        <v>8.901406147088313E-2</v>
      </c>
    </row>
    <row r="596" spans="1:13" s="81" customFormat="1" x14ac:dyDescent="0.25">
      <c r="A596" s="79">
        <v>593</v>
      </c>
      <c r="B596" s="79">
        <v>0</v>
      </c>
      <c r="C596" s="79">
        <v>0</v>
      </c>
      <c r="D596" s="94"/>
      <c r="E596" s="79">
        <v>800</v>
      </c>
      <c r="F596" s="79">
        <v>64.558727043983382</v>
      </c>
      <c r="G596" s="80"/>
      <c r="H596" s="79">
        <v>-3.1974036166978062</v>
      </c>
      <c r="I596" s="80">
        <v>-3.5225279032435339</v>
      </c>
      <c r="J596" s="103">
        <v>1</v>
      </c>
      <c r="K596" s="103">
        <v>8.750499690327955E-2</v>
      </c>
      <c r="L596" s="103">
        <v>0.2467640912672483</v>
      </c>
      <c r="M596" s="103">
        <v>0.10869302423942009</v>
      </c>
    </row>
    <row r="597" spans="1:13" s="81" customFormat="1" x14ac:dyDescent="0.25">
      <c r="A597" s="79">
        <v>594</v>
      </c>
      <c r="B597" s="79">
        <v>0</v>
      </c>
      <c r="C597" s="79">
        <v>0</v>
      </c>
      <c r="D597" s="94"/>
      <c r="E597" s="79">
        <v>800</v>
      </c>
      <c r="F597" s="79">
        <v>64.583066316491553</v>
      </c>
      <c r="G597" s="80"/>
      <c r="H597" s="79">
        <v>-11.751262065049319</v>
      </c>
      <c r="I597" s="80">
        <v>5.0313305451079779</v>
      </c>
      <c r="J597" s="103">
        <v>1</v>
      </c>
      <c r="K597" s="103">
        <v>8.7501974418933232E-2</v>
      </c>
      <c r="L597" s="103">
        <v>0.24675556786139169</v>
      </c>
      <c r="M597" s="103">
        <v>0.28741351978998442</v>
      </c>
    </row>
    <row r="598" spans="1:13" s="81" customFormat="1" x14ac:dyDescent="0.25">
      <c r="A598" s="79">
        <v>595</v>
      </c>
      <c r="B598" s="79">
        <v>0</v>
      </c>
      <c r="C598" s="79">
        <v>0</v>
      </c>
      <c r="D598" s="94"/>
      <c r="E598" s="79">
        <v>800</v>
      </c>
      <c r="F598" s="79">
        <v>64.607405588999725</v>
      </c>
      <c r="G598" s="80"/>
      <c r="H598" s="79">
        <v>-11.751262065049319</v>
      </c>
      <c r="I598" s="80">
        <v>5.0313305451079779</v>
      </c>
      <c r="J598" s="103">
        <v>1</v>
      </c>
      <c r="K598" s="103">
        <v>8.7498952256883464E-2</v>
      </c>
      <c r="L598" s="103">
        <v>0.24674704536441139</v>
      </c>
      <c r="M598" s="103">
        <v>0.28741351978998442</v>
      </c>
    </row>
    <row r="599" spans="1:13" s="81" customFormat="1" x14ac:dyDescent="0.25">
      <c r="A599" s="79">
        <v>596</v>
      </c>
      <c r="B599" s="79">
        <v>0</v>
      </c>
      <c r="C599" s="79">
        <v>0</v>
      </c>
      <c r="D599" s="94"/>
      <c r="E599" s="79">
        <v>800</v>
      </c>
      <c r="F599" s="79">
        <v>64.631744861507897</v>
      </c>
      <c r="G599" s="80"/>
      <c r="H599" s="79">
        <v>-3.1974036166978062</v>
      </c>
      <c r="I599" s="80">
        <v>-3.5225279032435339</v>
      </c>
      <c r="J599" s="103">
        <v>1</v>
      </c>
      <c r="K599" s="103">
        <v>8.7495930417072612E-2</v>
      </c>
      <c r="L599" s="103">
        <v>0.24673852377614469</v>
      </c>
      <c r="M599" s="103">
        <v>0.10869302423942009</v>
      </c>
    </row>
    <row r="600" spans="1:13" s="81" customFormat="1" x14ac:dyDescent="0.25">
      <c r="A600" s="79">
        <v>597</v>
      </c>
      <c r="B600" s="79">
        <v>0</v>
      </c>
      <c r="C600" s="79">
        <v>0</v>
      </c>
      <c r="D600" s="94"/>
      <c r="E600" s="79">
        <v>800</v>
      </c>
      <c r="F600" s="79">
        <v>64.656084134016069</v>
      </c>
      <c r="G600" s="80"/>
      <c r="H600" s="79">
        <v>-3.1974036166978062</v>
      </c>
      <c r="I600" s="80">
        <v>-3.5225279032435339</v>
      </c>
      <c r="J600" s="103">
        <v>1</v>
      </c>
      <c r="K600" s="103">
        <v>8.7492908899443167E-2</v>
      </c>
      <c r="L600" s="103">
        <v>0.2467300030964297</v>
      </c>
      <c r="M600" s="103">
        <v>0.10869302423942009</v>
      </c>
    </row>
    <row r="601" spans="1:13" s="81" customFormat="1" x14ac:dyDescent="0.25">
      <c r="A601" s="79">
        <v>598</v>
      </c>
      <c r="B601" s="79">
        <v>0</v>
      </c>
      <c r="C601" s="79">
        <v>0</v>
      </c>
      <c r="D601" s="94"/>
      <c r="E601" s="79">
        <v>800</v>
      </c>
      <c r="F601" s="79">
        <v>64.680423406524241</v>
      </c>
      <c r="G601" s="80"/>
      <c r="H601" s="79">
        <v>-11.751262065049319</v>
      </c>
      <c r="I601" s="80">
        <v>5.0313305451079779</v>
      </c>
      <c r="J601" s="103">
        <v>1</v>
      </c>
      <c r="K601" s="103">
        <v>8.7489887703937466E-2</v>
      </c>
      <c r="L601" s="103">
        <v>0.2467214833251036</v>
      </c>
      <c r="M601" s="103">
        <v>0.28741351978998442</v>
      </c>
    </row>
    <row r="602" spans="1:13" s="81" customFormat="1" x14ac:dyDescent="0.25">
      <c r="A602" s="79">
        <v>599</v>
      </c>
      <c r="B602" s="79">
        <v>0</v>
      </c>
      <c r="C602" s="79">
        <v>0</v>
      </c>
      <c r="D602" s="94"/>
      <c r="E602" s="79">
        <v>800</v>
      </c>
      <c r="F602" s="79">
        <v>64.756963569163901</v>
      </c>
      <c r="G602" s="80"/>
      <c r="H602" s="79">
        <v>-11.751262065049319</v>
      </c>
      <c r="I602" s="80">
        <v>5.0313305451079779</v>
      </c>
      <c r="J602" s="103">
        <v>1</v>
      </c>
      <c r="K602" s="103">
        <v>8.7480388992910413E-2</v>
      </c>
      <c r="L602" s="103">
        <v>0.24669469696000729</v>
      </c>
      <c r="M602" s="103">
        <v>0.28741351978998442</v>
      </c>
    </row>
    <row r="603" spans="1:13" s="81" customFormat="1" x14ac:dyDescent="0.25">
      <c r="A603" s="79">
        <v>600</v>
      </c>
      <c r="B603" s="79">
        <v>0</v>
      </c>
      <c r="C603" s="79">
        <v>0</v>
      </c>
      <c r="D603" s="94"/>
      <c r="E603" s="79">
        <v>800</v>
      </c>
      <c r="F603" s="79">
        <v>64.781302841672073</v>
      </c>
      <c r="G603" s="80"/>
      <c r="H603" s="79">
        <v>-2.2555359175629839</v>
      </c>
      <c r="I603" s="80">
        <v>-4.4643956023783549</v>
      </c>
      <c r="J603" s="103">
        <v>1</v>
      </c>
      <c r="K603" s="103">
        <v>8.7477369131903709E-2</v>
      </c>
      <c r="L603" s="103">
        <v>0.24668618095196851</v>
      </c>
      <c r="M603" s="103">
        <v>8.901406147088313E-2</v>
      </c>
    </row>
    <row r="604" spans="1:13" s="81" customFormat="1" x14ac:dyDescent="0.25">
      <c r="A604" s="79">
        <v>601</v>
      </c>
      <c r="B604" s="79">
        <v>0</v>
      </c>
      <c r="C604" s="79">
        <v>0</v>
      </c>
      <c r="D604" s="94"/>
      <c r="E604" s="79">
        <v>800</v>
      </c>
      <c r="F604" s="79">
        <v>64.799557818746209</v>
      </c>
      <c r="G604" s="80"/>
      <c r="H604" s="79">
        <v>-2.4376576340372438</v>
      </c>
      <c r="I604" s="80">
        <v>-4.2822738859040959</v>
      </c>
      <c r="J604" s="103">
        <v>1</v>
      </c>
      <c r="K604" s="103">
        <v>8.7475104382507551E-2</v>
      </c>
      <c r="L604" s="103">
        <v>0.24667979435867129</v>
      </c>
      <c r="M604" s="103">
        <v>9.2819231221508564E-2</v>
      </c>
    </row>
    <row r="605" spans="1:13" s="81" customFormat="1" x14ac:dyDescent="0.25">
      <c r="A605" s="79">
        <v>602</v>
      </c>
      <c r="B605" s="79">
        <v>1</v>
      </c>
      <c r="C605" s="79">
        <v>1</v>
      </c>
      <c r="D605" s="94"/>
      <c r="E605" s="79">
        <v>800</v>
      </c>
      <c r="F605" s="79">
        <v>64.846848862094703</v>
      </c>
      <c r="G605" s="80"/>
      <c r="H605" s="79">
        <v>-4.6956314513308186</v>
      </c>
      <c r="I605" s="80">
        <v>-2.0243000686105201</v>
      </c>
      <c r="J605" s="103">
        <v>1</v>
      </c>
      <c r="K605" s="103">
        <v>8.7469238201783761E-2</v>
      </c>
      <c r="L605" s="103">
        <v>0.2466632517290302</v>
      </c>
      <c r="M605" s="103">
        <v>0.39248035734867942</v>
      </c>
    </row>
    <row r="606" spans="1:13" s="81" customFormat="1" x14ac:dyDescent="0.25">
      <c r="A606" s="79">
        <v>603</v>
      </c>
      <c r="B606" s="79">
        <v>3.1767578124999329</v>
      </c>
      <c r="C606" s="79">
        <v>3.1767578124999329</v>
      </c>
      <c r="D606" s="94"/>
      <c r="E606" s="79">
        <v>800</v>
      </c>
      <c r="F606" s="79">
        <v>64.850121668538861</v>
      </c>
      <c r="G606" s="80"/>
      <c r="H606" s="79">
        <v>-12.50752091709829</v>
      </c>
      <c r="I606" s="80">
        <v>5.7875893971569514</v>
      </c>
      <c r="J606" s="103">
        <v>1</v>
      </c>
      <c r="K606" s="103">
        <v>8.7468832273985761E-2</v>
      </c>
      <c r="L606" s="103">
        <v>0.2466621070126398</v>
      </c>
      <c r="M606" s="103">
        <v>2.059041354967921</v>
      </c>
    </row>
    <row r="607" spans="1:13" s="81" customFormat="1" x14ac:dyDescent="0.25">
      <c r="A607" s="79">
        <v>604</v>
      </c>
      <c r="B607" s="79">
        <v>8</v>
      </c>
      <c r="C607" s="79">
        <v>8</v>
      </c>
      <c r="D607" s="94"/>
      <c r="E607" s="79">
        <v>952.82466535503374</v>
      </c>
      <c r="F607" s="79">
        <v>64.82604758218875</v>
      </c>
      <c r="G607" s="80"/>
      <c r="H607" s="79">
        <v>-13.713399443911079</v>
      </c>
      <c r="I607" s="80">
        <v>6.9934679239697379</v>
      </c>
      <c r="J607" s="103">
        <v>1</v>
      </c>
      <c r="K607" s="103">
        <v>0.52359006999211177</v>
      </c>
      <c r="L607" s="103">
        <v>1.4765239973777551</v>
      </c>
      <c r="M607" s="103">
        <v>5.6728620134404908</v>
      </c>
    </row>
    <row r="608" spans="1:13" s="81" customFormat="1" x14ac:dyDescent="0.25">
      <c r="A608" s="79">
        <v>605</v>
      </c>
      <c r="B608" s="79">
        <v>12</v>
      </c>
      <c r="C608" s="79">
        <v>12</v>
      </c>
      <c r="D608" s="94"/>
      <c r="E608" s="79">
        <v>1429.2369980325509</v>
      </c>
      <c r="F608" s="79">
        <v>64.811272405289557</v>
      </c>
      <c r="G608" s="80"/>
      <c r="H608" s="79">
        <v>0</v>
      </c>
      <c r="I608" s="80">
        <v>-6.7199315199413396</v>
      </c>
      <c r="J608" s="103">
        <v>1</v>
      </c>
      <c r="K608" s="103">
        <v>0.77232967286338661</v>
      </c>
      <c r="L608" s="103">
        <v>2.1779696774747501</v>
      </c>
      <c r="M608" s="103">
        <v>8.6269679794827336</v>
      </c>
    </row>
    <row r="609" spans="1:13" s="81" customFormat="1" x14ac:dyDescent="0.25">
      <c r="A609" s="79">
        <v>606</v>
      </c>
      <c r="B609" s="79">
        <v>17.859863281250099</v>
      </c>
      <c r="C609" s="79">
        <v>17.859863281250099</v>
      </c>
      <c r="D609" s="94"/>
      <c r="E609" s="79">
        <v>1100.3784867859449</v>
      </c>
      <c r="F609" s="79">
        <v>64.800960409035966</v>
      </c>
      <c r="G609" s="80"/>
      <c r="H609" s="79">
        <v>0</v>
      </c>
      <c r="I609" s="80">
        <v>-6.7199315199413396</v>
      </c>
      <c r="J609" s="103">
        <v>2</v>
      </c>
      <c r="K609" s="103">
        <v>0.92531072445312879</v>
      </c>
      <c r="L609" s="103">
        <v>2.6093762429578229</v>
      </c>
      <c r="M609" s="103">
        <v>11.9509748835438</v>
      </c>
    </row>
    <row r="610" spans="1:13" s="81" customFormat="1" x14ac:dyDescent="0.25">
      <c r="A610" s="79">
        <v>607</v>
      </c>
      <c r="B610" s="79">
        <v>22.140136718749901</v>
      </c>
      <c r="C610" s="79">
        <v>22.140136718749901</v>
      </c>
      <c r="D610" s="94"/>
      <c r="E610" s="79">
        <v>1364.09387665294</v>
      </c>
      <c r="F610" s="79">
        <v>64.770150612467887</v>
      </c>
      <c r="G610" s="80"/>
      <c r="H610" s="79">
        <v>-5.0161793845204707</v>
      </c>
      <c r="I610" s="80">
        <v>-1.7037521354208689</v>
      </c>
      <c r="J610" s="103">
        <v>2</v>
      </c>
      <c r="K610" s="103">
        <v>1.1923125085045461</v>
      </c>
      <c r="L610" s="103">
        <v>3.3623212739828192</v>
      </c>
      <c r="M610" s="103">
        <v>15.898082763276911</v>
      </c>
    </row>
    <row r="611" spans="1:13" s="81" customFormat="1" x14ac:dyDescent="0.25">
      <c r="A611" s="79">
        <v>608</v>
      </c>
      <c r="B611" s="79">
        <v>29</v>
      </c>
      <c r="C611" s="79">
        <v>29</v>
      </c>
      <c r="D611" s="94"/>
      <c r="E611" s="79">
        <v>1786.7424634931911</v>
      </c>
      <c r="F611" s="79">
        <v>64.824970388476899</v>
      </c>
      <c r="G611" s="80"/>
      <c r="H611" s="79">
        <v>-5.8743622334693724</v>
      </c>
      <c r="I611" s="80">
        <v>-0.84556928647196727</v>
      </c>
      <c r="J611" s="103">
        <v>2</v>
      </c>
      <c r="K611" s="103">
        <v>1.976893808307487</v>
      </c>
      <c r="L611" s="103">
        <v>5.5748405394271119</v>
      </c>
      <c r="M611" s="103">
        <v>28.129043426689329</v>
      </c>
    </row>
    <row r="612" spans="1:13" s="81" customFormat="1" x14ac:dyDescent="0.25">
      <c r="A612" s="79">
        <v>609</v>
      </c>
      <c r="B612" s="79">
        <v>35</v>
      </c>
      <c r="C612" s="79">
        <v>35</v>
      </c>
      <c r="D612" s="94"/>
      <c r="E612" s="79">
        <v>1349.475213340042</v>
      </c>
      <c r="F612" s="79">
        <v>64.792756603232007</v>
      </c>
      <c r="G612" s="80"/>
      <c r="H612" s="79">
        <v>-6.6519005387827201</v>
      </c>
      <c r="I612" s="80">
        <v>-6.8030981158619497E-2</v>
      </c>
      <c r="J612" s="103">
        <v>3</v>
      </c>
      <c r="K612" s="103">
        <v>1.268601342283433</v>
      </c>
      <c r="L612" s="103">
        <v>3.5774557852392799</v>
      </c>
      <c r="M612" s="103">
        <v>17.181239026905061</v>
      </c>
    </row>
    <row r="613" spans="1:13" s="81" customFormat="1" x14ac:dyDescent="0.25">
      <c r="A613" s="79">
        <v>610</v>
      </c>
      <c r="B613" s="79">
        <v>37.107177734374872</v>
      </c>
      <c r="C613" s="79">
        <v>37.107177734374872</v>
      </c>
      <c r="D613" s="94"/>
      <c r="E613" s="79">
        <v>1430.720473986926</v>
      </c>
      <c r="F613" s="79">
        <v>64.895169231209664</v>
      </c>
      <c r="G613" s="80"/>
      <c r="H613" s="79">
        <v>-7.9342596270856278</v>
      </c>
      <c r="I613" s="80">
        <v>1.214328107144288</v>
      </c>
      <c r="J613" s="103">
        <v>3</v>
      </c>
      <c r="K613" s="103">
        <v>1.243644780965879</v>
      </c>
      <c r="L613" s="103">
        <v>3.5070782823237798</v>
      </c>
      <c r="M613" s="103">
        <v>16.628246885431079</v>
      </c>
    </row>
    <row r="614" spans="1:13" s="81" customFormat="1" x14ac:dyDescent="0.25">
      <c r="A614" s="79">
        <v>611</v>
      </c>
      <c r="B614" s="79">
        <v>42</v>
      </c>
      <c r="C614" s="79">
        <v>42</v>
      </c>
      <c r="D614" s="94"/>
      <c r="E614" s="79">
        <v>1619.370256008051</v>
      </c>
      <c r="F614" s="79">
        <v>65.024003385264905</v>
      </c>
      <c r="G614" s="80"/>
      <c r="H614" s="79">
        <v>-4.7826878600490152</v>
      </c>
      <c r="I614" s="80">
        <v>-1.9372436598923239</v>
      </c>
      <c r="J614" s="103">
        <v>3</v>
      </c>
      <c r="K614" s="103">
        <v>2.071932426760009</v>
      </c>
      <c r="L614" s="103">
        <v>5.8428494434632237</v>
      </c>
      <c r="M614" s="103">
        <v>29.93995109481067</v>
      </c>
    </row>
    <row r="615" spans="1:13" s="81" customFormat="1" x14ac:dyDescent="0.25">
      <c r="A615" s="79">
        <v>612</v>
      </c>
      <c r="B615" s="79">
        <v>46</v>
      </c>
      <c r="C615" s="79">
        <v>46</v>
      </c>
      <c r="D615" s="94"/>
      <c r="E615" s="79">
        <v>1307.256080893126</v>
      </c>
      <c r="F615" s="79">
        <v>65.101500053372447</v>
      </c>
      <c r="G615" s="80"/>
      <c r="H615" s="79">
        <v>-11.339600306932169</v>
      </c>
      <c r="I615" s="80">
        <v>4.6196687869908306</v>
      </c>
      <c r="J615" s="103">
        <v>4</v>
      </c>
      <c r="K615" s="103">
        <v>1.2450056160403571</v>
      </c>
      <c r="L615" s="103">
        <v>3.5109158372338061</v>
      </c>
      <c r="M615" s="103">
        <v>16.85825469499396</v>
      </c>
    </row>
    <row r="616" spans="1:13" s="81" customFormat="1" x14ac:dyDescent="0.25">
      <c r="A616" s="79">
        <v>613</v>
      </c>
      <c r="B616" s="79">
        <v>47.090698242187358</v>
      </c>
      <c r="C616" s="79">
        <v>47.090698242187358</v>
      </c>
      <c r="D616" s="94"/>
      <c r="E616" s="79">
        <v>1338.252209360928</v>
      </c>
      <c r="F616" s="79">
        <v>65.20906491536492</v>
      </c>
      <c r="G616" s="80"/>
      <c r="H616" s="79">
        <v>-7.8615391883051879</v>
      </c>
      <c r="I616" s="80">
        <v>1.1416076683638481</v>
      </c>
      <c r="J616" s="103">
        <v>4</v>
      </c>
      <c r="K616" s="103">
        <v>0.72431717771828774</v>
      </c>
      <c r="L616" s="103">
        <v>2.0425744411655709</v>
      </c>
      <c r="M616" s="103">
        <v>8.0669311989178585</v>
      </c>
    </row>
    <row r="617" spans="1:13" s="81" customFormat="1" x14ac:dyDescent="0.25">
      <c r="A617" s="79">
        <v>614</v>
      </c>
      <c r="B617" s="79">
        <v>48</v>
      </c>
      <c r="C617" s="79">
        <v>48</v>
      </c>
      <c r="D617" s="94"/>
      <c r="E617" s="79">
        <v>1364.093301801523</v>
      </c>
      <c r="F617" s="79">
        <v>65.301630540505514</v>
      </c>
      <c r="G617" s="80"/>
      <c r="H617" s="79">
        <v>-7.8615391883051879</v>
      </c>
      <c r="I617" s="80">
        <v>1.1416076683638481</v>
      </c>
      <c r="J617" s="103">
        <v>4</v>
      </c>
      <c r="K617" s="103">
        <v>0.88996951177700179</v>
      </c>
      <c r="L617" s="103">
        <v>2.5097140232111448</v>
      </c>
      <c r="M617" s="103">
        <v>10.82752605049285</v>
      </c>
    </row>
    <row r="618" spans="1:13" s="81" customFormat="1" x14ac:dyDescent="0.25">
      <c r="A618" s="79">
        <v>615</v>
      </c>
      <c r="B618" s="79">
        <v>49</v>
      </c>
      <c r="C618" s="79">
        <v>49</v>
      </c>
      <c r="D618" s="94"/>
      <c r="E618" s="79">
        <v>1392.511912255721</v>
      </c>
      <c r="F618" s="79">
        <v>65.375849080533584</v>
      </c>
      <c r="G618" s="80"/>
      <c r="H618" s="79">
        <v>-7.8615391883051879</v>
      </c>
      <c r="I618" s="80">
        <v>1.1416076683638481</v>
      </c>
      <c r="J618" s="103">
        <v>4</v>
      </c>
      <c r="K618" s="103">
        <v>0.77080827674128249</v>
      </c>
      <c r="L618" s="103">
        <v>2.1736793404104171</v>
      </c>
      <c r="M618" s="103">
        <v>8.7125802300810005</v>
      </c>
    </row>
    <row r="619" spans="1:13" s="81" customFormat="1" x14ac:dyDescent="0.25">
      <c r="A619" s="79">
        <v>616</v>
      </c>
      <c r="B619" s="79">
        <v>49</v>
      </c>
      <c r="C619" s="79">
        <v>49</v>
      </c>
      <c r="D619" s="94"/>
      <c r="E619" s="79">
        <v>1392.511912255721</v>
      </c>
      <c r="F619" s="79">
        <v>65.495591309749472</v>
      </c>
      <c r="G619" s="80"/>
      <c r="H619" s="79">
        <v>0</v>
      </c>
      <c r="I619" s="80">
        <v>-6.7199315199413396</v>
      </c>
      <c r="J619" s="103">
        <v>4</v>
      </c>
      <c r="K619" s="103">
        <v>0.29997098350976009</v>
      </c>
      <c r="L619" s="103">
        <v>0.84591817349752352</v>
      </c>
      <c r="M619" s="103">
        <v>0.45508739600868642</v>
      </c>
    </row>
    <row r="620" spans="1:13" s="81" customFormat="1" x14ac:dyDescent="0.25">
      <c r="A620" s="79">
        <v>617</v>
      </c>
      <c r="B620" s="79">
        <v>48</v>
      </c>
      <c r="C620" s="79">
        <v>48</v>
      </c>
      <c r="D620" s="94"/>
      <c r="E620" s="79">
        <v>1364.093301801523</v>
      </c>
      <c r="F620" s="79">
        <v>65.593015948052866</v>
      </c>
      <c r="G620" s="80"/>
      <c r="H620" s="79">
        <v>-9.2194584760665208</v>
      </c>
      <c r="I620" s="80">
        <v>2.4995269561251812</v>
      </c>
      <c r="J620" s="103">
        <v>4</v>
      </c>
      <c r="K620" s="103">
        <v>0.39165625322373682</v>
      </c>
      <c r="L620" s="103">
        <v>1.104470634090938</v>
      </c>
      <c r="M620" s="103">
        <v>2.1893849783916979</v>
      </c>
    </row>
    <row r="621" spans="1:13" s="81" customFormat="1" x14ac:dyDescent="0.25">
      <c r="A621" s="79">
        <v>618</v>
      </c>
      <c r="B621" s="79">
        <v>48</v>
      </c>
      <c r="C621" s="79">
        <v>48</v>
      </c>
      <c r="D621" s="94"/>
      <c r="E621" s="79">
        <v>1364.093301801523</v>
      </c>
      <c r="F621" s="79">
        <v>65.675287983500297</v>
      </c>
      <c r="G621" s="80"/>
      <c r="H621" s="79">
        <v>-9.0596687415952175</v>
      </c>
      <c r="I621" s="80">
        <v>2.3397372216538779</v>
      </c>
      <c r="J621" s="103">
        <v>4</v>
      </c>
      <c r="K621" s="103">
        <v>0.43147229355094618</v>
      </c>
      <c r="L621" s="103">
        <v>1.216751867813668</v>
      </c>
      <c r="M621" s="103">
        <v>2.8929828586841411</v>
      </c>
    </row>
    <row r="622" spans="1:13" s="81" customFormat="1" x14ac:dyDescent="0.25">
      <c r="A622" s="79">
        <v>619</v>
      </c>
      <c r="B622" s="79">
        <v>47</v>
      </c>
      <c r="C622" s="79">
        <v>47</v>
      </c>
      <c r="D622" s="94"/>
      <c r="E622" s="79">
        <v>1335.6746913473251</v>
      </c>
      <c r="F622" s="79">
        <v>65.757560018947729</v>
      </c>
      <c r="G622" s="80"/>
      <c r="H622" s="79">
        <v>-26.210266849750749</v>
      </c>
      <c r="I622" s="80">
        <v>19.490335329809412</v>
      </c>
      <c r="J622" s="103">
        <v>4</v>
      </c>
      <c r="K622" s="103">
        <v>0.20133321070877661</v>
      </c>
      <c r="L622" s="103">
        <v>0.56775965419874996</v>
      </c>
      <c r="M622" s="103">
        <v>-1.090913676131485</v>
      </c>
    </row>
    <row r="623" spans="1:13" s="81" customFormat="1" x14ac:dyDescent="0.25">
      <c r="A623" s="79">
        <v>620</v>
      </c>
      <c r="B623" s="79">
        <v>46</v>
      </c>
      <c r="C623" s="79">
        <v>46</v>
      </c>
      <c r="D623" s="94"/>
      <c r="E623" s="79">
        <v>1307.256080893126</v>
      </c>
      <c r="F623" s="79">
        <v>65.838705876315089</v>
      </c>
      <c r="G623" s="80"/>
      <c r="H623" s="79">
        <v>0</v>
      </c>
      <c r="I623" s="80">
        <v>-6.7199315199413396</v>
      </c>
      <c r="J623" s="103">
        <v>4</v>
      </c>
      <c r="K623" s="103">
        <v>0.23705668495002041</v>
      </c>
      <c r="L623" s="103">
        <v>0.66849985155905733</v>
      </c>
      <c r="M623" s="103">
        <v>-0.34531595004677001</v>
      </c>
    </row>
    <row r="624" spans="1:13" s="81" customFormat="1" x14ac:dyDescent="0.25">
      <c r="A624" s="79">
        <v>621</v>
      </c>
      <c r="B624" s="79">
        <v>45</v>
      </c>
      <c r="C624" s="79">
        <v>45</v>
      </c>
      <c r="D624" s="94"/>
      <c r="E624" s="79">
        <v>1278.837470438928</v>
      </c>
      <c r="F624" s="79">
        <v>65.918659228670535</v>
      </c>
      <c r="G624" s="80"/>
      <c r="H624" s="79">
        <v>-36.649019901173972</v>
      </c>
      <c r="I624" s="80">
        <v>29.929088381232631</v>
      </c>
      <c r="J624" s="103">
        <v>4</v>
      </c>
      <c r="K624" s="103">
        <v>0.2093032452449925</v>
      </c>
      <c r="L624" s="103">
        <v>0.59023515159087891</v>
      </c>
      <c r="M624" s="103">
        <v>-0.73303456537182277</v>
      </c>
    </row>
    <row r="625" spans="1:13" s="81" customFormat="1" x14ac:dyDescent="0.25">
      <c r="A625" s="79">
        <v>622</v>
      </c>
      <c r="B625" s="79">
        <v>44</v>
      </c>
      <c r="C625" s="79">
        <v>44</v>
      </c>
      <c r="D625" s="94"/>
      <c r="E625" s="79">
        <v>1250.4188599847289</v>
      </c>
      <c r="F625" s="79">
        <v>65.997486402945896</v>
      </c>
      <c r="G625" s="80"/>
      <c r="H625" s="79">
        <v>0</v>
      </c>
      <c r="I625" s="80">
        <v>-6.7199315199413396</v>
      </c>
      <c r="J625" s="103">
        <v>4</v>
      </c>
      <c r="K625" s="103">
        <v>0.32160213183302377</v>
      </c>
      <c r="L625" s="103">
        <v>0.90691801176912701</v>
      </c>
      <c r="M625" s="103">
        <v>1.3554295808704191</v>
      </c>
    </row>
    <row r="626" spans="1:13" s="81" customFormat="1" x14ac:dyDescent="0.25">
      <c r="A626" s="79">
        <v>623</v>
      </c>
      <c r="B626" s="79">
        <v>44</v>
      </c>
      <c r="C626" s="79">
        <v>44</v>
      </c>
      <c r="D626" s="94"/>
      <c r="E626" s="79">
        <v>1250.4188599847289</v>
      </c>
      <c r="F626" s="79">
        <v>66.077439755301342</v>
      </c>
      <c r="G626" s="80"/>
      <c r="H626" s="79">
        <v>-1.0413707088488511</v>
      </c>
      <c r="I626" s="80">
        <v>-5.6785608110924883</v>
      </c>
      <c r="J626" s="103">
        <v>4</v>
      </c>
      <c r="K626" s="103">
        <v>0.51813994695832888</v>
      </c>
      <c r="L626" s="103">
        <v>1.461154650422487</v>
      </c>
      <c r="M626" s="103">
        <v>4.7802861296711656</v>
      </c>
    </row>
    <row r="627" spans="1:13" s="81" customFormat="1" x14ac:dyDescent="0.25">
      <c r="A627" s="79">
        <v>624</v>
      </c>
      <c r="B627" s="79">
        <v>44</v>
      </c>
      <c r="C627" s="79">
        <v>44</v>
      </c>
      <c r="D627" s="94"/>
      <c r="E627" s="79">
        <v>1250.4188599847289</v>
      </c>
      <c r="F627" s="79">
        <v>66.173442079478434</v>
      </c>
      <c r="G627" s="80"/>
      <c r="H627" s="79">
        <v>-1.605273451246608</v>
      </c>
      <c r="I627" s="80">
        <v>-5.1146580686947312</v>
      </c>
      <c r="J627" s="103">
        <v>4</v>
      </c>
      <c r="K627" s="103">
        <v>0.42341838246718022</v>
      </c>
      <c r="L627" s="103">
        <v>1.194039838557448</v>
      </c>
      <c r="M627" s="103">
        <v>3.137808553959621</v>
      </c>
    </row>
    <row r="628" spans="1:13" s="81" customFormat="1" x14ac:dyDescent="0.25">
      <c r="A628" s="79">
        <v>625</v>
      </c>
      <c r="B628" s="79">
        <v>44</v>
      </c>
      <c r="C628" s="79">
        <v>44</v>
      </c>
      <c r="D628" s="94"/>
      <c r="E628" s="79">
        <v>1250.4188599847289</v>
      </c>
      <c r="F628" s="79">
        <v>66.249986701652318</v>
      </c>
      <c r="G628" s="80"/>
      <c r="H628" s="79">
        <v>0</v>
      </c>
      <c r="I628" s="80">
        <v>-6.7199315199413396</v>
      </c>
      <c r="J628" s="103">
        <v>4</v>
      </c>
      <c r="K628" s="103">
        <v>0.60732150442192467</v>
      </c>
      <c r="L628" s="103">
        <v>1.712646642469827</v>
      </c>
      <c r="M628" s="103">
        <v>6.3159034492771164</v>
      </c>
    </row>
    <row r="629" spans="1:13" s="81" customFormat="1" x14ac:dyDescent="0.25">
      <c r="A629" s="79">
        <v>626</v>
      </c>
      <c r="B629" s="79">
        <v>45</v>
      </c>
      <c r="C629" s="79">
        <v>45</v>
      </c>
      <c r="D629" s="94"/>
      <c r="E629" s="79">
        <v>1278.837470438928</v>
      </c>
      <c r="F629" s="79">
        <v>66.349974881883185</v>
      </c>
      <c r="G629" s="80"/>
      <c r="H629" s="79">
        <v>-0.75648188527873972</v>
      </c>
      <c r="I629" s="80">
        <v>-5.9634496346625996</v>
      </c>
      <c r="J629" s="103">
        <v>4</v>
      </c>
      <c r="K629" s="103">
        <v>0.86630476906570264</v>
      </c>
      <c r="L629" s="103">
        <v>2.4429794487652812</v>
      </c>
      <c r="M629" s="103">
        <v>10.640377246993999</v>
      </c>
    </row>
    <row r="630" spans="1:13" s="81" customFormat="1" x14ac:dyDescent="0.25">
      <c r="A630" s="79">
        <v>627</v>
      </c>
      <c r="B630" s="79">
        <v>46</v>
      </c>
      <c r="C630" s="79">
        <v>46</v>
      </c>
      <c r="D630" s="94"/>
      <c r="E630" s="79">
        <v>1307.256080893126</v>
      </c>
      <c r="F630" s="79">
        <v>66.421257021569801</v>
      </c>
      <c r="G630" s="80"/>
      <c r="H630" s="79">
        <v>0</v>
      </c>
      <c r="I630" s="80">
        <v>-6.7199315199413396</v>
      </c>
      <c r="J630" s="103">
        <v>4</v>
      </c>
      <c r="K630" s="103">
        <v>0.63952871073928097</v>
      </c>
      <c r="L630" s="103">
        <v>1.8034709642847719</v>
      </c>
      <c r="M630" s="103">
        <v>6.7062683379908501</v>
      </c>
    </row>
    <row r="631" spans="1:13" s="81" customFormat="1" x14ac:dyDescent="0.25">
      <c r="A631" s="79">
        <v>628</v>
      </c>
      <c r="B631" s="79">
        <v>46</v>
      </c>
      <c r="C631" s="79">
        <v>46</v>
      </c>
      <c r="D631" s="94"/>
      <c r="E631" s="79">
        <v>1307.256080893126</v>
      </c>
      <c r="F631" s="79">
        <v>66.521245201800667</v>
      </c>
      <c r="G631" s="80"/>
      <c r="H631" s="79">
        <v>-2.495933175228469</v>
      </c>
      <c r="I631" s="80">
        <v>-4.2239983447128697</v>
      </c>
      <c r="J631" s="103">
        <v>4</v>
      </c>
      <c r="K631" s="103">
        <v>0.45845690385814031</v>
      </c>
      <c r="L631" s="103">
        <v>1.292848468879956</v>
      </c>
      <c r="M631" s="103">
        <v>3.565160971574401</v>
      </c>
    </row>
    <row r="632" spans="1:13" s="81" customFormat="1" x14ac:dyDescent="0.25">
      <c r="A632" s="79">
        <v>629</v>
      </c>
      <c r="B632" s="79">
        <v>46</v>
      </c>
      <c r="C632" s="79">
        <v>46</v>
      </c>
      <c r="D632" s="94"/>
      <c r="E632" s="79">
        <v>1307.256080893126</v>
      </c>
      <c r="F632" s="79">
        <v>66.596954083722224</v>
      </c>
      <c r="G632" s="80"/>
      <c r="H632" s="79">
        <v>0</v>
      </c>
      <c r="I632" s="80">
        <v>-6.7199315199413396</v>
      </c>
      <c r="J632" s="103">
        <v>4</v>
      </c>
      <c r="K632" s="103">
        <v>0.51854493594442364</v>
      </c>
      <c r="L632" s="103">
        <v>1.462296719363275</v>
      </c>
      <c r="M632" s="103">
        <v>4.6134992708762219</v>
      </c>
    </row>
    <row r="633" spans="1:13" s="81" customFormat="1" x14ac:dyDescent="0.25">
      <c r="A633" s="79">
        <v>630</v>
      </c>
      <c r="B633" s="79">
        <v>46</v>
      </c>
      <c r="C633" s="79">
        <v>46</v>
      </c>
      <c r="D633" s="94"/>
      <c r="E633" s="79">
        <v>1307.256080893126</v>
      </c>
      <c r="F633" s="79">
        <v>66.692956407899317</v>
      </c>
      <c r="G633" s="80"/>
      <c r="H633" s="79">
        <v>-7.938036926256208</v>
      </c>
      <c r="I633" s="80">
        <v>1.218105406314868</v>
      </c>
      <c r="J633" s="103">
        <v>4</v>
      </c>
      <c r="K633" s="103">
        <v>0.45851308070754793</v>
      </c>
      <c r="L633" s="103">
        <v>1.2930068875952849</v>
      </c>
      <c r="M633" s="103">
        <v>3.567257604100301</v>
      </c>
    </row>
    <row r="634" spans="1:13" s="81" customFormat="1" x14ac:dyDescent="0.25">
      <c r="A634" s="79">
        <v>631</v>
      </c>
      <c r="B634" s="79">
        <v>46</v>
      </c>
      <c r="C634" s="79">
        <v>46</v>
      </c>
      <c r="D634" s="94"/>
      <c r="E634" s="79">
        <v>1307.256080893126</v>
      </c>
      <c r="F634" s="79">
        <v>66.769501030073201</v>
      </c>
      <c r="G634" s="80"/>
      <c r="H634" s="79">
        <v>-7.6751178425737976</v>
      </c>
      <c r="I634" s="80">
        <v>0.95518632263245884</v>
      </c>
      <c r="J634" s="103">
        <v>4</v>
      </c>
      <c r="K634" s="103">
        <v>0.67436505814333081</v>
      </c>
      <c r="L634" s="103">
        <v>1.9017094639641929</v>
      </c>
      <c r="M634" s="103">
        <v>7.307522019318772</v>
      </c>
    </row>
    <row r="635" spans="1:13" s="81" customFormat="1" x14ac:dyDescent="0.25">
      <c r="A635" s="79">
        <v>632</v>
      </c>
      <c r="B635" s="79">
        <v>47</v>
      </c>
      <c r="C635" s="79">
        <v>47</v>
      </c>
      <c r="D635" s="94"/>
      <c r="E635" s="79">
        <v>1335.6746913473251</v>
      </c>
      <c r="F635" s="79">
        <v>66.849682094324763</v>
      </c>
      <c r="G635" s="80"/>
      <c r="H635" s="79">
        <v>-7.8615391883051879</v>
      </c>
      <c r="I635" s="80">
        <v>1.1416076683638481</v>
      </c>
      <c r="J635" s="103">
        <v>4</v>
      </c>
      <c r="K635" s="103">
        <v>0.81902107916729983</v>
      </c>
      <c r="L635" s="103">
        <v>2.3096394432517848</v>
      </c>
      <c r="M635" s="103">
        <v>9.704001774856593</v>
      </c>
    </row>
    <row r="636" spans="1:13" s="81" customFormat="1" x14ac:dyDescent="0.25">
      <c r="A636" s="79">
        <v>633</v>
      </c>
      <c r="B636" s="79">
        <v>48</v>
      </c>
      <c r="C636" s="79">
        <v>48</v>
      </c>
      <c r="D636" s="94"/>
      <c r="E636" s="79">
        <v>1364.093301801523</v>
      </c>
      <c r="F636" s="79">
        <v>66.949665007634664</v>
      </c>
      <c r="G636" s="80"/>
      <c r="H636" s="79">
        <v>-10.434939416239651</v>
      </c>
      <c r="I636" s="80">
        <v>3.7150078962983089</v>
      </c>
      <c r="J636" s="103">
        <v>4</v>
      </c>
      <c r="K636" s="103">
        <v>1.069611236530204</v>
      </c>
      <c r="L636" s="103">
        <v>3.0163036870151738</v>
      </c>
      <c r="M636" s="103">
        <v>13.869014234751139</v>
      </c>
    </row>
    <row r="637" spans="1:13" s="81" customFormat="1" x14ac:dyDescent="0.25">
      <c r="A637" s="79">
        <v>634</v>
      </c>
      <c r="B637" s="79">
        <v>50</v>
      </c>
      <c r="C637" s="79">
        <v>50</v>
      </c>
      <c r="D637" s="94"/>
      <c r="E637" s="79">
        <v>1420.9305227099201</v>
      </c>
      <c r="F637" s="79">
        <v>67.045517244655287</v>
      </c>
      <c r="G637" s="80"/>
      <c r="H637" s="79">
        <v>-10.434939416239651</v>
      </c>
      <c r="I637" s="80">
        <v>3.7150078962983089</v>
      </c>
      <c r="J637" s="103">
        <v>4</v>
      </c>
      <c r="K637" s="103">
        <v>1.0610982559200961</v>
      </c>
      <c r="L637" s="103">
        <v>2.9922970816946708</v>
      </c>
      <c r="M637" s="103">
        <v>13.60113074558992</v>
      </c>
    </row>
    <row r="638" spans="1:13" s="81" customFormat="1" x14ac:dyDescent="0.25">
      <c r="A638" s="79">
        <v>635</v>
      </c>
      <c r="B638" s="79">
        <v>51</v>
      </c>
      <c r="C638" s="79">
        <v>51</v>
      </c>
      <c r="D638" s="94"/>
      <c r="E638" s="79">
        <v>1449.349133164118</v>
      </c>
      <c r="F638" s="79">
        <v>67.137161879527667</v>
      </c>
      <c r="G638" s="80"/>
      <c r="H638" s="79">
        <v>-1.8810809678881351</v>
      </c>
      <c r="I638" s="80">
        <v>-4.8388505520532048</v>
      </c>
      <c r="J638" s="103">
        <v>4</v>
      </c>
      <c r="K638" s="103">
        <v>1.0744246446644239</v>
      </c>
      <c r="L638" s="103">
        <v>3.0298774979536751</v>
      </c>
      <c r="M638" s="103">
        <v>13.76016914188663</v>
      </c>
    </row>
    <row r="639" spans="1:13" s="81" customFormat="1" x14ac:dyDescent="0.25">
      <c r="A639" s="79">
        <v>636</v>
      </c>
      <c r="B639" s="79">
        <v>52.847167968749808</v>
      </c>
      <c r="C639" s="79">
        <v>52.847167968749808</v>
      </c>
      <c r="D639" s="94"/>
      <c r="E639" s="79">
        <v>1501.8430801114921</v>
      </c>
      <c r="F639" s="79">
        <v>67.226097743536258</v>
      </c>
      <c r="G639" s="80"/>
      <c r="H639" s="79">
        <v>-0.1023362446920059</v>
      </c>
      <c r="I639" s="80">
        <v>-6.6175952752493341</v>
      </c>
      <c r="J639" s="103">
        <v>4</v>
      </c>
      <c r="K639" s="103">
        <v>1.0192966276575079</v>
      </c>
      <c r="L639" s="103">
        <v>2.8744164899941711</v>
      </c>
      <c r="M639" s="103">
        <v>12.687839378862209</v>
      </c>
    </row>
    <row r="640" spans="1:13" s="81" customFormat="1" x14ac:dyDescent="0.25">
      <c r="A640" s="79">
        <v>637</v>
      </c>
      <c r="B640" s="79">
        <v>53</v>
      </c>
      <c r="C640" s="79">
        <v>53</v>
      </c>
      <c r="D640" s="94"/>
      <c r="E640" s="79">
        <v>1506.1863540725151</v>
      </c>
      <c r="F640" s="79">
        <v>67.294449114617123</v>
      </c>
      <c r="G640" s="80"/>
      <c r="H640" s="79">
        <v>-7.353497388715569</v>
      </c>
      <c r="I640" s="80">
        <v>0.63356586877422938</v>
      </c>
      <c r="J640" s="103">
        <v>4</v>
      </c>
      <c r="K640" s="103">
        <v>0.53163364253832235</v>
      </c>
      <c r="L640" s="103">
        <v>1.4992068719580689</v>
      </c>
      <c r="M640" s="103">
        <v>4.172415492958705</v>
      </c>
    </row>
    <row r="641" spans="1:13" s="81" customFormat="1" x14ac:dyDescent="0.25">
      <c r="A641" s="79">
        <v>638</v>
      </c>
      <c r="B641" s="79">
        <v>53</v>
      </c>
      <c r="C641" s="79">
        <v>53</v>
      </c>
      <c r="D641" s="94"/>
      <c r="E641" s="79">
        <v>1506.1863540725151</v>
      </c>
      <c r="F641" s="79">
        <v>67.338786945496182</v>
      </c>
      <c r="G641" s="80"/>
      <c r="H641" s="79">
        <v>-9.0890006686189384</v>
      </c>
      <c r="I641" s="80">
        <v>2.3690691486775992</v>
      </c>
      <c r="J641" s="103">
        <v>4</v>
      </c>
      <c r="K641" s="103">
        <v>0.68869199601094333</v>
      </c>
      <c r="L641" s="103">
        <v>1.9421114287508601</v>
      </c>
      <c r="M641" s="103">
        <v>6.9442767847082001</v>
      </c>
    </row>
    <row r="642" spans="1:13" s="81" customFormat="1" x14ac:dyDescent="0.25">
      <c r="A642" s="79">
        <v>639</v>
      </c>
      <c r="B642" s="79">
        <v>53</v>
      </c>
      <c r="C642" s="79">
        <v>53</v>
      </c>
      <c r="D642" s="94"/>
      <c r="E642" s="79">
        <v>1506.1863540725151</v>
      </c>
      <c r="F642" s="79">
        <v>67.380059276391506</v>
      </c>
      <c r="G642" s="80"/>
      <c r="H642" s="79">
        <v>-8.4330708908155696</v>
      </c>
      <c r="I642" s="80">
        <v>1.71313937087423</v>
      </c>
      <c r="J642" s="103">
        <v>4</v>
      </c>
      <c r="K642" s="103">
        <v>0.40420622420650582</v>
      </c>
      <c r="L642" s="103">
        <v>1.1398615522623461</v>
      </c>
      <c r="M642" s="103">
        <v>1.9016382741356901</v>
      </c>
    </row>
    <row r="643" spans="1:13" s="81" customFormat="1" x14ac:dyDescent="0.25">
      <c r="A643" s="79">
        <v>640</v>
      </c>
      <c r="B643" s="79">
        <v>52</v>
      </c>
      <c r="C643" s="79">
        <v>52</v>
      </c>
      <c r="D643" s="94"/>
      <c r="E643" s="79">
        <v>1477.767743618316</v>
      </c>
      <c r="F643" s="79">
        <v>67.405282635465184</v>
      </c>
      <c r="G643" s="80"/>
      <c r="H643" s="79">
        <v>-10.58039003417003</v>
      </c>
      <c r="I643" s="80">
        <v>3.8604585142286871</v>
      </c>
      <c r="J643" s="103">
        <v>4</v>
      </c>
      <c r="K643" s="103">
        <v>0.35593778910750262</v>
      </c>
      <c r="L643" s="103">
        <v>1.0037445652831569</v>
      </c>
      <c r="M643" s="103">
        <v>1.1460555616890289</v>
      </c>
    </row>
    <row r="644" spans="1:13" s="81" customFormat="1" x14ac:dyDescent="0.25">
      <c r="A644" s="79">
        <v>641</v>
      </c>
      <c r="B644" s="79">
        <v>52</v>
      </c>
      <c r="C644" s="79">
        <v>52</v>
      </c>
      <c r="D644" s="94"/>
      <c r="E644" s="79">
        <v>1477.767743618316</v>
      </c>
      <c r="F644" s="79">
        <v>67.448527493199549</v>
      </c>
      <c r="G644" s="80"/>
      <c r="H644" s="79">
        <v>-7.8615391883051879</v>
      </c>
      <c r="I644" s="80">
        <v>1.1416076683638481</v>
      </c>
      <c r="J644" s="103">
        <v>4</v>
      </c>
      <c r="K644" s="103">
        <v>0.82613222746130044</v>
      </c>
      <c r="L644" s="103">
        <v>2.3296928814408671</v>
      </c>
      <c r="M644" s="103">
        <v>9.4319068484404962</v>
      </c>
    </row>
    <row r="645" spans="1:13" s="81" customFormat="1" x14ac:dyDescent="0.25">
      <c r="A645" s="79">
        <v>642</v>
      </c>
      <c r="B645" s="79">
        <v>52.78649902343799</v>
      </c>
      <c r="C645" s="79">
        <v>52.78649902343799</v>
      </c>
      <c r="D645" s="94"/>
      <c r="E645" s="79">
        <v>1500.118952988008</v>
      </c>
      <c r="F645" s="79">
        <v>67.510104085792648</v>
      </c>
      <c r="G645" s="80"/>
      <c r="H645" s="79">
        <v>-0.35034614394216451</v>
      </c>
      <c r="I645" s="80">
        <v>-6.3695853759991756</v>
      </c>
      <c r="J645" s="103">
        <v>4</v>
      </c>
      <c r="K645" s="103">
        <v>0.75769488693285147</v>
      </c>
      <c r="L645" s="103">
        <v>2.1366995811506411</v>
      </c>
      <c r="M645" s="103">
        <v>8.1729748866096408</v>
      </c>
    </row>
    <row r="646" spans="1:13" s="81" customFormat="1" x14ac:dyDescent="0.25">
      <c r="A646" s="79">
        <v>643</v>
      </c>
      <c r="B646" s="79">
        <v>53</v>
      </c>
      <c r="C646" s="79">
        <v>53</v>
      </c>
      <c r="D646" s="94"/>
      <c r="E646" s="79">
        <v>1506.1863540725151</v>
      </c>
      <c r="F646" s="79">
        <v>67.597976198788203</v>
      </c>
      <c r="G646" s="80"/>
      <c r="H646" s="79">
        <v>-7.8615391883051879</v>
      </c>
      <c r="I646" s="80">
        <v>1.1416076683638481</v>
      </c>
      <c r="J646" s="103">
        <v>4</v>
      </c>
      <c r="K646" s="103">
        <v>0.79582030739786458</v>
      </c>
      <c r="L646" s="103">
        <v>2.2442132668619781</v>
      </c>
      <c r="M646" s="103">
        <v>8.8189003275715567</v>
      </c>
    </row>
    <row r="647" spans="1:13" s="81" customFormat="1" x14ac:dyDescent="0.25">
      <c r="A647" s="79">
        <v>644</v>
      </c>
      <c r="B647" s="79">
        <v>54</v>
      </c>
      <c r="C647" s="79">
        <v>54</v>
      </c>
      <c r="D647" s="94"/>
      <c r="E647" s="79">
        <v>1534.604964526713</v>
      </c>
      <c r="F647" s="79">
        <v>67.641531292720614</v>
      </c>
      <c r="G647" s="80"/>
      <c r="H647" s="79">
        <v>-7.8615391883051879</v>
      </c>
      <c r="I647" s="80">
        <v>1.1416076683638481</v>
      </c>
      <c r="J647" s="103">
        <v>4</v>
      </c>
      <c r="K647" s="103">
        <v>1.0201923283430121</v>
      </c>
      <c r="L647" s="103">
        <v>2.876942365927293</v>
      </c>
      <c r="M647" s="103">
        <v>12.615878589242961</v>
      </c>
    </row>
    <row r="648" spans="1:13" s="81" customFormat="1" x14ac:dyDescent="0.25">
      <c r="A648" s="79">
        <v>645</v>
      </c>
      <c r="B648" s="79">
        <v>55</v>
      </c>
      <c r="C648" s="79">
        <v>55</v>
      </c>
      <c r="D648" s="94"/>
      <c r="E648" s="79">
        <v>1563.0235749809119</v>
      </c>
      <c r="F648" s="79">
        <v>67.659165623842242</v>
      </c>
      <c r="G648" s="80"/>
      <c r="H648" s="79">
        <v>-7.8615391883051879</v>
      </c>
      <c r="I648" s="80">
        <v>1.1416076683638481</v>
      </c>
      <c r="J648" s="103">
        <v>4</v>
      </c>
      <c r="K648" s="103">
        <v>1.047303592251968</v>
      </c>
      <c r="L648" s="103">
        <v>2.9533961301505478</v>
      </c>
      <c r="M648" s="103">
        <v>13.0014858842253</v>
      </c>
    </row>
    <row r="649" spans="1:13" s="81" customFormat="1" x14ac:dyDescent="0.25">
      <c r="A649" s="79">
        <v>646</v>
      </c>
      <c r="B649" s="79">
        <v>56</v>
      </c>
      <c r="C649" s="79">
        <v>56</v>
      </c>
      <c r="D649" s="94"/>
      <c r="E649" s="79">
        <v>1591.4421854351101</v>
      </c>
      <c r="F649" s="79">
        <v>67.750005464406087</v>
      </c>
      <c r="G649" s="80"/>
      <c r="H649" s="79">
        <v>-9.2292438855627221</v>
      </c>
      <c r="I649" s="80">
        <v>2.509312365621382</v>
      </c>
      <c r="J649" s="103">
        <v>4</v>
      </c>
      <c r="K649" s="103">
        <v>0.85038579116685409</v>
      </c>
      <c r="L649" s="103">
        <v>2.398087931090529</v>
      </c>
      <c r="M649" s="103">
        <v>9.4964600383333924</v>
      </c>
    </row>
    <row r="650" spans="1:13" s="81" customFormat="1" x14ac:dyDescent="0.25">
      <c r="A650" s="79">
        <v>647</v>
      </c>
      <c r="B650" s="79">
        <v>56</v>
      </c>
      <c r="C650" s="79">
        <v>56</v>
      </c>
      <c r="D650" s="94"/>
      <c r="E650" s="79">
        <v>1291.100967470371</v>
      </c>
      <c r="F650" s="79">
        <v>67.818421274718247</v>
      </c>
      <c r="G650" s="80"/>
      <c r="H650" s="79">
        <v>0</v>
      </c>
      <c r="I650" s="80">
        <v>-6.7199315199413396</v>
      </c>
      <c r="J650" s="103">
        <v>5</v>
      </c>
      <c r="K650" s="103">
        <v>0.55308146661331958</v>
      </c>
      <c r="L650" s="103">
        <v>1.5596897358495609</v>
      </c>
      <c r="M650" s="103">
        <v>5.2710807754866922</v>
      </c>
    </row>
    <row r="651" spans="1:13" s="81" customFormat="1" x14ac:dyDescent="0.25">
      <c r="A651" s="79">
        <v>648</v>
      </c>
      <c r="B651" s="79">
        <v>56</v>
      </c>
      <c r="C651" s="79">
        <v>56</v>
      </c>
      <c r="D651" s="94"/>
      <c r="E651" s="79">
        <v>1291.100967470371</v>
      </c>
      <c r="F651" s="79">
        <v>67.894312819054306</v>
      </c>
      <c r="G651" s="80"/>
      <c r="H651" s="79">
        <v>-7.353497388715569</v>
      </c>
      <c r="I651" s="80">
        <v>0.63356586877422938</v>
      </c>
      <c r="J651" s="103">
        <v>5</v>
      </c>
      <c r="K651" s="103">
        <v>0.52671156009702935</v>
      </c>
      <c r="L651" s="103">
        <v>1.4853265994736231</v>
      </c>
      <c r="M651" s="103">
        <v>4.8145716279561652</v>
      </c>
    </row>
    <row r="652" spans="1:13" s="81" customFormat="1" x14ac:dyDescent="0.25">
      <c r="A652" s="79">
        <v>649</v>
      </c>
      <c r="B652" s="79">
        <v>56</v>
      </c>
      <c r="C652" s="79">
        <v>56</v>
      </c>
      <c r="D652" s="94"/>
      <c r="E652" s="79">
        <v>1291.100967470371</v>
      </c>
      <c r="F652" s="79">
        <v>67.975440902439871</v>
      </c>
      <c r="G652" s="80"/>
      <c r="H652" s="79">
        <v>-7.8615391883051879</v>
      </c>
      <c r="I652" s="80">
        <v>1.1416076683638481</v>
      </c>
      <c r="J652" s="103">
        <v>5</v>
      </c>
      <c r="K652" s="103">
        <v>0.87060620630384455</v>
      </c>
      <c r="L652" s="103">
        <v>2.4551095017768421</v>
      </c>
      <c r="M652" s="103">
        <v>10.69471352481483</v>
      </c>
    </row>
    <row r="653" spans="1:13" s="81" customFormat="1" x14ac:dyDescent="0.25">
      <c r="A653" s="79">
        <v>650</v>
      </c>
      <c r="B653" s="79">
        <v>57</v>
      </c>
      <c r="C653" s="79">
        <v>57</v>
      </c>
      <c r="D653" s="94"/>
      <c r="E653" s="79">
        <v>1314.156341889485</v>
      </c>
      <c r="F653" s="79">
        <v>68.077711845707825</v>
      </c>
      <c r="G653" s="80"/>
      <c r="H653" s="79">
        <v>-9.0890006686189384</v>
      </c>
      <c r="I653" s="80">
        <v>2.3690691486775992</v>
      </c>
      <c r="J653" s="103">
        <v>5</v>
      </c>
      <c r="K653" s="103">
        <v>0.67707166056217916</v>
      </c>
      <c r="L653" s="103">
        <v>1.9093420827853449</v>
      </c>
      <c r="M653" s="103">
        <v>7.3428575890499994</v>
      </c>
    </row>
    <row r="654" spans="1:13" s="81" customFormat="1" x14ac:dyDescent="0.25">
      <c r="A654" s="79">
        <v>651</v>
      </c>
      <c r="B654" s="79">
        <v>56</v>
      </c>
      <c r="C654" s="79">
        <v>56</v>
      </c>
      <c r="D654" s="94"/>
      <c r="E654" s="79">
        <v>1291.100967470371</v>
      </c>
      <c r="F654" s="79">
        <v>68.170599801518023</v>
      </c>
      <c r="G654" s="80"/>
      <c r="H654" s="79">
        <v>-9.8974777883719902</v>
      </c>
      <c r="I654" s="80">
        <v>3.177546268430651</v>
      </c>
      <c r="J654" s="103">
        <v>5</v>
      </c>
      <c r="K654" s="103">
        <v>9.4510089746437348E-2</v>
      </c>
      <c r="L654" s="103">
        <v>0.26651845308495331</v>
      </c>
      <c r="M654" s="103">
        <v>-2.819114507541074</v>
      </c>
    </row>
    <row r="655" spans="1:13" s="81" customFormat="1" x14ac:dyDescent="0.25">
      <c r="A655" s="79">
        <v>652</v>
      </c>
      <c r="B655" s="79">
        <v>55</v>
      </c>
      <c r="C655" s="79">
        <v>55</v>
      </c>
      <c r="D655" s="94"/>
      <c r="E655" s="79">
        <v>1268.0455930512569</v>
      </c>
      <c r="F655" s="79">
        <v>68.256291955290493</v>
      </c>
      <c r="G655" s="80"/>
      <c r="H655" s="79">
        <v>0</v>
      </c>
      <c r="I655" s="80">
        <v>-6.7199315199413396</v>
      </c>
      <c r="J655" s="103">
        <v>5</v>
      </c>
      <c r="K655" s="103">
        <v>0.48262999683391522</v>
      </c>
      <c r="L655" s="103">
        <v>1.361016591071641</v>
      </c>
      <c r="M655" s="103">
        <v>4.1240160929619973</v>
      </c>
    </row>
    <row r="656" spans="1:13" s="81" customFormat="1" x14ac:dyDescent="0.25">
      <c r="A656" s="79">
        <v>653</v>
      </c>
      <c r="B656" s="79">
        <v>54</v>
      </c>
      <c r="C656" s="79">
        <v>54</v>
      </c>
      <c r="D656" s="94"/>
      <c r="E656" s="79">
        <v>1244.990218632144</v>
      </c>
      <c r="F656" s="79">
        <v>68.355359779451319</v>
      </c>
      <c r="G656" s="80"/>
      <c r="H656" s="79">
        <v>-29.044976043682961</v>
      </c>
      <c r="I656" s="80">
        <v>22.325044523741621</v>
      </c>
      <c r="J656" s="103">
        <v>5</v>
      </c>
      <c r="K656" s="103">
        <v>0</v>
      </c>
      <c r="L656" s="103">
        <v>0</v>
      </c>
      <c r="M656" s="103">
        <v>-4.175738565984374</v>
      </c>
    </row>
    <row r="657" spans="1:13" s="81" customFormat="1" x14ac:dyDescent="0.25">
      <c r="A657" s="79">
        <v>654</v>
      </c>
      <c r="B657" s="79">
        <v>49</v>
      </c>
      <c r="C657" s="79">
        <v>49</v>
      </c>
      <c r="D657" s="94"/>
      <c r="E657" s="79">
        <v>1392.511912255721</v>
      </c>
      <c r="F657" s="79">
        <v>68.442291013978874</v>
      </c>
      <c r="G657" s="80"/>
      <c r="H657" s="79">
        <v>-24.484972363444971</v>
      </c>
      <c r="I657" s="80">
        <v>17.76504084350363</v>
      </c>
      <c r="J657" s="103">
        <v>4</v>
      </c>
      <c r="K657" s="103">
        <v>0</v>
      </c>
      <c r="L657" s="103">
        <v>0</v>
      </c>
      <c r="M657" s="103">
        <v>-4.7423676879370662</v>
      </c>
    </row>
    <row r="658" spans="1:13" s="81" customFormat="1" x14ac:dyDescent="0.25">
      <c r="A658" s="79">
        <v>655</v>
      </c>
      <c r="B658" s="79">
        <v>47.363037109374638</v>
      </c>
      <c r="C658" s="79">
        <v>47.363037109374638</v>
      </c>
      <c r="D658" s="94"/>
      <c r="E658" s="79">
        <v>1345.9917015390611</v>
      </c>
      <c r="F658" s="79">
        <v>68.428315827731424</v>
      </c>
      <c r="G658" s="80"/>
      <c r="H658" s="79">
        <v>-20.22386297022965</v>
      </c>
      <c r="I658" s="80">
        <v>13.503931450288309</v>
      </c>
      <c r="J658" s="103">
        <v>4</v>
      </c>
      <c r="K658" s="103">
        <v>0</v>
      </c>
      <c r="L658" s="103">
        <v>0</v>
      </c>
      <c r="M658" s="103">
        <v>-4.5612025009326223</v>
      </c>
    </row>
    <row r="659" spans="1:13" s="81" customFormat="1" x14ac:dyDescent="0.25">
      <c r="A659" s="79">
        <v>656</v>
      </c>
      <c r="B659" s="79">
        <v>42.373413085937159</v>
      </c>
      <c r="C659" s="79">
        <v>42.373413085937159</v>
      </c>
      <c r="D659" s="94"/>
      <c r="E659" s="79">
        <v>1204.193520104081</v>
      </c>
      <c r="F659" s="79">
        <v>68.507471736003524</v>
      </c>
      <c r="G659" s="80"/>
      <c r="H659" s="79">
        <v>-20.757984303606928</v>
      </c>
      <c r="I659" s="80">
        <v>14.03805278366559</v>
      </c>
      <c r="J659" s="103">
        <v>4</v>
      </c>
      <c r="K659" s="103">
        <v>0</v>
      </c>
      <c r="L659" s="103">
        <v>0</v>
      </c>
      <c r="M659" s="103">
        <v>-4.0229521716524976</v>
      </c>
    </row>
    <row r="660" spans="1:13" s="81" customFormat="1" x14ac:dyDescent="0.25">
      <c r="A660" s="79">
        <v>657</v>
      </c>
      <c r="B660" s="79">
        <v>40</v>
      </c>
      <c r="C660" s="79">
        <v>40</v>
      </c>
      <c r="D660" s="94"/>
      <c r="E660" s="79">
        <v>1136.7444181679359</v>
      </c>
      <c r="F660" s="79">
        <v>68.594402970531078</v>
      </c>
      <c r="G660" s="80"/>
      <c r="H660" s="79">
        <v>-48.583576235642433</v>
      </c>
      <c r="I660" s="80">
        <v>41.863644715701078</v>
      </c>
      <c r="J660" s="103">
        <v>4</v>
      </c>
      <c r="K660" s="103">
        <v>0</v>
      </c>
      <c r="L660" s="103">
        <v>0</v>
      </c>
      <c r="M660" s="103">
        <v>-3.7738219762108809</v>
      </c>
    </row>
    <row r="661" spans="1:13" s="81" customFormat="1" x14ac:dyDescent="0.25">
      <c r="A661" s="79">
        <v>658</v>
      </c>
      <c r="B661" s="79">
        <v>37</v>
      </c>
      <c r="C661" s="79">
        <v>37</v>
      </c>
      <c r="D661" s="94"/>
      <c r="E661" s="79">
        <v>1426.5880826737589</v>
      </c>
      <c r="F661" s="79">
        <v>68.651917970385767</v>
      </c>
      <c r="G661" s="80"/>
      <c r="H661" s="79">
        <v>-4.1408107374098817</v>
      </c>
      <c r="I661" s="80">
        <v>-2.5791207825314579</v>
      </c>
      <c r="J661" s="103">
        <v>3</v>
      </c>
      <c r="K661" s="103">
        <v>0</v>
      </c>
      <c r="L661" s="103">
        <v>0</v>
      </c>
      <c r="M661" s="103">
        <v>-4.8765882992425764</v>
      </c>
    </row>
    <row r="662" spans="1:13" s="81" customFormat="1" x14ac:dyDescent="0.25">
      <c r="A662" s="79">
        <v>659</v>
      </c>
      <c r="B662" s="79">
        <v>34.403320312499687</v>
      </c>
      <c r="C662" s="79">
        <v>34.403320312499687</v>
      </c>
      <c r="D662" s="94"/>
      <c r="E662" s="79">
        <v>1326.469371951895</v>
      </c>
      <c r="F662" s="79">
        <v>68.726866276509625</v>
      </c>
      <c r="G662" s="80"/>
      <c r="H662" s="79">
        <v>0</v>
      </c>
      <c r="I662" s="80">
        <v>-6.7199315199413396</v>
      </c>
      <c r="J662" s="103">
        <v>3</v>
      </c>
      <c r="K662" s="103">
        <v>0</v>
      </c>
      <c r="L662" s="103">
        <v>0</v>
      </c>
      <c r="M662" s="103">
        <v>-4.4858709314640146</v>
      </c>
    </row>
    <row r="663" spans="1:13" s="81" customFormat="1" x14ac:dyDescent="0.25">
      <c r="A663" s="79">
        <v>660</v>
      </c>
      <c r="B663" s="79">
        <v>32</v>
      </c>
      <c r="C663" s="79">
        <v>32</v>
      </c>
      <c r="D663" s="94"/>
      <c r="E663" s="79">
        <v>1233.805909339467</v>
      </c>
      <c r="F663" s="79">
        <v>68.803703501689739</v>
      </c>
      <c r="G663" s="80"/>
      <c r="H663" s="79">
        <v>-1.231114785502877</v>
      </c>
      <c r="I663" s="80">
        <v>-5.488816734438462</v>
      </c>
      <c r="J663" s="103">
        <v>3</v>
      </c>
      <c r="K663" s="103">
        <v>0</v>
      </c>
      <c r="L663" s="103">
        <v>0</v>
      </c>
      <c r="M663" s="103">
        <v>-4.1336908452814924</v>
      </c>
    </row>
    <row r="664" spans="1:13" s="81" customFormat="1" x14ac:dyDescent="0.25">
      <c r="A664" s="79">
        <v>661</v>
      </c>
      <c r="B664" s="79">
        <v>28</v>
      </c>
      <c r="C664" s="79">
        <v>28</v>
      </c>
      <c r="D664" s="94"/>
      <c r="E664" s="79">
        <v>1079.580170672034</v>
      </c>
      <c r="F664" s="79">
        <v>68.880540726869853</v>
      </c>
      <c r="G664" s="80"/>
      <c r="H664" s="79">
        <v>0</v>
      </c>
      <c r="I664" s="80">
        <v>-6.7199315199413396</v>
      </c>
      <c r="J664" s="103">
        <v>3</v>
      </c>
      <c r="K664" s="103">
        <v>0</v>
      </c>
      <c r="L664" s="103">
        <v>0</v>
      </c>
      <c r="M664" s="103">
        <v>-3.56591051170725</v>
      </c>
    </row>
    <row r="665" spans="1:13" s="81" customFormat="1" x14ac:dyDescent="0.25">
      <c r="A665" s="79">
        <v>662</v>
      </c>
      <c r="B665" s="79">
        <v>23.871337890624432</v>
      </c>
      <c r="C665" s="79">
        <v>23.871337890624432</v>
      </c>
      <c r="D665" s="94"/>
      <c r="E665" s="79">
        <v>1470.756312743885</v>
      </c>
      <c r="F665" s="79">
        <v>68.938055726724542</v>
      </c>
      <c r="G665" s="80"/>
      <c r="H665" s="79">
        <v>-2.5155033924948071</v>
      </c>
      <c r="I665" s="80">
        <v>-4.2044281274465316</v>
      </c>
      <c r="J665" s="103">
        <v>2</v>
      </c>
      <c r="K665" s="103">
        <v>0</v>
      </c>
      <c r="L665" s="103">
        <v>0</v>
      </c>
      <c r="M665" s="103">
        <v>-5.052525564056916</v>
      </c>
    </row>
    <row r="666" spans="1:13" s="81" customFormat="1" x14ac:dyDescent="0.25">
      <c r="A666" s="79">
        <v>663</v>
      </c>
      <c r="B666" s="79">
        <v>17.442993164062219</v>
      </c>
      <c r="C666" s="79">
        <v>17.442993164062219</v>
      </c>
      <c r="D666" s="94"/>
      <c r="E666" s="79">
        <v>1074.6943647121179</v>
      </c>
      <c r="F666" s="79">
        <v>68.966063457057913</v>
      </c>
      <c r="G666" s="80"/>
      <c r="H666" s="79">
        <v>0</v>
      </c>
      <c r="I666" s="80">
        <v>-6.7199315199413396</v>
      </c>
      <c r="J666" s="103">
        <v>2</v>
      </c>
      <c r="K666" s="103">
        <v>0</v>
      </c>
      <c r="L666" s="103">
        <v>0</v>
      </c>
      <c r="M666" s="103">
        <v>-3.5482726834601501</v>
      </c>
    </row>
    <row r="667" spans="1:13" s="81" customFormat="1" x14ac:dyDescent="0.25">
      <c r="A667" s="79">
        <v>664</v>
      </c>
      <c r="B667" s="79">
        <v>13.45336914062473</v>
      </c>
      <c r="C667" s="79">
        <v>13.45336914062473</v>
      </c>
      <c r="D667" s="94"/>
      <c r="E667" s="79">
        <v>1602.337743664187</v>
      </c>
      <c r="F667" s="79">
        <v>69.025648334025504</v>
      </c>
      <c r="G667" s="80"/>
      <c r="H667" s="79">
        <v>-6.6219817143185873</v>
      </c>
      <c r="I667" s="80">
        <v>-9.7949805622752351E-2</v>
      </c>
      <c r="J667" s="103">
        <v>1</v>
      </c>
      <c r="K667" s="103">
        <v>0.1809363018492833</v>
      </c>
      <c r="L667" s="103">
        <v>0.51024037121497889</v>
      </c>
      <c r="M667" s="103">
        <v>-2.5213128320291278</v>
      </c>
    </row>
    <row r="668" spans="1:13" s="81" customFormat="1" x14ac:dyDescent="0.25">
      <c r="A668" s="79">
        <v>665</v>
      </c>
      <c r="B668" s="79">
        <v>12</v>
      </c>
      <c r="C668" s="79">
        <v>12</v>
      </c>
      <c r="D668" s="94"/>
      <c r="E668" s="79">
        <v>1429.2369980325509</v>
      </c>
      <c r="F668" s="79">
        <v>69.105739790697683</v>
      </c>
      <c r="G668" s="80"/>
      <c r="H668" s="79">
        <v>-2.7988989294426889</v>
      </c>
      <c r="I668" s="80">
        <v>-3.9210325904986498</v>
      </c>
      <c r="J668" s="103">
        <v>1</v>
      </c>
      <c r="K668" s="103">
        <v>0.27957372471764941</v>
      </c>
      <c r="L668" s="103">
        <v>0.78839790370377127</v>
      </c>
      <c r="M668" s="103">
        <v>-2.4494680871729228E-2</v>
      </c>
    </row>
    <row r="669" spans="1:13" s="81" customFormat="1" x14ac:dyDescent="0.25">
      <c r="A669" s="79">
        <v>666</v>
      </c>
      <c r="B669" s="79">
        <v>12</v>
      </c>
      <c r="C669" s="79">
        <v>12</v>
      </c>
      <c r="D669" s="94"/>
      <c r="E669" s="79">
        <v>1429.2369980325509</v>
      </c>
      <c r="F669" s="79">
        <v>69.183804223996873</v>
      </c>
      <c r="G669" s="80"/>
      <c r="H669" s="79">
        <v>-0.39140429873556121</v>
      </c>
      <c r="I669" s="80">
        <v>-6.3285272212057784</v>
      </c>
      <c r="J669" s="103">
        <v>1</v>
      </c>
      <c r="K669" s="103">
        <v>0.42136082191910618</v>
      </c>
      <c r="L669" s="103">
        <v>1.18823751781188</v>
      </c>
      <c r="M669" s="103">
        <v>2.5073279147214849</v>
      </c>
    </row>
    <row r="670" spans="1:13" s="81" customFormat="1" x14ac:dyDescent="0.25">
      <c r="A670" s="79">
        <v>667</v>
      </c>
      <c r="B670" s="79">
        <v>13.51000976562524</v>
      </c>
      <c r="C670" s="79">
        <v>13.51000976562524</v>
      </c>
      <c r="D670" s="94"/>
      <c r="E670" s="79">
        <v>1609.0838167343879</v>
      </c>
      <c r="F670" s="79">
        <v>69.260627276347407</v>
      </c>
      <c r="G670" s="80"/>
      <c r="H670" s="79">
        <v>-9.632835723208979</v>
      </c>
      <c r="I670" s="80">
        <v>2.9129042032676389</v>
      </c>
      <c r="J670" s="103">
        <v>1</v>
      </c>
      <c r="K670" s="103">
        <v>0.67389339095408662</v>
      </c>
      <c r="L670" s="103">
        <v>1.9003793624905241</v>
      </c>
      <c r="M670" s="103">
        <v>6.3377800835132261</v>
      </c>
    </row>
    <row r="671" spans="1:13" s="81" customFormat="1" x14ac:dyDescent="0.25">
      <c r="A671" s="79">
        <v>668</v>
      </c>
      <c r="B671" s="79">
        <v>17</v>
      </c>
      <c r="C671" s="79">
        <v>17</v>
      </c>
      <c r="D671" s="94"/>
      <c r="E671" s="79">
        <v>1047.400754461526</v>
      </c>
      <c r="F671" s="79">
        <v>69.281872101485035</v>
      </c>
      <c r="G671" s="80"/>
      <c r="H671" s="79">
        <v>0</v>
      </c>
      <c r="I671" s="80">
        <v>-6.7199315199413396</v>
      </c>
      <c r="J671" s="103">
        <v>2</v>
      </c>
      <c r="K671" s="103">
        <v>0.72543237698833696</v>
      </c>
      <c r="L671" s="103">
        <v>2.0457193031071101</v>
      </c>
      <c r="M671" s="103">
        <v>8.8078553412699332</v>
      </c>
    </row>
    <row r="672" spans="1:13" s="81" customFormat="1" x14ac:dyDescent="0.25">
      <c r="A672" s="79">
        <v>669</v>
      </c>
      <c r="B672" s="79">
        <v>21</v>
      </c>
      <c r="C672" s="79">
        <v>21</v>
      </c>
      <c r="D672" s="94"/>
      <c r="E672" s="79">
        <v>1293.8479908054151</v>
      </c>
      <c r="F672" s="79">
        <v>69.301998427267776</v>
      </c>
      <c r="G672" s="80"/>
      <c r="H672" s="79">
        <v>0</v>
      </c>
      <c r="I672" s="80">
        <v>-6.7199315199413396</v>
      </c>
      <c r="J672" s="103">
        <v>2</v>
      </c>
      <c r="K672" s="103">
        <v>1.0774908912568659</v>
      </c>
      <c r="L672" s="103">
        <v>3.0385243133443618</v>
      </c>
      <c r="M672" s="103">
        <v>14.151802760028851</v>
      </c>
    </row>
    <row r="673" spans="1:13" s="81" customFormat="1" x14ac:dyDescent="0.25">
      <c r="A673" s="79">
        <v>670</v>
      </c>
      <c r="B673" s="79">
        <v>26.48376464843771</v>
      </c>
      <c r="C673" s="79">
        <v>26.48376464843771</v>
      </c>
      <c r="D673" s="94"/>
      <c r="E673" s="79">
        <v>1631.7126513973619</v>
      </c>
      <c r="F673" s="79">
        <v>69.370108627385406</v>
      </c>
      <c r="G673" s="80"/>
      <c r="H673" s="79">
        <v>0</v>
      </c>
      <c r="I673" s="80">
        <v>-6.7199315199413396</v>
      </c>
      <c r="J673" s="103">
        <v>2</v>
      </c>
      <c r="K673" s="103">
        <v>1.332987308616834</v>
      </c>
      <c r="L673" s="103">
        <v>3.7590242102994709</v>
      </c>
      <c r="M673" s="103">
        <v>17.715862643737029</v>
      </c>
    </row>
    <row r="674" spans="1:13" s="81" customFormat="1" x14ac:dyDescent="0.25">
      <c r="A674" s="79">
        <v>671</v>
      </c>
      <c r="B674" s="79">
        <v>30</v>
      </c>
      <c r="C674" s="79">
        <v>30</v>
      </c>
      <c r="D674" s="94"/>
      <c r="E674" s="79">
        <v>1156.6930400057511</v>
      </c>
      <c r="F674" s="79">
        <v>69.464016856959233</v>
      </c>
      <c r="G674" s="80"/>
      <c r="H674" s="79">
        <v>-4.4040667054628742</v>
      </c>
      <c r="I674" s="80">
        <v>-2.315864814478465</v>
      </c>
      <c r="J674" s="103">
        <v>3</v>
      </c>
      <c r="K674" s="103">
        <v>0.83858034277347393</v>
      </c>
      <c r="L674" s="103">
        <v>2.3647965666211959</v>
      </c>
      <c r="M674" s="103">
        <v>10.45732099958899</v>
      </c>
    </row>
    <row r="675" spans="1:13" s="81" customFormat="1" x14ac:dyDescent="0.25">
      <c r="A675" s="79">
        <v>672</v>
      </c>
      <c r="B675" s="79">
        <v>32</v>
      </c>
      <c r="C675" s="79">
        <v>32</v>
      </c>
      <c r="D675" s="94"/>
      <c r="E675" s="79">
        <v>1233.805909339467</v>
      </c>
      <c r="F675" s="79">
        <v>69.508467681787835</v>
      </c>
      <c r="G675" s="80"/>
      <c r="H675" s="79">
        <v>-3.9885742398069302</v>
      </c>
      <c r="I675" s="80">
        <v>-2.7313572801344099</v>
      </c>
      <c r="J675" s="103">
        <v>3</v>
      </c>
      <c r="K675" s="103">
        <v>0.94034159318632649</v>
      </c>
      <c r="L675" s="103">
        <v>2.6517632927854411</v>
      </c>
      <c r="M675" s="103">
        <v>11.992405080213089</v>
      </c>
    </row>
    <row r="676" spans="1:13" s="81" customFormat="1" x14ac:dyDescent="0.25">
      <c r="A676" s="79">
        <v>673</v>
      </c>
      <c r="B676" s="79">
        <v>35</v>
      </c>
      <c r="C676" s="79">
        <v>35</v>
      </c>
      <c r="D676" s="94"/>
      <c r="E676" s="79">
        <v>1349.475213340042</v>
      </c>
      <c r="F676" s="79">
        <v>69.564689542112362</v>
      </c>
      <c r="G676" s="80"/>
      <c r="H676" s="79">
        <v>-4.3568039613258822</v>
      </c>
      <c r="I676" s="80">
        <v>-2.363127558615457</v>
      </c>
      <c r="J676" s="103">
        <v>3</v>
      </c>
      <c r="K676" s="103">
        <v>1.0705489105097561</v>
      </c>
      <c r="L676" s="103">
        <v>3.018947927637512</v>
      </c>
      <c r="M676" s="103">
        <v>13.932302488520151</v>
      </c>
    </row>
    <row r="677" spans="1:13" s="81" customFormat="1" x14ac:dyDescent="0.25">
      <c r="A677" s="79">
        <v>674</v>
      </c>
      <c r="B677" s="79">
        <v>37</v>
      </c>
      <c r="C677" s="79">
        <v>37</v>
      </c>
      <c r="D677" s="94"/>
      <c r="E677" s="79">
        <v>1426.5880826737589</v>
      </c>
      <c r="F677" s="79">
        <v>69.643388254162659</v>
      </c>
      <c r="G677" s="80"/>
      <c r="H677" s="79">
        <v>-4.4040667054628742</v>
      </c>
      <c r="I677" s="80">
        <v>-2.315864814478465</v>
      </c>
      <c r="J677" s="103">
        <v>3</v>
      </c>
      <c r="K677" s="103">
        <v>0.90310219309900885</v>
      </c>
      <c r="L677" s="103">
        <v>2.5467481845392048</v>
      </c>
      <c r="M677" s="103">
        <v>10.91902004470931</v>
      </c>
    </row>
    <row r="678" spans="1:13" s="81" customFormat="1" x14ac:dyDescent="0.25">
      <c r="A678" s="79">
        <v>675</v>
      </c>
      <c r="B678" s="79">
        <v>39</v>
      </c>
      <c r="C678" s="79">
        <v>39</v>
      </c>
      <c r="D678" s="94"/>
      <c r="E678" s="79">
        <v>1503.700952007476</v>
      </c>
      <c r="F678" s="79">
        <v>69.717820840706906</v>
      </c>
      <c r="G678" s="80"/>
      <c r="H678" s="79">
        <v>-4.4040667054628742</v>
      </c>
      <c r="I678" s="80">
        <v>-2.315864814478465</v>
      </c>
      <c r="J678" s="103">
        <v>3</v>
      </c>
      <c r="K678" s="103">
        <v>1.083765293532416</v>
      </c>
      <c r="L678" s="103">
        <v>3.056218127761412</v>
      </c>
      <c r="M678" s="103">
        <v>13.803278733965261</v>
      </c>
    </row>
    <row r="679" spans="1:13" s="81" customFormat="1" x14ac:dyDescent="0.25">
      <c r="A679" s="79">
        <v>676</v>
      </c>
      <c r="B679" s="79">
        <v>41</v>
      </c>
      <c r="C679" s="79">
        <v>41</v>
      </c>
      <c r="D679" s="94"/>
      <c r="E679" s="79">
        <v>1580.8138213411919</v>
      </c>
      <c r="F679" s="79">
        <v>69.784248672804523</v>
      </c>
      <c r="G679" s="80"/>
      <c r="H679" s="79">
        <v>-1.720661091574226</v>
      </c>
      <c r="I679" s="80">
        <v>-4.9992704283671134</v>
      </c>
      <c r="J679" s="103">
        <v>3</v>
      </c>
      <c r="K679" s="103">
        <v>0.85701024711294305</v>
      </c>
      <c r="L679" s="103">
        <v>2.4167688968584988</v>
      </c>
      <c r="M679" s="103">
        <v>9.6638039903143582</v>
      </c>
    </row>
    <row r="680" spans="1:13" s="81" customFormat="1" x14ac:dyDescent="0.25">
      <c r="A680" s="79">
        <v>677</v>
      </c>
      <c r="B680" s="79">
        <v>41</v>
      </c>
      <c r="C680" s="79">
        <v>41</v>
      </c>
      <c r="D680" s="94"/>
      <c r="E680" s="79">
        <v>1580.8138213411919</v>
      </c>
      <c r="F680" s="79">
        <v>69.85029584289363</v>
      </c>
      <c r="G680" s="80"/>
      <c r="H680" s="79">
        <v>-26.663288559218731</v>
      </c>
      <c r="I680" s="80">
        <v>19.943357039277391</v>
      </c>
      <c r="J680" s="103">
        <v>3</v>
      </c>
      <c r="K680" s="103">
        <v>0.2610173344652455</v>
      </c>
      <c r="L680" s="103">
        <v>0.73606888319199226</v>
      </c>
      <c r="M680" s="103">
        <v>-0.96195921769980552</v>
      </c>
    </row>
    <row r="681" spans="1:13" s="81" customFormat="1" x14ac:dyDescent="0.25">
      <c r="A681" s="79">
        <v>678</v>
      </c>
      <c r="B681" s="79">
        <v>39</v>
      </c>
      <c r="C681" s="79">
        <v>39</v>
      </c>
      <c r="D681" s="94"/>
      <c r="E681" s="79">
        <v>1503.700952007476</v>
      </c>
      <c r="F681" s="79">
        <v>69.927873903625255</v>
      </c>
      <c r="G681" s="80"/>
      <c r="H681" s="79">
        <v>-19.343769529624439</v>
      </c>
      <c r="I681" s="80">
        <v>12.6238380096831</v>
      </c>
      <c r="J681" s="103">
        <v>3</v>
      </c>
      <c r="K681" s="103">
        <v>0</v>
      </c>
      <c r="L681" s="103">
        <v>0</v>
      </c>
      <c r="M681" s="103">
        <v>-5.1852378008576734</v>
      </c>
    </row>
    <row r="682" spans="1:13" s="81" customFormat="1" x14ac:dyDescent="0.25">
      <c r="A682" s="79">
        <v>679</v>
      </c>
      <c r="B682" s="79">
        <v>36</v>
      </c>
      <c r="C682" s="79">
        <v>36</v>
      </c>
      <c r="D682" s="94"/>
      <c r="E682" s="79">
        <v>1388.0316480069009</v>
      </c>
      <c r="F682" s="79">
        <v>69.986924767768258</v>
      </c>
      <c r="G682" s="80"/>
      <c r="H682" s="79">
        <v>-21.359992202504969</v>
      </c>
      <c r="I682" s="80">
        <v>14.640060682563631</v>
      </c>
      <c r="J682" s="103">
        <v>3</v>
      </c>
      <c r="K682" s="103">
        <v>0</v>
      </c>
      <c r="L682" s="103">
        <v>0</v>
      </c>
      <c r="M682" s="103">
        <v>-4.7248169973307306</v>
      </c>
    </row>
    <row r="683" spans="1:13" s="81" customFormat="1" x14ac:dyDescent="0.25">
      <c r="A683" s="79">
        <v>680</v>
      </c>
      <c r="B683" s="79">
        <v>32.609008789062372</v>
      </c>
      <c r="C683" s="79">
        <v>32.609008789062372</v>
      </c>
      <c r="D683" s="94"/>
      <c r="E683" s="79">
        <v>1257.2871169264929</v>
      </c>
      <c r="F683" s="79">
        <v>70.075484920027165</v>
      </c>
      <c r="G683" s="80"/>
      <c r="H683" s="79">
        <v>-23.95151962185183</v>
      </c>
      <c r="I683" s="80">
        <v>17.231588101910489</v>
      </c>
      <c r="J683" s="103">
        <v>3</v>
      </c>
      <c r="K683" s="103">
        <v>0</v>
      </c>
      <c r="L683" s="103">
        <v>0</v>
      </c>
      <c r="M683" s="103">
        <v>-4.2221121267596544</v>
      </c>
    </row>
    <row r="684" spans="1:13" s="81" customFormat="1" x14ac:dyDescent="0.25">
      <c r="A684" s="79">
        <v>681</v>
      </c>
      <c r="B684" s="79">
        <v>27.62304687499989</v>
      </c>
      <c r="C684" s="79">
        <v>27.62304687499989</v>
      </c>
      <c r="D684" s="94"/>
      <c r="E684" s="79">
        <v>1701.9058904353519</v>
      </c>
      <c r="F684" s="79">
        <v>70.169477851696243</v>
      </c>
      <c r="G684" s="80"/>
      <c r="H684" s="79">
        <v>0</v>
      </c>
      <c r="I684" s="80">
        <v>-6.7199315199413396</v>
      </c>
      <c r="J684" s="103">
        <v>2</v>
      </c>
      <c r="K684" s="103">
        <v>0</v>
      </c>
      <c r="L684" s="103">
        <v>0</v>
      </c>
      <c r="M684" s="103">
        <v>-6.0120810520672476</v>
      </c>
    </row>
    <row r="685" spans="1:13" s="81" customFormat="1" x14ac:dyDescent="0.25">
      <c r="A685" s="79">
        <v>682</v>
      </c>
      <c r="B685" s="79">
        <v>24</v>
      </c>
      <c r="C685" s="79">
        <v>24</v>
      </c>
      <c r="D685" s="94"/>
      <c r="E685" s="79">
        <v>1478.6834180633309</v>
      </c>
      <c r="F685" s="79">
        <v>70.256170552551794</v>
      </c>
      <c r="G685" s="80"/>
      <c r="H685" s="79">
        <v>0</v>
      </c>
      <c r="I685" s="80">
        <v>-6.7199315199413396</v>
      </c>
      <c r="J685" s="103">
        <v>2</v>
      </c>
      <c r="K685" s="103">
        <v>0</v>
      </c>
      <c r="L685" s="103">
        <v>0</v>
      </c>
      <c r="M685" s="103">
        <v>-5.0843415555822107</v>
      </c>
    </row>
    <row r="686" spans="1:13" s="81" customFormat="1" x14ac:dyDescent="0.25">
      <c r="A686" s="79">
        <v>683</v>
      </c>
      <c r="B686" s="79">
        <v>20</v>
      </c>
      <c r="C686" s="79">
        <v>20</v>
      </c>
      <c r="D686" s="94"/>
      <c r="E686" s="79">
        <v>1232.2361817194419</v>
      </c>
      <c r="F686" s="79">
        <v>70.301632787850977</v>
      </c>
      <c r="G686" s="80"/>
      <c r="H686" s="79">
        <v>-1.6513138822259379</v>
      </c>
      <c r="I686" s="80">
        <v>-5.068617637715402</v>
      </c>
      <c r="J686" s="103">
        <v>2</v>
      </c>
      <c r="K686" s="103">
        <v>0</v>
      </c>
      <c r="L686" s="103">
        <v>0</v>
      </c>
      <c r="M686" s="103">
        <v>-4.1277992614266097</v>
      </c>
    </row>
    <row r="687" spans="1:13" s="81" customFormat="1" x14ac:dyDescent="0.25">
      <c r="A687" s="79">
        <v>684</v>
      </c>
      <c r="B687" s="79">
        <v>19</v>
      </c>
      <c r="C687" s="79">
        <v>19</v>
      </c>
      <c r="D687" s="94"/>
      <c r="E687" s="79">
        <v>1170.6243726334701</v>
      </c>
      <c r="F687" s="79">
        <v>70.378470013031091</v>
      </c>
      <c r="G687" s="80"/>
      <c r="H687" s="79">
        <v>-2.5709327638743198</v>
      </c>
      <c r="I687" s="80">
        <v>-4.1489987560670194</v>
      </c>
      <c r="J687" s="103">
        <v>2</v>
      </c>
      <c r="K687" s="103">
        <v>0.28406900852004741</v>
      </c>
      <c r="L687" s="103">
        <v>0.80107460402653352</v>
      </c>
      <c r="M687" s="103">
        <v>0.99618206053844527</v>
      </c>
    </row>
    <row r="688" spans="1:13" s="81" customFormat="1" x14ac:dyDescent="0.25">
      <c r="A688" s="79">
        <v>685</v>
      </c>
      <c r="B688" s="79">
        <v>19</v>
      </c>
      <c r="C688" s="79">
        <v>19</v>
      </c>
      <c r="D688" s="94"/>
      <c r="E688" s="79">
        <v>1170.6243726334701</v>
      </c>
      <c r="F688" s="79">
        <v>70.439101140061112</v>
      </c>
      <c r="G688" s="80"/>
      <c r="H688" s="79">
        <v>0</v>
      </c>
      <c r="I688" s="80">
        <v>-6.7199315199413396</v>
      </c>
      <c r="J688" s="103">
        <v>2</v>
      </c>
      <c r="K688" s="103">
        <v>0.45165807844715639</v>
      </c>
      <c r="L688" s="103">
        <v>1.2736757812209809</v>
      </c>
      <c r="M688" s="103">
        <v>3.9015785938150489</v>
      </c>
    </row>
    <row r="689" spans="1:13" s="81" customFormat="1" x14ac:dyDescent="0.25">
      <c r="A689" s="79">
        <v>686</v>
      </c>
      <c r="B689" s="79">
        <v>21</v>
      </c>
      <c r="C689" s="79">
        <v>21</v>
      </c>
      <c r="D689" s="94"/>
      <c r="E689" s="79">
        <v>1293.8479908054151</v>
      </c>
      <c r="F689" s="79">
        <v>70.46821656523808</v>
      </c>
      <c r="G689" s="80"/>
      <c r="H689" s="79">
        <v>-3.1438916556221002</v>
      </c>
      <c r="I689" s="80">
        <v>-3.576039864319239</v>
      </c>
      <c r="J689" s="103">
        <v>2</v>
      </c>
      <c r="K689" s="103">
        <v>0.68347376121177861</v>
      </c>
      <c r="L689" s="103">
        <v>1.927396006617216</v>
      </c>
      <c r="M689" s="103">
        <v>7.5249750493048921</v>
      </c>
    </row>
    <row r="690" spans="1:13" s="81" customFormat="1" x14ac:dyDescent="0.25">
      <c r="A690" s="79">
        <v>687</v>
      </c>
      <c r="B690" s="79">
        <v>23</v>
      </c>
      <c r="C690" s="79">
        <v>23</v>
      </c>
      <c r="D690" s="94"/>
      <c r="E690" s="79">
        <v>1417.0716089773589</v>
      </c>
      <c r="F690" s="79">
        <v>70.515478918388567</v>
      </c>
      <c r="G690" s="80"/>
      <c r="H690" s="79">
        <v>-3.8987973443862658</v>
      </c>
      <c r="I690" s="80">
        <v>-2.8211341755550738</v>
      </c>
      <c r="J690" s="103">
        <v>2</v>
      </c>
      <c r="K690" s="103">
        <v>0.68806843468367573</v>
      </c>
      <c r="L690" s="103">
        <v>1.940352985807966</v>
      </c>
      <c r="M690" s="103">
        <v>7.243831909451143</v>
      </c>
    </row>
    <row r="691" spans="1:13" s="81" customFormat="1" x14ac:dyDescent="0.25">
      <c r="A691" s="79">
        <v>688</v>
      </c>
      <c r="B691" s="79">
        <v>25</v>
      </c>
      <c r="C691" s="79">
        <v>25</v>
      </c>
      <c r="D691" s="94"/>
      <c r="E691" s="79">
        <v>1540.2952271493029</v>
      </c>
      <c r="F691" s="79">
        <v>70.539044713627803</v>
      </c>
      <c r="G691" s="80"/>
      <c r="H691" s="79">
        <v>-4.0852186901176522</v>
      </c>
      <c r="I691" s="80">
        <v>-2.634712829823687</v>
      </c>
      <c r="J691" s="103">
        <v>2</v>
      </c>
      <c r="K691" s="103">
        <v>0.80810002616516785</v>
      </c>
      <c r="L691" s="103">
        <v>2.2788420737857731</v>
      </c>
      <c r="M691" s="103">
        <v>8.9468827780206954</v>
      </c>
    </row>
    <row r="692" spans="1:13" s="81" customFormat="1" x14ac:dyDescent="0.25">
      <c r="A692" s="79">
        <v>689</v>
      </c>
      <c r="B692" s="79">
        <v>27.296997070312539</v>
      </c>
      <c r="C692" s="79">
        <v>27.296997070312539</v>
      </c>
      <c r="D692" s="94"/>
      <c r="E692" s="79">
        <v>1681.8173721164369</v>
      </c>
      <c r="F692" s="79">
        <v>70.571592800398804</v>
      </c>
      <c r="G692" s="80"/>
      <c r="H692" s="79">
        <v>-4.0852186901176522</v>
      </c>
      <c r="I692" s="80">
        <v>-2.634712829823687</v>
      </c>
      <c r="J692" s="103">
        <v>2</v>
      </c>
      <c r="K692" s="103">
        <v>0.87438021766577667</v>
      </c>
      <c r="L692" s="103">
        <v>2.4657522138174901</v>
      </c>
      <c r="M692" s="103">
        <v>9.6306010769701391</v>
      </c>
    </row>
    <row r="693" spans="1:13" s="81" customFormat="1" x14ac:dyDescent="0.25">
      <c r="A693" s="79">
        <v>690</v>
      </c>
      <c r="B693" s="79">
        <v>29</v>
      </c>
      <c r="C693" s="79">
        <v>29</v>
      </c>
      <c r="D693" s="94"/>
      <c r="E693" s="79">
        <v>1118.136605338892</v>
      </c>
      <c r="F693" s="79">
        <v>70.637747839722778</v>
      </c>
      <c r="G693" s="80"/>
      <c r="H693" s="79">
        <v>-3.2312721214957021</v>
      </c>
      <c r="I693" s="80">
        <v>-3.488659398445638</v>
      </c>
      <c r="J693" s="103">
        <v>3</v>
      </c>
      <c r="K693" s="103">
        <v>0.61425796546503808</v>
      </c>
      <c r="L693" s="103">
        <v>1.732207462611407</v>
      </c>
      <c r="M693" s="103">
        <v>6.8113461648972597</v>
      </c>
    </row>
    <row r="694" spans="1:13" s="81" customFormat="1" x14ac:dyDescent="0.25">
      <c r="A694" s="79">
        <v>691</v>
      </c>
      <c r="B694" s="79">
        <v>30</v>
      </c>
      <c r="C694" s="79">
        <v>30</v>
      </c>
      <c r="D694" s="94"/>
      <c r="E694" s="79">
        <v>1156.6930400057511</v>
      </c>
      <c r="F694" s="79">
        <v>70.684621921540838</v>
      </c>
      <c r="G694" s="80"/>
      <c r="H694" s="79">
        <v>-0.14611366970501111</v>
      </c>
      <c r="I694" s="80">
        <v>-6.5738178502363276</v>
      </c>
      <c r="J694" s="103">
        <v>3</v>
      </c>
      <c r="K694" s="103">
        <v>0.53824177741601642</v>
      </c>
      <c r="L694" s="103">
        <v>1.5178418123131661</v>
      </c>
      <c r="M694" s="103">
        <v>5.424789902088639</v>
      </c>
    </row>
    <row r="695" spans="1:13" s="81" customFormat="1" x14ac:dyDescent="0.25">
      <c r="A695" s="79">
        <v>692</v>
      </c>
      <c r="B695" s="79">
        <v>31</v>
      </c>
      <c r="C695" s="79">
        <v>31</v>
      </c>
      <c r="D695" s="94"/>
      <c r="E695" s="79">
        <v>1195.249474672609</v>
      </c>
      <c r="F695" s="79">
        <v>70.758378933620605</v>
      </c>
      <c r="G695" s="80"/>
      <c r="H695" s="79">
        <v>-1.5342397458428381</v>
      </c>
      <c r="I695" s="80">
        <v>-5.185691774098502</v>
      </c>
      <c r="J695" s="103">
        <v>3</v>
      </c>
      <c r="K695" s="103">
        <v>0.62666859442379486</v>
      </c>
      <c r="L695" s="103">
        <v>1.7672054362751011</v>
      </c>
      <c r="M695" s="103">
        <v>6.8243273291145208</v>
      </c>
    </row>
    <row r="696" spans="1:13" s="81" customFormat="1" x14ac:dyDescent="0.25">
      <c r="A696" s="79">
        <v>693</v>
      </c>
      <c r="B696" s="79">
        <v>32</v>
      </c>
      <c r="C696" s="79">
        <v>32</v>
      </c>
      <c r="D696" s="94"/>
      <c r="E696" s="79">
        <v>1233.805909339467</v>
      </c>
      <c r="F696" s="79">
        <v>70.817475016343408</v>
      </c>
      <c r="G696" s="80"/>
      <c r="H696" s="79">
        <v>-0.41796378724626421</v>
      </c>
      <c r="I696" s="80">
        <v>-6.3019677326950756</v>
      </c>
      <c r="J696" s="103">
        <v>3</v>
      </c>
      <c r="K696" s="103">
        <v>0.45442975567507959</v>
      </c>
      <c r="L696" s="103">
        <v>1.2814919110037251</v>
      </c>
      <c r="M696" s="103">
        <v>3.75790073351985</v>
      </c>
    </row>
    <row r="697" spans="1:13" s="81" customFormat="1" x14ac:dyDescent="0.25">
      <c r="A697" s="79">
        <v>694</v>
      </c>
      <c r="B697" s="79">
        <v>32</v>
      </c>
      <c r="C697" s="79">
        <v>32</v>
      </c>
      <c r="D697" s="94"/>
      <c r="E697" s="79">
        <v>1233.805909339467</v>
      </c>
      <c r="F697" s="79">
        <v>70.911120870966926</v>
      </c>
      <c r="G697" s="80"/>
      <c r="H697" s="79">
        <v>0</v>
      </c>
      <c r="I697" s="80">
        <v>-6.7199315199413396</v>
      </c>
      <c r="J697" s="103">
        <v>3</v>
      </c>
      <c r="K697" s="103">
        <v>0.50895407553811089</v>
      </c>
      <c r="L697" s="103">
        <v>1.435250493017473</v>
      </c>
      <c r="M697" s="103">
        <v>4.7013859105317692</v>
      </c>
    </row>
    <row r="698" spans="1:13" s="81" customFormat="1" x14ac:dyDescent="0.25">
      <c r="A698" s="79">
        <v>695</v>
      </c>
      <c r="B698" s="79">
        <v>33</v>
      </c>
      <c r="C698" s="79">
        <v>33</v>
      </c>
      <c r="D698" s="94"/>
      <c r="E698" s="79">
        <v>1272.3623440063261</v>
      </c>
      <c r="F698" s="79">
        <v>71.008806821422169</v>
      </c>
      <c r="G698" s="80"/>
      <c r="H698" s="79">
        <v>0</v>
      </c>
      <c r="I698" s="80">
        <v>-6.7199315199413396</v>
      </c>
      <c r="J698" s="103">
        <v>3</v>
      </c>
      <c r="K698" s="103">
        <v>0.49610553215203068</v>
      </c>
      <c r="L698" s="103">
        <v>1.399017600668726</v>
      </c>
      <c r="M698" s="103">
        <v>4.3614618044490649</v>
      </c>
    </row>
    <row r="699" spans="1:13" s="81" customFormat="1" x14ac:dyDescent="0.25">
      <c r="A699" s="79">
        <v>696</v>
      </c>
      <c r="B699" s="79">
        <v>32</v>
      </c>
      <c r="C699" s="79">
        <v>32</v>
      </c>
      <c r="D699" s="94"/>
      <c r="E699" s="79">
        <v>1233.805909339467</v>
      </c>
      <c r="F699" s="79">
        <v>71.119199663436035</v>
      </c>
      <c r="G699" s="80"/>
      <c r="H699" s="79">
        <v>-8.3921546049970228</v>
      </c>
      <c r="I699" s="80">
        <v>1.672223085055683</v>
      </c>
      <c r="J699" s="103">
        <v>3</v>
      </c>
      <c r="K699" s="103">
        <v>0</v>
      </c>
      <c r="L699" s="103">
        <v>0</v>
      </c>
      <c r="M699" s="103">
        <v>-4.1336908452814924</v>
      </c>
    </row>
    <row r="700" spans="1:13" s="81" customFormat="1" x14ac:dyDescent="0.25">
      <c r="A700" s="79">
        <v>697</v>
      </c>
      <c r="B700" s="79">
        <v>29</v>
      </c>
      <c r="C700" s="79">
        <v>29</v>
      </c>
      <c r="D700" s="94"/>
      <c r="E700" s="79">
        <v>1118.136605338892</v>
      </c>
      <c r="F700" s="79">
        <v>71.210427406452922</v>
      </c>
      <c r="G700" s="80"/>
      <c r="H700" s="79">
        <v>-9.6182529781284511</v>
      </c>
      <c r="I700" s="80">
        <v>2.898321458187112</v>
      </c>
      <c r="J700" s="103">
        <v>3</v>
      </c>
      <c r="K700" s="103">
        <v>0</v>
      </c>
      <c r="L700" s="103">
        <v>0</v>
      </c>
      <c r="M700" s="103">
        <v>-3.7058265151747611</v>
      </c>
    </row>
    <row r="701" spans="1:13" s="81" customFormat="1" x14ac:dyDescent="0.25">
      <c r="A701" s="79">
        <v>698</v>
      </c>
      <c r="B701" s="79">
        <v>26</v>
      </c>
      <c r="C701" s="79">
        <v>26</v>
      </c>
      <c r="D701" s="94"/>
      <c r="E701" s="79">
        <v>1601.907036235275</v>
      </c>
      <c r="F701" s="79">
        <v>71.282332924144384</v>
      </c>
      <c r="G701" s="80"/>
      <c r="H701" s="79">
        <v>-7.0250290686749493</v>
      </c>
      <c r="I701" s="80">
        <v>0.30509754873360961</v>
      </c>
      <c r="J701" s="103">
        <v>2</v>
      </c>
      <c r="K701" s="103">
        <v>0</v>
      </c>
      <c r="L701" s="103">
        <v>0</v>
      </c>
      <c r="M701" s="103">
        <v>-4.7675592113943202</v>
      </c>
    </row>
    <row r="702" spans="1:13" s="81" customFormat="1" x14ac:dyDescent="0.25">
      <c r="A702" s="79">
        <v>699</v>
      </c>
      <c r="B702" s="79">
        <v>24</v>
      </c>
      <c r="C702" s="79">
        <v>24</v>
      </c>
      <c r="D702" s="94"/>
      <c r="E702" s="79">
        <v>1478.6834180633309</v>
      </c>
      <c r="F702" s="79">
        <v>71.371237320679441</v>
      </c>
      <c r="G702" s="80"/>
      <c r="H702" s="79">
        <v>-11.0620324341975</v>
      </c>
      <c r="I702" s="80">
        <v>4.3421009142561653</v>
      </c>
      <c r="J702" s="103">
        <v>2</v>
      </c>
      <c r="K702" s="103">
        <v>0</v>
      </c>
      <c r="L702" s="103">
        <v>0</v>
      </c>
      <c r="M702" s="103">
        <v>-3.2576708732068278</v>
      </c>
    </row>
    <row r="703" spans="1:13" s="81" customFormat="1" x14ac:dyDescent="0.25">
      <c r="A703" s="79">
        <v>700</v>
      </c>
      <c r="B703" s="79">
        <v>22</v>
      </c>
      <c r="C703" s="79">
        <v>22</v>
      </c>
      <c r="D703" s="94"/>
      <c r="E703" s="79">
        <v>1355.4597998913871</v>
      </c>
      <c r="F703" s="79">
        <v>71.422313552994282</v>
      </c>
      <c r="G703" s="80"/>
      <c r="H703" s="79">
        <v>-5.1521226763158783</v>
      </c>
      <c r="I703" s="80">
        <v>-1.5678088436254609</v>
      </c>
      <c r="J703" s="103">
        <v>2</v>
      </c>
      <c r="K703" s="103">
        <v>0.13137317215019731</v>
      </c>
      <c r="L703" s="103">
        <v>0.3704723454635564</v>
      </c>
      <c r="M703" s="103">
        <v>-2.3871383272391928</v>
      </c>
    </row>
    <row r="704" spans="1:13" s="81" customFormat="1" x14ac:dyDescent="0.25">
      <c r="A704" s="79">
        <v>701</v>
      </c>
      <c r="B704" s="79">
        <v>21</v>
      </c>
      <c r="C704" s="79">
        <v>21</v>
      </c>
      <c r="D704" s="94"/>
      <c r="E704" s="79">
        <v>1293.8479908054151</v>
      </c>
      <c r="F704" s="79">
        <v>71.511923701625108</v>
      </c>
      <c r="G704" s="80"/>
      <c r="H704" s="79">
        <v>-0.39347333843517102</v>
      </c>
      <c r="I704" s="80">
        <v>-6.3264581815061689</v>
      </c>
      <c r="J704" s="103">
        <v>2</v>
      </c>
      <c r="K704" s="103">
        <v>0.2759851961703097</v>
      </c>
      <c r="L704" s="103">
        <v>0.77827825320027333</v>
      </c>
      <c r="M704" s="103">
        <v>0.43147979971244999</v>
      </c>
    </row>
    <row r="705" spans="1:13" s="81" customFormat="1" x14ac:dyDescent="0.25">
      <c r="A705" s="79">
        <v>702</v>
      </c>
      <c r="B705" s="79">
        <v>21</v>
      </c>
      <c r="C705" s="79">
        <v>21</v>
      </c>
      <c r="D705" s="94"/>
      <c r="E705" s="79">
        <v>1293.8479908054151</v>
      </c>
      <c r="F705" s="79">
        <v>71.606267571817327</v>
      </c>
      <c r="G705" s="80"/>
      <c r="H705" s="79">
        <v>0</v>
      </c>
      <c r="I705" s="80">
        <v>-6.7199315199413396</v>
      </c>
      <c r="J705" s="103">
        <v>2</v>
      </c>
      <c r="K705" s="103">
        <v>0.3900872109080849</v>
      </c>
      <c r="L705" s="103">
        <v>1.1000459347607989</v>
      </c>
      <c r="M705" s="103">
        <v>2.4446813963534981</v>
      </c>
    </row>
    <row r="706" spans="1:13" s="81" customFormat="1" x14ac:dyDescent="0.25">
      <c r="A706" s="79">
        <v>703</v>
      </c>
      <c r="B706" s="79">
        <v>21</v>
      </c>
      <c r="C706" s="79">
        <v>21</v>
      </c>
      <c r="D706" s="94"/>
      <c r="E706" s="79">
        <v>1293.8479908054151</v>
      </c>
      <c r="F706" s="79">
        <v>71.712076952619512</v>
      </c>
      <c r="G706" s="80"/>
      <c r="H706" s="79">
        <v>0</v>
      </c>
      <c r="I706" s="80">
        <v>-6.7199315199413396</v>
      </c>
      <c r="J706" s="103">
        <v>2</v>
      </c>
      <c r="K706" s="103">
        <v>0.25983169838900078</v>
      </c>
      <c r="L706" s="103">
        <v>0.73272538945698229</v>
      </c>
      <c r="M706" s="103">
        <v>0.14626960227086541</v>
      </c>
    </row>
    <row r="707" spans="1:13" s="81" customFormat="1" x14ac:dyDescent="0.25">
      <c r="A707" s="79">
        <v>704</v>
      </c>
      <c r="B707" s="79">
        <v>20</v>
      </c>
      <c r="C707" s="79">
        <v>20</v>
      </c>
      <c r="D707" s="94"/>
      <c r="E707" s="79">
        <v>1232.2361817194419</v>
      </c>
      <c r="F707" s="79">
        <v>71.806420822811731</v>
      </c>
      <c r="G707" s="80"/>
      <c r="H707" s="79">
        <v>0</v>
      </c>
      <c r="I707" s="80">
        <v>-6.7199315199413396</v>
      </c>
      <c r="J707" s="103">
        <v>2</v>
      </c>
      <c r="K707" s="103">
        <v>0.16783185167703371</v>
      </c>
      <c r="L707" s="103">
        <v>0.47328582172923511</v>
      </c>
      <c r="M707" s="103">
        <v>-1.2617972411323919</v>
      </c>
    </row>
    <row r="708" spans="1:13" s="81" customFormat="1" x14ac:dyDescent="0.25">
      <c r="A708" s="79">
        <v>705</v>
      </c>
      <c r="B708" s="79">
        <v>19</v>
      </c>
      <c r="C708" s="79">
        <v>19</v>
      </c>
      <c r="D708" s="94"/>
      <c r="E708" s="79">
        <v>1170.6243726334701</v>
      </c>
      <c r="F708" s="79">
        <v>71.899638514923865</v>
      </c>
      <c r="G708" s="80"/>
      <c r="H708" s="79">
        <v>-11.74543924041987</v>
      </c>
      <c r="I708" s="80">
        <v>5.0255077204785268</v>
      </c>
      <c r="J708" s="103">
        <v>2</v>
      </c>
      <c r="K708" s="103">
        <v>0.21109060436722071</v>
      </c>
      <c r="L708" s="103">
        <v>0.59527550431556242</v>
      </c>
      <c r="M708" s="103">
        <v>-0.27452779881151101</v>
      </c>
    </row>
    <row r="709" spans="1:13" s="81" customFormat="1" x14ac:dyDescent="0.25">
      <c r="A709" s="79">
        <v>706</v>
      </c>
      <c r="B709" s="79">
        <v>18</v>
      </c>
      <c r="C709" s="79">
        <v>18</v>
      </c>
      <c r="D709" s="94"/>
      <c r="E709" s="79">
        <v>1109.0125635474981</v>
      </c>
      <c r="F709" s="79">
        <v>71.974660159790659</v>
      </c>
      <c r="G709" s="80"/>
      <c r="H709" s="79">
        <v>-13.51969485662403</v>
      </c>
      <c r="I709" s="80">
        <v>6.7997633366826919</v>
      </c>
      <c r="J709" s="103">
        <v>2</v>
      </c>
      <c r="K709" s="103">
        <v>0.1471843115806428</v>
      </c>
      <c r="L709" s="103">
        <v>0.41505975865741268</v>
      </c>
      <c r="M709" s="103">
        <v>-1.1800983061307051</v>
      </c>
    </row>
    <row r="710" spans="1:13" s="81" customFormat="1" x14ac:dyDescent="0.25">
      <c r="A710" s="79">
        <v>707</v>
      </c>
      <c r="B710" s="79">
        <v>16</v>
      </c>
      <c r="C710" s="79">
        <v>16</v>
      </c>
      <c r="D710" s="94"/>
      <c r="E710" s="79">
        <v>1905.649330710067</v>
      </c>
      <c r="F710" s="79">
        <v>72.04262940000406</v>
      </c>
      <c r="G710" s="80"/>
      <c r="H710" s="79">
        <v>-9.5114690279653491</v>
      </c>
      <c r="I710" s="80">
        <v>2.791537508024009</v>
      </c>
      <c r="J710" s="103">
        <v>1</v>
      </c>
      <c r="K710" s="103">
        <v>0.28045583442796612</v>
      </c>
      <c r="L710" s="103">
        <v>0.79088545308686442</v>
      </c>
      <c r="M710" s="103">
        <v>-2.0460041333741841</v>
      </c>
    </row>
    <row r="711" spans="1:13" s="81" customFormat="1" x14ac:dyDescent="0.25">
      <c r="A711" s="79">
        <v>708</v>
      </c>
      <c r="B711" s="79">
        <v>14</v>
      </c>
      <c r="C711" s="79">
        <v>14</v>
      </c>
      <c r="D711" s="94"/>
      <c r="E711" s="79">
        <v>1667.443164371309</v>
      </c>
      <c r="F711" s="79">
        <v>72.177961230779559</v>
      </c>
      <c r="G711" s="80"/>
      <c r="H711" s="79">
        <v>0</v>
      </c>
      <c r="I711" s="80">
        <v>-6.7199315199413396</v>
      </c>
      <c r="J711" s="103">
        <v>1</v>
      </c>
      <c r="K711" s="103">
        <v>0.19388585227776189</v>
      </c>
      <c r="L711" s="103">
        <v>0.54675810342328846</v>
      </c>
      <c r="M711" s="103">
        <v>-2.5414968275089849</v>
      </c>
    </row>
    <row r="712" spans="1:13" s="81" customFormat="1" x14ac:dyDescent="0.25">
      <c r="A712" s="79">
        <v>709</v>
      </c>
      <c r="B712" s="79">
        <v>12</v>
      </c>
      <c r="C712" s="79">
        <v>12</v>
      </c>
      <c r="D712" s="94"/>
      <c r="E712" s="79">
        <v>1429.2369980325509</v>
      </c>
      <c r="F712" s="79">
        <v>72.293219635103029</v>
      </c>
      <c r="G712" s="80"/>
      <c r="H712" s="79">
        <v>0</v>
      </c>
      <c r="I712" s="80">
        <v>-6.7199315199413396</v>
      </c>
      <c r="J712" s="103">
        <v>1</v>
      </c>
      <c r="K712" s="103">
        <v>0.28328104498220658</v>
      </c>
      <c r="L712" s="103">
        <v>0.79885254684982265</v>
      </c>
      <c r="M712" s="103">
        <v>6.4610208736723115E-2</v>
      </c>
    </row>
    <row r="713" spans="1:13" s="81" customFormat="1" x14ac:dyDescent="0.25">
      <c r="A713" s="79">
        <v>710</v>
      </c>
      <c r="B713" s="79">
        <v>13</v>
      </c>
      <c r="C713" s="79">
        <v>13</v>
      </c>
      <c r="D713" s="94"/>
      <c r="E713" s="79">
        <v>1548.3400812019299</v>
      </c>
      <c r="F713" s="79">
        <v>72.385674586238991</v>
      </c>
      <c r="G713" s="80"/>
      <c r="H713" s="79">
        <v>0</v>
      </c>
      <c r="I713" s="80">
        <v>-6.7199315199413396</v>
      </c>
      <c r="J713" s="103">
        <v>1</v>
      </c>
      <c r="K713" s="103">
        <v>0.52331968166794707</v>
      </c>
      <c r="L713" s="103">
        <v>1.475761502303611</v>
      </c>
      <c r="M713" s="103">
        <v>3.9092176080744769</v>
      </c>
    </row>
    <row r="714" spans="1:13" s="81" customFormat="1" x14ac:dyDescent="0.25">
      <c r="A714" s="79">
        <v>711</v>
      </c>
      <c r="B714" s="79">
        <v>15</v>
      </c>
      <c r="C714" s="79">
        <v>15</v>
      </c>
      <c r="D714" s="94"/>
      <c r="E714" s="79">
        <v>1786.546247540688</v>
      </c>
      <c r="F714" s="79">
        <v>72.438566059643421</v>
      </c>
      <c r="G714" s="80"/>
      <c r="H714" s="79">
        <v>-7.0371460316558627</v>
      </c>
      <c r="I714" s="80">
        <v>0.31721451171452308</v>
      </c>
      <c r="J714" s="103">
        <v>1</v>
      </c>
      <c r="K714" s="103">
        <v>0.87618935571391299</v>
      </c>
      <c r="L714" s="103">
        <v>2.4708539831132339</v>
      </c>
      <c r="M714" s="103">
        <v>9.2894282766954568</v>
      </c>
    </row>
    <row r="715" spans="1:13" s="81" customFormat="1" x14ac:dyDescent="0.25">
      <c r="A715" s="79">
        <v>712</v>
      </c>
      <c r="B715" s="79">
        <v>20</v>
      </c>
      <c r="C715" s="79">
        <v>20</v>
      </c>
      <c r="D715" s="94"/>
      <c r="E715" s="79">
        <v>1232.2361817194419</v>
      </c>
      <c r="F715" s="79">
        <v>72.465623850590617</v>
      </c>
      <c r="G715" s="80"/>
      <c r="H715" s="79">
        <v>-5.2192983869410048</v>
      </c>
      <c r="I715" s="80">
        <v>-1.5006331330003351</v>
      </c>
      <c r="J715" s="103">
        <v>2</v>
      </c>
      <c r="K715" s="103">
        <v>0.83265181420902867</v>
      </c>
      <c r="L715" s="103">
        <v>2.3480781160694608</v>
      </c>
      <c r="M715" s="103">
        <v>10.218054482806121</v>
      </c>
    </row>
    <row r="716" spans="1:13" s="81" customFormat="1" x14ac:dyDescent="0.25">
      <c r="A716" s="79">
        <v>713</v>
      </c>
      <c r="B716" s="79">
        <v>21.066894531249829</v>
      </c>
      <c r="C716" s="79">
        <v>21.066894531249829</v>
      </c>
      <c r="D716" s="94"/>
      <c r="E716" s="79">
        <v>1297.969483893675</v>
      </c>
      <c r="F716" s="79">
        <v>72.523949615319751</v>
      </c>
      <c r="G716" s="80"/>
      <c r="H716" s="79">
        <v>-9.2194584760665208</v>
      </c>
      <c r="I716" s="80">
        <v>2.4995269561251812</v>
      </c>
      <c r="J716" s="103">
        <v>2</v>
      </c>
      <c r="K716" s="103">
        <v>0.37540034625010088</v>
      </c>
      <c r="L716" s="103">
        <v>1.058628976425285</v>
      </c>
      <c r="M716" s="103">
        <v>2.178400211296577</v>
      </c>
    </row>
    <row r="717" spans="1:13" s="81" customFormat="1" x14ac:dyDescent="0.25">
      <c r="A717" s="79">
        <v>714</v>
      </c>
      <c r="B717" s="79">
        <v>21</v>
      </c>
      <c r="C717" s="79">
        <v>21</v>
      </c>
      <c r="D717" s="94"/>
      <c r="E717" s="79">
        <v>1293.8479908054151</v>
      </c>
      <c r="F717" s="79">
        <v>72.565830972590007</v>
      </c>
      <c r="G717" s="80"/>
      <c r="H717" s="79">
        <v>-4.750690507007592</v>
      </c>
      <c r="I717" s="80">
        <v>-1.9692410129337481</v>
      </c>
      <c r="J717" s="103">
        <v>2</v>
      </c>
      <c r="K717" s="103">
        <v>0.24579221026466219</v>
      </c>
      <c r="L717" s="103">
        <v>0.69313403294634746</v>
      </c>
      <c r="M717" s="103">
        <v>-9.7670937843300845E-2</v>
      </c>
    </row>
    <row r="718" spans="1:13" s="81" customFormat="1" x14ac:dyDescent="0.25">
      <c r="A718" s="79">
        <v>715</v>
      </c>
      <c r="B718" s="79">
        <v>19</v>
      </c>
      <c r="C718" s="79">
        <v>19</v>
      </c>
      <c r="D718" s="94"/>
      <c r="E718" s="79">
        <v>1170.6243726334701</v>
      </c>
      <c r="F718" s="79">
        <v>72.660174842782226</v>
      </c>
      <c r="G718" s="80"/>
      <c r="H718" s="79">
        <v>-28.498924065440441</v>
      </c>
      <c r="I718" s="80">
        <v>21.778992545499101</v>
      </c>
      <c r="J718" s="103">
        <v>2</v>
      </c>
      <c r="K718" s="103">
        <v>0</v>
      </c>
      <c r="L718" s="103">
        <v>0</v>
      </c>
      <c r="M718" s="103">
        <v>-3.898431554646502</v>
      </c>
    </row>
    <row r="719" spans="1:13" s="81" customFormat="1" x14ac:dyDescent="0.25">
      <c r="A719" s="79">
        <v>716</v>
      </c>
      <c r="B719" s="79">
        <v>14.95568847656269</v>
      </c>
      <c r="C719" s="79">
        <v>14.95568847656269</v>
      </c>
      <c r="D719" s="94"/>
      <c r="E719" s="79">
        <v>1781.268608479372</v>
      </c>
      <c r="F719" s="79">
        <v>72.732080360473688</v>
      </c>
      <c r="G719" s="80"/>
      <c r="H719" s="79">
        <v>-11.31296810720999</v>
      </c>
      <c r="I719" s="80">
        <v>4.5930365872686467</v>
      </c>
      <c r="J719" s="103">
        <v>1</v>
      </c>
      <c r="K719" s="103">
        <v>0</v>
      </c>
      <c r="L719" s="103">
        <v>0</v>
      </c>
      <c r="M719" s="103">
        <v>-3.991850548033764</v>
      </c>
    </row>
    <row r="720" spans="1:13" s="81" customFormat="1" x14ac:dyDescent="0.25">
      <c r="A720" s="79">
        <v>717</v>
      </c>
      <c r="B720" s="79">
        <v>13</v>
      </c>
      <c r="C720" s="79">
        <v>13</v>
      </c>
      <c r="D720" s="94"/>
      <c r="E720" s="79">
        <v>1548.3400812019299</v>
      </c>
      <c r="F720" s="79">
        <v>72.847926673011784</v>
      </c>
      <c r="G720" s="80"/>
      <c r="H720" s="79">
        <v>0</v>
      </c>
      <c r="I720" s="80">
        <v>-6.7199315199413396</v>
      </c>
      <c r="J720" s="103">
        <v>1</v>
      </c>
      <c r="K720" s="103">
        <v>0.247133532407147</v>
      </c>
      <c r="L720" s="103">
        <v>0.69691656138815439</v>
      </c>
      <c r="M720" s="103">
        <v>-1.0562966440681389</v>
      </c>
    </row>
    <row r="721" spans="1:13" s="81" customFormat="1" x14ac:dyDescent="0.25">
      <c r="A721" s="79">
        <v>718</v>
      </c>
      <c r="B721" s="79">
        <v>12</v>
      </c>
      <c r="C721" s="79">
        <v>12</v>
      </c>
      <c r="D721" s="94"/>
      <c r="E721" s="79">
        <v>1429.2369980325509</v>
      </c>
      <c r="F721" s="79">
        <v>72.933748926421885</v>
      </c>
      <c r="G721" s="80"/>
      <c r="H721" s="79">
        <v>0</v>
      </c>
      <c r="I721" s="80">
        <v>-6.7199315199413396</v>
      </c>
      <c r="J721" s="103">
        <v>1</v>
      </c>
      <c r="K721" s="103">
        <v>0.36088112339241019</v>
      </c>
      <c r="L721" s="103">
        <v>1.017684767966597</v>
      </c>
      <c r="M721" s="103">
        <v>1.4573913591543419</v>
      </c>
    </row>
    <row r="722" spans="1:13" s="81" customFormat="1" x14ac:dyDescent="0.25">
      <c r="A722" s="79">
        <v>719</v>
      </c>
      <c r="B722" s="79">
        <v>13</v>
      </c>
      <c r="C722" s="79">
        <v>13</v>
      </c>
      <c r="D722" s="94"/>
      <c r="E722" s="79">
        <v>1548.3400812019299</v>
      </c>
      <c r="F722" s="79">
        <v>73.01755860832678</v>
      </c>
      <c r="G722" s="80"/>
      <c r="H722" s="79">
        <v>0</v>
      </c>
      <c r="I722" s="80">
        <v>-6.7199315199413396</v>
      </c>
      <c r="J722" s="103">
        <v>1</v>
      </c>
      <c r="K722" s="103">
        <v>0.55446794136124511</v>
      </c>
      <c r="L722" s="103">
        <v>1.5635995946387109</v>
      </c>
      <c r="M722" s="103">
        <v>4.4686654857429851</v>
      </c>
    </row>
    <row r="723" spans="1:13" s="81" customFormat="1" x14ac:dyDescent="0.25">
      <c r="A723" s="79">
        <v>720</v>
      </c>
      <c r="B723" s="79">
        <v>15</v>
      </c>
      <c r="C723" s="79">
        <v>15</v>
      </c>
      <c r="D723" s="94"/>
      <c r="E723" s="79">
        <v>1786.546247540688</v>
      </c>
      <c r="F723" s="79">
        <v>73.070450081731209</v>
      </c>
      <c r="G723" s="80"/>
      <c r="H723" s="79">
        <v>-1.4325724263893751</v>
      </c>
      <c r="I723" s="80">
        <v>-5.2873590935519648</v>
      </c>
      <c r="J723" s="103">
        <v>1</v>
      </c>
      <c r="K723" s="103">
        <v>0.69081238813824553</v>
      </c>
      <c r="L723" s="103">
        <v>1.948090934549852</v>
      </c>
      <c r="M723" s="103">
        <v>5.9838513058975522</v>
      </c>
    </row>
    <row r="724" spans="1:13" s="81" customFormat="1" x14ac:dyDescent="0.25">
      <c r="A724" s="79">
        <v>721</v>
      </c>
      <c r="B724" s="79">
        <v>17</v>
      </c>
      <c r="C724" s="79">
        <v>17</v>
      </c>
      <c r="D724" s="94"/>
      <c r="E724" s="79">
        <v>1047.400754461526</v>
      </c>
      <c r="F724" s="79">
        <v>73.104480291761334</v>
      </c>
      <c r="G724" s="80"/>
      <c r="H724" s="79">
        <v>-10.34044406912793</v>
      </c>
      <c r="I724" s="80">
        <v>3.6205125491865902</v>
      </c>
      <c r="J724" s="103">
        <v>2</v>
      </c>
      <c r="K724" s="103">
        <v>0.52546748150420008</v>
      </c>
      <c r="L724" s="103">
        <v>1.4818182978418439</v>
      </c>
      <c r="M724" s="103">
        <v>5.5113297800609242</v>
      </c>
    </row>
    <row r="725" spans="1:13" s="81" customFormat="1" x14ac:dyDescent="0.25">
      <c r="A725" s="79">
        <v>722</v>
      </c>
      <c r="B725" s="79">
        <v>19</v>
      </c>
      <c r="C725" s="79">
        <v>19</v>
      </c>
      <c r="D725" s="94"/>
      <c r="E725" s="79">
        <v>1170.6243726334701</v>
      </c>
      <c r="F725" s="79">
        <v>73.145444978542372</v>
      </c>
      <c r="G725" s="80"/>
      <c r="H725" s="79">
        <v>-173.72475622837001</v>
      </c>
      <c r="I725" s="80">
        <v>63.801335754411902</v>
      </c>
      <c r="J725" s="103">
        <v>2</v>
      </c>
      <c r="K725" s="103">
        <v>0.87938385404971953</v>
      </c>
      <c r="L725" s="103">
        <v>2.4798624684202091</v>
      </c>
      <c r="M725" s="103">
        <v>11.12509886920704</v>
      </c>
    </row>
    <row r="726" spans="1:13" s="81" customFormat="1" x14ac:dyDescent="0.25">
      <c r="A726" s="79">
        <v>723</v>
      </c>
      <c r="B726" s="79">
        <v>22</v>
      </c>
      <c r="C726" s="79">
        <v>22</v>
      </c>
      <c r="D726" s="94"/>
      <c r="E726" s="79">
        <v>1355.4597998913871</v>
      </c>
      <c r="F726" s="79">
        <v>73.178970866461725</v>
      </c>
      <c r="G726" s="80"/>
      <c r="H726" s="79">
        <v>-3.7416573651592731</v>
      </c>
      <c r="I726" s="80">
        <v>-2.978274154782067</v>
      </c>
      <c r="J726" s="103">
        <v>2</v>
      </c>
      <c r="K726" s="103">
        <v>0.7713698121037329</v>
      </c>
      <c r="L726" s="103">
        <v>2.1752628701325269</v>
      </c>
      <c r="M726" s="103">
        <v>8.8791993063886405</v>
      </c>
    </row>
    <row r="727" spans="1:13" s="81" customFormat="1" x14ac:dyDescent="0.25">
      <c r="A727" s="79">
        <v>724</v>
      </c>
      <c r="B727" s="79">
        <v>23.96496582031228</v>
      </c>
      <c r="C727" s="79">
        <v>23.96496582031228</v>
      </c>
      <c r="D727" s="94"/>
      <c r="E727" s="79">
        <v>1476.524898872927</v>
      </c>
      <c r="F727" s="79">
        <v>73.243398447339331</v>
      </c>
      <c r="G727" s="80"/>
      <c r="H727" s="79">
        <v>-2.994136453693744</v>
      </c>
      <c r="I727" s="80">
        <v>-3.7257950662475952</v>
      </c>
      <c r="J727" s="103">
        <v>2</v>
      </c>
      <c r="K727" s="103">
        <v>0.67988243361954637</v>
      </c>
      <c r="L727" s="103">
        <v>1.917268462807121</v>
      </c>
      <c r="M727" s="103">
        <v>6.9319671193738586</v>
      </c>
    </row>
    <row r="728" spans="1:13" s="81" customFormat="1" x14ac:dyDescent="0.25">
      <c r="A728" s="79">
        <v>725</v>
      </c>
      <c r="B728" s="79">
        <v>26</v>
      </c>
      <c r="C728" s="79">
        <v>26</v>
      </c>
      <c r="D728" s="94"/>
      <c r="E728" s="79">
        <v>1601.907036235275</v>
      </c>
      <c r="F728" s="79">
        <v>73.259876640404045</v>
      </c>
      <c r="G728" s="80"/>
      <c r="H728" s="79">
        <v>-4.0379559459806602</v>
      </c>
      <c r="I728" s="80">
        <v>-2.681975573960679</v>
      </c>
      <c r="J728" s="103">
        <v>2</v>
      </c>
      <c r="K728" s="103">
        <v>0.92795235580996194</v>
      </c>
      <c r="L728" s="103">
        <v>2.6168256433840931</v>
      </c>
      <c r="M728" s="103">
        <v>10.86152057892199</v>
      </c>
    </row>
    <row r="729" spans="1:13" s="81" customFormat="1" x14ac:dyDescent="0.25">
      <c r="A729" s="79">
        <v>726</v>
      </c>
      <c r="B729" s="79">
        <v>30</v>
      </c>
      <c r="C729" s="79">
        <v>30</v>
      </c>
      <c r="D729" s="94"/>
      <c r="E729" s="79">
        <v>1156.6930400057511</v>
      </c>
      <c r="F729" s="79">
        <v>73.312864063341394</v>
      </c>
      <c r="G729" s="80"/>
      <c r="H729" s="79">
        <v>-41.474388818644243</v>
      </c>
      <c r="I729" s="80">
        <v>34.754457298702903</v>
      </c>
      <c r="J729" s="103">
        <v>3</v>
      </c>
      <c r="K729" s="103">
        <v>1.5867770821961891</v>
      </c>
      <c r="L729" s="103">
        <v>4.4747113717932523</v>
      </c>
      <c r="M729" s="103">
        <v>22.390153732045309</v>
      </c>
    </row>
    <row r="730" spans="1:13" s="81" customFormat="1" x14ac:dyDescent="0.25">
      <c r="A730" s="79">
        <v>727</v>
      </c>
      <c r="B730" s="79">
        <v>34.927124023437287</v>
      </c>
      <c r="C730" s="79">
        <v>34.927124023437287</v>
      </c>
      <c r="D730" s="94"/>
      <c r="E730" s="79">
        <v>1346.6653755109189</v>
      </c>
      <c r="F730" s="79">
        <v>73.396020284180764</v>
      </c>
      <c r="G730" s="80"/>
      <c r="H730" s="79">
        <v>-4.0852186901176522</v>
      </c>
      <c r="I730" s="80">
        <v>-2.634712829823687</v>
      </c>
      <c r="J730" s="103">
        <v>3</v>
      </c>
      <c r="K730" s="103">
        <v>0.88434714930162761</v>
      </c>
      <c r="L730" s="103">
        <v>2.4938589610305901</v>
      </c>
      <c r="M730" s="103">
        <v>10.829554027282031</v>
      </c>
    </row>
    <row r="731" spans="1:13" s="81" customFormat="1" x14ac:dyDescent="0.25">
      <c r="A731" s="79">
        <v>728</v>
      </c>
      <c r="B731" s="79">
        <v>35</v>
      </c>
      <c r="C731" s="79">
        <v>35</v>
      </c>
      <c r="D731" s="94"/>
      <c r="E731" s="79">
        <v>1349.475213340042</v>
      </c>
      <c r="F731" s="79">
        <v>73.48208808581289</v>
      </c>
      <c r="G731" s="80"/>
      <c r="H731" s="79">
        <v>-2.277132108584659</v>
      </c>
      <c r="I731" s="80">
        <v>-4.4427994113566811</v>
      </c>
      <c r="J731" s="103">
        <v>3</v>
      </c>
      <c r="K731" s="103">
        <v>0.84646046998129709</v>
      </c>
      <c r="L731" s="103">
        <v>2.387018525347258</v>
      </c>
      <c r="M731" s="103">
        <v>10.17943154702256</v>
      </c>
    </row>
    <row r="732" spans="1:13" s="81" customFormat="1" x14ac:dyDescent="0.25">
      <c r="A732" s="79">
        <v>729</v>
      </c>
      <c r="B732" s="79">
        <v>39</v>
      </c>
      <c r="C732" s="79">
        <v>39</v>
      </c>
      <c r="D732" s="94"/>
      <c r="E732" s="79">
        <v>1503.700952007476</v>
      </c>
      <c r="F732" s="79">
        <v>73.568155887445016</v>
      </c>
      <c r="G732" s="80"/>
      <c r="H732" s="79">
        <v>-0.77324626073691749</v>
      </c>
      <c r="I732" s="80">
        <v>-5.9466852592044219</v>
      </c>
      <c r="J732" s="103">
        <v>3</v>
      </c>
      <c r="K732" s="103">
        <v>1.3326050840303241</v>
      </c>
      <c r="L732" s="103">
        <v>3.7579463369655142</v>
      </c>
      <c r="M732" s="103">
        <v>18.034806636869501</v>
      </c>
    </row>
    <row r="733" spans="1:13" s="81" customFormat="1" x14ac:dyDescent="0.25">
      <c r="A733" s="79">
        <v>730</v>
      </c>
      <c r="B733" s="79">
        <v>40</v>
      </c>
      <c r="C733" s="79">
        <v>40</v>
      </c>
      <c r="D733" s="94"/>
      <c r="E733" s="79">
        <v>1542.2573866743339</v>
      </c>
      <c r="F733" s="79">
        <v>73.683635591918545</v>
      </c>
      <c r="G733" s="80"/>
      <c r="H733" s="79">
        <v>-1.2411484804049291</v>
      </c>
      <c r="I733" s="80">
        <v>-5.4787830395364114</v>
      </c>
      <c r="J733" s="103">
        <v>3</v>
      </c>
      <c r="K733" s="103">
        <v>0.60451050008410367</v>
      </c>
      <c r="L733" s="103">
        <v>1.704719610237172</v>
      </c>
      <c r="M733" s="103">
        <v>5.3839519827819267</v>
      </c>
    </row>
    <row r="734" spans="1:13" s="81" customFormat="1" x14ac:dyDescent="0.25">
      <c r="A734" s="79">
        <v>731</v>
      </c>
      <c r="B734" s="79">
        <v>41</v>
      </c>
      <c r="C734" s="79">
        <v>41</v>
      </c>
      <c r="D734" s="94"/>
      <c r="E734" s="79">
        <v>1580.8138213411919</v>
      </c>
      <c r="F734" s="79">
        <v>73.75129995400124</v>
      </c>
      <c r="G734" s="80"/>
      <c r="H734" s="79">
        <v>-3.1805577994251322</v>
      </c>
      <c r="I734" s="80">
        <v>-3.5393737205162079</v>
      </c>
      <c r="J734" s="103">
        <v>3</v>
      </c>
      <c r="K734" s="103">
        <v>0.88762435468286327</v>
      </c>
      <c r="L734" s="103">
        <v>2.5031006802056739</v>
      </c>
      <c r="M734" s="103">
        <v>10.22975992373245</v>
      </c>
    </row>
    <row r="735" spans="1:13" s="81" customFormat="1" x14ac:dyDescent="0.25">
      <c r="A735" s="79">
        <v>732</v>
      </c>
      <c r="B735" s="79">
        <v>42</v>
      </c>
      <c r="C735" s="79">
        <v>42</v>
      </c>
      <c r="D735" s="94"/>
      <c r="E735" s="79">
        <v>1619.370256008051</v>
      </c>
      <c r="F735" s="79">
        <v>73.855574008065986</v>
      </c>
      <c r="G735" s="80"/>
      <c r="H735" s="79">
        <v>-1.2411484804049291</v>
      </c>
      <c r="I735" s="80">
        <v>-5.4787830395364114</v>
      </c>
      <c r="J735" s="103">
        <v>3</v>
      </c>
      <c r="K735" s="103">
        <v>0.62188847573873907</v>
      </c>
      <c r="L735" s="103">
        <v>1.753725501583244</v>
      </c>
      <c r="M735" s="103">
        <v>5.4130052232059596</v>
      </c>
    </row>
    <row r="736" spans="1:13" s="81" customFormat="1" x14ac:dyDescent="0.25">
      <c r="A736" s="79">
        <v>733</v>
      </c>
      <c r="B736" s="79">
        <v>42</v>
      </c>
      <c r="C736" s="79">
        <v>42</v>
      </c>
      <c r="D736" s="94"/>
      <c r="E736" s="79">
        <v>1619.370256008051</v>
      </c>
      <c r="F736" s="79">
        <v>73.952883255368789</v>
      </c>
      <c r="G736" s="80"/>
      <c r="H736" s="79">
        <v>-0.33902387821601843</v>
      </c>
      <c r="I736" s="80">
        <v>-6.3809076417253214</v>
      </c>
      <c r="J736" s="103">
        <v>3</v>
      </c>
      <c r="K736" s="103">
        <v>0.68268367548821263</v>
      </c>
      <c r="L736" s="103">
        <v>1.925167964876759</v>
      </c>
      <c r="M736" s="103">
        <v>6.4945844897821789</v>
      </c>
    </row>
    <row r="737" spans="1:13" s="81" customFormat="1" x14ac:dyDescent="0.25">
      <c r="A737" s="79">
        <v>734</v>
      </c>
      <c r="B737" s="79">
        <v>43</v>
      </c>
      <c r="C737" s="79">
        <v>43</v>
      </c>
      <c r="D737" s="94"/>
      <c r="E737" s="79">
        <v>1657.926690674909</v>
      </c>
      <c r="F737" s="79">
        <v>74.039333469051982</v>
      </c>
      <c r="G737" s="80"/>
      <c r="H737" s="79">
        <v>0</v>
      </c>
      <c r="I737" s="80">
        <v>-6.7199315199413396</v>
      </c>
      <c r="J737" s="103">
        <v>3</v>
      </c>
      <c r="K737" s="103">
        <v>0.74170475263472091</v>
      </c>
      <c r="L737" s="103">
        <v>2.0916074024299132</v>
      </c>
      <c r="M737" s="103">
        <v>7.4013783264649531</v>
      </c>
    </row>
    <row r="738" spans="1:13" s="81" customFormat="1" x14ac:dyDescent="0.25">
      <c r="A738" s="79">
        <v>735</v>
      </c>
      <c r="B738" s="79">
        <v>43</v>
      </c>
      <c r="C738" s="79">
        <v>43</v>
      </c>
      <c r="D738" s="94"/>
      <c r="E738" s="79">
        <v>1657.926690674909</v>
      </c>
      <c r="F738" s="79">
        <v>74.136323665927534</v>
      </c>
      <c r="G738" s="80"/>
      <c r="H738" s="79">
        <v>-1.0025033247869031</v>
      </c>
      <c r="I738" s="80">
        <v>-5.7174281951544366</v>
      </c>
      <c r="J738" s="103">
        <v>3</v>
      </c>
      <c r="K738" s="103">
        <v>0.524050321987936</v>
      </c>
      <c r="L738" s="103">
        <v>1.4778219080059789</v>
      </c>
      <c r="M738" s="103">
        <v>3.5156700953240532</v>
      </c>
    </row>
    <row r="739" spans="1:13" s="81" customFormat="1" x14ac:dyDescent="0.25">
      <c r="A739" s="79">
        <v>736</v>
      </c>
      <c r="B739" s="79">
        <v>43</v>
      </c>
      <c r="C739" s="79">
        <v>43</v>
      </c>
      <c r="D739" s="94"/>
      <c r="E739" s="79">
        <v>1657.926690674909</v>
      </c>
      <c r="F739" s="79">
        <v>74.228526467265596</v>
      </c>
      <c r="G739" s="80"/>
      <c r="H739" s="79">
        <v>-1.0025033247869031</v>
      </c>
      <c r="I739" s="80">
        <v>-5.7174281951544366</v>
      </c>
      <c r="J739" s="103">
        <v>3</v>
      </c>
      <c r="K739" s="103">
        <v>0.52796338139198795</v>
      </c>
      <c r="L739" s="103">
        <v>1.4888567355254061</v>
      </c>
      <c r="M739" s="103">
        <v>3.5867923414463418</v>
      </c>
    </row>
    <row r="740" spans="1:13" s="81" customFormat="1" x14ac:dyDescent="0.25">
      <c r="A740" s="79">
        <v>737</v>
      </c>
      <c r="B740" s="79">
        <v>43</v>
      </c>
      <c r="C740" s="79">
        <v>43</v>
      </c>
      <c r="D740" s="94"/>
      <c r="E740" s="79">
        <v>1657.926690674909</v>
      </c>
      <c r="F740" s="79">
        <v>74.293504063612843</v>
      </c>
      <c r="G740" s="80"/>
      <c r="H740" s="79">
        <v>-0.73958424110450538</v>
      </c>
      <c r="I740" s="80">
        <v>-5.9803472788368346</v>
      </c>
      <c r="J740" s="103">
        <v>3</v>
      </c>
      <c r="K740" s="103">
        <v>0.73019925374305283</v>
      </c>
      <c r="L740" s="103">
        <v>2.059161895555409</v>
      </c>
      <c r="M740" s="103">
        <v>7.1994132797608543</v>
      </c>
    </row>
    <row r="741" spans="1:13" s="81" customFormat="1" x14ac:dyDescent="0.25">
      <c r="A741" s="79">
        <v>738</v>
      </c>
      <c r="B741" s="79">
        <v>44</v>
      </c>
      <c r="C741" s="79">
        <v>44</v>
      </c>
      <c r="D741" s="94"/>
      <c r="E741" s="79">
        <v>1696.4831253417681</v>
      </c>
      <c r="F741" s="79">
        <v>74.38255265310832</v>
      </c>
      <c r="G741" s="80"/>
      <c r="H741" s="79">
        <v>-2.4858691926711982</v>
      </c>
      <c r="I741" s="80">
        <v>-4.2340623272701414</v>
      </c>
      <c r="J741" s="103">
        <v>3</v>
      </c>
      <c r="K741" s="103">
        <v>0.7788203785003629</v>
      </c>
      <c r="L741" s="103">
        <v>2.1962734673710229</v>
      </c>
      <c r="M741" s="103">
        <v>7.9203493966380343</v>
      </c>
    </row>
    <row r="742" spans="1:13" s="81" customFormat="1" x14ac:dyDescent="0.25">
      <c r="A742" s="79">
        <v>739</v>
      </c>
      <c r="B742" s="79">
        <v>44</v>
      </c>
      <c r="C742" s="79">
        <v>44</v>
      </c>
      <c r="D742" s="94"/>
      <c r="E742" s="79">
        <v>1250.4188599847289</v>
      </c>
      <c r="F742" s="79">
        <v>74.470945242326621</v>
      </c>
      <c r="G742" s="80"/>
      <c r="H742" s="79">
        <v>0</v>
      </c>
      <c r="I742" s="80">
        <v>-6.7199315199413396</v>
      </c>
      <c r="J742" s="103">
        <v>4</v>
      </c>
      <c r="K742" s="103">
        <v>0.38160750509170921</v>
      </c>
      <c r="L742" s="103">
        <v>1.0761331643586201</v>
      </c>
      <c r="M742" s="103">
        <v>2.4585635270675001</v>
      </c>
    </row>
    <row r="743" spans="1:13" s="81" customFormat="1" x14ac:dyDescent="0.25">
      <c r="A743" s="79">
        <v>740</v>
      </c>
      <c r="B743" s="79">
        <v>44</v>
      </c>
      <c r="C743" s="79">
        <v>44</v>
      </c>
      <c r="D743" s="94"/>
      <c r="E743" s="79">
        <v>1250.4188599847289</v>
      </c>
      <c r="F743" s="79">
        <v>74.56528911251884</v>
      </c>
      <c r="G743" s="80"/>
      <c r="H743" s="79">
        <v>0</v>
      </c>
      <c r="I743" s="80">
        <v>-6.7199315199413396</v>
      </c>
      <c r="J743" s="103">
        <v>4</v>
      </c>
      <c r="K743" s="103">
        <v>0.62499728387919562</v>
      </c>
      <c r="L743" s="103">
        <v>1.762492340539332</v>
      </c>
      <c r="M743" s="103">
        <v>6.669053527780016</v>
      </c>
    </row>
    <row r="744" spans="1:13" s="81" customFormat="1" x14ac:dyDescent="0.25">
      <c r="A744" s="79">
        <v>741</v>
      </c>
      <c r="B744" s="79">
        <v>45</v>
      </c>
      <c r="C744" s="79">
        <v>45</v>
      </c>
      <c r="D744" s="94"/>
      <c r="E744" s="79">
        <v>1278.837470438928</v>
      </c>
      <c r="F744" s="79">
        <v>74.655232430329747</v>
      </c>
      <c r="G744" s="80"/>
      <c r="H744" s="79">
        <v>0</v>
      </c>
      <c r="I744" s="80">
        <v>-6.7199315199413396</v>
      </c>
      <c r="J744" s="103">
        <v>4</v>
      </c>
      <c r="K744" s="103">
        <v>0.80380524175224177</v>
      </c>
      <c r="L744" s="103">
        <v>2.2667307817413218</v>
      </c>
      <c r="M744" s="103">
        <v>9.6378907711920405</v>
      </c>
    </row>
    <row r="745" spans="1:13" s="81" customFormat="1" x14ac:dyDescent="0.25">
      <c r="A745" s="79">
        <v>742</v>
      </c>
      <c r="B745" s="79">
        <v>46</v>
      </c>
      <c r="C745" s="79">
        <v>46</v>
      </c>
      <c r="D745" s="94"/>
      <c r="E745" s="79">
        <v>1307.256080893126</v>
      </c>
      <c r="F745" s="79">
        <v>74.729794316404508</v>
      </c>
      <c r="G745" s="80"/>
      <c r="H745" s="79">
        <v>-2.41943543727746</v>
      </c>
      <c r="I745" s="80">
        <v>-4.3004960826638792</v>
      </c>
      <c r="J745" s="103">
        <v>4</v>
      </c>
      <c r="K745" s="103">
        <v>0.83211063048072531</v>
      </c>
      <c r="L745" s="103">
        <v>2.3465519779556452</v>
      </c>
      <c r="M745" s="103">
        <v>10.048625213454139</v>
      </c>
    </row>
    <row r="746" spans="1:13" s="81" customFormat="1" x14ac:dyDescent="0.25">
      <c r="A746" s="79">
        <v>743</v>
      </c>
      <c r="B746" s="79">
        <v>47</v>
      </c>
      <c r="C746" s="79">
        <v>47</v>
      </c>
      <c r="D746" s="94"/>
      <c r="E746" s="79">
        <v>1335.6746913473251</v>
      </c>
      <c r="F746" s="79">
        <v>74.804356202479269</v>
      </c>
      <c r="G746" s="80"/>
      <c r="H746" s="79">
        <v>0</v>
      </c>
      <c r="I746" s="80">
        <v>-6.7199315199413396</v>
      </c>
      <c r="J746" s="103">
        <v>4</v>
      </c>
      <c r="K746" s="103">
        <v>0.66377952348077718</v>
      </c>
      <c r="L746" s="103">
        <v>1.871858256215791</v>
      </c>
      <c r="M746" s="103">
        <v>7.0956682478902344</v>
      </c>
    </row>
    <row r="747" spans="1:13" s="81" customFormat="1" x14ac:dyDescent="0.25">
      <c r="A747" s="79">
        <v>744</v>
      </c>
      <c r="B747" s="79">
        <v>47</v>
      </c>
      <c r="C747" s="79">
        <v>47</v>
      </c>
      <c r="D747" s="94"/>
      <c r="E747" s="79">
        <v>1335.6746913473251</v>
      </c>
      <c r="F747" s="79">
        <v>74.857642579409642</v>
      </c>
      <c r="G747" s="80"/>
      <c r="H747" s="79">
        <v>-7.938036926256208</v>
      </c>
      <c r="I747" s="80">
        <v>1.218105406314868</v>
      </c>
      <c r="J747" s="103">
        <v>4</v>
      </c>
      <c r="K747" s="103">
        <v>0.46858357639240011</v>
      </c>
      <c r="L747" s="103">
        <v>1.3214056854265681</v>
      </c>
      <c r="M747" s="103">
        <v>3.7025031482907642</v>
      </c>
    </row>
    <row r="748" spans="1:13" s="81" customFormat="1" x14ac:dyDescent="0.25">
      <c r="A748" s="79">
        <v>745</v>
      </c>
      <c r="B748" s="79">
        <v>47</v>
      </c>
      <c r="C748" s="79">
        <v>47</v>
      </c>
      <c r="D748" s="94"/>
      <c r="E748" s="79">
        <v>1335.6746913473251</v>
      </c>
      <c r="F748" s="79">
        <v>74.926168647383207</v>
      </c>
      <c r="G748" s="80"/>
      <c r="H748" s="79">
        <v>-4.6823325543225076</v>
      </c>
      <c r="I748" s="80">
        <v>-2.0375989656188311</v>
      </c>
      <c r="J748" s="103">
        <v>4</v>
      </c>
      <c r="K748" s="103">
        <v>0.53251177437334929</v>
      </c>
      <c r="L748" s="103">
        <v>1.5016832037328449</v>
      </c>
      <c r="M748" s="103">
        <v>4.8202929594849087</v>
      </c>
    </row>
    <row r="749" spans="1:13" s="81" customFormat="1" x14ac:dyDescent="0.25">
      <c r="A749" s="79">
        <v>746</v>
      </c>
      <c r="B749" s="79">
        <v>47</v>
      </c>
      <c r="C749" s="79">
        <v>47</v>
      </c>
      <c r="D749" s="94"/>
      <c r="E749" s="79">
        <v>1335.6746913473251</v>
      </c>
      <c r="F749" s="79">
        <v>75.027151683790976</v>
      </c>
      <c r="G749" s="80"/>
      <c r="H749" s="79">
        <v>-7.938036926256208</v>
      </c>
      <c r="I749" s="80">
        <v>1.218105406314868</v>
      </c>
      <c r="J749" s="103">
        <v>4</v>
      </c>
      <c r="K749" s="103">
        <v>0.46841512024464588</v>
      </c>
      <c r="L749" s="103">
        <v>1.3209306390899009</v>
      </c>
      <c r="M749" s="103">
        <v>3.700639679521152</v>
      </c>
    </row>
    <row r="750" spans="1:13" s="81" customFormat="1" x14ac:dyDescent="0.25">
      <c r="A750" s="79">
        <v>747</v>
      </c>
      <c r="B750" s="79">
        <v>47</v>
      </c>
      <c r="C750" s="79">
        <v>47</v>
      </c>
      <c r="D750" s="94"/>
      <c r="E750" s="79">
        <v>1335.6746913473251</v>
      </c>
      <c r="F750" s="79">
        <v>75.095677751764541</v>
      </c>
      <c r="G750" s="80"/>
      <c r="H750" s="79">
        <v>-7.6751178425737976</v>
      </c>
      <c r="I750" s="80">
        <v>0.95518632263245884</v>
      </c>
      <c r="J750" s="103">
        <v>4</v>
      </c>
      <c r="K750" s="103">
        <v>0.67307864217735802</v>
      </c>
      <c r="L750" s="103">
        <v>1.898081770940149</v>
      </c>
      <c r="M750" s="103">
        <v>7.2578571145248896</v>
      </c>
    </row>
    <row r="751" spans="1:13" s="81" customFormat="1" x14ac:dyDescent="0.25">
      <c r="A751" s="79">
        <v>748</v>
      </c>
      <c r="B751" s="79">
        <v>48</v>
      </c>
      <c r="C751" s="79">
        <v>48</v>
      </c>
      <c r="D751" s="94"/>
      <c r="E751" s="79">
        <v>1364.093301801523</v>
      </c>
      <c r="F751" s="79">
        <v>75.148964128694914</v>
      </c>
      <c r="G751" s="80"/>
      <c r="H751" s="79">
        <v>-7.8615391883051879</v>
      </c>
      <c r="I751" s="80">
        <v>1.1416076683638481</v>
      </c>
      <c r="J751" s="103">
        <v>4</v>
      </c>
      <c r="K751" s="103">
        <v>0.88016052780334308</v>
      </c>
      <c r="L751" s="103">
        <v>2.4820526884054268</v>
      </c>
      <c r="M751" s="103">
        <v>10.726924571341041</v>
      </c>
    </row>
    <row r="752" spans="1:13" s="81" customFormat="1" x14ac:dyDescent="0.25">
      <c r="A752" s="79">
        <v>749</v>
      </c>
      <c r="B752" s="79">
        <v>49</v>
      </c>
      <c r="C752" s="79">
        <v>49</v>
      </c>
      <c r="D752" s="94"/>
      <c r="E752" s="79">
        <v>1392.511912255721</v>
      </c>
      <c r="F752" s="79">
        <v>75.22584469786166</v>
      </c>
      <c r="G752" s="80"/>
      <c r="H752" s="79">
        <v>-7.8615391883051879</v>
      </c>
      <c r="I752" s="80">
        <v>1.1416076683638481</v>
      </c>
      <c r="J752" s="103">
        <v>4</v>
      </c>
      <c r="K752" s="103">
        <v>0.90097600624444019</v>
      </c>
      <c r="L752" s="103">
        <v>2.5407523376093208</v>
      </c>
      <c r="M752" s="103">
        <v>11.010255472217599</v>
      </c>
    </row>
    <row r="753" spans="1:13" s="81" customFormat="1" x14ac:dyDescent="0.25">
      <c r="A753" s="79">
        <v>750</v>
      </c>
      <c r="B753" s="79">
        <v>50</v>
      </c>
      <c r="C753" s="79">
        <v>50</v>
      </c>
      <c r="D753" s="94"/>
      <c r="E753" s="79">
        <v>1420.9305227099201</v>
      </c>
      <c r="F753" s="79">
        <v>75.324840774781492</v>
      </c>
      <c r="G753" s="80"/>
      <c r="H753" s="79">
        <v>-7.8615391883051879</v>
      </c>
      <c r="I753" s="80">
        <v>1.1416076683638481</v>
      </c>
      <c r="J753" s="103">
        <v>4</v>
      </c>
      <c r="K753" s="103">
        <v>0.72974308920855169</v>
      </c>
      <c r="L753" s="103">
        <v>2.057875511568116</v>
      </c>
      <c r="M753" s="103">
        <v>7.9889198569776934</v>
      </c>
    </row>
    <row r="754" spans="1:13" s="81" customFormat="1" x14ac:dyDescent="0.25">
      <c r="A754" s="79">
        <v>751</v>
      </c>
      <c r="B754" s="79">
        <v>50</v>
      </c>
      <c r="C754" s="79">
        <v>50</v>
      </c>
      <c r="D754" s="94"/>
      <c r="E754" s="79">
        <v>1420.9305227099201</v>
      </c>
      <c r="F754" s="79">
        <v>75.415860826912521</v>
      </c>
      <c r="G754" s="80"/>
      <c r="H754" s="79">
        <v>-7.353497388715569</v>
      </c>
      <c r="I754" s="80">
        <v>0.63356586877422938</v>
      </c>
      <c r="J754" s="103">
        <v>4</v>
      </c>
      <c r="K754" s="103">
        <v>0.50157423390197575</v>
      </c>
      <c r="L754" s="103">
        <v>1.414439339603571</v>
      </c>
      <c r="M754" s="103">
        <v>3.999910883391276</v>
      </c>
    </row>
    <row r="755" spans="1:13" s="81" customFormat="1" x14ac:dyDescent="0.25">
      <c r="A755" s="79">
        <v>752</v>
      </c>
      <c r="B755" s="79">
        <v>50</v>
      </c>
      <c r="C755" s="79">
        <v>50</v>
      </c>
      <c r="D755" s="94"/>
      <c r="E755" s="79">
        <v>1420.9305227099201</v>
      </c>
      <c r="F755" s="79">
        <v>75.493880867604318</v>
      </c>
      <c r="G755" s="80"/>
      <c r="H755" s="79">
        <v>-7.9222525821590484</v>
      </c>
      <c r="I755" s="80">
        <v>1.202321062217709</v>
      </c>
      <c r="J755" s="103">
        <v>4</v>
      </c>
      <c r="K755" s="103">
        <v>0.61368921255927433</v>
      </c>
      <c r="L755" s="103">
        <v>1.730603579417153</v>
      </c>
      <c r="M755" s="103">
        <v>5.9695015135588756</v>
      </c>
    </row>
    <row r="756" spans="1:13" s="81" customFormat="1" x14ac:dyDescent="0.25">
      <c r="A756" s="79">
        <v>753</v>
      </c>
      <c r="B756" s="79">
        <v>50</v>
      </c>
      <c r="C756" s="79">
        <v>50</v>
      </c>
      <c r="D756" s="94"/>
      <c r="E756" s="79">
        <v>1420.9305227099201</v>
      </c>
      <c r="F756" s="79">
        <v>75.594642157917605</v>
      </c>
      <c r="G756" s="80"/>
      <c r="H756" s="79">
        <v>-9.2194584760665208</v>
      </c>
      <c r="I756" s="80">
        <v>2.4995269561251812</v>
      </c>
      <c r="J756" s="103">
        <v>4</v>
      </c>
      <c r="K756" s="103">
        <v>0.39651900009246838</v>
      </c>
      <c r="L756" s="103">
        <v>1.1181835802607609</v>
      </c>
      <c r="M756" s="103">
        <v>2.140874540304142</v>
      </c>
    </row>
    <row r="757" spans="1:13" s="81" customFormat="1" x14ac:dyDescent="0.25">
      <c r="A757" s="79">
        <v>754</v>
      </c>
      <c r="B757" s="79">
        <v>49</v>
      </c>
      <c r="C757" s="79">
        <v>49</v>
      </c>
      <c r="D757" s="94"/>
      <c r="E757" s="79">
        <v>1392.511912255721</v>
      </c>
      <c r="F757" s="79">
        <v>75.675368620355485</v>
      </c>
      <c r="G757" s="80"/>
      <c r="H757" s="79">
        <v>-17.656408401399229</v>
      </c>
      <c r="I757" s="80">
        <v>10.936476881457891</v>
      </c>
      <c r="J757" s="103">
        <v>4</v>
      </c>
      <c r="K757" s="103">
        <v>0.20612857000403609</v>
      </c>
      <c r="L757" s="103">
        <v>0.58128256741138173</v>
      </c>
      <c r="M757" s="103">
        <v>-1.1569546749231761</v>
      </c>
    </row>
    <row r="758" spans="1:13" s="81" customFormat="1" x14ac:dyDescent="0.25">
      <c r="A758" s="79">
        <v>755</v>
      </c>
      <c r="B758" s="79">
        <v>48</v>
      </c>
      <c r="C758" s="79">
        <v>48</v>
      </c>
      <c r="D758" s="94"/>
      <c r="E758" s="79">
        <v>1364.093301801523</v>
      </c>
      <c r="F758" s="79">
        <v>75.77432910971747</v>
      </c>
      <c r="G758" s="80"/>
      <c r="H758" s="79">
        <v>-2.8984050882663359</v>
      </c>
      <c r="I758" s="80">
        <v>-3.8215264316750028</v>
      </c>
      <c r="J758" s="103">
        <v>4</v>
      </c>
      <c r="K758" s="103">
        <v>0.27062495733574798</v>
      </c>
      <c r="L758" s="103">
        <v>0.76316237968680922</v>
      </c>
      <c r="M758" s="103">
        <v>0.1070707963712131</v>
      </c>
    </row>
    <row r="759" spans="1:13" s="81" customFormat="1" x14ac:dyDescent="0.25">
      <c r="A759" s="79">
        <v>756</v>
      </c>
      <c r="B759" s="79">
        <v>47</v>
      </c>
      <c r="C759" s="79">
        <v>47</v>
      </c>
      <c r="D759" s="94"/>
      <c r="E759" s="79">
        <v>1335.6746913473251</v>
      </c>
      <c r="F759" s="79">
        <v>75.859263174303592</v>
      </c>
      <c r="G759" s="80"/>
      <c r="H759" s="79">
        <v>-0.44807488776468513</v>
      </c>
      <c r="I759" s="80">
        <v>-6.2718566321766547</v>
      </c>
      <c r="J759" s="103">
        <v>4</v>
      </c>
      <c r="K759" s="103">
        <v>0</v>
      </c>
      <c r="L759" s="103">
        <v>0</v>
      </c>
      <c r="M759" s="103">
        <v>-3.005297574396705</v>
      </c>
    </row>
    <row r="760" spans="1:13" s="81" customFormat="1" x14ac:dyDescent="0.25">
      <c r="A760" s="79">
        <v>757</v>
      </c>
      <c r="B760" s="79">
        <v>45</v>
      </c>
      <c r="C760" s="79">
        <v>45</v>
      </c>
      <c r="D760" s="94"/>
      <c r="E760" s="79">
        <v>1278.837470438928</v>
      </c>
      <c r="F760" s="79">
        <v>75.949936040306724</v>
      </c>
      <c r="G760" s="80"/>
      <c r="H760" s="79">
        <v>-16.03132453800729</v>
      </c>
      <c r="I760" s="80">
        <v>9.3113930180659459</v>
      </c>
      <c r="J760" s="103">
        <v>4</v>
      </c>
      <c r="K760" s="103">
        <v>0</v>
      </c>
      <c r="L760" s="103">
        <v>0</v>
      </c>
      <c r="M760" s="103">
        <v>-4.3037476147855829</v>
      </c>
    </row>
    <row r="761" spans="1:13" s="81" customFormat="1" x14ac:dyDescent="0.25">
      <c r="A761" s="79">
        <v>758</v>
      </c>
      <c r="B761" s="79">
        <v>42</v>
      </c>
      <c r="C761" s="79">
        <v>42</v>
      </c>
      <c r="D761" s="94"/>
      <c r="E761" s="79">
        <v>1193.581639076333</v>
      </c>
      <c r="F761" s="79">
        <v>76.029435294625515</v>
      </c>
      <c r="G761" s="80"/>
      <c r="H761" s="79">
        <v>-23.94862668067222</v>
      </c>
      <c r="I761" s="80">
        <v>17.228695160730879</v>
      </c>
      <c r="J761" s="103">
        <v>4</v>
      </c>
      <c r="K761" s="103">
        <v>0</v>
      </c>
      <c r="L761" s="103">
        <v>0</v>
      </c>
      <c r="M761" s="103">
        <v>-3.9834734450598548</v>
      </c>
    </row>
    <row r="762" spans="1:13" s="81" customFormat="1" x14ac:dyDescent="0.25">
      <c r="A762" s="79">
        <v>759</v>
      </c>
      <c r="B762" s="79">
        <v>36.703613281250298</v>
      </c>
      <c r="C762" s="79">
        <v>36.703613281250298</v>
      </c>
      <c r="D762" s="94"/>
      <c r="E762" s="79">
        <v>1415.160467516162</v>
      </c>
      <c r="F762" s="79">
        <v>76.123737837297412</v>
      </c>
      <c r="G762" s="80"/>
      <c r="H762" s="79">
        <v>-10.51272268295641</v>
      </c>
      <c r="I762" s="80">
        <v>3.7927911630150741</v>
      </c>
      <c r="J762" s="103">
        <v>3</v>
      </c>
      <c r="K762" s="103">
        <v>0</v>
      </c>
      <c r="L762" s="103">
        <v>0</v>
      </c>
      <c r="M762" s="103">
        <v>-4.8314314403011061</v>
      </c>
    </row>
    <row r="763" spans="1:13" s="81" customFormat="1" x14ac:dyDescent="0.25">
      <c r="A763" s="79">
        <v>760</v>
      </c>
      <c r="B763" s="79">
        <v>30</v>
      </c>
      <c r="C763" s="79">
        <v>30</v>
      </c>
      <c r="D763" s="94"/>
      <c r="E763" s="79">
        <v>1156.6930400057511</v>
      </c>
      <c r="F763" s="79">
        <v>76.181225647305197</v>
      </c>
      <c r="G763" s="80"/>
      <c r="H763" s="79">
        <v>-17.962227709009401</v>
      </c>
      <c r="I763" s="80">
        <v>11.24229618906806</v>
      </c>
      <c r="J763" s="103">
        <v>3</v>
      </c>
      <c r="K763" s="103">
        <v>0</v>
      </c>
      <c r="L763" s="103">
        <v>0</v>
      </c>
      <c r="M763" s="103">
        <v>-3.8470648403918331</v>
      </c>
    </row>
    <row r="764" spans="1:13" s="81" customFormat="1" x14ac:dyDescent="0.25">
      <c r="A764" s="79">
        <v>761</v>
      </c>
      <c r="B764" s="79">
        <v>24.363037109374648</v>
      </c>
      <c r="C764" s="79">
        <v>24.363037109374648</v>
      </c>
      <c r="D764" s="94"/>
      <c r="E764" s="79">
        <v>1501.0507911372449</v>
      </c>
      <c r="F764" s="79">
        <v>76.261573063875574</v>
      </c>
      <c r="G764" s="80"/>
      <c r="H764" s="79">
        <v>-0.92126714216097794</v>
      </c>
      <c r="I764" s="80">
        <v>-5.7986643777803621</v>
      </c>
      <c r="J764" s="103">
        <v>2</v>
      </c>
      <c r="K764" s="103">
        <v>0</v>
      </c>
      <c r="L764" s="103">
        <v>0</v>
      </c>
      <c r="M764" s="103">
        <v>-5.1745144091168429</v>
      </c>
    </row>
    <row r="765" spans="1:13" s="81" customFormat="1" x14ac:dyDescent="0.25">
      <c r="A765" s="79">
        <v>762</v>
      </c>
      <c r="B765" s="79">
        <v>20</v>
      </c>
      <c r="C765" s="79">
        <v>20</v>
      </c>
      <c r="D765" s="94"/>
      <c r="E765" s="79">
        <v>1232.2361817194419</v>
      </c>
      <c r="F765" s="79">
        <v>76.323285957157253</v>
      </c>
      <c r="G765" s="80"/>
      <c r="H765" s="79">
        <v>0</v>
      </c>
      <c r="I765" s="80">
        <v>-6.7199315199413396</v>
      </c>
      <c r="J765" s="103">
        <v>2</v>
      </c>
      <c r="K765" s="103">
        <v>0</v>
      </c>
      <c r="L765" s="103">
        <v>0</v>
      </c>
      <c r="M765" s="103">
        <v>-4.1277992614266097</v>
      </c>
    </row>
    <row r="766" spans="1:13" s="81" customFormat="1" x14ac:dyDescent="0.25">
      <c r="A766" s="79">
        <v>763</v>
      </c>
      <c r="B766" s="79">
        <v>15</v>
      </c>
      <c r="C766" s="79">
        <v>15</v>
      </c>
      <c r="D766" s="94"/>
      <c r="E766" s="79">
        <v>1786.546247540688</v>
      </c>
      <c r="F766" s="79">
        <v>76.402785211476044</v>
      </c>
      <c r="G766" s="80"/>
      <c r="H766" s="79">
        <v>-2.8931649581860159</v>
      </c>
      <c r="I766" s="80">
        <v>-3.8267665617553241</v>
      </c>
      <c r="J766" s="103">
        <v>1</v>
      </c>
      <c r="K766" s="103">
        <v>0</v>
      </c>
      <c r="L766" s="103">
        <v>0</v>
      </c>
      <c r="M766" s="103">
        <v>-6.381017396887211</v>
      </c>
    </row>
    <row r="767" spans="1:13" s="81" customFormat="1" x14ac:dyDescent="0.25">
      <c r="A767" s="79">
        <v>764</v>
      </c>
      <c r="B767" s="79">
        <v>12</v>
      </c>
      <c r="C767" s="79">
        <v>12</v>
      </c>
      <c r="D767" s="94"/>
      <c r="E767" s="79">
        <v>1429.2369980325509</v>
      </c>
      <c r="F767" s="79">
        <v>76.515679556137158</v>
      </c>
      <c r="G767" s="80"/>
      <c r="H767" s="79">
        <v>-3.9041345300388719</v>
      </c>
      <c r="I767" s="80">
        <v>-2.8157969899024669</v>
      </c>
      <c r="J767" s="103">
        <v>1</v>
      </c>
      <c r="K767" s="103">
        <v>0.28239964927448419</v>
      </c>
      <c r="L767" s="103">
        <v>0.7963670109540455</v>
      </c>
      <c r="M767" s="103">
        <v>7.8238086524095779E-2</v>
      </c>
    </row>
    <row r="768" spans="1:13" s="81" customFormat="1" x14ac:dyDescent="0.25">
      <c r="A768" s="79">
        <v>765</v>
      </c>
      <c r="B768" s="79">
        <v>13</v>
      </c>
      <c r="C768" s="79">
        <v>13</v>
      </c>
      <c r="D768" s="94"/>
      <c r="E768" s="79">
        <v>1548.3400812019299</v>
      </c>
      <c r="F768" s="79">
        <v>76.596406018575038</v>
      </c>
      <c r="G768" s="80"/>
      <c r="H768" s="79">
        <v>0</v>
      </c>
      <c r="I768" s="80">
        <v>-6.7199315199413396</v>
      </c>
      <c r="J768" s="103">
        <v>1</v>
      </c>
      <c r="K768" s="103">
        <v>0.48377981007294452</v>
      </c>
      <c r="L768" s="103">
        <v>1.3642590644057031</v>
      </c>
      <c r="M768" s="103">
        <v>3.2358759842794469</v>
      </c>
    </row>
    <row r="769" spans="1:13" s="81" customFormat="1" x14ac:dyDescent="0.25">
      <c r="A769" s="79">
        <v>766</v>
      </c>
      <c r="B769" s="79">
        <v>14</v>
      </c>
      <c r="C769" s="79">
        <v>14</v>
      </c>
      <c r="D769" s="94"/>
      <c r="E769" s="79">
        <v>1667.443164371309</v>
      </c>
      <c r="F769" s="79">
        <v>76.683332146439412</v>
      </c>
      <c r="G769" s="80"/>
      <c r="H769" s="79">
        <v>-7.2087598090625908</v>
      </c>
      <c r="I769" s="80">
        <v>0.4888282891212512</v>
      </c>
      <c r="J769" s="103">
        <v>1</v>
      </c>
      <c r="K769" s="103">
        <v>0.69666485558757918</v>
      </c>
      <c r="L769" s="103">
        <v>1.964594892756973</v>
      </c>
      <c r="M769" s="103">
        <v>6.5881196615027777</v>
      </c>
    </row>
    <row r="770" spans="1:13" s="81" customFormat="1" x14ac:dyDescent="0.25">
      <c r="A770" s="79">
        <v>767</v>
      </c>
      <c r="B770" s="79">
        <v>18</v>
      </c>
      <c r="C770" s="79">
        <v>18</v>
      </c>
      <c r="D770" s="94"/>
      <c r="E770" s="79">
        <v>2143.8554970488258</v>
      </c>
      <c r="F770" s="79">
        <v>76.71160185935986</v>
      </c>
      <c r="G770" s="80"/>
      <c r="H770" s="79">
        <v>0</v>
      </c>
      <c r="I770" s="80">
        <v>-6.7199315199413396</v>
      </c>
      <c r="J770" s="103">
        <v>1</v>
      </c>
      <c r="K770" s="103">
        <v>0.99641360493704989</v>
      </c>
      <c r="L770" s="103">
        <v>2.80988636592248</v>
      </c>
      <c r="M770" s="103">
        <v>9.904361379241621</v>
      </c>
    </row>
    <row r="771" spans="1:13" s="81" customFormat="1" x14ac:dyDescent="0.25">
      <c r="A771" s="79">
        <v>768</v>
      </c>
      <c r="B771" s="79">
        <v>20.392822265625131</v>
      </c>
      <c r="C771" s="79">
        <v>20.392822265625131</v>
      </c>
      <c r="D771" s="94"/>
      <c r="E771" s="79">
        <v>1256.4386721538569</v>
      </c>
      <c r="F771" s="79">
        <v>76.72195657996501</v>
      </c>
      <c r="G771" s="80"/>
      <c r="H771" s="79">
        <v>-5.9914669305457124</v>
      </c>
      <c r="I771" s="80">
        <v>-0.72846458939562808</v>
      </c>
      <c r="J771" s="103">
        <v>2</v>
      </c>
      <c r="K771" s="103">
        <v>0.74844693227380787</v>
      </c>
      <c r="L771" s="103">
        <v>2.1106203490121378</v>
      </c>
      <c r="M771" s="103">
        <v>8.768030218731214</v>
      </c>
    </row>
    <row r="772" spans="1:13" s="81" customFormat="1" x14ac:dyDescent="0.25">
      <c r="A772" s="79">
        <v>769</v>
      </c>
      <c r="B772" s="79">
        <v>24</v>
      </c>
      <c r="C772" s="79">
        <v>24</v>
      </c>
      <c r="D772" s="94"/>
      <c r="E772" s="79">
        <v>1478.6834180633309</v>
      </c>
      <c r="F772" s="79">
        <v>76.772336989052533</v>
      </c>
      <c r="G772" s="80"/>
      <c r="H772" s="79">
        <v>0</v>
      </c>
      <c r="I772" s="80">
        <v>-6.7199315199413396</v>
      </c>
      <c r="J772" s="103">
        <v>2</v>
      </c>
      <c r="K772" s="103">
        <v>0.9744565743438649</v>
      </c>
      <c r="L772" s="103">
        <v>2.7479675396496992</v>
      </c>
      <c r="M772" s="103">
        <v>12.05272187062454</v>
      </c>
    </row>
    <row r="773" spans="1:13" s="81" customFormat="1" x14ac:dyDescent="0.25">
      <c r="A773" s="79">
        <v>770</v>
      </c>
      <c r="B773" s="79">
        <v>28</v>
      </c>
      <c r="C773" s="79">
        <v>28</v>
      </c>
      <c r="D773" s="94"/>
      <c r="E773" s="79">
        <v>1725.130654407219</v>
      </c>
      <c r="F773" s="79">
        <v>76.779005313003339</v>
      </c>
      <c r="G773" s="80"/>
      <c r="H773" s="79">
        <v>-2.0622113064131349</v>
      </c>
      <c r="I773" s="80">
        <v>-4.6577202135282043</v>
      </c>
      <c r="J773" s="103">
        <v>2</v>
      </c>
      <c r="K773" s="103">
        <v>1.622403089910011</v>
      </c>
      <c r="L773" s="103">
        <v>4.57517671354623</v>
      </c>
      <c r="M773" s="103">
        <v>22.447664874762939</v>
      </c>
    </row>
    <row r="774" spans="1:13" s="81" customFormat="1" x14ac:dyDescent="0.25">
      <c r="A774" s="79">
        <v>771</v>
      </c>
      <c r="B774" s="79">
        <v>35.173828125000611</v>
      </c>
      <c r="C774" s="79">
        <v>35.173828125000611</v>
      </c>
      <c r="D774" s="94"/>
      <c r="E774" s="79">
        <v>1356.1774060848909</v>
      </c>
      <c r="F774" s="79">
        <v>76.72442879318308</v>
      </c>
      <c r="G774" s="80"/>
      <c r="H774" s="79">
        <v>0</v>
      </c>
      <c r="I774" s="80">
        <v>-6.7199315199413396</v>
      </c>
      <c r="J774" s="103">
        <v>3</v>
      </c>
      <c r="K774" s="103">
        <v>1.8136965565109759</v>
      </c>
      <c r="L774" s="103">
        <v>5.1146242893609521</v>
      </c>
      <c r="M774" s="103">
        <v>26.007371629675109</v>
      </c>
    </row>
    <row r="775" spans="1:13" s="81" customFormat="1" x14ac:dyDescent="0.25">
      <c r="A775" s="79">
        <v>772</v>
      </c>
      <c r="B775" s="79">
        <v>38.714965820313381</v>
      </c>
      <c r="C775" s="79">
        <v>38.714965820313381</v>
      </c>
      <c r="D775" s="94"/>
      <c r="E775" s="79">
        <v>1492.711050280567</v>
      </c>
      <c r="F775" s="79">
        <v>76.803425045076267</v>
      </c>
      <c r="G775" s="80"/>
      <c r="H775" s="79">
        <v>-6.6519005387827201</v>
      </c>
      <c r="I775" s="80">
        <v>-6.8030981158619497E-2</v>
      </c>
      <c r="J775" s="103">
        <v>3</v>
      </c>
      <c r="K775" s="103">
        <v>1.3654623119699141</v>
      </c>
      <c r="L775" s="103">
        <v>3.8506037197551559</v>
      </c>
      <c r="M775" s="103">
        <v>18.628336366367581</v>
      </c>
    </row>
    <row r="776" spans="1:13" s="81" customFormat="1" x14ac:dyDescent="0.25">
      <c r="A776" s="79">
        <v>773</v>
      </c>
      <c r="B776" s="79">
        <v>43</v>
      </c>
      <c r="C776" s="79">
        <v>43</v>
      </c>
      <c r="D776" s="94"/>
      <c r="E776" s="79">
        <v>1657.926690674909</v>
      </c>
      <c r="F776" s="79">
        <v>76.873803256849882</v>
      </c>
      <c r="G776" s="80"/>
      <c r="H776" s="79">
        <v>-8.7591224493919491</v>
      </c>
      <c r="I776" s="80">
        <v>2.039190929450609</v>
      </c>
      <c r="J776" s="103">
        <v>3</v>
      </c>
      <c r="K776" s="103">
        <v>1.8308207000327941</v>
      </c>
      <c r="L776" s="103">
        <v>5.1629143740924794</v>
      </c>
      <c r="M776" s="103">
        <v>26.059734136269469</v>
      </c>
    </row>
    <row r="777" spans="1:13" s="81" customFormat="1" x14ac:dyDescent="0.25">
      <c r="A777" s="79">
        <v>774</v>
      </c>
      <c r="B777" s="79">
        <v>47</v>
      </c>
      <c r="C777" s="79">
        <v>47</v>
      </c>
      <c r="D777" s="94"/>
      <c r="E777" s="79">
        <v>1335.6746913473251</v>
      </c>
      <c r="F777" s="79">
        <v>76.87892149483352</v>
      </c>
      <c r="G777" s="80"/>
      <c r="H777" s="79">
        <v>-10.179646620892809</v>
      </c>
      <c r="I777" s="80">
        <v>3.4597151009514659</v>
      </c>
      <c r="J777" s="103">
        <v>4</v>
      </c>
      <c r="K777" s="103">
        <v>1.8069831325756931</v>
      </c>
      <c r="L777" s="103">
        <v>5.0956924338634533</v>
      </c>
      <c r="M777" s="103">
        <v>25.89891599811569</v>
      </c>
    </row>
    <row r="778" spans="1:13" s="81" customFormat="1" x14ac:dyDescent="0.25">
      <c r="A778" s="79">
        <v>775</v>
      </c>
      <c r="B778" s="79">
        <v>51</v>
      </c>
      <c r="C778" s="79">
        <v>51</v>
      </c>
      <c r="D778" s="94"/>
      <c r="E778" s="79">
        <v>1449.349133164118</v>
      </c>
      <c r="F778" s="79">
        <v>76.971930179756669</v>
      </c>
      <c r="G778" s="80"/>
      <c r="H778" s="79">
        <v>-10.207747726910529</v>
      </c>
      <c r="I778" s="80">
        <v>3.487816206969192</v>
      </c>
      <c r="J778" s="103">
        <v>4</v>
      </c>
      <c r="K778" s="103">
        <v>1.9239897405579469</v>
      </c>
      <c r="L778" s="103">
        <v>5.4256510683734094</v>
      </c>
      <c r="M778" s="103">
        <v>27.74990889981834</v>
      </c>
    </row>
    <row r="779" spans="1:13" s="81" customFormat="1" x14ac:dyDescent="0.25">
      <c r="A779" s="79">
        <v>776</v>
      </c>
      <c r="B779" s="79">
        <v>54</v>
      </c>
      <c r="C779" s="79">
        <v>54</v>
      </c>
      <c r="D779" s="94"/>
      <c r="E779" s="79">
        <v>1534.604964526713</v>
      </c>
      <c r="F779" s="79">
        <v>77.067235413125957</v>
      </c>
      <c r="G779" s="80"/>
      <c r="H779" s="79">
        <v>-2.7857418585806579</v>
      </c>
      <c r="I779" s="80">
        <v>-3.9341896613606808</v>
      </c>
      <c r="J779" s="103">
        <v>4</v>
      </c>
      <c r="K779" s="103">
        <v>1.2340918553219631</v>
      </c>
      <c r="L779" s="103">
        <v>3.4801390320079348</v>
      </c>
      <c r="M779" s="103">
        <v>16.336437621899041</v>
      </c>
    </row>
    <row r="780" spans="1:13" s="81" customFormat="1" x14ac:dyDescent="0.25">
      <c r="A780" s="79">
        <v>777</v>
      </c>
      <c r="B780" s="79">
        <v>55</v>
      </c>
      <c r="C780" s="79">
        <v>55</v>
      </c>
      <c r="D780" s="94"/>
      <c r="E780" s="79">
        <v>1563.0235749809119</v>
      </c>
      <c r="F780" s="79">
        <v>77.136333518821502</v>
      </c>
      <c r="G780" s="80"/>
      <c r="H780" s="79">
        <v>-10.434939416239651</v>
      </c>
      <c r="I780" s="80">
        <v>3.7150078962983089</v>
      </c>
      <c r="J780" s="103">
        <v>4</v>
      </c>
      <c r="K780" s="103">
        <v>1.107007803474169</v>
      </c>
      <c r="L780" s="103">
        <v>3.121762005797156</v>
      </c>
      <c r="M780" s="103">
        <v>14.10115169120334</v>
      </c>
    </row>
    <row r="781" spans="1:13" s="81" customFormat="1" x14ac:dyDescent="0.25">
      <c r="A781" s="79">
        <v>778</v>
      </c>
      <c r="B781" s="79">
        <v>57</v>
      </c>
      <c r="C781" s="79">
        <v>57</v>
      </c>
      <c r="D781" s="94"/>
      <c r="E781" s="79">
        <v>1314.156341889485</v>
      </c>
      <c r="F781" s="79">
        <v>77.229217671274569</v>
      </c>
      <c r="G781" s="80"/>
      <c r="H781" s="79">
        <v>-11.83464326017409</v>
      </c>
      <c r="I781" s="80">
        <v>5.1147117402327487</v>
      </c>
      <c r="J781" s="103">
        <v>5</v>
      </c>
      <c r="K781" s="103">
        <v>1.4572826969406241</v>
      </c>
      <c r="L781" s="103">
        <v>4.1095372053725594</v>
      </c>
      <c r="M781" s="103">
        <v>20.36703496747241</v>
      </c>
    </row>
    <row r="782" spans="1:13" s="81" customFormat="1" x14ac:dyDescent="0.25">
      <c r="A782" s="79">
        <v>779</v>
      </c>
      <c r="B782" s="79">
        <v>59</v>
      </c>
      <c r="C782" s="79">
        <v>59</v>
      </c>
      <c r="D782" s="94"/>
      <c r="E782" s="79">
        <v>1360.267090727712</v>
      </c>
      <c r="F782" s="79">
        <v>77.339102507573145</v>
      </c>
      <c r="G782" s="80"/>
      <c r="H782" s="79">
        <v>-2.338917112687759</v>
      </c>
      <c r="I782" s="80">
        <v>-4.3810144072535806</v>
      </c>
      <c r="J782" s="103">
        <v>5</v>
      </c>
      <c r="K782" s="103">
        <v>1.451541413834893</v>
      </c>
      <c r="L782" s="103">
        <v>4.0933467870143989</v>
      </c>
      <c r="M782" s="103">
        <v>20.235585788601959</v>
      </c>
    </row>
    <row r="783" spans="1:13" s="81" customFormat="1" x14ac:dyDescent="0.25">
      <c r="A783" s="79">
        <v>780</v>
      </c>
      <c r="B783" s="79">
        <v>61</v>
      </c>
      <c r="C783" s="79">
        <v>61</v>
      </c>
      <c r="D783" s="94"/>
      <c r="E783" s="79">
        <v>1406.3778395659399</v>
      </c>
      <c r="F783" s="79">
        <v>77.451306026963721</v>
      </c>
      <c r="G783" s="80"/>
      <c r="H783" s="79">
        <v>-0.93921326875331312</v>
      </c>
      <c r="I783" s="80">
        <v>-5.7807182511880262</v>
      </c>
      <c r="J783" s="103">
        <v>5</v>
      </c>
      <c r="K783" s="103">
        <v>1.3325696393407001</v>
      </c>
      <c r="L783" s="103">
        <v>3.7578463829407749</v>
      </c>
      <c r="M783" s="103">
        <v>18.233129996985671</v>
      </c>
    </row>
    <row r="784" spans="1:13" s="81" customFormat="1" x14ac:dyDescent="0.25">
      <c r="A784" s="79">
        <v>781</v>
      </c>
      <c r="B784" s="79">
        <v>62</v>
      </c>
      <c r="C784" s="79">
        <v>62</v>
      </c>
      <c r="D784" s="94"/>
      <c r="E784" s="79">
        <v>1429.433213985054</v>
      </c>
      <c r="F784" s="79">
        <v>77.58374951397542</v>
      </c>
      <c r="G784" s="80"/>
      <c r="H784" s="79">
        <v>-9.2754220143503314</v>
      </c>
      <c r="I784" s="80">
        <v>2.5554904944089918</v>
      </c>
      <c r="J784" s="103">
        <v>5</v>
      </c>
      <c r="K784" s="103">
        <v>0.8437119853697802</v>
      </c>
      <c r="L784" s="103">
        <v>2.3792677987427799</v>
      </c>
      <c r="M784" s="103">
        <v>9.947809392814408</v>
      </c>
    </row>
    <row r="785" spans="1:13" s="81" customFormat="1" x14ac:dyDescent="0.25">
      <c r="A785" s="79">
        <v>782</v>
      </c>
      <c r="B785" s="79">
        <v>62</v>
      </c>
      <c r="C785" s="79">
        <v>62</v>
      </c>
      <c r="D785" s="94"/>
      <c r="E785" s="79">
        <v>1429.433213985054</v>
      </c>
      <c r="F785" s="79">
        <v>77.741828534790955</v>
      </c>
      <c r="G785" s="80"/>
      <c r="H785" s="79">
        <v>-8.4955300972194472</v>
      </c>
      <c r="I785" s="80">
        <v>1.775598577278108</v>
      </c>
      <c r="J785" s="103">
        <v>5</v>
      </c>
      <c r="K785" s="103">
        <v>0.58731754312505113</v>
      </c>
      <c r="L785" s="103">
        <v>1.656235471612644</v>
      </c>
      <c r="M785" s="103">
        <v>5.4955203139491928</v>
      </c>
    </row>
    <row r="786" spans="1:13" s="81" customFormat="1" x14ac:dyDescent="0.25">
      <c r="A786" s="79">
        <v>783</v>
      </c>
      <c r="B786" s="79">
        <v>62</v>
      </c>
      <c r="C786" s="79">
        <v>62</v>
      </c>
      <c r="D786" s="94"/>
      <c r="E786" s="79">
        <v>1429.433213985054</v>
      </c>
      <c r="F786" s="79">
        <v>77.88399754494074</v>
      </c>
      <c r="G786" s="80"/>
      <c r="H786" s="79">
        <v>-9.2292438855627221</v>
      </c>
      <c r="I786" s="80">
        <v>2.509312365621382</v>
      </c>
      <c r="J786" s="103">
        <v>5</v>
      </c>
      <c r="K786" s="103">
        <v>0.88760822750435564</v>
      </c>
      <c r="L786" s="103">
        <v>2.5030552015622831</v>
      </c>
      <c r="M786" s="103">
        <v>10.70358581574904</v>
      </c>
    </row>
    <row r="787" spans="1:13" s="81" customFormat="1" x14ac:dyDescent="0.25">
      <c r="A787" s="79">
        <v>784</v>
      </c>
      <c r="B787" s="79">
        <v>63</v>
      </c>
      <c r="C787" s="79">
        <v>63</v>
      </c>
      <c r="D787" s="94"/>
      <c r="E787" s="79">
        <v>1452.4885884041671</v>
      </c>
      <c r="F787" s="79">
        <v>78.042076565756275</v>
      </c>
      <c r="G787" s="80"/>
      <c r="H787" s="79">
        <v>-0.1023362446920059</v>
      </c>
      <c r="I787" s="80">
        <v>-6.6175952752493341</v>
      </c>
      <c r="J787" s="103">
        <v>5</v>
      </c>
      <c r="K787" s="103">
        <v>1.20073427101164</v>
      </c>
      <c r="L787" s="103">
        <v>3.386070644252825</v>
      </c>
      <c r="M787" s="103">
        <v>15.9608200002844</v>
      </c>
    </row>
    <row r="788" spans="1:13" s="81" customFormat="1" x14ac:dyDescent="0.25">
      <c r="A788" s="79">
        <v>785</v>
      </c>
      <c r="B788" s="79">
        <v>64</v>
      </c>
      <c r="C788" s="79">
        <v>64</v>
      </c>
      <c r="D788" s="94"/>
      <c r="E788" s="79">
        <v>1475.5439628232809</v>
      </c>
      <c r="F788" s="79">
        <v>78.133092633700699</v>
      </c>
      <c r="G788" s="80"/>
      <c r="H788" s="79">
        <v>0</v>
      </c>
      <c r="I788" s="80">
        <v>-6.7199315199413396</v>
      </c>
      <c r="J788" s="103">
        <v>5</v>
      </c>
      <c r="K788" s="103">
        <v>0.97672132610172913</v>
      </c>
      <c r="L788" s="103">
        <v>2.754354139606876</v>
      </c>
      <c r="M788" s="103">
        <v>12.109573356759</v>
      </c>
    </row>
    <row r="789" spans="1:13" s="81" customFormat="1" x14ac:dyDescent="0.25">
      <c r="A789" s="79">
        <v>786</v>
      </c>
      <c r="B789" s="79">
        <v>64.440429687500171</v>
      </c>
      <c r="C789" s="79">
        <v>64.440429687500171</v>
      </c>
      <c r="D789" s="94"/>
      <c r="E789" s="79">
        <v>1485.698234173891</v>
      </c>
      <c r="F789" s="79">
        <v>78.182817160705852</v>
      </c>
      <c r="G789" s="80"/>
      <c r="H789" s="79">
        <v>-7.8615391883051879</v>
      </c>
      <c r="I789" s="80">
        <v>1.1416076683638481</v>
      </c>
      <c r="J789" s="103">
        <v>5</v>
      </c>
      <c r="K789" s="103">
        <v>0.95554348673532541</v>
      </c>
      <c r="L789" s="103">
        <v>2.694632632593617</v>
      </c>
      <c r="M789" s="103">
        <v>11.719614605062709</v>
      </c>
    </row>
    <row r="790" spans="1:13" s="81" customFormat="1" x14ac:dyDescent="0.25">
      <c r="A790" s="79">
        <v>787</v>
      </c>
      <c r="B790" s="79">
        <v>65</v>
      </c>
      <c r="C790" s="79">
        <v>65</v>
      </c>
      <c r="D790" s="94"/>
      <c r="E790" s="79">
        <v>1258.3983087198551</v>
      </c>
      <c r="F790" s="79">
        <v>78.232541687711006</v>
      </c>
      <c r="G790" s="80"/>
      <c r="H790" s="79">
        <v>-9.2754220143503314</v>
      </c>
      <c r="I790" s="80">
        <v>2.5554904944089918</v>
      </c>
      <c r="J790" s="103">
        <v>6</v>
      </c>
      <c r="K790" s="103">
        <v>0.76333051254461193</v>
      </c>
      <c r="L790" s="103">
        <v>2.1525920453758061</v>
      </c>
      <c r="M790" s="103">
        <v>9.0241752892941918</v>
      </c>
    </row>
    <row r="791" spans="1:13" s="81" customFormat="1" x14ac:dyDescent="0.25">
      <c r="A791" s="79">
        <v>788</v>
      </c>
      <c r="B791" s="79">
        <v>65</v>
      </c>
      <c r="C791" s="79">
        <v>65</v>
      </c>
      <c r="D791" s="94"/>
      <c r="E791" s="79">
        <v>1258.3983087198551</v>
      </c>
      <c r="F791" s="79">
        <v>78.350181551676258</v>
      </c>
      <c r="G791" s="80"/>
      <c r="H791" s="79">
        <v>-9.2754220143503314</v>
      </c>
      <c r="I791" s="80">
        <v>2.5554904944089918</v>
      </c>
      <c r="J791" s="103">
        <v>6</v>
      </c>
      <c r="K791" s="103">
        <v>0.84954525217189869</v>
      </c>
      <c r="L791" s="103">
        <v>2.3957176111247538</v>
      </c>
      <c r="M791" s="103">
        <v>10.478291174962351</v>
      </c>
    </row>
    <row r="792" spans="1:13" s="81" customFormat="1" x14ac:dyDescent="0.25">
      <c r="A792" s="79">
        <v>789</v>
      </c>
      <c r="B792" s="79">
        <v>65.593139648437358</v>
      </c>
      <c r="C792" s="79">
        <v>65.593139648437358</v>
      </c>
      <c r="D792" s="94"/>
      <c r="E792" s="79">
        <v>1269.8814768802899</v>
      </c>
      <c r="F792" s="79">
        <v>78.467821415641509</v>
      </c>
      <c r="G792" s="80"/>
      <c r="H792" s="79">
        <v>-9.2754220143503314</v>
      </c>
      <c r="I792" s="80">
        <v>2.5554904944089918</v>
      </c>
      <c r="J792" s="103">
        <v>6</v>
      </c>
      <c r="K792" s="103">
        <v>0.70782850507598627</v>
      </c>
      <c r="L792" s="103">
        <v>1.996076384314281</v>
      </c>
      <c r="M792" s="103">
        <v>8.054319543711614</v>
      </c>
    </row>
    <row r="793" spans="1:13" s="81" customFormat="1" x14ac:dyDescent="0.25">
      <c r="A793" s="79">
        <v>790</v>
      </c>
      <c r="B793" s="79">
        <v>65</v>
      </c>
      <c r="C793" s="79">
        <v>65</v>
      </c>
      <c r="D793" s="94"/>
      <c r="E793" s="79">
        <v>1258.3983087198551</v>
      </c>
      <c r="F793" s="79">
        <v>78.571656774665485</v>
      </c>
      <c r="G793" s="80"/>
      <c r="H793" s="79">
        <v>-8.1381932683022988</v>
      </c>
      <c r="I793" s="80">
        <v>1.418261748360959</v>
      </c>
      <c r="J793" s="103">
        <v>6</v>
      </c>
      <c r="K793" s="103">
        <v>0.43252918839893739</v>
      </c>
      <c r="L793" s="103">
        <v>1.2197323112850029</v>
      </c>
      <c r="M793" s="103">
        <v>3.345671605496531</v>
      </c>
    </row>
    <row r="794" spans="1:13" s="81" customFormat="1" x14ac:dyDescent="0.25">
      <c r="A794" s="79">
        <v>791</v>
      </c>
      <c r="B794" s="79">
        <v>65</v>
      </c>
      <c r="C794" s="79">
        <v>65</v>
      </c>
      <c r="D794" s="94"/>
      <c r="E794" s="79">
        <v>1258.3983087198551</v>
      </c>
      <c r="F794" s="79">
        <v>78.654272156159607</v>
      </c>
      <c r="G794" s="80"/>
      <c r="H794" s="79">
        <v>-8.904204592293679</v>
      </c>
      <c r="I794" s="80">
        <v>2.1842730723523389</v>
      </c>
      <c r="J794" s="103">
        <v>6</v>
      </c>
      <c r="K794" s="103">
        <v>0.86687504616525812</v>
      </c>
      <c r="L794" s="103">
        <v>2.4445876301860281</v>
      </c>
      <c r="M794" s="103">
        <v>10.770883919638401</v>
      </c>
    </row>
    <row r="795" spans="1:13" s="81" customFormat="1" x14ac:dyDescent="0.25">
      <c r="A795" s="79">
        <v>792</v>
      </c>
      <c r="B795" s="79">
        <v>65.370849609375114</v>
      </c>
      <c r="C795" s="79">
        <v>65.370849609375114</v>
      </c>
      <c r="D795" s="94"/>
      <c r="E795" s="79">
        <v>1265.5779475079639</v>
      </c>
      <c r="F795" s="79">
        <v>78.771912020124859</v>
      </c>
      <c r="G795" s="80"/>
      <c r="H795" s="79">
        <v>-0.53514222026742553</v>
      </c>
      <c r="I795" s="80">
        <v>-6.1847892996739144</v>
      </c>
      <c r="J795" s="103">
        <v>6</v>
      </c>
      <c r="K795" s="103">
        <v>0.65850874589544706</v>
      </c>
      <c r="L795" s="103">
        <v>1.8569946634251611</v>
      </c>
      <c r="M795" s="103">
        <v>7.2258581607444228</v>
      </c>
    </row>
    <row r="796" spans="1:13" s="81" customFormat="1" x14ac:dyDescent="0.25">
      <c r="A796" s="79">
        <v>793</v>
      </c>
      <c r="B796" s="79">
        <v>65</v>
      </c>
      <c r="C796" s="79">
        <v>65</v>
      </c>
      <c r="D796" s="94"/>
      <c r="E796" s="79">
        <v>1258.3983087198551</v>
      </c>
      <c r="F796" s="79">
        <v>78.850763928306804</v>
      </c>
      <c r="G796" s="80"/>
      <c r="H796" s="79">
        <v>-8.4955300972194472</v>
      </c>
      <c r="I796" s="80">
        <v>1.775598577278108</v>
      </c>
      <c r="J796" s="103">
        <v>6</v>
      </c>
      <c r="K796" s="103">
        <v>0.55073757630279341</v>
      </c>
      <c r="L796" s="103">
        <v>1.5530799651738769</v>
      </c>
      <c r="M796" s="103">
        <v>5.3960975389446686</v>
      </c>
    </row>
    <row r="797" spans="1:13" s="81" customFormat="1" x14ac:dyDescent="0.25">
      <c r="A797" s="79">
        <v>794</v>
      </c>
      <c r="B797" s="79">
        <v>64</v>
      </c>
      <c r="C797" s="79">
        <v>64</v>
      </c>
      <c r="D797" s="94"/>
      <c r="E797" s="79">
        <v>1239.03833473955</v>
      </c>
      <c r="F797" s="79">
        <v>78.937962771012621</v>
      </c>
      <c r="G797" s="80"/>
      <c r="H797" s="79">
        <v>-28.246268059614529</v>
      </c>
      <c r="I797" s="80">
        <v>21.526336539673181</v>
      </c>
      <c r="J797" s="103">
        <v>6</v>
      </c>
      <c r="K797" s="103">
        <v>0</v>
      </c>
      <c r="L797" s="103">
        <v>0</v>
      </c>
      <c r="M797" s="103">
        <v>-4.1533469422750047</v>
      </c>
    </row>
    <row r="798" spans="1:13" s="81" customFormat="1" x14ac:dyDescent="0.25">
      <c r="A798" s="79">
        <v>795</v>
      </c>
      <c r="B798" s="79">
        <v>59.652954101562408</v>
      </c>
      <c r="C798" s="79">
        <v>59.652954101562408</v>
      </c>
      <c r="D798" s="94"/>
      <c r="E798" s="79">
        <v>1375.32119201773</v>
      </c>
      <c r="F798" s="79">
        <v>78.997937643252698</v>
      </c>
      <c r="G798" s="80"/>
      <c r="H798" s="79">
        <v>-6.8098134259010186</v>
      </c>
      <c r="I798" s="80">
        <v>8.9881905959678932E-2</v>
      </c>
      <c r="J798" s="103">
        <v>5</v>
      </c>
      <c r="K798" s="103">
        <v>0</v>
      </c>
      <c r="L798" s="103">
        <v>0</v>
      </c>
      <c r="M798" s="103">
        <v>-4.6751462948919746</v>
      </c>
    </row>
    <row r="799" spans="1:13" s="81" customFormat="1" x14ac:dyDescent="0.25">
      <c r="A799" s="79">
        <v>796</v>
      </c>
      <c r="B799" s="79">
        <v>56</v>
      </c>
      <c r="C799" s="79">
        <v>56</v>
      </c>
      <c r="D799" s="94"/>
      <c r="E799" s="79">
        <v>1291.100967470371</v>
      </c>
      <c r="F799" s="79">
        <v>79.08137934475873</v>
      </c>
      <c r="G799" s="80"/>
      <c r="H799" s="79">
        <v>-22.285105567779251</v>
      </c>
      <c r="I799" s="80">
        <v>15.56517404783791</v>
      </c>
      <c r="J799" s="103">
        <v>5</v>
      </c>
      <c r="K799" s="103">
        <v>0</v>
      </c>
      <c r="L799" s="103">
        <v>0</v>
      </c>
      <c r="M799" s="103">
        <v>-4.3504137274426649</v>
      </c>
    </row>
    <row r="800" spans="1:13" s="81" customFormat="1" x14ac:dyDescent="0.25">
      <c r="A800" s="79">
        <v>797</v>
      </c>
      <c r="B800" s="79">
        <v>50</v>
      </c>
      <c r="C800" s="79">
        <v>50</v>
      </c>
      <c r="D800" s="94"/>
      <c r="E800" s="79">
        <v>1420.9305227099201</v>
      </c>
      <c r="F800" s="79">
        <v>79.146948373119187</v>
      </c>
      <c r="G800" s="80"/>
      <c r="H800" s="79">
        <v>-14.036586536481661</v>
      </c>
      <c r="I800" s="80">
        <v>7.3166550165403228</v>
      </c>
      <c r="J800" s="103">
        <v>4</v>
      </c>
      <c r="K800" s="103">
        <v>0</v>
      </c>
      <c r="L800" s="103">
        <v>0</v>
      </c>
      <c r="M800" s="103">
        <v>-4.8542136856714633</v>
      </c>
    </row>
    <row r="801" spans="1:13" s="81" customFormat="1" x14ac:dyDescent="0.25">
      <c r="A801" s="79">
        <v>798</v>
      </c>
      <c r="B801" s="79">
        <v>45.673095703124929</v>
      </c>
      <c r="C801" s="79">
        <v>45.673095703124929</v>
      </c>
      <c r="D801" s="94"/>
      <c r="E801" s="79">
        <v>1297.9659150244299</v>
      </c>
      <c r="F801" s="79">
        <v>79.208111165451442</v>
      </c>
      <c r="G801" s="80"/>
      <c r="H801" s="79">
        <v>-23.372464195619809</v>
      </c>
      <c r="I801" s="80">
        <v>16.652532675678469</v>
      </c>
      <c r="J801" s="103">
        <v>4</v>
      </c>
      <c r="K801" s="103">
        <v>0</v>
      </c>
      <c r="L801" s="103">
        <v>0</v>
      </c>
      <c r="M801" s="103">
        <v>-4.3766041583553967</v>
      </c>
    </row>
    <row r="802" spans="1:13" s="81" customFormat="1" x14ac:dyDescent="0.25">
      <c r="A802" s="79">
        <v>799</v>
      </c>
      <c r="B802" s="79">
        <v>43</v>
      </c>
      <c r="C802" s="79">
        <v>43</v>
      </c>
      <c r="D802" s="94"/>
      <c r="E802" s="79">
        <v>1222.0002495305309</v>
      </c>
      <c r="F802" s="79">
        <v>79.275238458284491</v>
      </c>
      <c r="G802" s="80"/>
      <c r="H802" s="79">
        <v>-23.713244578015779</v>
      </c>
      <c r="I802" s="80">
        <v>16.993313058074438</v>
      </c>
      <c r="J802" s="103">
        <v>4</v>
      </c>
      <c r="K802" s="103">
        <v>0</v>
      </c>
      <c r="L802" s="103">
        <v>0</v>
      </c>
      <c r="M802" s="103">
        <v>-4.0894403146127409</v>
      </c>
    </row>
    <row r="803" spans="1:13" s="81" customFormat="1" x14ac:dyDescent="0.25">
      <c r="A803" s="79">
        <v>800</v>
      </c>
      <c r="B803" s="79">
        <v>42</v>
      </c>
      <c r="C803" s="79">
        <v>42</v>
      </c>
      <c r="D803" s="94"/>
      <c r="E803" s="79">
        <v>1193.581639076333</v>
      </c>
      <c r="F803" s="79">
        <v>79.342365751117541</v>
      </c>
      <c r="G803" s="80"/>
      <c r="H803" s="79">
        <v>0</v>
      </c>
      <c r="I803" s="80">
        <v>-6.7199315199413396</v>
      </c>
      <c r="J803" s="103">
        <v>4</v>
      </c>
      <c r="K803" s="103">
        <v>0.59170851732700103</v>
      </c>
      <c r="L803" s="103">
        <v>1.6686180188621429</v>
      </c>
      <c r="M803" s="103">
        <v>6.2827535964529444</v>
      </c>
    </row>
    <row r="804" spans="1:13" s="81" customFormat="1" x14ac:dyDescent="0.25">
      <c r="A804" s="79">
        <v>801</v>
      </c>
      <c r="B804" s="79">
        <v>43</v>
      </c>
      <c r="C804" s="79">
        <v>43</v>
      </c>
      <c r="D804" s="94"/>
      <c r="E804" s="79">
        <v>1222.0002495305309</v>
      </c>
      <c r="F804" s="79">
        <v>79.42995665079259</v>
      </c>
      <c r="G804" s="80"/>
      <c r="H804" s="79">
        <v>-1.8052871247807001</v>
      </c>
      <c r="I804" s="80">
        <v>-4.9146443951606393</v>
      </c>
      <c r="J804" s="103">
        <v>4</v>
      </c>
      <c r="K804" s="103">
        <v>0.38579017147512329</v>
      </c>
      <c r="L804" s="103">
        <v>1.0879282835598481</v>
      </c>
      <c r="M804" s="103">
        <v>2.6527502515780159</v>
      </c>
    </row>
    <row r="805" spans="1:13" s="81" customFormat="1" x14ac:dyDescent="0.25">
      <c r="A805" s="79">
        <v>802</v>
      </c>
      <c r="B805" s="79">
        <v>42</v>
      </c>
      <c r="C805" s="79">
        <v>42</v>
      </c>
      <c r="D805" s="94"/>
      <c r="E805" s="79">
        <v>1193.581639076333</v>
      </c>
      <c r="F805" s="79">
        <v>79.527103042880412</v>
      </c>
      <c r="G805" s="80"/>
      <c r="H805" s="79">
        <v>-0.72252269350362841</v>
      </c>
      <c r="I805" s="80">
        <v>-5.9974088264377112</v>
      </c>
      <c r="J805" s="103">
        <v>4</v>
      </c>
      <c r="K805" s="103">
        <v>0.5095708515276931</v>
      </c>
      <c r="L805" s="103">
        <v>1.436989801308094</v>
      </c>
      <c r="M805" s="103">
        <v>4.879705011554675</v>
      </c>
    </row>
    <row r="806" spans="1:13" s="81" customFormat="1" x14ac:dyDescent="0.25">
      <c r="A806" s="79">
        <v>803</v>
      </c>
      <c r="B806" s="79">
        <v>44.286621093750043</v>
      </c>
      <c r="C806" s="79">
        <v>44.286621093750043</v>
      </c>
      <c r="D806" s="94"/>
      <c r="E806" s="79">
        <v>1258.564233195968</v>
      </c>
      <c r="F806" s="79">
        <v>79.676227716754312</v>
      </c>
      <c r="G806" s="80"/>
      <c r="H806" s="79">
        <v>-18.61611982051587</v>
      </c>
      <c r="I806" s="80">
        <v>11.896188300574529</v>
      </c>
      <c r="J806" s="103">
        <v>4</v>
      </c>
      <c r="K806" s="103">
        <v>1.3911280706818649</v>
      </c>
      <c r="L806" s="103">
        <v>3.922981159322859</v>
      </c>
      <c r="M806" s="103">
        <v>19.360223015656441</v>
      </c>
    </row>
    <row r="807" spans="1:13" s="81" customFormat="1" x14ac:dyDescent="0.25">
      <c r="A807" s="79">
        <v>804</v>
      </c>
      <c r="B807" s="79">
        <v>47</v>
      </c>
      <c r="C807" s="79">
        <v>47</v>
      </c>
      <c r="D807" s="94"/>
      <c r="E807" s="79">
        <v>1335.6746913473251</v>
      </c>
      <c r="F807" s="79">
        <v>79.839430780110249</v>
      </c>
      <c r="G807" s="80"/>
      <c r="H807" s="79">
        <v>-77.271537902665528</v>
      </c>
      <c r="I807" s="80">
        <v>63.801335754411902</v>
      </c>
      <c r="J807" s="103">
        <v>4</v>
      </c>
      <c r="K807" s="103">
        <v>1.527471812233989</v>
      </c>
      <c r="L807" s="103">
        <v>4.3074705104998472</v>
      </c>
      <c r="M807" s="103">
        <v>21.494690978575751</v>
      </c>
    </row>
    <row r="808" spans="1:13" s="81" customFormat="1" x14ac:dyDescent="0.25">
      <c r="A808" s="79">
        <v>805</v>
      </c>
      <c r="B808" s="79">
        <v>50</v>
      </c>
      <c r="C808" s="79">
        <v>50</v>
      </c>
      <c r="D808" s="94"/>
      <c r="E808" s="79">
        <v>1420.9305227099201</v>
      </c>
      <c r="F808" s="79">
        <v>80.004952526558171</v>
      </c>
      <c r="G808" s="80"/>
      <c r="H808" s="79">
        <v>-4.1575144695313009</v>
      </c>
      <c r="I808" s="80">
        <v>-2.5624170504100392</v>
      </c>
      <c r="J808" s="103">
        <v>4</v>
      </c>
      <c r="K808" s="103">
        <v>1.455152780260859</v>
      </c>
      <c r="L808" s="103">
        <v>4.1035308403356234</v>
      </c>
      <c r="M808" s="103">
        <v>20.244007485774091</v>
      </c>
    </row>
    <row r="809" spans="1:13" s="81" customFormat="1" x14ac:dyDescent="0.25">
      <c r="A809" s="79">
        <v>806</v>
      </c>
      <c r="B809" s="79">
        <v>52</v>
      </c>
      <c r="C809" s="79">
        <v>52</v>
      </c>
      <c r="D809" s="94"/>
      <c r="E809" s="79">
        <v>1477.767743618316</v>
      </c>
      <c r="F809" s="79">
        <v>80.148607657524153</v>
      </c>
      <c r="G809" s="80"/>
      <c r="H809" s="79">
        <v>-1.372471217892137</v>
      </c>
      <c r="I809" s="80">
        <v>-5.3474603020492024</v>
      </c>
      <c r="J809" s="103">
        <v>4</v>
      </c>
      <c r="K809" s="103">
        <v>1.0817144951243209</v>
      </c>
      <c r="L809" s="103">
        <v>3.0504348762505851</v>
      </c>
      <c r="M809" s="103">
        <v>13.90921111583611</v>
      </c>
    </row>
    <row r="810" spans="1:13" s="81" customFormat="1" x14ac:dyDescent="0.25">
      <c r="A810" s="79">
        <v>807</v>
      </c>
      <c r="B810" s="79">
        <v>53</v>
      </c>
      <c r="C810" s="79">
        <v>53</v>
      </c>
      <c r="D810" s="94"/>
      <c r="E810" s="79">
        <v>1506.1863540725151</v>
      </c>
      <c r="F810" s="79">
        <v>80.256921628610613</v>
      </c>
      <c r="G810" s="80"/>
      <c r="H810" s="79">
        <v>-0.16677568721521169</v>
      </c>
      <c r="I810" s="80">
        <v>-6.5531558327261283</v>
      </c>
      <c r="J810" s="103">
        <v>4</v>
      </c>
      <c r="K810" s="103">
        <v>0.7683099683435225</v>
      </c>
      <c r="L810" s="103">
        <v>2.166634110728733</v>
      </c>
      <c r="M810" s="103">
        <v>8.4336114888394214</v>
      </c>
    </row>
    <row r="811" spans="1:13" s="81" customFormat="1" x14ac:dyDescent="0.25">
      <c r="A811" s="79">
        <v>808</v>
      </c>
      <c r="B811" s="79">
        <v>53</v>
      </c>
      <c r="C811" s="79">
        <v>53</v>
      </c>
      <c r="D811" s="94"/>
      <c r="E811" s="79">
        <v>1506.1863540725151</v>
      </c>
      <c r="F811" s="79">
        <v>80.324076090823837</v>
      </c>
      <c r="G811" s="80"/>
      <c r="H811" s="79">
        <v>0</v>
      </c>
      <c r="I811" s="80">
        <v>-6.7199315199413396</v>
      </c>
      <c r="J811" s="103">
        <v>4</v>
      </c>
      <c r="K811" s="103">
        <v>0.42640028023561771</v>
      </c>
      <c r="L811" s="103">
        <v>1.2024487902644421</v>
      </c>
      <c r="M811" s="103">
        <v>2.395100667744769</v>
      </c>
    </row>
    <row r="812" spans="1:13" s="81" customFormat="1" x14ac:dyDescent="0.25">
      <c r="A812" s="79">
        <v>809</v>
      </c>
      <c r="B812" s="79">
        <v>52</v>
      </c>
      <c r="C812" s="79">
        <v>52</v>
      </c>
      <c r="D812" s="94"/>
      <c r="E812" s="79">
        <v>1477.767743618316</v>
      </c>
      <c r="F812" s="79">
        <v>80.404774217730179</v>
      </c>
      <c r="G812" s="80"/>
      <c r="H812" s="79">
        <v>-6.3826660300317339</v>
      </c>
      <c r="I812" s="80">
        <v>-0.3372654899096057</v>
      </c>
      <c r="J812" s="103">
        <v>4</v>
      </c>
      <c r="K812" s="103">
        <v>0</v>
      </c>
      <c r="L812" s="103">
        <v>0</v>
      </c>
      <c r="M812" s="103">
        <v>-3.602294048042888</v>
      </c>
    </row>
    <row r="813" spans="1:13" s="81" customFormat="1" x14ac:dyDescent="0.25">
      <c r="A813" s="79">
        <v>810</v>
      </c>
      <c r="B813" s="79">
        <v>50</v>
      </c>
      <c r="C813" s="79">
        <v>50</v>
      </c>
      <c r="D813" s="94"/>
      <c r="E813" s="79">
        <v>1420.9305227099201</v>
      </c>
      <c r="F813" s="79">
        <v>80.469715378363105</v>
      </c>
      <c r="G813" s="80"/>
      <c r="H813" s="79">
        <v>-35.200156416526269</v>
      </c>
      <c r="I813" s="80">
        <v>28.480224896584929</v>
      </c>
      <c r="J813" s="103">
        <v>4</v>
      </c>
      <c r="K813" s="103">
        <v>0</v>
      </c>
      <c r="L813" s="103">
        <v>0</v>
      </c>
      <c r="M813" s="103">
        <v>-4.8542136856714633</v>
      </c>
    </row>
    <row r="814" spans="1:13" s="81" customFormat="1" x14ac:dyDescent="0.25">
      <c r="A814" s="79">
        <v>811</v>
      </c>
      <c r="B814" s="79">
        <v>47.80310058593755</v>
      </c>
      <c r="C814" s="79">
        <v>47.80310058593755</v>
      </c>
      <c r="D814" s="94"/>
      <c r="E814" s="79">
        <v>1358.4976940546219</v>
      </c>
      <c r="F814" s="79">
        <v>80.5877664908339</v>
      </c>
      <c r="G814" s="80"/>
      <c r="H814" s="79">
        <v>-35.200156416526269</v>
      </c>
      <c r="I814" s="80">
        <v>28.480224896584929</v>
      </c>
      <c r="J814" s="103">
        <v>4</v>
      </c>
      <c r="K814" s="103">
        <v>0</v>
      </c>
      <c r="L814" s="103">
        <v>0</v>
      </c>
      <c r="M814" s="103">
        <v>-4.6096739298105573</v>
      </c>
    </row>
    <row r="815" spans="1:13" s="81" customFormat="1" x14ac:dyDescent="0.25">
      <c r="A815" s="79">
        <v>812</v>
      </c>
      <c r="B815" s="79">
        <v>45</v>
      </c>
      <c r="C815" s="79">
        <v>45</v>
      </c>
      <c r="D815" s="94"/>
      <c r="E815" s="79">
        <v>1278.837470438928</v>
      </c>
      <c r="F815" s="79">
        <v>80.710025205452936</v>
      </c>
      <c r="G815" s="80"/>
      <c r="H815" s="79">
        <v>0</v>
      </c>
      <c r="I815" s="80">
        <v>-6.7199315199413396</v>
      </c>
      <c r="J815" s="103">
        <v>4</v>
      </c>
      <c r="K815" s="103">
        <v>0</v>
      </c>
      <c r="L815" s="103">
        <v>0</v>
      </c>
      <c r="M815" s="103">
        <v>-4.3037476147855829</v>
      </c>
    </row>
    <row r="816" spans="1:13" s="81" customFormat="1" x14ac:dyDescent="0.25">
      <c r="A816" s="79">
        <v>813</v>
      </c>
      <c r="B816" s="79">
        <v>40</v>
      </c>
      <c r="C816" s="79">
        <v>40</v>
      </c>
      <c r="D816" s="94"/>
      <c r="E816" s="79">
        <v>1136.7444181679359</v>
      </c>
      <c r="F816" s="79">
        <v>80.840059246327428</v>
      </c>
      <c r="G816" s="80"/>
      <c r="H816" s="79">
        <v>-13.872080971036731</v>
      </c>
      <c r="I816" s="80">
        <v>7.1521494510953856</v>
      </c>
      <c r="J816" s="103">
        <v>4</v>
      </c>
      <c r="K816" s="103">
        <v>0</v>
      </c>
      <c r="L816" s="103">
        <v>0</v>
      </c>
      <c r="M816" s="103">
        <v>-3.7738219762108809</v>
      </c>
    </row>
    <row r="817" spans="1:13" s="81" customFormat="1" x14ac:dyDescent="0.25">
      <c r="A817" s="79">
        <v>814</v>
      </c>
      <c r="B817" s="79">
        <v>36</v>
      </c>
      <c r="C817" s="79">
        <v>36</v>
      </c>
      <c r="D817" s="94"/>
      <c r="E817" s="79">
        <v>1388.0316480069009</v>
      </c>
      <c r="F817" s="79">
        <v>80.950771061876509</v>
      </c>
      <c r="G817" s="80"/>
      <c r="H817" s="79">
        <v>-5.1606212989739531</v>
      </c>
      <c r="I817" s="80">
        <v>-1.559310220967387</v>
      </c>
      <c r="J817" s="103">
        <v>3</v>
      </c>
      <c r="K817" s="103">
        <v>0</v>
      </c>
      <c r="L817" s="103">
        <v>0</v>
      </c>
      <c r="M817" s="103">
        <v>-4.7248169973307306</v>
      </c>
    </row>
    <row r="818" spans="1:13" s="81" customFormat="1" x14ac:dyDescent="0.25">
      <c r="A818" s="79">
        <v>815</v>
      </c>
      <c r="B818" s="79">
        <v>32</v>
      </c>
      <c r="C818" s="79">
        <v>32</v>
      </c>
      <c r="D818" s="94"/>
      <c r="E818" s="79">
        <v>1233.805909339467</v>
      </c>
      <c r="F818" s="79">
        <v>81.082434020482353</v>
      </c>
      <c r="G818" s="80"/>
      <c r="H818" s="79">
        <v>-5.1606212989739531</v>
      </c>
      <c r="I818" s="80">
        <v>-1.559310220967387</v>
      </c>
      <c r="J818" s="103">
        <v>3</v>
      </c>
      <c r="K818" s="103">
        <v>0</v>
      </c>
      <c r="L818" s="103">
        <v>0</v>
      </c>
      <c r="M818" s="103">
        <v>-4.1336908452814924</v>
      </c>
    </row>
    <row r="819" spans="1:13" s="81" customFormat="1" x14ac:dyDescent="0.25">
      <c r="A819" s="79">
        <v>816</v>
      </c>
      <c r="B819" s="79">
        <v>27.843383789062589</v>
      </c>
      <c r="C819" s="79">
        <v>27.843383789062589</v>
      </c>
      <c r="D819" s="94"/>
      <c r="E819" s="79">
        <v>1715.4812463191749</v>
      </c>
      <c r="F819" s="79">
        <v>81.202374052009404</v>
      </c>
      <c r="G819" s="80"/>
      <c r="H819" s="79">
        <v>-2.4808123736104859E-2</v>
      </c>
      <c r="I819" s="80">
        <v>-6.6951233962052346</v>
      </c>
      <c r="J819" s="103">
        <v>2</v>
      </c>
      <c r="K819" s="103">
        <v>0</v>
      </c>
      <c r="L819" s="103">
        <v>0</v>
      </c>
      <c r="M819" s="103">
        <v>-6.0705886338259543</v>
      </c>
    </row>
    <row r="820" spans="1:13" s="81" customFormat="1" x14ac:dyDescent="0.25">
      <c r="A820" s="79">
        <v>817</v>
      </c>
      <c r="B820" s="79">
        <v>23</v>
      </c>
      <c r="C820" s="79">
        <v>23</v>
      </c>
      <c r="D820" s="94"/>
      <c r="E820" s="79">
        <v>1417.0716089773589</v>
      </c>
      <c r="F820" s="79">
        <v>81.303333603035952</v>
      </c>
      <c r="G820" s="80"/>
      <c r="H820" s="79">
        <v>0</v>
      </c>
      <c r="I820" s="80">
        <v>-6.7199315199413396</v>
      </c>
      <c r="J820" s="103">
        <v>2</v>
      </c>
      <c r="K820" s="103">
        <v>0</v>
      </c>
      <c r="L820" s="103">
        <v>0</v>
      </c>
      <c r="M820" s="103">
        <v>-4.838973152778177</v>
      </c>
    </row>
    <row r="821" spans="1:13" s="81" customFormat="1" x14ac:dyDescent="0.25">
      <c r="A821" s="79">
        <v>818</v>
      </c>
      <c r="B821" s="79">
        <v>18</v>
      </c>
      <c r="C821" s="79">
        <v>18</v>
      </c>
      <c r="D821" s="94"/>
      <c r="E821" s="79">
        <v>1109.0125635474981</v>
      </c>
      <c r="F821" s="79">
        <v>81.391736763175587</v>
      </c>
      <c r="G821" s="80"/>
      <c r="H821" s="79">
        <v>-3.7239628502307158</v>
      </c>
      <c r="I821" s="80">
        <v>-2.9959686697106229</v>
      </c>
      <c r="J821" s="103">
        <v>2</v>
      </c>
      <c r="K821" s="103">
        <v>0</v>
      </c>
      <c r="L821" s="103">
        <v>0</v>
      </c>
      <c r="M821" s="103">
        <v>-3.6725988853600522</v>
      </c>
    </row>
    <row r="822" spans="1:13" s="81" customFormat="1" x14ac:dyDescent="0.25">
      <c r="A822" s="79">
        <v>819</v>
      </c>
      <c r="B822" s="79">
        <v>17</v>
      </c>
      <c r="C822" s="79">
        <v>17</v>
      </c>
      <c r="D822" s="94"/>
      <c r="E822" s="79">
        <v>1047.400754461526</v>
      </c>
      <c r="F822" s="79">
        <v>81.492354569377213</v>
      </c>
      <c r="G822" s="80"/>
      <c r="H822" s="79">
        <v>0</v>
      </c>
      <c r="I822" s="80">
        <v>-6.7199315199413396</v>
      </c>
      <c r="J822" s="103">
        <v>2</v>
      </c>
      <c r="K822" s="103">
        <v>0.42519451380507228</v>
      </c>
      <c r="L822" s="103">
        <v>1.1990485289303039</v>
      </c>
      <c r="M822" s="103">
        <v>3.8620161715776131</v>
      </c>
    </row>
    <row r="823" spans="1:13" s="81" customFormat="1" x14ac:dyDescent="0.25">
      <c r="A823" s="79">
        <v>820</v>
      </c>
      <c r="B823" s="79">
        <v>19</v>
      </c>
      <c r="C823" s="79">
        <v>19</v>
      </c>
      <c r="D823" s="94"/>
      <c r="E823" s="79">
        <v>1170.6243726334701</v>
      </c>
      <c r="F823" s="79">
        <v>81.576327045137404</v>
      </c>
      <c r="G823" s="80"/>
      <c r="H823" s="79">
        <v>0</v>
      </c>
      <c r="I823" s="80">
        <v>-6.7199315199413396</v>
      </c>
      <c r="J823" s="103">
        <v>2</v>
      </c>
      <c r="K823" s="103">
        <v>0.49551213416778789</v>
      </c>
      <c r="L823" s="103">
        <v>1.3973442183531619</v>
      </c>
      <c r="M823" s="103">
        <v>4.7154284621112366</v>
      </c>
    </row>
    <row r="824" spans="1:13" s="81" customFormat="1" x14ac:dyDescent="0.25">
      <c r="A824" s="79">
        <v>821</v>
      </c>
      <c r="B824" s="79">
        <v>20.107177734374869</v>
      </c>
      <c r="C824" s="79">
        <v>20.107177734374869</v>
      </c>
      <c r="D824" s="94"/>
      <c r="E824" s="79">
        <v>1238.8395958280139</v>
      </c>
      <c r="F824" s="79">
        <v>81.577005966003213</v>
      </c>
      <c r="G824" s="80"/>
      <c r="H824" s="79">
        <v>0</v>
      </c>
      <c r="I824" s="80">
        <v>-6.7199315199413396</v>
      </c>
      <c r="J824" s="103">
        <v>2</v>
      </c>
      <c r="K824" s="103">
        <v>0.66311773833221965</v>
      </c>
      <c r="L824" s="103">
        <v>1.8699920220968591</v>
      </c>
      <c r="M824" s="103">
        <v>7.3918065042572918</v>
      </c>
    </row>
    <row r="825" spans="1:13" s="81" customFormat="1" x14ac:dyDescent="0.25">
      <c r="A825" s="79">
        <v>822</v>
      </c>
      <c r="B825" s="79">
        <v>24</v>
      </c>
      <c r="C825" s="79">
        <v>24</v>
      </c>
      <c r="D825" s="94"/>
      <c r="E825" s="79">
        <v>1478.6834180633309</v>
      </c>
      <c r="F825" s="79">
        <v>81.598373071075258</v>
      </c>
      <c r="G825" s="80"/>
      <c r="H825" s="79">
        <v>0</v>
      </c>
      <c r="I825" s="80">
        <v>-6.7199315199413396</v>
      </c>
      <c r="J825" s="103">
        <v>2</v>
      </c>
      <c r="K825" s="103">
        <v>1.0378712933120919</v>
      </c>
      <c r="L825" s="103">
        <v>2.9267970471400999</v>
      </c>
      <c r="M825" s="103">
        <v>13.17091904651916</v>
      </c>
    </row>
    <row r="826" spans="1:13" s="81" customFormat="1" x14ac:dyDescent="0.25">
      <c r="A826" s="79">
        <v>823</v>
      </c>
      <c r="B826" s="79">
        <v>27</v>
      </c>
      <c r="C826" s="79">
        <v>27</v>
      </c>
      <c r="D826" s="94"/>
      <c r="E826" s="79">
        <v>1663.518845321247</v>
      </c>
      <c r="F826" s="79">
        <v>81.622649207045711</v>
      </c>
      <c r="G826" s="80"/>
      <c r="H826" s="79">
        <v>-1.861639642928713</v>
      </c>
      <c r="I826" s="80">
        <v>-4.8582918770126273</v>
      </c>
      <c r="J826" s="103">
        <v>2</v>
      </c>
      <c r="K826" s="103">
        <v>0.92572536154996565</v>
      </c>
      <c r="L826" s="103">
        <v>2.6105455195709029</v>
      </c>
      <c r="M826" s="103">
        <v>10.68891296594547</v>
      </c>
    </row>
    <row r="827" spans="1:13" s="81" customFormat="1" x14ac:dyDescent="0.25">
      <c r="A827" s="79">
        <v>824</v>
      </c>
      <c r="B827" s="79">
        <v>29.083984374999851</v>
      </c>
      <c r="C827" s="79">
        <v>29.083984374999851</v>
      </c>
      <c r="D827" s="94"/>
      <c r="E827" s="79">
        <v>1121.3747434066111</v>
      </c>
      <c r="F827" s="79">
        <v>81.64851848045447</v>
      </c>
      <c r="G827" s="80"/>
      <c r="H827" s="79">
        <v>0</v>
      </c>
      <c r="I827" s="80">
        <v>-6.7199315199413396</v>
      </c>
      <c r="J827" s="103">
        <v>3</v>
      </c>
      <c r="K827" s="103">
        <v>0.56174614242145027</v>
      </c>
      <c r="L827" s="103">
        <v>1.58412412162849</v>
      </c>
      <c r="M827" s="103">
        <v>5.9759689327971817</v>
      </c>
    </row>
    <row r="828" spans="1:13" s="81" customFormat="1" x14ac:dyDescent="0.25">
      <c r="A828" s="79">
        <v>825</v>
      </c>
      <c r="B828" s="79">
        <v>30.13867187499967</v>
      </c>
      <c r="C828" s="79">
        <v>30.13867187499967</v>
      </c>
      <c r="D828" s="94"/>
      <c r="E828" s="79">
        <v>1162.039733094306</v>
      </c>
      <c r="F828" s="79">
        <v>81.655724513606756</v>
      </c>
      <c r="G828" s="80"/>
      <c r="H828" s="79">
        <v>-1.861639642928713</v>
      </c>
      <c r="I828" s="80">
        <v>-4.8582918770126273</v>
      </c>
      <c r="J828" s="103">
        <v>3</v>
      </c>
      <c r="K828" s="103">
        <v>0.89036912034622684</v>
      </c>
      <c r="L828" s="103">
        <v>2.510840919376359</v>
      </c>
      <c r="M828" s="103">
        <v>11.36811373395976</v>
      </c>
    </row>
    <row r="829" spans="1:13" s="81" customFormat="1" x14ac:dyDescent="0.25">
      <c r="A829" s="79">
        <v>826</v>
      </c>
      <c r="B829" s="79">
        <v>34</v>
      </c>
      <c r="C829" s="79">
        <v>34</v>
      </c>
      <c r="D829" s="94"/>
      <c r="E829" s="79">
        <v>1310.9187786731841</v>
      </c>
      <c r="F829" s="79">
        <v>81.681242995254053</v>
      </c>
      <c r="G829" s="80"/>
      <c r="H829" s="79">
        <v>0</v>
      </c>
      <c r="I829" s="80">
        <v>-6.7199315199413396</v>
      </c>
      <c r="J829" s="103">
        <v>3</v>
      </c>
      <c r="K829" s="103">
        <v>1.179013924830048</v>
      </c>
      <c r="L829" s="103">
        <v>3.324819268020736</v>
      </c>
      <c r="M829" s="103">
        <v>15.875690050516431</v>
      </c>
    </row>
    <row r="830" spans="1:13" s="81" customFormat="1" x14ac:dyDescent="0.25">
      <c r="A830" s="79">
        <v>827</v>
      </c>
      <c r="B830" s="79">
        <v>36</v>
      </c>
      <c r="C830" s="79">
        <v>36</v>
      </c>
      <c r="D830" s="94"/>
      <c r="E830" s="79">
        <v>1388.0316480069009</v>
      </c>
      <c r="F830" s="79">
        <v>81.760244789963181</v>
      </c>
      <c r="G830" s="80"/>
      <c r="H830" s="79">
        <v>-1.372471217892137</v>
      </c>
      <c r="I830" s="80">
        <v>-5.3474603020492024</v>
      </c>
      <c r="J830" s="103">
        <v>3</v>
      </c>
      <c r="K830" s="103">
        <v>0.83793463163660031</v>
      </c>
      <c r="L830" s="103">
        <v>2.3629756612152129</v>
      </c>
      <c r="M830" s="103">
        <v>9.988400163480561</v>
      </c>
    </row>
    <row r="831" spans="1:13" s="81" customFormat="1" x14ac:dyDescent="0.25">
      <c r="A831" s="79">
        <v>828</v>
      </c>
      <c r="B831" s="79">
        <v>38</v>
      </c>
      <c r="C831" s="79">
        <v>38</v>
      </c>
      <c r="D831" s="94"/>
      <c r="E831" s="79">
        <v>1465.144517340618</v>
      </c>
      <c r="F831" s="79">
        <v>81.8154310696669</v>
      </c>
      <c r="G831" s="80"/>
      <c r="H831" s="79">
        <v>-2.277132108584659</v>
      </c>
      <c r="I831" s="80">
        <v>-4.4427994113566811</v>
      </c>
      <c r="J831" s="103">
        <v>3</v>
      </c>
      <c r="K831" s="103">
        <v>0.9784738031225213</v>
      </c>
      <c r="L831" s="103">
        <v>2.7592961248055099</v>
      </c>
      <c r="M831" s="103">
        <v>12.19262223775713</v>
      </c>
    </row>
    <row r="832" spans="1:13" s="81" customFormat="1" x14ac:dyDescent="0.25">
      <c r="A832" s="79">
        <v>829</v>
      </c>
      <c r="B832" s="79">
        <v>40</v>
      </c>
      <c r="C832" s="79">
        <v>40</v>
      </c>
      <c r="D832" s="94"/>
      <c r="E832" s="79">
        <v>1542.2573866743339</v>
      </c>
      <c r="F832" s="79">
        <v>81.810648881787472</v>
      </c>
      <c r="G832" s="80"/>
      <c r="H832" s="79">
        <v>-2.277132108584659</v>
      </c>
      <c r="I832" s="80">
        <v>-4.4427994113566811</v>
      </c>
      <c r="J832" s="103">
        <v>3</v>
      </c>
      <c r="K832" s="103">
        <v>1.10817476449138</v>
      </c>
      <c r="L832" s="103">
        <v>3.1250528358656902</v>
      </c>
      <c r="M832" s="103">
        <v>14.21121143230036</v>
      </c>
    </row>
    <row r="833" spans="1:13" s="81" customFormat="1" x14ac:dyDescent="0.25">
      <c r="A833" s="79">
        <v>830</v>
      </c>
      <c r="B833" s="79">
        <v>43</v>
      </c>
      <c r="C833" s="79">
        <v>43</v>
      </c>
      <c r="D833" s="94"/>
      <c r="E833" s="79">
        <v>1657.926690674909</v>
      </c>
      <c r="F833" s="79">
        <v>81.825463656714277</v>
      </c>
      <c r="G833" s="80"/>
      <c r="H833" s="79">
        <v>-1.764091926196423</v>
      </c>
      <c r="I833" s="80">
        <v>-4.9558395937449173</v>
      </c>
      <c r="J833" s="103">
        <v>3</v>
      </c>
      <c r="K833" s="103">
        <v>1.655480057913759</v>
      </c>
      <c r="L833" s="103">
        <v>4.6684537633168004</v>
      </c>
      <c r="M833" s="103">
        <v>23.191706466543899</v>
      </c>
    </row>
    <row r="834" spans="1:13" s="81" customFormat="1" x14ac:dyDescent="0.25">
      <c r="A834" s="79">
        <v>831</v>
      </c>
      <c r="B834" s="79">
        <v>45.99291992187522</v>
      </c>
      <c r="C834" s="79">
        <v>45.99291992187522</v>
      </c>
      <c r="D834" s="94"/>
      <c r="E834" s="79">
        <v>1307.054874910913</v>
      </c>
      <c r="F834" s="79">
        <v>81.816463563662793</v>
      </c>
      <c r="G834" s="80"/>
      <c r="H834" s="79">
        <v>0</v>
      </c>
      <c r="I834" s="80">
        <v>-6.7199315199413396</v>
      </c>
      <c r="J834" s="103">
        <v>4</v>
      </c>
      <c r="K834" s="103">
        <v>0.58516100134005988</v>
      </c>
      <c r="L834" s="103">
        <v>1.6501540237789689</v>
      </c>
      <c r="M834" s="103">
        <v>5.8652995584413148</v>
      </c>
    </row>
    <row r="835" spans="1:13" s="81" customFormat="1" x14ac:dyDescent="0.25">
      <c r="A835" s="79">
        <v>832</v>
      </c>
      <c r="B835" s="79">
        <v>45.006591796875448</v>
      </c>
      <c r="C835" s="79">
        <v>45.006591796875448</v>
      </c>
      <c r="D835" s="94"/>
      <c r="E835" s="79">
        <v>1279.024800146525</v>
      </c>
      <c r="F835" s="79">
        <v>81.890556495815204</v>
      </c>
      <c r="G835" s="80"/>
      <c r="H835" s="79">
        <v>-0.60715757149067162</v>
      </c>
      <c r="I835" s="80">
        <v>-6.112773948450668</v>
      </c>
      <c r="J835" s="103">
        <v>4</v>
      </c>
      <c r="K835" s="103">
        <v>0.75109355883055229</v>
      </c>
      <c r="L835" s="103">
        <v>2.1180838359021572</v>
      </c>
      <c r="M835" s="103">
        <v>8.7874040534733417</v>
      </c>
    </row>
    <row r="836" spans="1:13" s="81" customFormat="1" x14ac:dyDescent="0.25">
      <c r="A836" s="79">
        <v>833</v>
      </c>
      <c r="B836" s="79">
        <v>48</v>
      </c>
      <c r="C836" s="79">
        <v>48</v>
      </c>
      <c r="D836" s="94"/>
      <c r="E836" s="79">
        <v>1364.093301801523</v>
      </c>
      <c r="F836" s="79">
        <v>81.962325477954664</v>
      </c>
      <c r="G836" s="80"/>
      <c r="H836" s="79">
        <v>-4.0852186901176522</v>
      </c>
      <c r="I836" s="80">
        <v>-2.634712829823687</v>
      </c>
      <c r="J836" s="103">
        <v>4</v>
      </c>
      <c r="K836" s="103">
        <v>1.1616322002952191</v>
      </c>
      <c r="L836" s="103">
        <v>3.2758028048325158</v>
      </c>
      <c r="M836" s="103">
        <v>15.502932072416289</v>
      </c>
    </row>
    <row r="837" spans="1:13" s="81" customFormat="1" x14ac:dyDescent="0.25">
      <c r="A837" s="79">
        <v>834</v>
      </c>
      <c r="B837" s="79">
        <v>48</v>
      </c>
      <c r="C837" s="79">
        <v>48</v>
      </c>
      <c r="D837" s="94"/>
      <c r="E837" s="79">
        <v>1364.093301801523</v>
      </c>
      <c r="F837" s="79">
        <v>82.079846870650371</v>
      </c>
      <c r="G837" s="80"/>
      <c r="H837" s="79">
        <v>-0.72252269350362841</v>
      </c>
      <c r="I837" s="80">
        <v>-5.9974088264377112</v>
      </c>
      <c r="J837" s="103">
        <v>4</v>
      </c>
      <c r="K837" s="103">
        <v>0.54530570680797585</v>
      </c>
      <c r="L837" s="103">
        <v>1.5377620931984921</v>
      </c>
      <c r="M837" s="103">
        <v>4.9993109011440344</v>
      </c>
    </row>
    <row r="838" spans="1:13" s="81" customFormat="1" x14ac:dyDescent="0.25">
      <c r="A838" s="79">
        <v>835</v>
      </c>
      <c r="B838" s="79">
        <v>49</v>
      </c>
      <c r="C838" s="79">
        <v>49</v>
      </c>
      <c r="D838" s="94"/>
      <c r="E838" s="79">
        <v>1392.511912255721</v>
      </c>
      <c r="F838" s="79">
        <v>82.152272629841008</v>
      </c>
      <c r="G838" s="80"/>
      <c r="H838" s="79">
        <v>-0.60715757149067162</v>
      </c>
      <c r="I838" s="80">
        <v>-6.112773948450668</v>
      </c>
      <c r="J838" s="103">
        <v>4</v>
      </c>
      <c r="K838" s="103">
        <v>0.7262696733321905</v>
      </c>
      <c r="L838" s="103">
        <v>2.048080478796777</v>
      </c>
      <c r="M838" s="103">
        <v>8.0580585696302229</v>
      </c>
    </row>
    <row r="839" spans="1:13" s="81" customFormat="1" x14ac:dyDescent="0.25">
      <c r="A839" s="79">
        <v>836</v>
      </c>
      <c r="B839" s="79">
        <v>49</v>
      </c>
      <c r="C839" s="79">
        <v>49</v>
      </c>
      <c r="D839" s="94"/>
      <c r="E839" s="79">
        <v>1392.511912255721</v>
      </c>
      <c r="F839" s="79">
        <v>82.246119610978454</v>
      </c>
      <c r="G839" s="80"/>
      <c r="H839" s="79">
        <v>-1.463401629747773</v>
      </c>
      <c r="I839" s="80">
        <v>-5.2565298901935664</v>
      </c>
      <c r="J839" s="103">
        <v>4</v>
      </c>
      <c r="K839" s="103">
        <v>0.67644441393692423</v>
      </c>
      <c r="L839" s="103">
        <v>1.9075732473021261</v>
      </c>
      <c r="M839" s="103">
        <v>7.1960004062279186</v>
      </c>
    </row>
    <row r="840" spans="1:13" s="81" customFormat="1" x14ac:dyDescent="0.25">
      <c r="A840" s="79">
        <v>837</v>
      </c>
      <c r="B840" s="79">
        <v>50</v>
      </c>
      <c r="C840" s="79">
        <v>50</v>
      </c>
      <c r="D840" s="94"/>
      <c r="E840" s="79">
        <v>1420.9305227099201</v>
      </c>
      <c r="F840" s="79">
        <v>82.330583604658145</v>
      </c>
      <c r="G840" s="80"/>
      <c r="H840" s="79">
        <v>-0.92600558683589484</v>
      </c>
      <c r="I840" s="80">
        <v>-5.7939259331054451</v>
      </c>
      <c r="J840" s="103">
        <v>4</v>
      </c>
      <c r="K840" s="103">
        <v>0.73105591402186998</v>
      </c>
      <c r="L840" s="103">
        <v>2.0615776775416732</v>
      </c>
      <c r="M840" s="103">
        <v>8.0592875750819584</v>
      </c>
    </row>
    <row r="841" spans="1:13" s="81" customFormat="1" x14ac:dyDescent="0.25">
      <c r="A841" s="79">
        <v>838</v>
      </c>
      <c r="B841" s="79">
        <v>50</v>
      </c>
      <c r="C841" s="79">
        <v>50</v>
      </c>
      <c r="D841" s="94"/>
      <c r="E841" s="79">
        <v>1420.9305227099201</v>
      </c>
      <c r="F841" s="79">
        <v>82.403638403800059</v>
      </c>
      <c r="G841" s="80"/>
      <c r="H841" s="79">
        <v>-0.98671898068974917</v>
      </c>
      <c r="I841" s="80">
        <v>-5.7332125392515909</v>
      </c>
      <c r="J841" s="103">
        <v>4</v>
      </c>
      <c r="K841" s="103">
        <v>0.6333554266526582</v>
      </c>
      <c r="L841" s="103">
        <v>1.7860623031604961</v>
      </c>
      <c r="M841" s="103">
        <v>6.3601049636583813</v>
      </c>
    </row>
    <row r="842" spans="1:13" s="81" customFormat="1" x14ac:dyDescent="0.25">
      <c r="A842" s="79">
        <v>839</v>
      </c>
      <c r="B842" s="79">
        <v>51</v>
      </c>
      <c r="C842" s="79">
        <v>51</v>
      </c>
      <c r="D842" s="94"/>
      <c r="E842" s="79">
        <v>1449.349133164118</v>
      </c>
      <c r="F842" s="79">
        <v>82.475842416896228</v>
      </c>
      <c r="G842" s="80"/>
      <c r="H842" s="79">
        <v>-3.4994058147703551</v>
      </c>
      <c r="I842" s="80">
        <v>-3.220525705170985</v>
      </c>
      <c r="J842" s="103">
        <v>4</v>
      </c>
      <c r="K842" s="103">
        <v>1.0171306437341441</v>
      </c>
      <c r="L842" s="103">
        <v>2.8683084153302851</v>
      </c>
      <c r="M842" s="103">
        <v>12.89611454582769</v>
      </c>
    </row>
    <row r="843" spans="1:13" s="81" customFormat="1" x14ac:dyDescent="0.25">
      <c r="A843" s="79">
        <v>840</v>
      </c>
      <c r="B843" s="79">
        <v>52</v>
      </c>
      <c r="C843" s="79">
        <v>52</v>
      </c>
      <c r="D843" s="94"/>
      <c r="E843" s="79">
        <v>1477.767743618316</v>
      </c>
      <c r="F843" s="79">
        <v>82.564642937948477</v>
      </c>
      <c r="G843" s="80"/>
      <c r="H843" s="79">
        <v>-2.153467067149645</v>
      </c>
      <c r="I843" s="80">
        <v>-4.5664644527916947</v>
      </c>
      <c r="J843" s="103">
        <v>4</v>
      </c>
      <c r="K843" s="103">
        <v>0.70001751505508436</v>
      </c>
      <c r="L843" s="103">
        <v>1.9740493924553379</v>
      </c>
      <c r="M843" s="103">
        <v>7.346841042172704</v>
      </c>
    </row>
    <row r="844" spans="1:13" s="81" customFormat="1" x14ac:dyDescent="0.25">
      <c r="A844" s="79">
        <v>841</v>
      </c>
      <c r="B844" s="79">
        <v>52</v>
      </c>
      <c r="C844" s="79">
        <v>52</v>
      </c>
      <c r="D844" s="94"/>
      <c r="E844" s="79">
        <v>1477.767743618316</v>
      </c>
      <c r="F844" s="79">
        <v>82.609593369573545</v>
      </c>
      <c r="G844" s="80"/>
      <c r="H844" s="79">
        <v>-0.98671898068974917</v>
      </c>
      <c r="I844" s="80">
        <v>-5.7332125392515909</v>
      </c>
      <c r="J844" s="103">
        <v>4</v>
      </c>
      <c r="K844" s="103">
        <v>0.64512721547438268</v>
      </c>
      <c r="L844" s="103">
        <v>1.8192587476377591</v>
      </c>
      <c r="M844" s="103">
        <v>6.3856431604904786</v>
      </c>
    </row>
    <row r="845" spans="1:13" s="81" customFormat="1" x14ac:dyDescent="0.25">
      <c r="A845" s="79">
        <v>842</v>
      </c>
      <c r="B845" s="79">
        <v>53</v>
      </c>
      <c r="C845" s="79">
        <v>53</v>
      </c>
      <c r="D845" s="94"/>
      <c r="E845" s="79">
        <v>1506.1863540725151</v>
      </c>
      <c r="F845" s="79">
        <v>82.651578147822249</v>
      </c>
      <c r="G845" s="80"/>
      <c r="H845" s="79">
        <v>-1.6611427759712609</v>
      </c>
      <c r="I845" s="80">
        <v>-5.0587887439700783</v>
      </c>
      <c r="J845" s="103">
        <v>4</v>
      </c>
      <c r="K845" s="103">
        <v>1.231601165353079</v>
      </c>
      <c r="L845" s="103">
        <v>3.4731152862956831</v>
      </c>
      <c r="M845" s="103">
        <v>16.399244281042989</v>
      </c>
    </row>
    <row r="846" spans="1:13" s="81" customFormat="1" x14ac:dyDescent="0.25">
      <c r="A846" s="79">
        <v>843</v>
      </c>
      <c r="B846" s="79">
        <v>55</v>
      </c>
      <c r="C846" s="79">
        <v>55</v>
      </c>
      <c r="D846" s="94"/>
      <c r="E846" s="79">
        <v>1563.0235749809119</v>
      </c>
      <c r="F846" s="79">
        <v>82.688703659721199</v>
      </c>
      <c r="G846" s="80"/>
      <c r="H846" s="79">
        <v>-0.75648188527873972</v>
      </c>
      <c r="I846" s="80">
        <v>-5.9634496346625996</v>
      </c>
      <c r="J846" s="103">
        <v>4</v>
      </c>
      <c r="K846" s="103">
        <v>1.189560791423611</v>
      </c>
      <c r="L846" s="103">
        <v>3.3545614318145831</v>
      </c>
      <c r="M846" s="103">
        <v>15.55398870047698</v>
      </c>
    </row>
    <row r="847" spans="1:13" s="81" customFormat="1" x14ac:dyDescent="0.25">
      <c r="A847" s="79">
        <v>844</v>
      </c>
      <c r="B847" s="79">
        <v>56</v>
      </c>
      <c r="C847" s="79">
        <v>56</v>
      </c>
      <c r="D847" s="94"/>
      <c r="E847" s="79">
        <v>1591.4421854351101</v>
      </c>
      <c r="F847" s="79">
        <v>82.776016144672099</v>
      </c>
      <c r="G847" s="80"/>
      <c r="H847" s="79">
        <v>0</v>
      </c>
      <c r="I847" s="80">
        <v>-6.7199315199413396</v>
      </c>
      <c r="J847" s="103">
        <v>4</v>
      </c>
      <c r="K847" s="103">
        <v>1.0023724443700881</v>
      </c>
      <c r="L847" s="103">
        <v>2.8266902931236482</v>
      </c>
      <c r="M847" s="103">
        <v>12.261273416210511</v>
      </c>
    </row>
    <row r="848" spans="1:13" s="81" customFormat="1" x14ac:dyDescent="0.25">
      <c r="A848" s="79">
        <v>845</v>
      </c>
      <c r="B848" s="79">
        <v>57</v>
      </c>
      <c r="C848" s="79">
        <v>57</v>
      </c>
      <c r="D848" s="94"/>
      <c r="E848" s="79">
        <v>1314.156341889485</v>
      </c>
      <c r="F848" s="79">
        <v>82.812849483412634</v>
      </c>
      <c r="G848" s="80"/>
      <c r="H848" s="79">
        <v>0</v>
      </c>
      <c r="I848" s="80">
        <v>-6.7199315199413396</v>
      </c>
      <c r="J848" s="103">
        <v>5</v>
      </c>
      <c r="K848" s="103">
        <v>0.78955411096552108</v>
      </c>
      <c r="L848" s="103">
        <v>2.2265425929227689</v>
      </c>
      <c r="M848" s="103">
        <v>9.3589383894343552</v>
      </c>
    </row>
    <row r="849" spans="1:13" s="81" customFormat="1" x14ac:dyDescent="0.25">
      <c r="A849" s="79">
        <v>846</v>
      </c>
      <c r="B849" s="79">
        <v>57</v>
      </c>
      <c r="C849" s="79">
        <v>57</v>
      </c>
      <c r="D849" s="94"/>
      <c r="E849" s="79">
        <v>1314.156341889485</v>
      </c>
      <c r="F849" s="79">
        <v>82.897811375373266</v>
      </c>
      <c r="G849" s="80"/>
      <c r="H849" s="79">
        <v>0</v>
      </c>
      <c r="I849" s="80">
        <v>-6.7199315199413396</v>
      </c>
      <c r="J849" s="103">
        <v>5</v>
      </c>
      <c r="K849" s="103">
        <v>0.54284621533945498</v>
      </c>
      <c r="L849" s="103">
        <v>1.5308263272572631</v>
      </c>
      <c r="M849" s="103">
        <v>5.1169732188016539</v>
      </c>
    </row>
    <row r="850" spans="1:13" s="81" customFormat="1" x14ac:dyDescent="0.25">
      <c r="A850" s="79">
        <v>847</v>
      </c>
      <c r="B850" s="79">
        <v>57</v>
      </c>
      <c r="C850" s="79">
        <v>57</v>
      </c>
      <c r="D850" s="94"/>
      <c r="E850" s="79">
        <v>1314.156341889485</v>
      </c>
      <c r="F850" s="79">
        <v>82.956393868402017</v>
      </c>
      <c r="G850" s="80"/>
      <c r="H850" s="79">
        <v>-8.4955300972194472</v>
      </c>
      <c r="I850" s="80">
        <v>1.775598577278108</v>
      </c>
      <c r="J850" s="103">
        <v>5</v>
      </c>
      <c r="K850" s="103">
        <v>0.55106620778896609</v>
      </c>
      <c r="L850" s="103">
        <v>1.5540067059648841</v>
      </c>
      <c r="M850" s="103">
        <v>5.2600968724664803</v>
      </c>
    </row>
    <row r="851" spans="1:13" s="81" customFormat="1" x14ac:dyDescent="0.25">
      <c r="A851" s="79">
        <v>848</v>
      </c>
      <c r="B851" s="79">
        <v>57</v>
      </c>
      <c r="C851" s="79">
        <v>57</v>
      </c>
      <c r="D851" s="94"/>
      <c r="E851" s="79">
        <v>1314.156341889485</v>
      </c>
      <c r="F851" s="79">
        <v>83.014976361430769</v>
      </c>
      <c r="G851" s="80"/>
      <c r="H851" s="79">
        <v>-7.8615391883051879</v>
      </c>
      <c r="I851" s="80">
        <v>1.1416076683638481</v>
      </c>
      <c r="J851" s="103">
        <v>5</v>
      </c>
      <c r="K851" s="103">
        <v>0.8014187795798049</v>
      </c>
      <c r="L851" s="103">
        <v>2.2600009584150502</v>
      </c>
      <c r="M851" s="103">
        <v>9.5619886836039871</v>
      </c>
    </row>
    <row r="852" spans="1:13" s="81" customFormat="1" x14ac:dyDescent="0.25">
      <c r="A852" s="79">
        <v>849</v>
      </c>
      <c r="B852" s="79">
        <v>58</v>
      </c>
      <c r="C852" s="79">
        <v>58</v>
      </c>
      <c r="D852" s="94"/>
      <c r="E852" s="79">
        <v>1337.2117163085991</v>
      </c>
      <c r="F852" s="79">
        <v>83.0999382533914</v>
      </c>
      <c r="G852" s="80"/>
      <c r="H852" s="79">
        <v>-7.8615391883051879</v>
      </c>
      <c r="I852" s="80">
        <v>1.1416076683638481</v>
      </c>
      <c r="J852" s="103">
        <v>5</v>
      </c>
      <c r="K852" s="103">
        <v>0.9684181846761335</v>
      </c>
      <c r="L852" s="103">
        <v>2.7309392807866959</v>
      </c>
      <c r="M852" s="103">
        <v>12.33297396537407</v>
      </c>
    </row>
    <row r="853" spans="1:13" s="81" customFormat="1" x14ac:dyDescent="0.25">
      <c r="A853" s="79">
        <v>850</v>
      </c>
      <c r="B853" s="79">
        <v>59</v>
      </c>
      <c r="C853" s="79">
        <v>59</v>
      </c>
      <c r="D853" s="94"/>
      <c r="E853" s="79">
        <v>1360.267090727712</v>
      </c>
      <c r="F853" s="79">
        <v>83.168098020667344</v>
      </c>
      <c r="G853" s="80"/>
      <c r="H853" s="79">
        <v>-11.339600306932169</v>
      </c>
      <c r="I853" s="80">
        <v>4.6196687869908306</v>
      </c>
      <c r="J853" s="103">
        <v>5</v>
      </c>
      <c r="K853" s="103">
        <v>1.339217180458907</v>
      </c>
      <c r="L853" s="103">
        <v>3.7765924488941192</v>
      </c>
      <c r="M853" s="103">
        <v>18.44430996927462</v>
      </c>
    </row>
    <row r="854" spans="1:13" s="81" customFormat="1" x14ac:dyDescent="0.25">
      <c r="A854" s="79">
        <v>851</v>
      </c>
      <c r="B854" s="79">
        <v>61</v>
      </c>
      <c r="C854" s="79">
        <v>61</v>
      </c>
      <c r="D854" s="94"/>
      <c r="E854" s="79">
        <v>1406.3778395659399</v>
      </c>
      <c r="F854" s="79">
        <v>83.278624951148686</v>
      </c>
      <c r="G854" s="80"/>
      <c r="H854" s="79">
        <v>-7.8615391883051879</v>
      </c>
      <c r="I854" s="80">
        <v>1.1416076683638481</v>
      </c>
      <c r="J854" s="103">
        <v>5</v>
      </c>
      <c r="K854" s="103">
        <v>1.0747062298158669</v>
      </c>
      <c r="L854" s="103">
        <v>3.0306715680807459</v>
      </c>
      <c r="M854" s="103">
        <v>13.974514972823499</v>
      </c>
    </row>
    <row r="855" spans="1:13" s="81" customFormat="1" x14ac:dyDescent="0.25">
      <c r="A855" s="79">
        <v>852</v>
      </c>
      <c r="B855" s="79">
        <v>61</v>
      </c>
      <c r="C855" s="79">
        <v>61</v>
      </c>
      <c r="D855" s="94"/>
      <c r="E855" s="79">
        <v>1406.3778395659399</v>
      </c>
      <c r="F855" s="79">
        <v>83.361654869179063</v>
      </c>
      <c r="G855" s="80"/>
      <c r="H855" s="79">
        <v>-2.2814271718341139</v>
      </c>
      <c r="I855" s="80">
        <v>-4.4385043481072257</v>
      </c>
      <c r="J855" s="103">
        <v>5</v>
      </c>
      <c r="K855" s="103">
        <v>0.71305855986791389</v>
      </c>
      <c r="L855" s="103">
        <v>2.0108251388275171</v>
      </c>
      <c r="M855" s="103">
        <v>7.7970798604556801</v>
      </c>
    </row>
    <row r="856" spans="1:13" s="81" customFormat="1" x14ac:dyDescent="0.25">
      <c r="A856" s="79">
        <v>853</v>
      </c>
      <c r="B856" s="79">
        <v>62</v>
      </c>
      <c r="C856" s="79">
        <v>62</v>
      </c>
      <c r="D856" s="94"/>
      <c r="E856" s="79">
        <v>1429.433213985054</v>
      </c>
      <c r="F856" s="79">
        <v>83.45156381065533</v>
      </c>
      <c r="G856" s="80"/>
      <c r="H856" s="79">
        <v>-10.434939416239651</v>
      </c>
      <c r="I856" s="80">
        <v>3.7150078962983089</v>
      </c>
      <c r="J856" s="103">
        <v>5</v>
      </c>
      <c r="K856" s="103">
        <v>1.2427155847261091</v>
      </c>
      <c r="L856" s="103">
        <v>3.5044579489276262</v>
      </c>
      <c r="M856" s="103">
        <v>16.74483862869635</v>
      </c>
    </row>
    <row r="857" spans="1:13" s="81" customFormat="1" x14ac:dyDescent="0.25">
      <c r="A857" s="79">
        <v>854</v>
      </c>
      <c r="B857" s="79">
        <v>63</v>
      </c>
      <c r="C857" s="79">
        <v>63</v>
      </c>
      <c r="D857" s="94"/>
      <c r="E857" s="79">
        <v>1452.4885884041671</v>
      </c>
      <c r="F857" s="79">
        <v>83.613604233862191</v>
      </c>
      <c r="G857" s="80"/>
      <c r="H857" s="79">
        <v>-8.904204592293679</v>
      </c>
      <c r="I857" s="80">
        <v>2.1842730723523389</v>
      </c>
      <c r="J857" s="103">
        <v>5</v>
      </c>
      <c r="K857" s="103">
        <v>0.87248691610035412</v>
      </c>
      <c r="L857" s="103">
        <v>2.460413103402999</v>
      </c>
      <c r="M857" s="103">
        <v>10.420651592961351</v>
      </c>
    </row>
    <row r="858" spans="1:13" s="81" customFormat="1" x14ac:dyDescent="0.25">
      <c r="A858" s="79">
        <v>855</v>
      </c>
      <c r="B858" s="79">
        <v>63</v>
      </c>
      <c r="C858" s="79">
        <v>63</v>
      </c>
      <c r="D858" s="94"/>
      <c r="E858" s="79">
        <v>1452.4885884041671</v>
      </c>
      <c r="F858" s="79">
        <v>83.684553104662143</v>
      </c>
      <c r="G858" s="80"/>
      <c r="H858" s="79">
        <v>-0.45342987272416108</v>
      </c>
      <c r="I858" s="80">
        <v>-6.2665016472171784</v>
      </c>
      <c r="J858" s="103">
        <v>5</v>
      </c>
      <c r="K858" s="103">
        <v>0.64698931554463668</v>
      </c>
      <c r="L858" s="103">
        <v>1.824509869835875</v>
      </c>
      <c r="M858" s="103">
        <v>6.5072920313541394</v>
      </c>
    </row>
    <row r="859" spans="1:13" s="81" customFormat="1" x14ac:dyDescent="0.25">
      <c r="A859" s="79">
        <v>856</v>
      </c>
      <c r="B859" s="79">
        <v>63</v>
      </c>
      <c r="C859" s="79">
        <v>63</v>
      </c>
      <c r="D859" s="94"/>
      <c r="E859" s="79">
        <v>1452.4885884041671</v>
      </c>
      <c r="F859" s="79">
        <v>83.720401541025353</v>
      </c>
      <c r="G859" s="80"/>
      <c r="H859" s="79">
        <v>0</v>
      </c>
      <c r="I859" s="80">
        <v>-6.7199315199413396</v>
      </c>
      <c r="J859" s="103">
        <v>5</v>
      </c>
      <c r="K859" s="103">
        <v>0.6382158475752826</v>
      </c>
      <c r="L859" s="103">
        <v>1.7997686901622969</v>
      </c>
      <c r="M859" s="103">
        <v>6.353920568521727</v>
      </c>
    </row>
    <row r="860" spans="1:13" s="81" customFormat="1" x14ac:dyDescent="0.25">
      <c r="A860" s="79">
        <v>857</v>
      </c>
      <c r="B860" s="79">
        <v>63</v>
      </c>
      <c r="C860" s="79">
        <v>63</v>
      </c>
      <c r="D860" s="94"/>
      <c r="E860" s="79">
        <v>1452.4885884041671</v>
      </c>
      <c r="F860" s="79">
        <v>83.756249977388563</v>
      </c>
      <c r="G860" s="80"/>
      <c r="H860" s="79">
        <v>-9.2292438855627221</v>
      </c>
      <c r="I860" s="80">
        <v>2.509312365621382</v>
      </c>
      <c r="J860" s="103">
        <v>5</v>
      </c>
      <c r="K860" s="103">
        <v>0.89770786317650497</v>
      </c>
      <c r="L860" s="103">
        <v>2.5315361741577438</v>
      </c>
      <c r="M860" s="103">
        <v>10.85525115752686</v>
      </c>
    </row>
    <row r="861" spans="1:13" s="81" customFormat="1" x14ac:dyDescent="0.25">
      <c r="A861" s="79">
        <v>858</v>
      </c>
      <c r="B861" s="79">
        <v>64</v>
      </c>
      <c r="C861" s="79">
        <v>64</v>
      </c>
      <c r="D861" s="94"/>
      <c r="E861" s="79">
        <v>1475.5439628232809</v>
      </c>
      <c r="F861" s="79">
        <v>83.827198848188516</v>
      </c>
      <c r="G861" s="80"/>
      <c r="H861" s="79">
        <v>-8.296142955695089</v>
      </c>
      <c r="I861" s="80">
        <v>1.5762114357537489</v>
      </c>
      <c r="J861" s="103">
        <v>5</v>
      </c>
      <c r="K861" s="103">
        <v>1.1957627352265561</v>
      </c>
      <c r="L861" s="103">
        <v>3.3720509133388878</v>
      </c>
      <c r="M861" s="103">
        <v>15.86945199579811</v>
      </c>
    </row>
    <row r="862" spans="1:13" s="81" customFormat="1" x14ac:dyDescent="0.25">
      <c r="A862" s="79">
        <v>859</v>
      </c>
      <c r="B862" s="79">
        <v>65</v>
      </c>
      <c r="C862" s="79">
        <v>65</v>
      </c>
      <c r="D862" s="94"/>
      <c r="E862" s="79">
        <v>1498.599337242395</v>
      </c>
      <c r="F862" s="79">
        <v>83.875755333620972</v>
      </c>
      <c r="G862" s="80"/>
      <c r="H862" s="79">
        <v>-7.8615391883051879</v>
      </c>
      <c r="I862" s="80">
        <v>1.1416076683638481</v>
      </c>
      <c r="J862" s="103">
        <v>5</v>
      </c>
      <c r="K862" s="103">
        <v>1.145414072742339</v>
      </c>
      <c r="L862" s="103">
        <v>3.2300676851333971</v>
      </c>
      <c r="M862" s="103">
        <v>14.9675641193373</v>
      </c>
    </row>
    <row r="863" spans="1:13" s="81" customFormat="1" x14ac:dyDescent="0.25">
      <c r="A863" s="79">
        <v>860</v>
      </c>
      <c r="B863" s="79">
        <v>66</v>
      </c>
      <c r="C863" s="79">
        <v>66</v>
      </c>
      <c r="D863" s="94"/>
      <c r="E863" s="79">
        <v>1521.6547116615091</v>
      </c>
      <c r="F863" s="79">
        <v>83.918100219104815</v>
      </c>
      <c r="G863" s="80"/>
      <c r="H863" s="79">
        <v>-7.8615391883051879</v>
      </c>
      <c r="I863" s="80">
        <v>1.1416076683638481</v>
      </c>
      <c r="J863" s="103">
        <v>5</v>
      </c>
      <c r="K863" s="103">
        <v>1.183304405322789</v>
      </c>
      <c r="L863" s="103">
        <v>3.336918423010264</v>
      </c>
      <c r="M863" s="103">
        <v>15.556638468079781</v>
      </c>
    </row>
    <row r="864" spans="1:13" s="81" customFormat="1" x14ac:dyDescent="0.25">
      <c r="A864" s="79">
        <v>861</v>
      </c>
      <c r="B864" s="79">
        <v>67</v>
      </c>
      <c r="C864" s="79">
        <v>67</v>
      </c>
      <c r="D864" s="94"/>
      <c r="E864" s="79">
        <v>1544.7100860806229</v>
      </c>
      <c r="F864" s="79">
        <v>83.985714532376832</v>
      </c>
      <c r="G864" s="80"/>
      <c r="H864" s="79">
        <v>-7.8615391883051879</v>
      </c>
      <c r="I864" s="80">
        <v>1.1416076683638481</v>
      </c>
      <c r="J864" s="103">
        <v>5</v>
      </c>
      <c r="K864" s="103">
        <v>1.228581516610298</v>
      </c>
      <c r="L864" s="103">
        <v>3.4645998768410409</v>
      </c>
      <c r="M864" s="103">
        <v>16.271021704751369</v>
      </c>
    </row>
    <row r="865" spans="1:13" s="81" customFormat="1" x14ac:dyDescent="0.25">
      <c r="A865" s="79">
        <v>862</v>
      </c>
      <c r="B865" s="79">
        <v>68</v>
      </c>
      <c r="C865" s="79">
        <v>68</v>
      </c>
      <c r="D865" s="94"/>
      <c r="E865" s="79">
        <v>1567.7654604997369</v>
      </c>
      <c r="F865" s="79">
        <v>84.037382813859082</v>
      </c>
      <c r="G865" s="80"/>
      <c r="H865" s="79">
        <v>-7.8615391883051879</v>
      </c>
      <c r="I865" s="80">
        <v>1.1416076683638481</v>
      </c>
      <c r="J865" s="103">
        <v>5</v>
      </c>
      <c r="K865" s="103">
        <v>1.158132253600427</v>
      </c>
      <c r="L865" s="103">
        <v>3.2659329551532039</v>
      </c>
      <c r="M865" s="103">
        <v>15.015854783369861</v>
      </c>
    </row>
    <row r="866" spans="1:13" s="81" customFormat="1" x14ac:dyDescent="0.25">
      <c r="A866" s="79">
        <v>863</v>
      </c>
      <c r="B866" s="79">
        <v>69</v>
      </c>
      <c r="C866" s="79">
        <v>69</v>
      </c>
      <c r="D866" s="94"/>
      <c r="E866" s="79">
        <v>1335.838204641077</v>
      </c>
      <c r="F866" s="79">
        <v>84.134370254443695</v>
      </c>
      <c r="G866" s="80"/>
      <c r="H866" s="79">
        <v>-19.14905875403743</v>
      </c>
      <c r="I866" s="80">
        <v>12.429127234096089</v>
      </c>
      <c r="J866" s="103">
        <v>6</v>
      </c>
      <c r="K866" s="103">
        <v>1.541698380190871</v>
      </c>
      <c r="L866" s="103">
        <v>4.3475894321382551</v>
      </c>
      <c r="M866" s="103">
        <v>21.74917187903042</v>
      </c>
    </row>
    <row r="867" spans="1:13" s="81" customFormat="1" x14ac:dyDescent="0.25">
      <c r="A867" s="79">
        <v>864</v>
      </c>
      <c r="B867" s="79">
        <v>71</v>
      </c>
      <c r="C867" s="79">
        <v>71</v>
      </c>
      <c r="D867" s="94"/>
      <c r="E867" s="79">
        <v>1374.5581526016881</v>
      </c>
      <c r="F867" s="79">
        <v>84.228293866387517</v>
      </c>
      <c r="G867" s="80"/>
      <c r="H867" s="79">
        <v>-4.2790645301200376</v>
      </c>
      <c r="I867" s="80">
        <v>-2.440866989821302</v>
      </c>
      <c r="J867" s="103">
        <v>6</v>
      </c>
      <c r="K867" s="103">
        <v>1.575820329753908</v>
      </c>
      <c r="L867" s="103">
        <v>4.4438133299060212</v>
      </c>
      <c r="M867" s="103">
        <v>22.27370824050919</v>
      </c>
    </row>
    <row r="868" spans="1:13" s="81" customFormat="1" x14ac:dyDescent="0.25">
      <c r="A868" s="79">
        <v>865</v>
      </c>
      <c r="B868" s="79">
        <v>72</v>
      </c>
      <c r="C868" s="79">
        <v>72</v>
      </c>
      <c r="D868" s="94"/>
      <c r="E868" s="79">
        <v>1393.9181265819941</v>
      </c>
      <c r="F868" s="79">
        <v>84.29443929574056</v>
      </c>
      <c r="G868" s="80"/>
      <c r="H868" s="79">
        <v>0</v>
      </c>
      <c r="I868" s="80">
        <v>-6.7199315199413396</v>
      </c>
      <c r="J868" s="103">
        <v>6</v>
      </c>
      <c r="K868" s="103">
        <v>1.2027369356950139</v>
      </c>
      <c r="L868" s="103">
        <v>3.3917181586599399</v>
      </c>
      <c r="M868" s="103">
        <v>16.14852800340601</v>
      </c>
    </row>
    <row r="869" spans="1:13" s="81" customFormat="1" x14ac:dyDescent="0.25">
      <c r="A869" s="79">
        <v>866</v>
      </c>
      <c r="B869" s="79">
        <v>73</v>
      </c>
      <c r="C869" s="79">
        <v>73</v>
      </c>
      <c r="D869" s="94"/>
      <c r="E869" s="79">
        <v>1413.278100562299</v>
      </c>
      <c r="F869" s="79">
        <v>84.448277841563822</v>
      </c>
      <c r="G869" s="80"/>
      <c r="H869" s="79">
        <v>0</v>
      </c>
      <c r="I869" s="80">
        <v>-6.7199315199413396</v>
      </c>
      <c r="J869" s="103">
        <v>6</v>
      </c>
      <c r="K869" s="103">
        <v>1.2977327342582869</v>
      </c>
      <c r="L869" s="103">
        <v>3.6596063106083698</v>
      </c>
      <c r="M869" s="103">
        <v>17.693314056676151</v>
      </c>
    </row>
    <row r="870" spans="1:13" s="81" customFormat="1" x14ac:dyDescent="0.25">
      <c r="A870" s="79">
        <v>867</v>
      </c>
      <c r="B870" s="79">
        <v>73.656738281249844</v>
      </c>
      <c r="C870" s="79">
        <v>73.656738281249844</v>
      </c>
      <c r="D870" s="94"/>
      <c r="E870" s="79">
        <v>1425.992536599166</v>
      </c>
      <c r="F870" s="79">
        <v>84.553830115272575</v>
      </c>
      <c r="G870" s="80"/>
      <c r="H870" s="79">
        <v>-9.2754220143503314</v>
      </c>
      <c r="I870" s="80">
        <v>2.5554904944089918</v>
      </c>
      <c r="J870" s="103">
        <v>6</v>
      </c>
      <c r="K870" s="103">
        <v>0.92162479444072753</v>
      </c>
      <c r="L870" s="103">
        <v>2.598981920322851</v>
      </c>
      <c r="M870" s="103">
        <v>11.339903123055739</v>
      </c>
    </row>
    <row r="871" spans="1:13" s="81" customFormat="1" x14ac:dyDescent="0.25">
      <c r="A871" s="79">
        <v>868</v>
      </c>
      <c r="B871" s="79">
        <v>74</v>
      </c>
      <c r="C871" s="79">
        <v>74</v>
      </c>
      <c r="D871" s="94"/>
      <c r="E871" s="79">
        <v>1432.638074542604</v>
      </c>
      <c r="F871" s="79">
        <v>84.660771540930241</v>
      </c>
      <c r="G871" s="80"/>
      <c r="H871" s="79">
        <v>-10.92998236948157</v>
      </c>
      <c r="I871" s="80">
        <v>4.2100508495402256</v>
      </c>
      <c r="J871" s="103">
        <v>6</v>
      </c>
      <c r="K871" s="103">
        <v>1.4921027006497589</v>
      </c>
      <c r="L871" s="103">
        <v>4.2077296158323199</v>
      </c>
      <c r="M871" s="103">
        <v>20.86540517596093</v>
      </c>
    </row>
    <row r="872" spans="1:13" s="81" customFormat="1" x14ac:dyDescent="0.25">
      <c r="A872" s="79">
        <v>869</v>
      </c>
      <c r="B872" s="79">
        <v>76</v>
      </c>
      <c r="C872" s="79">
        <v>76</v>
      </c>
      <c r="D872" s="94"/>
      <c r="E872" s="79">
        <v>1471.3580225032149</v>
      </c>
      <c r="F872" s="79">
        <v>84.778666106645801</v>
      </c>
      <c r="G872" s="80"/>
      <c r="H872" s="79">
        <v>-5.0849283258034834</v>
      </c>
      <c r="I872" s="80">
        <v>-1.6350031941378571</v>
      </c>
      <c r="J872" s="103">
        <v>6</v>
      </c>
      <c r="K872" s="103">
        <v>1.7713676905428</v>
      </c>
      <c r="L872" s="103">
        <v>4.9952568873306964</v>
      </c>
      <c r="M872" s="103">
        <v>25.360139395987751</v>
      </c>
    </row>
    <row r="873" spans="1:13" s="81" customFormat="1" x14ac:dyDescent="0.25">
      <c r="A873" s="79">
        <v>870</v>
      </c>
      <c r="B873" s="79">
        <v>76.626831054687358</v>
      </c>
      <c r="C873" s="79">
        <v>76.626831054687358</v>
      </c>
      <c r="D873" s="94"/>
      <c r="E873" s="79">
        <v>1483.49345541201</v>
      </c>
      <c r="F873" s="79">
        <v>84.812960063426658</v>
      </c>
      <c r="G873" s="80"/>
      <c r="H873" s="79">
        <v>-0.72156356599881277</v>
      </c>
      <c r="I873" s="80">
        <v>-5.9983679539425268</v>
      </c>
      <c r="J873" s="103">
        <v>6</v>
      </c>
      <c r="K873" s="103">
        <v>0.75553051282775785</v>
      </c>
      <c r="L873" s="103">
        <v>2.130596046174277</v>
      </c>
      <c r="M873" s="103">
        <v>8.3135278624858433</v>
      </c>
    </row>
    <row r="874" spans="1:13" s="81" customFormat="1" x14ac:dyDescent="0.25">
      <c r="A874" s="79">
        <v>871</v>
      </c>
      <c r="B874" s="79">
        <v>76</v>
      </c>
      <c r="C874" s="79">
        <v>76</v>
      </c>
      <c r="D874" s="94"/>
      <c r="E874" s="79">
        <v>1471.3580225032149</v>
      </c>
      <c r="F874" s="79">
        <v>84.889525554777862</v>
      </c>
      <c r="G874" s="80"/>
      <c r="H874" s="79">
        <v>-21.001167777024872</v>
      </c>
      <c r="I874" s="80">
        <v>14.281236257083529</v>
      </c>
      <c r="J874" s="103">
        <v>6</v>
      </c>
      <c r="K874" s="103">
        <v>0.52886207863993528</v>
      </c>
      <c r="L874" s="103">
        <v>1.4913910617646171</v>
      </c>
      <c r="M874" s="103">
        <v>4.3742847500323609</v>
      </c>
    </row>
    <row r="875" spans="1:13" s="81" customFormat="1" x14ac:dyDescent="0.25">
      <c r="A875" s="79">
        <v>872</v>
      </c>
      <c r="B875" s="79">
        <v>75.391479492187642</v>
      </c>
      <c r="C875" s="79">
        <v>75.391479492187642</v>
      </c>
      <c r="D875" s="94"/>
      <c r="E875" s="79">
        <v>1459.577081305486</v>
      </c>
      <c r="F875" s="79">
        <v>84.931206383611254</v>
      </c>
      <c r="G875" s="80"/>
      <c r="H875" s="79">
        <v>0</v>
      </c>
      <c r="I875" s="80">
        <v>-6.7199315199413396</v>
      </c>
      <c r="J875" s="103">
        <v>6</v>
      </c>
      <c r="K875" s="103">
        <v>0.57625410071178629</v>
      </c>
      <c r="L875" s="103">
        <v>1.6250365640072371</v>
      </c>
      <c r="M875" s="103">
        <v>5.2508867145942197</v>
      </c>
    </row>
    <row r="876" spans="1:13" s="81" customFormat="1" x14ac:dyDescent="0.25">
      <c r="A876" s="79">
        <v>873</v>
      </c>
      <c r="B876" s="79">
        <v>75</v>
      </c>
      <c r="C876" s="79">
        <v>75</v>
      </c>
      <c r="D876" s="94"/>
      <c r="E876" s="79">
        <v>1451.99804852291</v>
      </c>
      <c r="F876" s="79">
        <v>84.984943012828381</v>
      </c>
      <c r="G876" s="80"/>
      <c r="H876" s="79">
        <v>0</v>
      </c>
      <c r="I876" s="80">
        <v>-6.7199315199413396</v>
      </c>
      <c r="J876" s="103">
        <v>6</v>
      </c>
      <c r="K876" s="103">
        <v>0.82619767340461048</v>
      </c>
      <c r="L876" s="103">
        <v>2.329877439001002</v>
      </c>
      <c r="M876" s="103">
        <v>9.6333827083635519</v>
      </c>
    </row>
    <row r="877" spans="1:13" s="81" customFormat="1" x14ac:dyDescent="0.25">
      <c r="A877" s="79">
        <v>874</v>
      </c>
      <c r="B877" s="79">
        <v>75</v>
      </c>
      <c r="C877" s="79">
        <v>75</v>
      </c>
      <c r="D877" s="94"/>
      <c r="E877" s="79">
        <v>1451.99804852291</v>
      </c>
      <c r="F877" s="79">
        <v>85.072477590855328</v>
      </c>
      <c r="G877" s="80"/>
      <c r="H877" s="79">
        <v>-7.9222525821590484</v>
      </c>
      <c r="I877" s="80">
        <v>1.202321062217709</v>
      </c>
      <c r="J877" s="103">
        <v>6</v>
      </c>
      <c r="K877" s="103">
        <v>0.63034095533490497</v>
      </c>
      <c r="L877" s="103">
        <v>1.777561494044432</v>
      </c>
      <c r="M877" s="103">
        <v>6.2267435297298697</v>
      </c>
    </row>
    <row r="878" spans="1:13" s="81" customFormat="1" x14ac:dyDescent="0.25">
      <c r="A878" s="79">
        <v>875</v>
      </c>
      <c r="B878" s="79">
        <v>74</v>
      </c>
      <c r="C878" s="79">
        <v>74</v>
      </c>
      <c r="D878" s="94"/>
      <c r="E878" s="79">
        <v>1432.638074542604</v>
      </c>
      <c r="F878" s="79">
        <v>85.150255080443529</v>
      </c>
      <c r="G878" s="80"/>
      <c r="H878" s="79">
        <v>-5.1069192543101396</v>
      </c>
      <c r="I878" s="80">
        <v>-1.6130122656311989</v>
      </c>
      <c r="J878" s="103">
        <v>6</v>
      </c>
      <c r="K878" s="103">
        <v>0.33586677298182033</v>
      </c>
      <c r="L878" s="103">
        <v>0.94714429980873327</v>
      </c>
      <c r="M878" s="103">
        <v>1.0818020952380369</v>
      </c>
    </row>
    <row r="879" spans="1:13" s="81" customFormat="1" x14ac:dyDescent="0.25">
      <c r="A879" s="79">
        <v>876</v>
      </c>
      <c r="B879" s="79">
        <v>73</v>
      </c>
      <c r="C879" s="79">
        <v>73</v>
      </c>
      <c r="D879" s="94"/>
      <c r="E879" s="79">
        <v>1413.278100562299</v>
      </c>
      <c r="F879" s="79">
        <v>85.229595599702975</v>
      </c>
      <c r="G879" s="80"/>
      <c r="H879" s="79">
        <v>-7.6098710841882209</v>
      </c>
      <c r="I879" s="80">
        <v>0.88993956424688125</v>
      </c>
      <c r="J879" s="103">
        <v>6</v>
      </c>
      <c r="K879" s="103">
        <v>0.34897448290078109</v>
      </c>
      <c r="L879" s="103">
        <v>0.98410804178020272</v>
      </c>
      <c r="M879" s="103">
        <v>1.386921184098201</v>
      </c>
    </row>
    <row r="880" spans="1:13" s="81" customFormat="1" x14ac:dyDescent="0.25">
      <c r="A880" s="79">
        <v>877</v>
      </c>
      <c r="B880" s="79">
        <v>72</v>
      </c>
      <c r="C880" s="79">
        <v>72</v>
      </c>
      <c r="D880" s="94"/>
      <c r="E880" s="79">
        <v>1393.9181265819941</v>
      </c>
      <c r="F880" s="79">
        <v>85.26184848457676</v>
      </c>
      <c r="G880" s="80"/>
      <c r="H880" s="79">
        <v>-7.6098710841882209</v>
      </c>
      <c r="I880" s="80">
        <v>0.88993956424688125</v>
      </c>
      <c r="J880" s="103">
        <v>6</v>
      </c>
      <c r="K880" s="103">
        <v>0.33945139966635429</v>
      </c>
      <c r="L880" s="103">
        <v>0.95725294705911923</v>
      </c>
      <c r="M880" s="103">
        <v>1.2872246361515669</v>
      </c>
    </row>
    <row r="881" spans="1:13" s="81" customFormat="1" x14ac:dyDescent="0.25">
      <c r="A881" s="79">
        <v>878</v>
      </c>
      <c r="B881" s="79">
        <v>71</v>
      </c>
      <c r="C881" s="79">
        <v>71</v>
      </c>
      <c r="D881" s="94"/>
      <c r="E881" s="79">
        <v>1374.5581526016881</v>
      </c>
      <c r="F881" s="79">
        <v>85.353125632767487</v>
      </c>
      <c r="G881" s="80"/>
      <c r="H881" s="79">
        <v>-6.7491509429571419</v>
      </c>
      <c r="I881" s="80">
        <v>2.9219423015802271E-2</v>
      </c>
      <c r="J881" s="103">
        <v>6</v>
      </c>
      <c r="K881" s="103">
        <v>0.28872366640265662</v>
      </c>
      <c r="L881" s="103">
        <v>0.81420073925549163</v>
      </c>
      <c r="M881" s="103">
        <v>0.45352657971472482</v>
      </c>
    </row>
    <row r="882" spans="1:13" s="81" customFormat="1" x14ac:dyDescent="0.25">
      <c r="A882" s="79">
        <v>879</v>
      </c>
      <c r="B882" s="79">
        <v>70</v>
      </c>
      <c r="C882" s="79">
        <v>70</v>
      </c>
      <c r="D882" s="94"/>
      <c r="E882" s="79">
        <v>1355.198178621383</v>
      </c>
      <c r="F882" s="79">
        <v>85.439382525038965</v>
      </c>
      <c r="G882" s="80"/>
      <c r="H882" s="79">
        <v>-7.9222525821590484</v>
      </c>
      <c r="I882" s="80">
        <v>1.202321062217709</v>
      </c>
      <c r="J882" s="103">
        <v>6</v>
      </c>
      <c r="K882" s="103">
        <v>0.58928915202662635</v>
      </c>
      <c r="L882" s="103">
        <v>1.6617954087150859</v>
      </c>
      <c r="M882" s="103">
        <v>5.8148963908462079</v>
      </c>
    </row>
    <row r="883" spans="1:13" s="81" customFormat="1" x14ac:dyDescent="0.25">
      <c r="A883" s="79">
        <v>880</v>
      </c>
      <c r="B883" s="79">
        <v>70</v>
      </c>
      <c r="C883" s="79">
        <v>70</v>
      </c>
      <c r="D883" s="94"/>
      <c r="E883" s="79">
        <v>1355.198178621383</v>
      </c>
      <c r="F883" s="79">
        <v>85.524076387639198</v>
      </c>
      <c r="G883" s="80"/>
      <c r="H883" s="79">
        <v>-8.4955300972194472</v>
      </c>
      <c r="I883" s="80">
        <v>1.775598577278108</v>
      </c>
      <c r="J883" s="103">
        <v>6</v>
      </c>
      <c r="K883" s="103">
        <v>0.58455665643921473</v>
      </c>
      <c r="L883" s="103">
        <v>1.648449771158585</v>
      </c>
      <c r="M883" s="103">
        <v>5.7331007197346446</v>
      </c>
    </row>
    <row r="884" spans="1:13" s="81" customFormat="1" x14ac:dyDescent="0.25">
      <c r="A884" s="79">
        <v>881</v>
      </c>
      <c r="B884" s="79">
        <v>69</v>
      </c>
      <c r="C884" s="79">
        <v>69</v>
      </c>
      <c r="D884" s="94"/>
      <c r="E884" s="79">
        <v>1335.838204641077</v>
      </c>
      <c r="F884" s="79">
        <v>85.608770250239431</v>
      </c>
      <c r="G884" s="80"/>
      <c r="H884" s="79">
        <v>-6.7491509429571419</v>
      </c>
      <c r="I884" s="80">
        <v>2.9219423015802271E-2</v>
      </c>
      <c r="J884" s="103">
        <v>6</v>
      </c>
      <c r="K884" s="103">
        <v>0.27918375495750553</v>
      </c>
      <c r="L884" s="103">
        <v>0.78729818898016535</v>
      </c>
      <c r="M884" s="103">
        <v>0.42505620105011871</v>
      </c>
    </row>
    <row r="885" spans="1:13" s="81" customFormat="1" x14ac:dyDescent="0.25">
      <c r="A885" s="79">
        <v>882</v>
      </c>
      <c r="B885" s="79">
        <v>68</v>
      </c>
      <c r="C885" s="79">
        <v>68</v>
      </c>
      <c r="D885" s="94"/>
      <c r="E885" s="79">
        <v>1316.4782306607719</v>
      </c>
      <c r="F885" s="79">
        <v>85.695027142510909</v>
      </c>
      <c r="G885" s="80"/>
      <c r="H885" s="79">
        <v>0</v>
      </c>
      <c r="I885" s="80">
        <v>-6.7199315199413396</v>
      </c>
      <c r="J885" s="103">
        <v>6</v>
      </c>
      <c r="K885" s="103">
        <v>0.27641365331851597</v>
      </c>
      <c r="L885" s="103">
        <v>0.77948650235821504</v>
      </c>
      <c r="M885" s="103">
        <v>0.44547557539160182</v>
      </c>
    </row>
    <row r="886" spans="1:13" s="81" customFormat="1" x14ac:dyDescent="0.25">
      <c r="A886" s="79">
        <v>883</v>
      </c>
      <c r="B886" s="79">
        <v>67</v>
      </c>
      <c r="C886" s="79">
        <v>67</v>
      </c>
      <c r="D886" s="94"/>
      <c r="E886" s="79">
        <v>1297.1182566804659</v>
      </c>
      <c r="F886" s="79">
        <v>85.778965351690402</v>
      </c>
      <c r="G886" s="80"/>
      <c r="H886" s="79">
        <v>-7.353497388715569</v>
      </c>
      <c r="I886" s="80">
        <v>0.63356586877422938</v>
      </c>
      <c r="J886" s="103">
        <v>6</v>
      </c>
      <c r="K886" s="103">
        <v>0.48167238842072979</v>
      </c>
      <c r="L886" s="103">
        <v>1.3583161353464579</v>
      </c>
      <c r="M886" s="103">
        <v>4.1224610758681983</v>
      </c>
    </row>
    <row r="887" spans="1:13" s="81" customFormat="1" x14ac:dyDescent="0.25">
      <c r="A887" s="79">
        <v>884</v>
      </c>
      <c r="B887" s="79">
        <v>67</v>
      </c>
      <c r="C887" s="79">
        <v>67</v>
      </c>
      <c r="D887" s="94"/>
      <c r="E887" s="79">
        <v>1297.1182566804659</v>
      </c>
      <c r="F887" s="79">
        <v>85.857354675144876</v>
      </c>
      <c r="G887" s="80"/>
      <c r="H887" s="79">
        <v>-9.2754220143503314</v>
      </c>
      <c r="I887" s="80">
        <v>2.5554904944089918</v>
      </c>
      <c r="J887" s="103">
        <v>6</v>
      </c>
      <c r="K887" s="103">
        <v>0.74568504199210739</v>
      </c>
      <c r="L887" s="103">
        <v>2.102831818417743</v>
      </c>
      <c r="M887" s="103">
        <v>8.6732024633509095</v>
      </c>
    </row>
    <row r="888" spans="1:13" s="81" customFormat="1" x14ac:dyDescent="0.25">
      <c r="A888" s="79">
        <v>885</v>
      </c>
      <c r="B888" s="79">
        <v>67.156616210937415</v>
      </c>
      <c r="C888" s="79">
        <v>67.156616210937415</v>
      </c>
      <c r="D888" s="94"/>
      <c r="E888" s="79">
        <v>1300.1503424491091</v>
      </c>
      <c r="F888" s="79">
        <v>85.966185019858784</v>
      </c>
      <c r="G888" s="80"/>
      <c r="H888" s="79">
        <v>-7.8615391883051879</v>
      </c>
      <c r="I888" s="80">
        <v>1.1416076683638481</v>
      </c>
      <c r="J888" s="103">
        <v>6</v>
      </c>
      <c r="K888" s="103">
        <v>0.99285945474813475</v>
      </c>
      <c r="L888" s="103">
        <v>2.7998636623897402</v>
      </c>
      <c r="M888" s="103">
        <v>12.835796365593939</v>
      </c>
    </row>
    <row r="889" spans="1:13" s="81" customFormat="1" x14ac:dyDescent="0.25">
      <c r="A889" s="79">
        <v>886</v>
      </c>
      <c r="B889" s="79">
        <v>68</v>
      </c>
      <c r="C889" s="79">
        <v>68</v>
      </c>
      <c r="D889" s="94"/>
      <c r="E889" s="79">
        <v>1316.4782306607719</v>
      </c>
      <c r="F889" s="79">
        <v>86.079520521342204</v>
      </c>
      <c r="G889" s="80"/>
      <c r="H889" s="79">
        <v>-9.2754220143503314</v>
      </c>
      <c r="I889" s="80">
        <v>2.5554904944089918</v>
      </c>
      <c r="J889" s="103">
        <v>6</v>
      </c>
      <c r="K889" s="103">
        <v>0.91815390939730546</v>
      </c>
      <c r="L889" s="103">
        <v>2.5891940245004008</v>
      </c>
      <c r="M889" s="103">
        <v>11.55031529578538</v>
      </c>
    </row>
    <row r="890" spans="1:13" s="81" customFormat="1" x14ac:dyDescent="0.25">
      <c r="A890" s="79">
        <v>887</v>
      </c>
      <c r="B890" s="79">
        <v>68</v>
      </c>
      <c r="C890" s="79">
        <v>68</v>
      </c>
      <c r="D890" s="94"/>
      <c r="E890" s="79">
        <v>1316.4782306607719</v>
      </c>
      <c r="F890" s="79">
        <v>86.173836771329476</v>
      </c>
      <c r="G890" s="80"/>
      <c r="H890" s="79">
        <v>-9.2754220143503314</v>
      </c>
      <c r="I890" s="80">
        <v>2.5554904944089918</v>
      </c>
      <c r="J890" s="103">
        <v>6</v>
      </c>
      <c r="K890" s="103">
        <v>0.82715820957605968</v>
      </c>
      <c r="L890" s="103">
        <v>2.3325861510044881</v>
      </c>
      <c r="M890" s="103">
        <v>10.01264761196451</v>
      </c>
    </row>
    <row r="891" spans="1:13" s="81" customFormat="1" x14ac:dyDescent="0.25">
      <c r="A891" s="79">
        <v>888</v>
      </c>
      <c r="B891" s="79">
        <v>68.436767578125171</v>
      </c>
      <c r="C891" s="79">
        <v>68.436767578125171</v>
      </c>
      <c r="D891" s="94"/>
      <c r="E891" s="79">
        <v>1324.9340396087159</v>
      </c>
      <c r="F891" s="79">
        <v>86.282667116043385</v>
      </c>
      <c r="G891" s="80"/>
      <c r="H891" s="79">
        <v>-0.72156356599881277</v>
      </c>
      <c r="I891" s="80">
        <v>-5.9983679539425268</v>
      </c>
      <c r="J891" s="103">
        <v>6</v>
      </c>
      <c r="K891" s="103">
        <v>0.7178853664027226</v>
      </c>
      <c r="L891" s="103">
        <v>2.0244367332556781</v>
      </c>
      <c r="M891" s="103">
        <v>8.1277480759129705</v>
      </c>
    </row>
    <row r="892" spans="1:13" s="81" customFormat="1" x14ac:dyDescent="0.25">
      <c r="A892" s="79">
        <v>889</v>
      </c>
      <c r="B892" s="79">
        <v>68</v>
      </c>
      <c r="C892" s="79">
        <v>68</v>
      </c>
      <c r="D892" s="94"/>
      <c r="E892" s="79">
        <v>1316.4782306607719</v>
      </c>
      <c r="F892" s="79">
        <v>86.420746580048458</v>
      </c>
      <c r="G892" s="80"/>
      <c r="H892" s="79">
        <v>-9.0072883210756753</v>
      </c>
      <c r="I892" s="80">
        <v>2.2873568011343361</v>
      </c>
      <c r="J892" s="103">
        <v>6</v>
      </c>
      <c r="K892" s="103">
        <v>0.63538186145571851</v>
      </c>
      <c r="L892" s="103">
        <v>1.791776849305126</v>
      </c>
      <c r="M892" s="103">
        <v>6.7332453804254166</v>
      </c>
    </row>
    <row r="893" spans="1:13" s="81" customFormat="1" x14ac:dyDescent="0.25">
      <c r="A893" s="79">
        <v>890</v>
      </c>
      <c r="B893" s="79">
        <v>68</v>
      </c>
      <c r="C893" s="79">
        <v>68</v>
      </c>
      <c r="D893" s="94"/>
      <c r="E893" s="79">
        <v>1316.4782306607719</v>
      </c>
      <c r="F893" s="79">
        <v>86.495831876598928</v>
      </c>
      <c r="G893" s="80"/>
      <c r="H893" s="79">
        <v>-7.353497388715569</v>
      </c>
      <c r="I893" s="80">
        <v>0.63356586877422938</v>
      </c>
      <c r="J893" s="103">
        <v>6</v>
      </c>
      <c r="K893" s="103">
        <v>0.48258225747433248</v>
      </c>
      <c r="L893" s="103">
        <v>1.360881966077617</v>
      </c>
      <c r="M893" s="103">
        <v>4.0817458467971637</v>
      </c>
    </row>
    <row r="894" spans="1:13" s="81" customFormat="1" x14ac:dyDescent="0.25">
      <c r="A894" s="79">
        <v>891</v>
      </c>
      <c r="B894" s="79">
        <v>67</v>
      </c>
      <c r="C894" s="79">
        <v>67</v>
      </c>
      <c r="D894" s="94"/>
      <c r="E894" s="79">
        <v>1297.1182566804659</v>
      </c>
      <c r="F894" s="79">
        <v>86.574221200053401</v>
      </c>
      <c r="G894" s="80"/>
      <c r="H894" s="79">
        <v>-25.173793855993331</v>
      </c>
      <c r="I894" s="80">
        <v>18.453862336051991</v>
      </c>
      <c r="J894" s="103">
        <v>6</v>
      </c>
      <c r="K894" s="103">
        <v>0.41590795836783923</v>
      </c>
      <c r="L894" s="103">
        <v>1.1728604425973059</v>
      </c>
      <c r="M894" s="103">
        <v>2.9778821385349339</v>
      </c>
    </row>
    <row r="895" spans="1:13" s="81" customFormat="1" x14ac:dyDescent="0.25">
      <c r="A895" s="79">
        <v>892</v>
      </c>
      <c r="B895" s="79">
        <v>66.602905273437372</v>
      </c>
      <c r="C895" s="79">
        <v>66.602905273437372</v>
      </c>
      <c r="D895" s="94"/>
      <c r="E895" s="79">
        <v>1289.4305131064971</v>
      </c>
      <c r="F895" s="79">
        <v>86.651858141145681</v>
      </c>
      <c r="G895" s="80"/>
      <c r="H895" s="79">
        <v>0</v>
      </c>
      <c r="I895" s="80">
        <v>-6.7199315199413396</v>
      </c>
      <c r="J895" s="103">
        <v>6</v>
      </c>
      <c r="K895" s="103">
        <v>0.29802946150888932</v>
      </c>
      <c r="L895" s="103">
        <v>0.84044308145506763</v>
      </c>
      <c r="M895" s="103">
        <v>0.92919652467309555</v>
      </c>
    </row>
    <row r="896" spans="1:13" s="81" customFormat="1" x14ac:dyDescent="0.25">
      <c r="A896" s="79">
        <v>893</v>
      </c>
      <c r="B896" s="79">
        <v>65</v>
      </c>
      <c r="C896" s="79">
        <v>65</v>
      </c>
      <c r="D896" s="94"/>
      <c r="E896" s="79">
        <v>1258.3983087198551</v>
      </c>
      <c r="F896" s="79">
        <v>86.72949508223796</v>
      </c>
      <c r="G896" s="80"/>
      <c r="H896" s="79">
        <v>-13.078775944377909</v>
      </c>
      <c r="I896" s="80">
        <v>6.3588444244365752</v>
      </c>
      <c r="J896" s="103">
        <v>6</v>
      </c>
      <c r="K896" s="103">
        <v>0</v>
      </c>
      <c r="L896" s="103">
        <v>0</v>
      </c>
      <c r="M896" s="103">
        <v>-4.2263100366893456</v>
      </c>
    </row>
    <row r="897" spans="1:13" s="81" customFormat="1" x14ac:dyDescent="0.25">
      <c r="A897" s="79">
        <v>894</v>
      </c>
      <c r="B897" s="79">
        <v>63.629150390624893</v>
      </c>
      <c r="C897" s="79">
        <v>63.629150390624893</v>
      </c>
      <c r="D897" s="94"/>
      <c r="E897" s="79">
        <v>1231.858695951441</v>
      </c>
      <c r="F897" s="79">
        <v>86.733216311169429</v>
      </c>
      <c r="G897" s="80"/>
      <c r="H897" s="79">
        <v>0</v>
      </c>
      <c r="I897" s="80">
        <v>-6.7199315199413396</v>
      </c>
      <c r="J897" s="103">
        <v>6</v>
      </c>
      <c r="K897" s="103">
        <v>0.27456499299066428</v>
      </c>
      <c r="L897" s="103">
        <v>0.77427328023367326</v>
      </c>
      <c r="M897" s="103">
        <v>0.7134078819376265</v>
      </c>
    </row>
    <row r="898" spans="1:13" s="81" customFormat="1" x14ac:dyDescent="0.25">
      <c r="A898" s="79">
        <v>895</v>
      </c>
      <c r="B898" s="79">
        <v>63</v>
      </c>
      <c r="C898" s="79">
        <v>63</v>
      </c>
      <c r="D898" s="94"/>
      <c r="E898" s="79">
        <v>1219.678360759244</v>
      </c>
      <c r="F898" s="79">
        <v>86.810853252261708</v>
      </c>
      <c r="G898" s="80"/>
      <c r="H898" s="79">
        <v>0</v>
      </c>
      <c r="I898" s="80">
        <v>-6.7199315199413396</v>
      </c>
      <c r="J898" s="103">
        <v>6</v>
      </c>
      <c r="K898" s="103">
        <v>0.4779029117104362</v>
      </c>
      <c r="L898" s="103">
        <v>1.34768621102343</v>
      </c>
      <c r="M898" s="103">
        <v>4.2986334344017294</v>
      </c>
    </row>
    <row r="899" spans="1:13" s="81" customFormat="1" x14ac:dyDescent="0.25">
      <c r="A899" s="79">
        <v>896</v>
      </c>
      <c r="B899" s="79">
        <v>62.648681640624908</v>
      </c>
      <c r="C899" s="79">
        <v>62.648681640624908</v>
      </c>
      <c r="D899" s="94"/>
      <c r="E899" s="79">
        <v>1212.8768464629391</v>
      </c>
      <c r="F899" s="79">
        <v>86.893073654565669</v>
      </c>
      <c r="G899" s="80"/>
      <c r="H899" s="79">
        <v>-3.61756499056749</v>
      </c>
      <c r="I899" s="80">
        <v>-3.1023665293738492</v>
      </c>
      <c r="J899" s="103">
        <v>6</v>
      </c>
      <c r="K899" s="103">
        <v>0.39224116934362779</v>
      </c>
      <c r="L899" s="103">
        <v>1.10612009754903</v>
      </c>
      <c r="M899" s="103">
        <v>2.835508523596991</v>
      </c>
    </row>
    <row r="900" spans="1:13" s="81" customFormat="1" x14ac:dyDescent="0.25">
      <c r="A900" s="79">
        <v>897</v>
      </c>
      <c r="B900" s="79">
        <v>62</v>
      </c>
      <c r="C900" s="79">
        <v>62</v>
      </c>
      <c r="D900" s="94"/>
      <c r="E900" s="79">
        <v>1200.3183867789389</v>
      </c>
      <c r="F900" s="79">
        <v>86.970710595657948</v>
      </c>
      <c r="G900" s="80"/>
      <c r="H900" s="79">
        <v>0</v>
      </c>
      <c r="I900" s="80">
        <v>-6.7199315199413396</v>
      </c>
      <c r="J900" s="103">
        <v>6</v>
      </c>
      <c r="K900" s="103">
        <v>0.43816750280234212</v>
      </c>
      <c r="L900" s="103">
        <v>1.2356323579026049</v>
      </c>
      <c r="M900" s="103">
        <v>3.6707478806341598</v>
      </c>
    </row>
    <row r="901" spans="1:13" s="81" customFormat="1" x14ac:dyDescent="0.25">
      <c r="A901" s="79">
        <v>898</v>
      </c>
      <c r="B901" s="79">
        <v>62</v>
      </c>
      <c r="C901" s="79">
        <v>62</v>
      </c>
      <c r="D901" s="94"/>
      <c r="E901" s="79">
        <v>1200.3183867789389</v>
      </c>
      <c r="F901" s="79">
        <v>87.03618401057156</v>
      </c>
      <c r="G901" s="80"/>
      <c r="H901" s="79">
        <v>-9.2754220143503314</v>
      </c>
      <c r="I901" s="80">
        <v>2.5554904944089918</v>
      </c>
      <c r="J901" s="103">
        <v>6</v>
      </c>
      <c r="K901" s="103">
        <v>0.73838775721440042</v>
      </c>
      <c r="L901" s="103">
        <v>2.0822534753446091</v>
      </c>
      <c r="M901" s="103">
        <v>8.7900743302642486</v>
      </c>
    </row>
    <row r="902" spans="1:13" s="81" customFormat="1" x14ac:dyDescent="0.25">
      <c r="A902" s="79">
        <v>899</v>
      </c>
      <c r="B902" s="79">
        <v>62</v>
      </c>
      <c r="C902" s="79">
        <v>62</v>
      </c>
      <c r="D902" s="94"/>
      <c r="E902" s="79">
        <v>1200.3183867789389</v>
      </c>
      <c r="F902" s="79">
        <v>87.148845434134969</v>
      </c>
      <c r="G902" s="80"/>
      <c r="H902" s="79">
        <v>-9.2011703014323381</v>
      </c>
      <c r="I902" s="80">
        <v>2.481238781490998</v>
      </c>
      <c r="J902" s="103">
        <v>6</v>
      </c>
      <c r="K902" s="103">
        <v>0.33969931074554888</v>
      </c>
      <c r="L902" s="103">
        <v>0.95795205630244773</v>
      </c>
      <c r="M902" s="103">
        <v>1.9617833980093129</v>
      </c>
    </row>
    <row r="903" spans="1:13" s="81" customFormat="1" x14ac:dyDescent="0.25">
      <c r="A903" s="79">
        <v>900</v>
      </c>
      <c r="B903" s="79">
        <v>61</v>
      </c>
      <c r="C903" s="79">
        <v>61</v>
      </c>
      <c r="D903" s="94"/>
      <c r="E903" s="79">
        <v>1180.9584127986329</v>
      </c>
      <c r="F903" s="79">
        <v>87.226482375227249</v>
      </c>
      <c r="G903" s="80"/>
      <c r="H903" s="79">
        <v>-9.0596687415952175</v>
      </c>
      <c r="I903" s="80">
        <v>2.3397372216538779</v>
      </c>
      <c r="J903" s="103">
        <v>6</v>
      </c>
      <c r="K903" s="103">
        <v>0.38258364294587111</v>
      </c>
      <c r="L903" s="103">
        <v>1.078885873107357</v>
      </c>
      <c r="M903" s="103">
        <v>2.7689923587283238</v>
      </c>
    </row>
    <row r="904" spans="1:13" s="81" customFormat="1" x14ac:dyDescent="0.25">
      <c r="A904" s="79">
        <v>901</v>
      </c>
      <c r="B904" s="79">
        <v>61</v>
      </c>
      <c r="C904" s="79">
        <v>61</v>
      </c>
      <c r="D904" s="94"/>
      <c r="E904" s="79">
        <v>1180.9584127986329</v>
      </c>
      <c r="F904" s="79">
        <v>87.284797090994104</v>
      </c>
      <c r="G904" s="80"/>
      <c r="H904" s="79">
        <v>0</v>
      </c>
      <c r="I904" s="80">
        <v>-6.7199315199413396</v>
      </c>
      <c r="J904" s="103">
        <v>6</v>
      </c>
      <c r="K904" s="103">
        <v>0.54295803339948245</v>
      </c>
      <c r="L904" s="103">
        <v>1.5311416541865399</v>
      </c>
      <c r="M904" s="103">
        <v>5.5284994028930932</v>
      </c>
    </row>
    <row r="905" spans="1:13" s="81" customFormat="1" x14ac:dyDescent="0.25">
      <c r="A905" s="79">
        <v>902</v>
      </c>
      <c r="B905" s="79">
        <v>60</v>
      </c>
      <c r="C905" s="79">
        <v>60</v>
      </c>
      <c r="D905" s="94"/>
      <c r="E905" s="79">
        <v>1383.3224651468261</v>
      </c>
      <c r="F905" s="79">
        <v>87.379759038361371</v>
      </c>
      <c r="G905" s="80"/>
      <c r="H905" s="79">
        <v>-21.88897558218514</v>
      </c>
      <c r="I905" s="80">
        <v>15.169044062243801</v>
      </c>
      <c r="J905" s="103">
        <v>5</v>
      </c>
      <c r="K905" s="103">
        <v>0</v>
      </c>
      <c r="L905" s="103">
        <v>0</v>
      </c>
      <c r="M905" s="103">
        <v>-4.7063934468149604</v>
      </c>
    </row>
    <row r="906" spans="1:13" s="81" customFormat="1" x14ac:dyDescent="0.25">
      <c r="A906" s="79">
        <v>903</v>
      </c>
      <c r="B906" s="79">
        <v>56.713378906249957</v>
      </c>
      <c r="C906" s="79">
        <v>56.713378906249957</v>
      </c>
      <c r="D906" s="94"/>
      <c r="E906" s="79">
        <v>1307.548185256662</v>
      </c>
      <c r="F906" s="79">
        <v>87.397881985792552</v>
      </c>
      <c r="G906" s="80"/>
      <c r="H906" s="79">
        <v>-21.336964071500699</v>
      </c>
      <c r="I906" s="80">
        <v>14.617032551559349</v>
      </c>
      <c r="J906" s="103">
        <v>5</v>
      </c>
      <c r="K906" s="103">
        <v>0</v>
      </c>
      <c r="L906" s="103">
        <v>0</v>
      </c>
      <c r="M906" s="103">
        <v>-4.4132428576734233</v>
      </c>
    </row>
    <row r="907" spans="1:13" s="81" customFormat="1" x14ac:dyDescent="0.25">
      <c r="A907" s="79">
        <v>904</v>
      </c>
      <c r="B907" s="79">
        <v>50.732910156249993</v>
      </c>
      <c r="C907" s="79">
        <v>50.732910156249993</v>
      </c>
      <c r="D907" s="94"/>
      <c r="E907" s="79">
        <v>1441.7588109383139</v>
      </c>
      <c r="F907" s="79">
        <v>87.439626734510043</v>
      </c>
      <c r="G907" s="80"/>
      <c r="H907" s="79">
        <v>-12.80108705527412</v>
      </c>
      <c r="I907" s="80">
        <v>6.0811555353327789</v>
      </c>
      <c r="J907" s="103">
        <v>4</v>
      </c>
      <c r="K907" s="103">
        <v>0</v>
      </c>
      <c r="L907" s="103">
        <v>0</v>
      </c>
      <c r="M907" s="103">
        <v>-4.9367654485194468</v>
      </c>
    </row>
    <row r="908" spans="1:13" s="81" customFormat="1" x14ac:dyDescent="0.25">
      <c r="A908" s="79">
        <v>905</v>
      </c>
      <c r="B908" s="79">
        <v>46</v>
      </c>
      <c r="C908" s="79">
        <v>46</v>
      </c>
      <c r="D908" s="94"/>
      <c r="E908" s="79">
        <v>1307.256080893126</v>
      </c>
      <c r="F908" s="79">
        <v>87.482107298047637</v>
      </c>
      <c r="G908" s="80"/>
      <c r="H908" s="79">
        <v>-16.362916043392271</v>
      </c>
      <c r="I908" s="80">
        <v>9.6429845234509308</v>
      </c>
      <c r="J908" s="103">
        <v>4</v>
      </c>
      <c r="K908" s="103">
        <v>0</v>
      </c>
      <c r="L908" s="103">
        <v>0</v>
      </c>
      <c r="M908" s="103">
        <v>-4.4121245617296472</v>
      </c>
    </row>
    <row r="909" spans="1:13" s="81" customFormat="1" x14ac:dyDescent="0.25">
      <c r="A909" s="79">
        <v>906</v>
      </c>
      <c r="B909" s="79">
        <v>42.748779296875</v>
      </c>
      <c r="C909" s="79">
        <v>42.748779296875</v>
      </c>
      <c r="D909" s="94"/>
      <c r="E909" s="79">
        <v>1214.8609062303919</v>
      </c>
      <c r="F909" s="79">
        <v>87.538021637557137</v>
      </c>
      <c r="G909" s="80"/>
      <c r="H909" s="79">
        <v>-18.028310603888109</v>
      </c>
      <c r="I909" s="80">
        <v>11.308379083946759</v>
      </c>
      <c r="J909" s="103">
        <v>4</v>
      </c>
      <c r="K909" s="103">
        <v>0</v>
      </c>
      <c r="L909" s="103">
        <v>0</v>
      </c>
      <c r="M909" s="103">
        <v>-4.0627461171352603</v>
      </c>
    </row>
    <row r="910" spans="1:13" s="81" customFormat="1" x14ac:dyDescent="0.25">
      <c r="A910" s="79">
        <v>907</v>
      </c>
      <c r="B910" s="79">
        <v>41</v>
      </c>
      <c r="C910" s="79">
        <v>41</v>
      </c>
      <c r="D910" s="94"/>
      <c r="E910" s="79">
        <v>1165.1630286221341</v>
      </c>
      <c r="F910" s="79">
        <v>87.593708708690556</v>
      </c>
      <c r="G910" s="80"/>
      <c r="H910" s="79">
        <v>-9.261977748722007</v>
      </c>
      <c r="I910" s="80">
        <v>2.5420462287806669</v>
      </c>
      <c r="J910" s="103">
        <v>4</v>
      </c>
      <c r="K910" s="103">
        <v>0.15703937325357289</v>
      </c>
      <c r="L910" s="103">
        <v>0.44285103257507558</v>
      </c>
      <c r="M910" s="103">
        <v>-1.123405335688789</v>
      </c>
    </row>
    <row r="911" spans="1:13" s="81" customFormat="1" x14ac:dyDescent="0.25">
      <c r="A911" s="79">
        <v>908</v>
      </c>
      <c r="B911" s="79">
        <v>41</v>
      </c>
      <c r="C911" s="79">
        <v>41</v>
      </c>
      <c r="D911" s="94"/>
      <c r="E911" s="79">
        <v>1165.1630286221341</v>
      </c>
      <c r="F911" s="79">
        <v>87.655022966820582</v>
      </c>
      <c r="G911" s="80"/>
      <c r="H911" s="79">
        <v>-3.4994058147703551</v>
      </c>
      <c r="I911" s="80">
        <v>-3.220525705170985</v>
      </c>
      <c r="J911" s="103">
        <v>4</v>
      </c>
      <c r="K911" s="103">
        <v>0.81671996112892031</v>
      </c>
      <c r="L911" s="103">
        <v>2.303150290383555</v>
      </c>
      <c r="M911" s="103">
        <v>10.17653824703803</v>
      </c>
    </row>
    <row r="912" spans="1:13" s="81" customFormat="1" x14ac:dyDescent="0.25">
      <c r="A912" s="79">
        <v>909</v>
      </c>
      <c r="B912" s="79">
        <v>43</v>
      </c>
      <c r="C912" s="79">
        <v>43</v>
      </c>
      <c r="D912" s="94"/>
      <c r="E912" s="79">
        <v>1222.0002495305309</v>
      </c>
      <c r="F912" s="79">
        <v>87.712609671906733</v>
      </c>
      <c r="G912" s="80"/>
      <c r="H912" s="79">
        <v>-3.4994058147703551</v>
      </c>
      <c r="I912" s="80">
        <v>-3.220525705170985</v>
      </c>
      <c r="J912" s="103">
        <v>4</v>
      </c>
      <c r="K912" s="103">
        <v>0.8202513243900329</v>
      </c>
      <c r="L912" s="103">
        <v>2.3131087347798931</v>
      </c>
      <c r="M912" s="103">
        <v>10.119450554955829</v>
      </c>
    </row>
    <row r="913" spans="1:13" s="81" customFormat="1" x14ac:dyDescent="0.25">
      <c r="A913" s="79">
        <v>910</v>
      </c>
      <c r="B913" s="79">
        <v>44</v>
      </c>
      <c r="C913" s="79">
        <v>44</v>
      </c>
      <c r="D913" s="94"/>
      <c r="E913" s="79">
        <v>1250.4188599847289</v>
      </c>
      <c r="F913" s="79">
        <v>87.791442141301559</v>
      </c>
      <c r="G913" s="80"/>
      <c r="H913" s="79">
        <v>-8.3980478098532441</v>
      </c>
      <c r="I913" s="80">
        <v>1.678116289911904</v>
      </c>
      <c r="J913" s="103">
        <v>4</v>
      </c>
      <c r="K913" s="103">
        <v>1.174969544251506</v>
      </c>
      <c r="L913" s="103">
        <v>3.3134141147892482</v>
      </c>
      <c r="M913" s="103">
        <v>15.92816725491021</v>
      </c>
    </row>
    <row r="914" spans="1:13" s="81" customFormat="1" x14ac:dyDescent="0.25">
      <c r="A914" s="79">
        <v>911</v>
      </c>
      <c r="B914" s="79">
        <v>48</v>
      </c>
      <c r="C914" s="79">
        <v>48</v>
      </c>
      <c r="D914" s="94"/>
      <c r="E914" s="79">
        <v>1364.093301801523</v>
      </c>
      <c r="F914" s="79">
        <v>87.90667661895553</v>
      </c>
      <c r="G914" s="80"/>
      <c r="H914" s="79">
        <v>-1.823588847922659</v>
      </c>
      <c r="I914" s="80">
        <v>-4.8963426720186813</v>
      </c>
      <c r="J914" s="103">
        <v>4</v>
      </c>
      <c r="K914" s="103">
        <v>1.928438101137355</v>
      </c>
      <c r="L914" s="103">
        <v>5.4381954452073398</v>
      </c>
      <c r="M914" s="103">
        <v>27.873028089595049</v>
      </c>
    </row>
    <row r="915" spans="1:13" s="81" customFormat="1" x14ac:dyDescent="0.25">
      <c r="A915" s="79">
        <v>912</v>
      </c>
      <c r="B915" s="79">
        <v>51</v>
      </c>
      <c r="C915" s="79">
        <v>51</v>
      </c>
      <c r="D915" s="94"/>
      <c r="E915" s="79">
        <v>1449.349133164118</v>
      </c>
      <c r="F915" s="79">
        <v>88.037668741340539</v>
      </c>
      <c r="G915" s="80"/>
      <c r="H915" s="79">
        <v>-3.4994058147703551</v>
      </c>
      <c r="I915" s="80">
        <v>-3.220525705170985</v>
      </c>
      <c r="J915" s="103">
        <v>4</v>
      </c>
      <c r="K915" s="103">
        <v>1.1308171524426389</v>
      </c>
      <c r="L915" s="103">
        <v>3.1889043698882409</v>
      </c>
      <c r="M915" s="103">
        <v>14.85848148814615</v>
      </c>
    </row>
    <row r="916" spans="1:13" s="81" customFormat="1" x14ac:dyDescent="0.25">
      <c r="A916" s="79">
        <v>913</v>
      </c>
      <c r="B916" s="79">
        <v>52</v>
      </c>
      <c r="C916" s="79">
        <v>52</v>
      </c>
      <c r="D916" s="94"/>
      <c r="E916" s="79">
        <v>1477.767743618316</v>
      </c>
      <c r="F916" s="79">
        <v>88.109879488959237</v>
      </c>
      <c r="G916" s="80"/>
      <c r="H916" s="79">
        <v>-0.92600558683589484</v>
      </c>
      <c r="I916" s="80">
        <v>-5.7939259331054451</v>
      </c>
      <c r="J916" s="103">
        <v>4</v>
      </c>
      <c r="K916" s="103">
        <v>0.92531434628463827</v>
      </c>
      <c r="L916" s="103">
        <v>2.6093864565226799</v>
      </c>
      <c r="M916" s="103">
        <v>11.28970661090014</v>
      </c>
    </row>
    <row r="917" spans="1:13" s="81" customFormat="1" x14ac:dyDescent="0.25">
      <c r="A917" s="79">
        <v>914</v>
      </c>
      <c r="B917" s="79">
        <v>54</v>
      </c>
      <c r="C917" s="79">
        <v>54</v>
      </c>
      <c r="D917" s="94"/>
      <c r="E917" s="79">
        <v>1534.604964526713</v>
      </c>
      <c r="F917" s="79">
        <v>88.134150592055406</v>
      </c>
      <c r="G917" s="80"/>
      <c r="H917" s="79">
        <v>-5.9350414739371562</v>
      </c>
      <c r="I917" s="80">
        <v>-0.78489004600418344</v>
      </c>
      <c r="J917" s="103">
        <v>4</v>
      </c>
      <c r="K917" s="103">
        <v>1.775504758932303</v>
      </c>
      <c r="L917" s="103">
        <v>5.0069234201890929</v>
      </c>
      <c r="M917" s="103">
        <v>25.3978744903307</v>
      </c>
    </row>
    <row r="918" spans="1:13" s="81" customFormat="1" x14ac:dyDescent="0.25">
      <c r="A918" s="79">
        <v>915</v>
      </c>
      <c r="B918" s="79">
        <v>57</v>
      </c>
      <c r="C918" s="79">
        <v>57</v>
      </c>
      <c r="D918" s="94"/>
      <c r="E918" s="79">
        <v>1314.156341889485</v>
      </c>
      <c r="F918" s="79">
        <v>88.198287387093657</v>
      </c>
      <c r="G918" s="80"/>
      <c r="H918" s="79">
        <v>-1.720661091574226</v>
      </c>
      <c r="I918" s="80">
        <v>-4.9992704283671134</v>
      </c>
      <c r="J918" s="103">
        <v>5</v>
      </c>
      <c r="K918" s="103">
        <v>1.058044575060737</v>
      </c>
      <c r="L918" s="103">
        <v>2.9836857016712788</v>
      </c>
      <c r="M918" s="103">
        <v>13.906829439870871</v>
      </c>
    </row>
    <row r="919" spans="1:13" s="81" customFormat="1" x14ac:dyDescent="0.25">
      <c r="A919" s="79">
        <v>916</v>
      </c>
      <c r="B919" s="79">
        <v>56.713623046875192</v>
      </c>
      <c r="C919" s="79">
        <v>56.713623046875192</v>
      </c>
      <c r="D919" s="94"/>
      <c r="E919" s="79">
        <v>1307.553814010188</v>
      </c>
      <c r="F919" s="79">
        <v>88.289713912914721</v>
      </c>
      <c r="G919" s="80"/>
      <c r="H919" s="79">
        <v>-0.98671898068974917</v>
      </c>
      <c r="I919" s="80">
        <v>-5.7332125392515909</v>
      </c>
      <c r="J919" s="103">
        <v>5</v>
      </c>
      <c r="K919" s="103">
        <v>0.59139284267313219</v>
      </c>
      <c r="L919" s="103">
        <v>1.667727816338233</v>
      </c>
      <c r="M919" s="103">
        <v>6.0079763821603427</v>
      </c>
    </row>
    <row r="920" spans="1:13" s="81" customFormat="1" x14ac:dyDescent="0.25">
      <c r="A920" s="79">
        <v>917</v>
      </c>
      <c r="B920" s="79">
        <v>58</v>
      </c>
      <c r="C920" s="79">
        <v>58</v>
      </c>
      <c r="D920" s="94"/>
      <c r="E920" s="79">
        <v>1337.2117163085991</v>
      </c>
      <c r="F920" s="79">
        <v>88.383891022332818</v>
      </c>
      <c r="G920" s="80"/>
      <c r="H920" s="79">
        <v>-2.884259218603745</v>
      </c>
      <c r="I920" s="80">
        <v>-3.8356723013375951</v>
      </c>
      <c r="J920" s="103">
        <v>5</v>
      </c>
      <c r="K920" s="103">
        <v>1.230847890737095</v>
      </c>
      <c r="L920" s="103">
        <v>3.4709910518786069</v>
      </c>
      <c r="M920" s="103">
        <v>16.727243144956311</v>
      </c>
    </row>
    <row r="921" spans="1:13" s="81" customFormat="1" x14ac:dyDescent="0.25">
      <c r="A921" s="79">
        <v>918</v>
      </c>
      <c r="B921" s="79">
        <v>59</v>
      </c>
      <c r="C921" s="79">
        <v>59</v>
      </c>
      <c r="D921" s="94"/>
      <c r="E921" s="79">
        <v>1360.267090727712</v>
      </c>
      <c r="F921" s="79">
        <v>88.504983823282544</v>
      </c>
      <c r="G921" s="80"/>
      <c r="H921" s="79">
        <v>0</v>
      </c>
      <c r="I921" s="80">
        <v>-6.7199315199413396</v>
      </c>
      <c r="J921" s="103">
        <v>5</v>
      </c>
      <c r="K921" s="103">
        <v>0.77127586856344099</v>
      </c>
      <c r="L921" s="103">
        <v>2.1749979493489029</v>
      </c>
      <c r="M921" s="103">
        <v>8.9586067113931325</v>
      </c>
    </row>
    <row r="922" spans="1:13" s="81" customFormat="1" x14ac:dyDescent="0.25">
      <c r="A922" s="79">
        <v>919</v>
      </c>
      <c r="B922" s="79">
        <v>59</v>
      </c>
      <c r="C922" s="79">
        <v>59</v>
      </c>
      <c r="D922" s="94"/>
      <c r="E922" s="79">
        <v>1360.267090727712</v>
      </c>
      <c r="F922" s="79">
        <v>88.618249774110296</v>
      </c>
      <c r="G922" s="80"/>
      <c r="H922" s="79">
        <v>0</v>
      </c>
      <c r="I922" s="80">
        <v>-6.7199315199413396</v>
      </c>
      <c r="J922" s="103">
        <v>5</v>
      </c>
      <c r="K922" s="103">
        <v>0.51632052527482131</v>
      </c>
      <c r="L922" s="103">
        <v>1.4560238812749959</v>
      </c>
      <c r="M922" s="103">
        <v>4.5410663215102884</v>
      </c>
    </row>
    <row r="923" spans="1:13" s="81" customFormat="1" x14ac:dyDescent="0.25">
      <c r="A923" s="79">
        <v>920</v>
      </c>
      <c r="B923" s="79">
        <v>59</v>
      </c>
      <c r="C923" s="79">
        <v>59</v>
      </c>
      <c r="D923" s="94"/>
      <c r="E923" s="79">
        <v>1360.267090727712</v>
      </c>
      <c r="F923" s="79">
        <v>88.7156057142723</v>
      </c>
      <c r="G923" s="80"/>
      <c r="H923" s="79">
        <v>0</v>
      </c>
      <c r="I923" s="80">
        <v>-6.7199315199413396</v>
      </c>
      <c r="J923" s="103">
        <v>5</v>
      </c>
      <c r="K923" s="103">
        <v>0.82781920480915905</v>
      </c>
      <c r="L923" s="103">
        <v>2.3344501575618279</v>
      </c>
      <c r="M923" s="103">
        <v>9.9260559230294731</v>
      </c>
    </row>
    <row r="924" spans="1:13" s="81" customFormat="1" x14ac:dyDescent="0.25">
      <c r="A924" s="79">
        <v>921</v>
      </c>
      <c r="B924" s="79">
        <v>60</v>
      </c>
      <c r="C924" s="79">
        <v>60</v>
      </c>
      <c r="D924" s="94"/>
      <c r="E924" s="79">
        <v>1383.3224651468261</v>
      </c>
      <c r="F924" s="79">
        <v>88.806017197513967</v>
      </c>
      <c r="G924" s="80"/>
      <c r="H924" s="79">
        <v>0</v>
      </c>
      <c r="I924" s="80">
        <v>-6.7199315199413396</v>
      </c>
      <c r="J924" s="103">
        <v>5</v>
      </c>
      <c r="K924" s="103">
        <v>1.042604356460161</v>
      </c>
      <c r="L924" s="103">
        <v>2.9401442852176531</v>
      </c>
      <c r="M924" s="103">
        <v>13.51279049228134</v>
      </c>
    </row>
    <row r="925" spans="1:13" s="81" customFormat="1" x14ac:dyDescent="0.25">
      <c r="A925" s="79">
        <v>922</v>
      </c>
      <c r="B925" s="79">
        <v>61.083984374999851</v>
      </c>
      <c r="C925" s="79">
        <v>61.083984374999851</v>
      </c>
      <c r="D925" s="94"/>
      <c r="E925" s="79">
        <v>1408.314130776917</v>
      </c>
      <c r="F925" s="79">
        <v>88.890232547649035</v>
      </c>
      <c r="G925" s="80"/>
      <c r="H925" s="79">
        <v>-10.434939416239651</v>
      </c>
      <c r="I925" s="80">
        <v>3.7150078962983089</v>
      </c>
      <c r="J925" s="103">
        <v>5</v>
      </c>
      <c r="K925" s="103">
        <v>1.30913312540668</v>
      </c>
      <c r="L925" s="103">
        <v>3.6917554136468369</v>
      </c>
      <c r="M925" s="103">
        <v>17.912097978991842</v>
      </c>
    </row>
    <row r="926" spans="1:13" s="81" customFormat="1" x14ac:dyDescent="0.25">
      <c r="A926" s="79">
        <v>923</v>
      </c>
      <c r="B926" s="79">
        <v>63</v>
      </c>
      <c r="C926" s="79">
        <v>63</v>
      </c>
      <c r="D926" s="94"/>
      <c r="E926" s="79">
        <v>1452.4885884041671</v>
      </c>
      <c r="F926" s="79">
        <v>89.022717428074586</v>
      </c>
      <c r="G926" s="80"/>
      <c r="H926" s="79">
        <v>-11.97524370134424</v>
      </c>
      <c r="I926" s="80">
        <v>5.2553121814028989</v>
      </c>
      <c r="J926" s="103">
        <v>5</v>
      </c>
      <c r="K926" s="103">
        <v>1.4055812355917241</v>
      </c>
      <c r="L926" s="103">
        <v>3.9637390843686622</v>
      </c>
      <c r="M926" s="103">
        <v>19.438490483211499</v>
      </c>
    </row>
    <row r="927" spans="1:13" s="81" customFormat="1" x14ac:dyDescent="0.25">
      <c r="A927" s="79">
        <v>924</v>
      </c>
      <c r="B927" s="79">
        <v>64</v>
      </c>
      <c r="C927" s="79">
        <v>64</v>
      </c>
      <c r="D927" s="94"/>
      <c r="E927" s="79">
        <v>1475.5439628232809</v>
      </c>
      <c r="F927" s="79">
        <v>89.076462824677407</v>
      </c>
      <c r="G927" s="80"/>
      <c r="H927" s="79">
        <v>-0.67538543721120969</v>
      </c>
      <c r="I927" s="80">
        <v>-6.0445460827301298</v>
      </c>
      <c r="J927" s="103">
        <v>5</v>
      </c>
      <c r="K927" s="103">
        <v>0.89991533465079998</v>
      </c>
      <c r="L927" s="103">
        <v>2.5377612437152561</v>
      </c>
      <c r="M927" s="103">
        <v>10.858708716444649</v>
      </c>
    </row>
    <row r="928" spans="1:13" s="81" customFormat="1" x14ac:dyDescent="0.25">
      <c r="A928" s="79">
        <v>925</v>
      </c>
      <c r="B928" s="79">
        <v>64</v>
      </c>
      <c r="C928" s="79">
        <v>64</v>
      </c>
      <c r="D928" s="94"/>
      <c r="E928" s="79">
        <v>1475.5439628232809</v>
      </c>
      <c r="F928" s="79">
        <v>89.02797293196619</v>
      </c>
      <c r="G928" s="80"/>
      <c r="H928" s="79">
        <v>-8.2732811563442645</v>
      </c>
      <c r="I928" s="80">
        <v>1.5533496364029249</v>
      </c>
      <c r="J928" s="103">
        <v>5</v>
      </c>
      <c r="K928" s="103">
        <v>0.45079462489257233</v>
      </c>
      <c r="L928" s="103">
        <v>1.271240842197054</v>
      </c>
      <c r="M928" s="103">
        <v>2.9948932817209331</v>
      </c>
    </row>
    <row r="929" spans="1:13" s="81" customFormat="1" x14ac:dyDescent="0.25">
      <c r="A929" s="79">
        <v>926</v>
      </c>
      <c r="B929" s="79">
        <v>63</v>
      </c>
      <c r="C929" s="79">
        <v>63</v>
      </c>
      <c r="D929" s="94"/>
      <c r="E929" s="79">
        <v>1452.4885884041671</v>
      </c>
      <c r="F929" s="79">
        <v>89.047172905610907</v>
      </c>
      <c r="G929" s="80"/>
      <c r="H929" s="79">
        <v>-5.8375570094159883</v>
      </c>
      <c r="I929" s="80">
        <v>-0.88237451052535132</v>
      </c>
      <c r="J929" s="103">
        <v>5</v>
      </c>
      <c r="K929" s="103">
        <v>0.28516269068924283</v>
      </c>
      <c r="L929" s="103">
        <v>0.80415878774366456</v>
      </c>
      <c r="M929" s="103">
        <v>0.1170721513510973</v>
      </c>
    </row>
    <row r="930" spans="1:13" s="81" customFormat="1" x14ac:dyDescent="0.25">
      <c r="A930" s="79">
        <v>927</v>
      </c>
      <c r="B930" s="79">
        <v>62</v>
      </c>
      <c r="C930" s="79">
        <v>62</v>
      </c>
      <c r="D930" s="94"/>
      <c r="E930" s="79">
        <v>1429.433213985054</v>
      </c>
      <c r="F930" s="79">
        <v>88.999703559175899</v>
      </c>
      <c r="G930" s="80"/>
      <c r="H930" s="79">
        <v>-10.789832759691549</v>
      </c>
      <c r="I930" s="80">
        <v>4.0699012397502097</v>
      </c>
      <c r="J930" s="103">
        <v>5</v>
      </c>
      <c r="K930" s="103">
        <v>0.24717738216826621</v>
      </c>
      <c r="L930" s="103">
        <v>0.69704021771451063</v>
      </c>
      <c r="M930" s="103">
        <v>-0.47869266356956358</v>
      </c>
    </row>
    <row r="931" spans="1:13" s="81" customFormat="1" x14ac:dyDescent="0.25">
      <c r="A931" s="79">
        <v>928</v>
      </c>
      <c r="B931" s="79">
        <v>61</v>
      </c>
      <c r="C931" s="79">
        <v>61</v>
      </c>
      <c r="D931" s="94"/>
      <c r="E931" s="79">
        <v>1406.3778395659399</v>
      </c>
      <c r="F931" s="79">
        <v>89.10618353122868</v>
      </c>
      <c r="G931" s="80"/>
      <c r="H931" s="79">
        <v>-7.353497388715569</v>
      </c>
      <c r="I931" s="80">
        <v>0.63356586877422938</v>
      </c>
      <c r="J931" s="103">
        <v>5</v>
      </c>
      <c r="K931" s="103">
        <v>0.51421414584751801</v>
      </c>
      <c r="L931" s="103">
        <v>1.4500838912900009</v>
      </c>
      <c r="M931" s="103">
        <v>4.3546195967244623</v>
      </c>
    </row>
    <row r="932" spans="1:13" s="81" customFormat="1" x14ac:dyDescent="0.25">
      <c r="A932" s="79">
        <v>929</v>
      </c>
      <c r="B932" s="79">
        <v>61</v>
      </c>
      <c r="C932" s="79">
        <v>61</v>
      </c>
      <c r="D932" s="94"/>
      <c r="E932" s="79">
        <v>1406.3778395659399</v>
      </c>
      <c r="F932" s="79">
        <v>89.091948893453718</v>
      </c>
      <c r="G932" s="80"/>
      <c r="H932" s="79">
        <v>0</v>
      </c>
      <c r="I932" s="80">
        <v>-6.7199315199413396</v>
      </c>
      <c r="J932" s="103">
        <v>5</v>
      </c>
      <c r="K932" s="103">
        <v>0.4481063493799271</v>
      </c>
      <c r="L932" s="103">
        <v>1.2636599052513939</v>
      </c>
      <c r="M932" s="103">
        <v>3.188565953390301</v>
      </c>
    </row>
    <row r="933" spans="1:13" s="81" customFormat="1" x14ac:dyDescent="0.25">
      <c r="A933" s="79">
        <v>930</v>
      </c>
      <c r="B933" s="79">
        <v>60</v>
      </c>
      <c r="C933" s="79">
        <v>60</v>
      </c>
      <c r="D933" s="94"/>
      <c r="E933" s="79">
        <v>1383.3224651468261</v>
      </c>
      <c r="F933" s="79">
        <v>89.073130794467062</v>
      </c>
      <c r="G933" s="80"/>
      <c r="H933" s="79">
        <v>-15.150654282201151</v>
      </c>
      <c r="I933" s="80">
        <v>8.430722762259812</v>
      </c>
      <c r="J933" s="103">
        <v>5</v>
      </c>
      <c r="K933" s="103">
        <v>0.3620134849416603</v>
      </c>
      <c r="L933" s="103">
        <v>1.0208780275354821</v>
      </c>
      <c r="M933" s="103">
        <v>1.742850482350274</v>
      </c>
    </row>
    <row r="934" spans="1:13" s="81" customFormat="1" x14ac:dyDescent="0.25">
      <c r="A934" s="79">
        <v>931</v>
      </c>
      <c r="B934" s="79">
        <v>60</v>
      </c>
      <c r="C934" s="79">
        <v>60</v>
      </c>
      <c r="D934" s="94"/>
      <c r="E934" s="79">
        <v>1383.3224651468261</v>
      </c>
      <c r="F934" s="79">
        <v>89.052367219396061</v>
      </c>
      <c r="G934" s="80"/>
      <c r="H934" s="79">
        <v>-9.2754220143503314</v>
      </c>
      <c r="I934" s="80">
        <v>2.5554904944089918</v>
      </c>
      <c r="J934" s="103">
        <v>5</v>
      </c>
      <c r="K934" s="103">
        <v>0.77827437771338792</v>
      </c>
      <c r="L934" s="103">
        <v>2.1947337451517539</v>
      </c>
      <c r="M934" s="103">
        <v>9.0168661862941111</v>
      </c>
    </row>
    <row r="935" spans="1:13" s="81" customFormat="1" x14ac:dyDescent="0.25">
      <c r="A935" s="79">
        <v>932</v>
      </c>
      <c r="B935" s="79">
        <v>60</v>
      </c>
      <c r="C935" s="79">
        <v>60</v>
      </c>
      <c r="D935" s="94"/>
      <c r="E935" s="79">
        <v>1383.3224651468261</v>
      </c>
      <c r="F935" s="79">
        <v>89.056757101423045</v>
      </c>
      <c r="G935" s="80"/>
      <c r="H935" s="79">
        <v>-9.3644970346003014</v>
      </c>
      <c r="I935" s="80">
        <v>2.6445655146589622</v>
      </c>
      <c r="J935" s="103">
        <v>5</v>
      </c>
      <c r="K935" s="103">
        <v>0.36260917508560597</v>
      </c>
      <c r="L935" s="103">
        <v>1.0225578737414089</v>
      </c>
      <c r="M935" s="103">
        <v>1.753429462341477</v>
      </c>
    </row>
    <row r="936" spans="1:13" s="81" customFormat="1" x14ac:dyDescent="0.25">
      <c r="A936" s="79">
        <v>933</v>
      </c>
      <c r="B936" s="79">
        <v>59.02465820312522</v>
      </c>
      <c r="C936" s="79">
        <v>59.02465820312522</v>
      </c>
      <c r="D936" s="94"/>
      <c r="E936" s="79">
        <v>1360.8355948332669</v>
      </c>
      <c r="F936" s="79">
        <v>89.035993526352044</v>
      </c>
      <c r="G936" s="80"/>
      <c r="H936" s="79">
        <v>-3.6588426557105649</v>
      </c>
      <c r="I936" s="80">
        <v>-3.0610888642307739</v>
      </c>
      <c r="J936" s="103">
        <v>5</v>
      </c>
      <c r="K936" s="103">
        <v>0.42483458763995668</v>
      </c>
      <c r="L936" s="103">
        <v>1.198033537144678</v>
      </c>
      <c r="M936" s="103">
        <v>2.9319401631792599</v>
      </c>
    </row>
    <row r="937" spans="1:13" s="81" customFormat="1" x14ac:dyDescent="0.25">
      <c r="A937" s="79">
        <v>934</v>
      </c>
      <c r="B937" s="79">
        <v>59</v>
      </c>
      <c r="C937" s="79">
        <v>59</v>
      </c>
      <c r="D937" s="94"/>
      <c r="E937" s="79">
        <v>1360.267090727712</v>
      </c>
      <c r="F937" s="79">
        <v>89.015229951281043</v>
      </c>
      <c r="G937" s="80"/>
      <c r="H937" s="79">
        <v>-1.9113936376878311</v>
      </c>
      <c r="I937" s="80">
        <v>-4.8085378822535088</v>
      </c>
      <c r="J937" s="103">
        <v>5</v>
      </c>
      <c r="K937" s="103">
        <v>0.47571911409996059</v>
      </c>
      <c r="L937" s="103">
        <v>1.3415279017618891</v>
      </c>
      <c r="M937" s="103">
        <v>3.8292231011571278</v>
      </c>
    </row>
    <row r="938" spans="1:13" s="81" customFormat="1" x14ac:dyDescent="0.25">
      <c r="A938" s="79">
        <v>935</v>
      </c>
      <c r="B938" s="79">
        <v>58</v>
      </c>
      <c r="C938" s="79">
        <v>58</v>
      </c>
      <c r="D938" s="94"/>
      <c r="E938" s="79">
        <v>1337.2117163085991</v>
      </c>
      <c r="F938" s="79">
        <v>89.083743150802079</v>
      </c>
      <c r="G938" s="80"/>
      <c r="H938" s="79">
        <v>-0.2550975909025025</v>
      </c>
      <c r="I938" s="80">
        <v>-6.4648339290388366</v>
      </c>
      <c r="J938" s="103">
        <v>5</v>
      </c>
      <c r="K938" s="103">
        <v>0.18238422149771411</v>
      </c>
      <c r="L938" s="103">
        <v>0.5143235046235537</v>
      </c>
      <c r="M938" s="103">
        <v>-1.2951955466096809</v>
      </c>
    </row>
    <row r="939" spans="1:13" s="81" customFormat="1" x14ac:dyDescent="0.25">
      <c r="A939" s="79">
        <v>936</v>
      </c>
      <c r="B939" s="79">
        <v>57</v>
      </c>
      <c r="C939" s="79">
        <v>57</v>
      </c>
      <c r="D939" s="94"/>
      <c r="E939" s="79">
        <v>1314.156341889485</v>
      </c>
      <c r="F939" s="79">
        <v>89.107461608425282</v>
      </c>
      <c r="G939" s="80"/>
      <c r="H939" s="79">
        <v>-9.2521027728352152</v>
      </c>
      <c r="I939" s="80">
        <v>2.532171252893876</v>
      </c>
      <c r="J939" s="103">
        <v>5</v>
      </c>
      <c r="K939" s="103">
        <v>0.28010250028797301</v>
      </c>
      <c r="L939" s="103">
        <v>0.78988905081208372</v>
      </c>
      <c r="M939" s="103">
        <v>0.53226254441061982</v>
      </c>
    </row>
    <row r="940" spans="1:13" s="81" customFormat="1" x14ac:dyDescent="0.25">
      <c r="A940" s="79">
        <v>937</v>
      </c>
      <c r="B940" s="79">
        <v>56</v>
      </c>
      <c r="C940" s="79">
        <v>56</v>
      </c>
      <c r="D940" s="94"/>
      <c r="E940" s="79">
        <v>1291.100967470371</v>
      </c>
      <c r="F940" s="79">
        <v>89.129987561036572</v>
      </c>
      <c r="G940" s="80"/>
      <c r="H940" s="79">
        <v>-49.690491411942332</v>
      </c>
      <c r="I940" s="80">
        <v>42.970559892000978</v>
      </c>
      <c r="J940" s="103">
        <v>5</v>
      </c>
      <c r="K940" s="103">
        <v>0.2206359814224379</v>
      </c>
      <c r="L940" s="103">
        <v>0.62219346761127481</v>
      </c>
      <c r="M940" s="103">
        <v>-0.44254109525059332</v>
      </c>
    </row>
    <row r="941" spans="1:13" s="81" customFormat="1" x14ac:dyDescent="0.25">
      <c r="A941" s="79">
        <v>938</v>
      </c>
      <c r="B941" s="79">
        <v>55</v>
      </c>
      <c r="C941" s="79">
        <v>55</v>
      </c>
      <c r="D941" s="94"/>
      <c r="E941" s="79">
        <v>1268.0455930512569</v>
      </c>
      <c r="F941" s="79">
        <v>89.15138733556779</v>
      </c>
      <c r="G941" s="80"/>
      <c r="H941" s="79">
        <v>0</v>
      </c>
      <c r="I941" s="80">
        <v>-6.7199315199413396</v>
      </c>
      <c r="J941" s="103">
        <v>5</v>
      </c>
      <c r="K941" s="103">
        <v>0.42833721602096581</v>
      </c>
      <c r="L941" s="103">
        <v>1.207910949179124</v>
      </c>
      <c r="M941" s="103">
        <v>3.296023810762406</v>
      </c>
    </row>
    <row r="942" spans="1:13" s="81" customFormat="1" x14ac:dyDescent="0.25">
      <c r="A942" s="79">
        <v>939</v>
      </c>
      <c r="B942" s="79">
        <v>55</v>
      </c>
      <c r="C942" s="79">
        <v>55</v>
      </c>
      <c r="D942" s="94"/>
      <c r="E942" s="79">
        <v>1268.0455930512569</v>
      </c>
      <c r="F942" s="79">
        <v>89.173913288179079</v>
      </c>
      <c r="G942" s="80"/>
      <c r="H942" s="79">
        <v>-2.2839248745972269</v>
      </c>
      <c r="I942" s="80">
        <v>-4.4360066453441132</v>
      </c>
      <c r="J942" s="103">
        <v>5</v>
      </c>
      <c r="K942" s="103">
        <v>0.36803208180485308</v>
      </c>
      <c r="L942" s="103">
        <v>1.0378504706896861</v>
      </c>
      <c r="M942" s="103">
        <v>2.2411604393068378</v>
      </c>
    </row>
    <row r="943" spans="1:13" s="81" customFormat="1" x14ac:dyDescent="0.25">
      <c r="A943" s="79">
        <v>940</v>
      </c>
      <c r="B943" s="79">
        <v>54</v>
      </c>
      <c r="C943" s="79">
        <v>54</v>
      </c>
      <c r="D943" s="94"/>
      <c r="E943" s="79">
        <v>1244.990218632144</v>
      </c>
      <c r="F943" s="79">
        <v>89.196439240790369</v>
      </c>
      <c r="G943" s="80"/>
      <c r="H943" s="79">
        <v>-2.1033931939685799</v>
      </c>
      <c r="I943" s="80">
        <v>-4.6165383259727601</v>
      </c>
      <c r="J943" s="103">
        <v>5</v>
      </c>
      <c r="K943" s="103">
        <v>0.29626298567374681</v>
      </c>
      <c r="L943" s="103">
        <v>0.83546161959996579</v>
      </c>
      <c r="M943" s="103">
        <v>1.057140615018956</v>
      </c>
    </row>
    <row r="944" spans="1:13" s="81" customFormat="1" x14ac:dyDescent="0.25">
      <c r="A944" s="79">
        <v>941</v>
      </c>
      <c r="B944" s="79">
        <v>54</v>
      </c>
      <c r="C944" s="79">
        <v>54</v>
      </c>
      <c r="D944" s="94"/>
      <c r="E944" s="79">
        <v>1244.990218632144</v>
      </c>
      <c r="F944" s="79">
        <v>89.218965193401658</v>
      </c>
      <c r="G944" s="80"/>
      <c r="H944" s="79">
        <v>0</v>
      </c>
      <c r="I944" s="80">
        <v>-6.7199315199413396</v>
      </c>
      <c r="J944" s="103">
        <v>5</v>
      </c>
      <c r="K944" s="103">
        <v>0.59776312543872478</v>
      </c>
      <c r="L944" s="103">
        <v>1.685692013737204</v>
      </c>
      <c r="M944" s="103">
        <v>6.2944465395017719</v>
      </c>
    </row>
    <row r="945" spans="1:13" s="81" customFormat="1" x14ac:dyDescent="0.25">
      <c r="A945" s="79">
        <v>942</v>
      </c>
      <c r="B945" s="79">
        <v>54</v>
      </c>
      <c r="C945" s="79">
        <v>54</v>
      </c>
      <c r="D945" s="94"/>
      <c r="E945" s="79">
        <v>1244.990218632144</v>
      </c>
      <c r="F945" s="79">
        <v>89.261525973888368</v>
      </c>
      <c r="G945" s="80"/>
      <c r="H945" s="79">
        <v>0</v>
      </c>
      <c r="I945" s="80">
        <v>-6.7199315199413396</v>
      </c>
      <c r="J945" s="103">
        <v>5</v>
      </c>
      <c r="K945" s="103">
        <v>0.5148761210703845</v>
      </c>
      <c r="L945" s="103">
        <v>1.4519506614184841</v>
      </c>
      <c r="M945" s="103">
        <v>4.8684133830769678</v>
      </c>
    </row>
    <row r="946" spans="1:13" s="81" customFormat="1" x14ac:dyDescent="0.25">
      <c r="A946" s="79">
        <v>943</v>
      </c>
      <c r="B946" s="79">
        <v>54</v>
      </c>
      <c r="C946" s="79">
        <v>54</v>
      </c>
      <c r="D946" s="94"/>
      <c r="E946" s="79">
        <v>1244.990218632144</v>
      </c>
      <c r="F946" s="79">
        <v>89.279990118480285</v>
      </c>
      <c r="G946" s="80"/>
      <c r="H946" s="79">
        <v>0</v>
      </c>
      <c r="I946" s="80">
        <v>-6.7199315199413396</v>
      </c>
      <c r="J946" s="103">
        <v>5</v>
      </c>
      <c r="K946" s="103">
        <v>0.53923830165141762</v>
      </c>
      <c r="L946" s="103">
        <v>1.5206520106569981</v>
      </c>
      <c r="M946" s="103">
        <v>5.2886380775561053</v>
      </c>
    </row>
    <row r="947" spans="1:13" s="81" customFormat="1" x14ac:dyDescent="0.25">
      <c r="A947" s="79">
        <v>944</v>
      </c>
      <c r="B947" s="79">
        <v>54</v>
      </c>
      <c r="C947" s="79">
        <v>54</v>
      </c>
      <c r="D947" s="94"/>
      <c r="E947" s="79">
        <v>1244.990218632144</v>
      </c>
      <c r="F947" s="79">
        <v>89.295613272072913</v>
      </c>
      <c r="G947" s="80"/>
      <c r="H947" s="79">
        <v>-2.8341620255183639</v>
      </c>
      <c r="I947" s="80">
        <v>-3.8857694944229761</v>
      </c>
      <c r="J947" s="103">
        <v>5</v>
      </c>
      <c r="K947" s="103">
        <v>0.52774740904529649</v>
      </c>
      <c r="L947" s="103">
        <v>1.488247693507736</v>
      </c>
      <c r="M947" s="103">
        <v>5.0905434874404154</v>
      </c>
    </row>
    <row r="948" spans="1:13" s="81" customFormat="1" x14ac:dyDescent="0.25">
      <c r="A948" s="79">
        <v>945</v>
      </c>
      <c r="B948" s="79">
        <v>54</v>
      </c>
      <c r="C948" s="79">
        <v>54</v>
      </c>
      <c r="D948" s="94"/>
      <c r="E948" s="79">
        <v>1244.990218632144</v>
      </c>
      <c r="F948" s="79">
        <v>89.317490119738935</v>
      </c>
      <c r="G948" s="80"/>
      <c r="H948" s="79">
        <v>0</v>
      </c>
      <c r="I948" s="80">
        <v>-6.7199315199413396</v>
      </c>
      <c r="J948" s="103">
        <v>5</v>
      </c>
      <c r="K948" s="103">
        <v>0.55952628126866621</v>
      </c>
      <c r="L948" s="103">
        <v>1.577864113177639</v>
      </c>
      <c r="M948" s="103">
        <v>5.6378976297289212</v>
      </c>
    </row>
    <row r="949" spans="1:13" s="81" customFormat="1" x14ac:dyDescent="0.25">
      <c r="A949" s="79">
        <v>946</v>
      </c>
      <c r="B949" s="79">
        <v>54</v>
      </c>
      <c r="C949" s="79">
        <v>54</v>
      </c>
      <c r="D949" s="94"/>
      <c r="E949" s="79">
        <v>1244.990218632144</v>
      </c>
      <c r="F949" s="79">
        <v>89.360050900225644</v>
      </c>
      <c r="G949" s="80"/>
      <c r="H949" s="79">
        <v>-7.938036926256208</v>
      </c>
      <c r="I949" s="80">
        <v>1.218105406314868</v>
      </c>
      <c r="J949" s="103">
        <v>5</v>
      </c>
      <c r="K949" s="103">
        <v>0.44351745088071642</v>
      </c>
      <c r="L949" s="103">
        <v>1.2507192114836201</v>
      </c>
      <c r="M949" s="103">
        <v>3.632348091216</v>
      </c>
    </row>
    <row r="950" spans="1:13" s="81" customFormat="1" x14ac:dyDescent="0.25">
      <c r="A950" s="79">
        <v>947</v>
      </c>
      <c r="B950" s="79">
        <v>53.837402343749808</v>
      </c>
      <c r="C950" s="79">
        <v>53.837402343749808</v>
      </c>
      <c r="D950" s="94"/>
      <c r="E950" s="79">
        <v>1241.2414687876251</v>
      </c>
      <c r="F950" s="79">
        <v>89.382576852836934</v>
      </c>
      <c r="G950" s="80"/>
      <c r="H950" s="79">
        <v>-7.8615391883051879</v>
      </c>
      <c r="I950" s="80">
        <v>1.1416076683638481</v>
      </c>
      <c r="J950" s="103">
        <v>5</v>
      </c>
      <c r="K950" s="103">
        <v>0.73460239661227822</v>
      </c>
      <c r="L950" s="103">
        <v>2.0715787584466239</v>
      </c>
      <c r="M950" s="103">
        <v>8.6348681758954395</v>
      </c>
    </row>
    <row r="951" spans="1:13" s="81" customFormat="1" x14ac:dyDescent="0.25">
      <c r="A951" s="79">
        <v>948</v>
      </c>
      <c r="B951" s="79">
        <v>54.827026367187322</v>
      </c>
      <c r="C951" s="79">
        <v>54.827026367187322</v>
      </c>
      <c r="D951" s="94"/>
      <c r="E951" s="79">
        <v>1264.057621182126</v>
      </c>
      <c r="F951" s="79">
        <v>89.417549370987601</v>
      </c>
      <c r="G951" s="80"/>
      <c r="H951" s="79">
        <v>-7.8615391883051879</v>
      </c>
      <c r="I951" s="80">
        <v>1.1416076683638481</v>
      </c>
      <c r="J951" s="103">
        <v>5</v>
      </c>
      <c r="K951" s="103">
        <v>0.7794599765728617</v>
      </c>
      <c r="L951" s="103">
        <v>2.1980771339354699</v>
      </c>
      <c r="M951" s="103">
        <v>9.3394474860924532</v>
      </c>
    </row>
    <row r="952" spans="1:13" s="81" customFormat="1" x14ac:dyDescent="0.25">
      <c r="A952" s="79">
        <v>949</v>
      </c>
      <c r="B952" s="79">
        <v>55</v>
      </c>
      <c r="C952" s="79">
        <v>55</v>
      </c>
      <c r="D952" s="94"/>
      <c r="E952" s="79">
        <v>1268.0455930512569</v>
      </c>
      <c r="F952" s="79">
        <v>89.452521889138268</v>
      </c>
      <c r="G952" s="80"/>
      <c r="H952" s="79">
        <v>-7.8615391883051879</v>
      </c>
      <c r="I952" s="80">
        <v>1.1416076683638481</v>
      </c>
      <c r="J952" s="103">
        <v>5</v>
      </c>
      <c r="K952" s="103">
        <v>0.74703091764510487</v>
      </c>
      <c r="L952" s="103">
        <v>2.1066271877591962</v>
      </c>
      <c r="M952" s="103">
        <v>8.7804457989631821</v>
      </c>
    </row>
    <row r="953" spans="1:13" s="81" customFormat="1" x14ac:dyDescent="0.25">
      <c r="A953" s="79">
        <v>950</v>
      </c>
      <c r="B953" s="79">
        <v>56</v>
      </c>
      <c r="C953" s="79">
        <v>56</v>
      </c>
      <c r="D953" s="94"/>
      <c r="E953" s="79">
        <v>1291.100967470371</v>
      </c>
      <c r="F953" s="79">
        <v>89.489342265227947</v>
      </c>
      <c r="G953" s="80"/>
      <c r="H953" s="79">
        <v>-7.8615391883051879</v>
      </c>
      <c r="I953" s="80">
        <v>1.1416076683638481</v>
      </c>
      <c r="J953" s="103">
        <v>5</v>
      </c>
      <c r="K953" s="103">
        <v>0.89467831358491012</v>
      </c>
      <c r="L953" s="103">
        <v>2.5229928443094458</v>
      </c>
      <c r="M953" s="103">
        <v>11.221091729435001</v>
      </c>
    </row>
    <row r="954" spans="1:13" s="81" customFormat="1" x14ac:dyDescent="0.25">
      <c r="A954" s="79">
        <v>951</v>
      </c>
      <c r="B954" s="79">
        <v>56</v>
      </c>
      <c r="C954" s="79">
        <v>56</v>
      </c>
      <c r="D954" s="94"/>
      <c r="E954" s="79">
        <v>1291.100967470371</v>
      </c>
      <c r="F954" s="79">
        <v>89.519708070328562</v>
      </c>
      <c r="G954" s="80"/>
      <c r="H954" s="79">
        <v>-9.2521027728352152</v>
      </c>
      <c r="I954" s="80">
        <v>2.532171252893876</v>
      </c>
      <c r="J954" s="103">
        <v>5</v>
      </c>
      <c r="K954" s="103">
        <v>0.26157320097712872</v>
      </c>
      <c r="L954" s="103">
        <v>0.73763642675550289</v>
      </c>
      <c r="M954" s="103">
        <v>0.28484596972135101</v>
      </c>
    </row>
    <row r="955" spans="1:13" s="81" customFormat="1" x14ac:dyDescent="0.25">
      <c r="A955" s="79">
        <v>952</v>
      </c>
      <c r="B955" s="79">
        <v>54</v>
      </c>
      <c r="C955" s="79">
        <v>54</v>
      </c>
      <c r="D955" s="94"/>
      <c r="E955" s="79">
        <v>1244.990218632144</v>
      </c>
      <c r="F955" s="79">
        <v>89.542234022939851</v>
      </c>
      <c r="G955" s="80"/>
      <c r="H955" s="79">
        <v>-20.2031293060768</v>
      </c>
      <c r="I955" s="80">
        <v>13.483197786135459</v>
      </c>
      <c r="J955" s="103">
        <v>5</v>
      </c>
      <c r="K955" s="103">
        <v>0</v>
      </c>
      <c r="L955" s="103">
        <v>0</v>
      </c>
      <c r="M955" s="103">
        <v>-4.175738565984374</v>
      </c>
    </row>
    <row r="956" spans="1:13" s="81" customFormat="1" x14ac:dyDescent="0.25">
      <c r="A956" s="79">
        <v>953</v>
      </c>
      <c r="B956" s="79">
        <v>50</v>
      </c>
      <c r="C956" s="79">
        <v>50</v>
      </c>
      <c r="D956" s="94"/>
      <c r="E956" s="79">
        <v>1420.9305227099201</v>
      </c>
      <c r="F956" s="79">
        <v>89.567771759243939</v>
      </c>
      <c r="G956" s="80"/>
      <c r="H956" s="79">
        <v>-6.7995566879968248</v>
      </c>
      <c r="I956" s="80">
        <v>7.962516805548514E-2</v>
      </c>
      <c r="J956" s="103">
        <v>4</v>
      </c>
      <c r="K956" s="103">
        <v>0</v>
      </c>
      <c r="L956" s="103">
        <v>0</v>
      </c>
      <c r="M956" s="103">
        <v>-4.8542136856714633</v>
      </c>
    </row>
    <row r="957" spans="1:13" s="81" customFormat="1" x14ac:dyDescent="0.25">
      <c r="A957" s="79">
        <v>954</v>
      </c>
      <c r="B957" s="79">
        <v>45.223022460937678</v>
      </c>
      <c r="C957" s="79">
        <v>45.223022460937678</v>
      </c>
      <c r="D957" s="94"/>
      <c r="E957" s="79">
        <v>1285.1754588788519</v>
      </c>
      <c r="F957" s="79">
        <v>89.502740994218328</v>
      </c>
      <c r="G957" s="80"/>
      <c r="H957" s="79">
        <v>-19.31020054412085</v>
      </c>
      <c r="I957" s="80">
        <v>12.590269024179509</v>
      </c>
      <c r="J957" s="103">
        <v>4</v>
      </c>
      <c r="K957" s="103">
        <v>0</v>
      </c>
      <c r="L957" s="103">
        <v>0</v>
      </c>
      <c r="M957" s="103">
        <v>-4.3278462769580646</v>
      </c>
    </row>
    <row r="958" spans="1:13" s="81" customFormat="1" x14ac:dyDescent="0.25">
      <c r="A958" s="79">
        <v>955</v>
      </c>
      <c r="B958" s="79">
        <v>40</v>
      </c>
      <c r="C958" s="79">
        <v>40</v>
      </c>
      <c r="D958" s="94"/>
      <c r="E958" s="79">
        <v>1136.7444181679359</v>
      </c>
      <c r="F958" s="79">
        <v>89.419060403714042</v>
      </c>
      <c r="G958" s="80"/>
      <c r="H958" s="79">
        <v>-21.433183830956018</v>
      </c>
      <c r="I958" s="80">
        <v>14.71325231101468</v>
      </c>
      <c r="J958" s="103">
        <v>4</v>
      </c>
      <c r="K958" s="103">
        <v>0</v>
      </c>
      <c r="L958" s="103">
        <v>0</v>
      </c>
      <c r="M958" s="103">
        <v>-3.7738219762108809</v>
      </c>
    </row>
    <row r="959" spans="1:13" s="81" customFormat="1" x14ac:dyDescent="0.25">
      <c r="A959" s="79">
        <v>956</v>
      </c>
      <c r="B959" s="79">
        <v>35</v>
      </c>
      <c r="C959" s="79">
        <v>35</v>
      </c>
      <c r="D959" s="94"/>
      <c r="E959" s="79">
        <v>1349.475213340042</v>
      </c>
      <c r="F959" s="79">
        <v>89.417511336606694</v>
      </c>
      <c r="G959" s="80"/>
      <c r="H959" s="79">
        <v>-17.962227709009401</v>
      </c>
      <c r="I959" s="80">
        <v>11.24229618906806</v>
      </c>
      <c r="J959" s="103">
        <v>3</v>
      </c>
      <c r="K959" s="103">
        <v>0</v>
      </c>
      <c r="L959" s="103">
        <v>0</v>
      </c>
      <c r="M959" s="103">
        <v>-4.5746871982804089</v>
      </c>
    </row>
    <row r="960" spans="1:13" s="81" customFormat="1" x14ac:dyDescent="0.25">
      <c r="A960" s="79">
        <v>957</v>
      </c>
      <c r="B960" s="79">
        <v>29</v>
      </c>
      <c r="C960" s="79">
        <v>29</v>
      </c>
      <c r="D960" s="94"/>
      <c r="E960" s="79">
        <v>1786.7424634931911</v>
      </c>
      <c r="F960" s="79">
        <v>89.32522881901167</v>
      </c>
      <c r="G960" s="80"/>
      <c r="H960" s="79">
        <v>-30.736395426762169</v>
      </c>
      <c r="I960" s="80">
        <v>24.016463906820832</v>
      </c>
      <c r="J960" s="103">
        <v>2</v>
      </c>
      <c r="K960" s="103">
        <v>0</v>
      </c>
      <c r="L960" s="103">
        <v>0</v>
      </c>
      <c r="M960" s="103">
        <v>-6.3818843194755432</v>
      </c>
    </row>
    <row r="961" spans="1:13" s="81" customFormat="1" x14ac:dyDescent="0.25">
      <c r="A961" s="79">
        <v>958</v>
      </c>
      <c r="B961" s="79">
        <v>26</v>
      </c>
      <c r="C961" s="79">
        <v>26</v>
      </c>
      <c r="D961" s="94"/>
      <c r="E961" s="79">
        <v>1601.907036235275</v>
      </c>
      <c r="F961" s="79">
        <v>89.280139543015963</v>
      </c>
      <c r="G961" s="80"/>
      <c r="H961" s="79">
        <v>-15.34169383993102</v>
      </c>
      <c r="I961" s="80">
        <v>8.6217623199896778</v>
      </c>
      <c r="J961" s="103">
        <v>2</v>
      </c>
      <c r="K961" s="103">
        <v>0.18166272460767199</v>
      </c>
      <c r="L961" s="103">
        <v>0.5122888833936351</v>
      </c>
      <c r="M961" s="103">
        <v>-2.3577336320661901</v>
      </c>
    </row>
    <row r="962" spans="1:13" s="81" customFormat="1" x14ac:dyDescent="0.25">
      <c r="A962" s="79">
        <v>959</v>
      </c>
      <c r="B962" s="79">
        <v>25.71716308593734</v>
      </c>
      <c r="C962" s="79">
        <v>25.71716308593734</v>
      </c>
      <c r="D962" s="94"/>
      <c r="E962" s="79">
        <v>1584.480942283581</v>
      </c>
      <c r="F962" s="79">
        <v>89.194802675693595</v>
      </c>
      <c r="G962" s="80"/>
      <c r="H962" s="79">
        <v>-1.9301785700855362E-2</v>
      </c>
      <c r="I962" s="80">
        <v>-6.7006297342404846</v>
      </c>
      <c r="J962" s="103">
        <v>2</v>
      </c>
      <c r="K962" s="103">
        <v>0.65388501208426819</v>
      </c>
      <c r="L962" s="103">
        <v>1.843955734077636</v>
      </c>
      <c r="M962" s="103">
        <v>6.2170415000128934</v>
      </c>
    </row>
    <row r="963" spans="1:13" s="81" customFormat="1" x14ac:dyDescent="0.25">
      <c r="A963" s="79">
        <v>960</v>
      </c>
      <c r="B963" s="79">
        <v>28</v>
      </c>
      <c r="C963" s="79">
        <v>28</v>
      </c>
      <c r="D963" s="94"/>
      <c r="E963" s="79">
        <v>1725.130654407219</v>
      </c>
      <c r="F963" s="79">
        <v>89.090792531600329</v>
      </c>
      <c r="G963" s="80"/>
      <c r="H963" s="79">
        <v>-2.277132108584659</v>
      </c>
      <c r="I963" s="80">
        <v>-4.4427994113566811</v>
      </c>
      <c r="J963" s="103">
        <v>2</v>
      </c>
      <c r="K963" s="103">
        <v>0.90233167343928122</v>
      </c>
      <c r="L963" s="103">
        <v>2.5445753190987732</v>
      </c>
      <c r="M963" s="103">
        <v>10.116226885148199</v>
      </c>
    </row>
    <row r="964" spans="1:13" s="81" customFormat="1" x14ac:dyDescent="0.25">
      <c r="A964" s="79">
        <v>961</v>
      </c>
      <c r="B964" s="79">
        <v>31</v>
      </c>
      <c r="C964" s="79">
        <v>31</v>
      </c>
      <c r="D964" s="94"/>
      <c r="E964" s="79">
        <v>1909.966081665136</v>
      </c>
      <c r="F964" s="79">
        <v>88.944671500078726</v>
      </c>
      <c r="G964" s="80"/>
      <c r="H964" s="79">
        <v>0</v>
      </c>
      <c r="I964" s="80">
        <v>-6.7199315199413396</v>
      </c>
      <c r="J964" s="103">
        <v>2</v>
      </c>
      <c r="K964" s="103">
        <v>1.63353390325065</v>
      </c>
      <c r="L964" s="103">
        <v>4.6065656071668331</v>
      </c>
      <c r="M964" s="103">
        <v>22.216553962882919</v>
      </c>
    </row>
    <row r="965" spans="1:13" s="81" customFormat="1" x14ac:dyDescent="0.25">
      <c r="A965" s="79">
        <v>962</v>
      </c>
      <c r="B965" s="79">
        <v>38.41235351562468</v>
      </c>
      <c r="C965" s="79">
        <v>38.41235351562468</v>
      </c>
      <c r="D965" s="94"/>
      <c r="E965" s="79">
        <v>1481.0433987254501</v>
      </c>
      <c r="F965" s="79">
        <v>88.845503329597292</v>
      </c>
      <c r="G965" s="80"/>
      <c r="H965" s="79">
        <v>-0.64519324022860325</v>
      </c>
      <c r="I965" s="80">
        <v>-6.0747382797127356</v>
      </c>
      <c r="J965" s="103">
        <v>3</v>
      </c>
      <c r="K965" s="103">
        <v>2.4762878993558548</v>
      </c>
      <c r="L965" s="103">
        <v>6.9831318761835099</v>
      </c>
      <c r="M965" s="103">
        <v>36.419187305111173</v>
      </c>
    </row>
    <row r="966" spans="1:13" s="81" customFormat="1" x14ac:dyDescent="0.25">
      <c r="A966" s="79">
        <v>963</v>
      </c>
      <c r="B966" s="79">
        <v>44.304199218750163</v>
      </c>
      <c r="C966" s="79">
        <v>44.304199218750163</v>
      </c>
      <c r="D966" s="94"/>
      <c r="E966" s="79">
        <v>1708.211962645217</v>
      </c>
      <c r="F966" s="79">
        <v>89.042328346370667</v>
      </c>
      <c r="G966" s="80"/>
      <c r="H966" s="79">
        <v>-1.5047408325774361</v>
      </c>
      <c r="I966" s="80">
        <v>-5.2151906873639033</v>
      </c>
      <c r="J966" s="103">
        <v>3</v>
      </c>
      <c r="K966" s="103">
        <v>1.9354398181067261</v>
      </c>
      <c r="L966" s="103">
        <v>5.4579402870609659</v>
      </c>
      <c r="M966" s="103">
        <v>27.794226178945109</v>
      </c>
    </row>
    <row r="967" spans="1:13" s="81" customFormat="1" x14ac:dyDescent="0.25">
      <c r="A967" s="79">
        <v>964</v>
      </c>
      <c r="B967" s="79">
        <v>48</v>
      </c>
      <c r="C967" s="79">
        <v>48</v>
      </c>
      <c r="D967" s="94"/>
      <c r="E967" s="79">
        <v>1364.093301801523</v>
      </c>
      <c r="F967" s="79">
        <v>88.919613677838129</v>
      </c>
      <c r="G967" s="80"/>
      <c r="H967" s="79">
        <v>0</v>
      </c>
      <c r="I967" s="80">
        <v>-6.7199315199413396</v>
      </c>
      <c r="J967" s="103">
        <v>4</v>
      </c>
      <c r="K967" s="103">
        <v>1.4244671172201779</v>
      </c>
      <c r="L967" s="103">
        <v>4.0169972705609007</v>
      </c>
      <c r="M967" s="103">
        <v>19.859442157676462</v>
      </c>
    </row>
    <row r="968" spans="1:13" s="81" customFormat="1" x14ac:dyDescent="0.25">
      <c r="A968" s="79">
        <v>965</v>
      </c>
      <c r="B968" s="79">
        <v>50</v>
      </c>
      <c r="C968" s="79">
        <v>50</v>
      </c>
      <c r="D968" s="94"/>
      <c r="E968" s="79">
        <v>1420.9305227099201</v>
      </c>
      <c r="F968" s="79">
        <v>89.021606836133202</v>
      </c>
      <c r="G968" s="80"/>
      <c r="H968" s="79">
        <v>-3.4994058147703551</v>
      </c>
      <c r="I968" s="80">
        <v>-3.220525705170985</v>
      </c>
      <c r="J968" s="103">
        <v>4</v>
      </c>
      <c r="K968" s="103">
        <v>0.96845863819538758</v>
      </c>
      <c r="L968" s="103">
        <v>2.7310533597109932</v>
      </c>
      <c r="M968" s="103">
        <v>12.172977766433631</v>
      </c>
    </row>
    <row r="969" spans="1:13" s="81" customFormat="1" x14ac:dyDescent="0.25">
      <c r="A969" s="79">
        <v>966</v>
      </c>
      <c r="B969" s="79">
        <v>51</v>
      </c>
      <c r="C969" s="79">
        <v>51</v>
      </c>
      <c r="D969" s="94"/>
      <c r="E969" s="79">
        <v>1449.349133164118</v>
      </c>
      <c r="F969" s="79">
        <v>89.059403982844415</v>
      </c>
      <c r="G969" s="80"/>
      <c r="H969" s="79">
        <v>-0.92600558683589484</v>
      </c>
      <c r="I969" s="80">
        <v>-5.7939259331054451</v>
      </c>
      <c r="J969" s="103">
        <v>4</v>
      </c>
      <c r="K969" s="103">
        <v>0.90958245663395898</v>
      </c>
      <c r="L969" s="103">
        <v>2.5650225277077641</v>
      </c>
      <c r="M969" s="103">
        <v>11.095287950490899</v>
      </c>
    </row>
    <row r="970" spans="1:13" s="81" customFormat="1" x14ac:dyDescent="0.25">
      <c r="A970" s="79">
        <v>967</v>
      </c>
      <c r="B970" s="79">
        <v>52</v>
      </c>
      <c r="C970" s="79">
        <v>52</v>
      </c>
      <c r="D970" s="94"/>
      <c r="E970" s="79">
        <v>1477.767743618316</v>
      </c>
      <c r="F970" s="79">
        <v>89.010895677894638</v>
      </c>
      <c r="G970" s="80"/>
      <c r="H970" s="79">
        <v>-2.29371028409343</v>
      </c>
      <c r="I970" s="80">
        <v>-4.4262212358479101</v>
      </c>
      <c r="J970" s="103">
        <v>4</v>
      </c>
      <c r="K970" s="103">
        <v>0.73366358397943798</v>
      </c>
      <c r="L970" s="103">
        <v>2.068931306822015</v>
      </c>
      <c r="M970" s="103">
        <v>7.9711030936874137</v>
      </c>
    </row>
    <row r="971" spans="1:13" s="81" customFormat="1" x14ac:dyDescent="0.25">
      <c r="A971" s="79">
        <v>968</v>
      </c>
      <c r="B971" s="79">
        <v>52</v>
      </c>
      <c r="C971" s="79">
        <v>52</v>
      </c>
      <c r="D971" s="94"/>
      <c r="E971" s="79">
        <v>1477.767743618316</v>
      </c>
      <c r="F971" s="79">
        <v>89.04911027673738</v>
      </c>
      <c r="G971" s="80"/>
      <c r="H971" s="79">
        <v>-1.5599964957501511</v>
      </c>
      <c r="I971" s="80">
        <v>-5.1599350241911894</v>
      </c>
      <c r="J971" s="103">
        <v>4</v>
      </c>
      <c r="K971" s="103">
        <v>0.57413065503248328</v>
      </c>
      <c r="L971" s="103">
        <v>1.6190484471916029</v>
      </c>
      <c r="M971" s="103">
        <v>5.1727473770839403</v>
      </c>
    </row>
    <row r="972" spans="1:13" s="81" customFormat="1" x14ac:dyDescent="0.25">
      <c r="A972" s="79">
        <v>969</v>
      </c>
      <c r="B972" s="79">
        <v>52</v>
      </c>
      <c r="C972" s="79">
        <v>52</v>
      </c>
      <c r="D972" s="94"/>
      <c r="E972" s="79">
        <v>1477.767743618316</v>
      </c>
      <c r="F972" s="79">
        <v>88.972549983963262</v>
      </c>
      <c r="G972" s="80"/>
      <c r="H972" s="79">
        <v>-2.2839248745972269</v>
      </c>
      <c r="I972" s="80">
        <v>-4.4360066453441132</v>
      </c>
      <c r="J972" s="103">
        <v>4</v>
      </c>
      <c r="K972" s="103">
        <v>0.38462416442812031</v>
      </c>
      <c r="L972" s="103">
        <v>1.084640143687299</v>
      </c>
      <c r="M972" s="103">
        <v>1.806241669516462</v>
      </c>
    </row>
    <row r="973" spans="1:13" s="81" customFormat="1" x14ac:dyDescent="0.25">
      <c r="A973" s="79">
        <v>970</v>
      </c>
      <c r="B973" s="79">
        <v>51</v>
      </c>
      <c r="C973" s="79">
        <v>51</v>
      </c>
      <c r="D973" s="94"/>
      <c r="E973" s="79">
        <v>1449.349133164118</v>
      </c>
      <c r="F973" s="79">
        <v>88.991749957607979</v>
      </c>
      <c r="G973" s="80"/>
      <c r="H973" s="79">
        <v>-3.0942579210582588</v>
      </c>
      <c r="I973" s="80">
        <v>-3.6256735988830799</v>
      </c>
      <c r="J973" s="103">
        <v>4</v>
      </c>
      <c r="K973" s="103">
        <v>0.29504903788080528</v>
      </c>
      <c r="L973" s="103">
        <v>0.83203828682387082</v>
      </c>
      <c r="M973" s="103">
        <v>0.30652536925726842</v>
      </c>
    </row>
    <row r="974" spans="1:13" s="81" customFormat="1" x14ac:dyDescent="0.25">
      <c r="A974" s="79">
        <v>971</v>
      </c>
      <c r="B974" s="79">
        <v>50</v>
      </c>
      <c r="C974" s="79">
        <v>50</v>
      </c>
      <c r="D974" s="94"/>
      <c r="E974" s="79">
        <v>1420.9305227099201</v>
      </c>
      <c r="F974" s="79">
        <v>89.043060735953745</v>
      </c>
      <c r="G974" s="80"/>
      <c r="H974" s="79">
        <v>0</v>
      </c>
      <c r="I974" s="80">
        <v>-6.7199315199413396</v>
      </c>
      <c r="J974" s="103">
        <v>4</v>
      </c>
      <c r="K974" s="103">
        <v>0</v>
      </c>
      <c r="L974" s="103">
        <v>0</v>
      </c>
      <c r="M974" s="103">
        <v>-4.8542136856714633</v>
      </c>
    </row>
    <row r="975" spans="1:13" s="81" customFormat="1" x14ac:dyDescent="0.25">
      <c r="A975" s="79">
        <v>972</v>
      </c>
      <c r="B975" s="79">
        <v>46.412841796875142</v>
      </c>
      <c r="C975" s="79">
        <v>46.412841796875142</v>
      </c>
      <c r="D975" s="94"/>
      <c r="E975" s="79">
        <v>1318.9884710977319</v>
      </c>
      <c r="F975" s="79">
        <v>88.976406206832891</v>
      </c>
      <c r="G975" s="80"/>
      <c r="H975" s="79">
        <v>-46.172372079402628</v>
      </c>
      <c r="I975" s="80">
        <v>39.452440559461287</v>
      </c>
      <c r="J975" s="103">
        <v>4</v>
      </c>
      <c r="K975" s="103">
        <v>0</v>
      </c>
      <c r="L975" s="103">
        <v>0</v>
      </c>
      <c r="M975" s="103">
        <v>-4.4571109944158289</v>
      </c>
    </row>
    <row r="976" spans="1:13" s="81" customFormat="1" x14ac:dyDescent="0.25">
      <c r="A976" s="79">
        <v>973</v>
      </c>
      <c r="B976" s="79">
        <v>42</v>
      </c>
      <c r="C976" s="79">
        <v>42</v>
      </c>
      <c r="D976" s="94"/>
      <c r="E976" s="79">
        <v>1193.581639076333</v>
      </c>
      <c r="F976" s="79">
        <v>89.020458814487284</v>
      </c>
      <c r="G976" s="80"/>
      <c r="H976" s="79">
        <v>-22.09691884210795</v>
      </c>
      <c r="I976" s="80">
        <v>15.37698732216661</v>
      </c>
      <c r="J976" s="103">
        <v>4</v>
      </c>
      <c r="K976" s="103">
        <v>0</v>
      </c>
      <c r="L976" s="103">
        <v>0</v>
      </c>
      <c r="M976" s="103">
        <v>-3.9834734450598548</v>
      </c>
    </row>
    <row r="977" spans="1:13" s="81" customFormat="1" x14ac:dyDescent="0.25">
      <c r="A977" s="79">
        <v>974</v>
      </c>
      <c r="B977" s="79">
        <v>37</v>
      </c>
      <c r="C977" s="79">
        <v>37</v>
      </c>
      <c r="D977" s="94"/>
      <c r="E977" s="79">
        <v>1426.5880826737589</v>
      </c>
      <c r="F977" s="79">
        <v>89.062159004005821</v>
      </c>
      <c r="G977" s="80"/>
      <c r="H977" s="79">
        <v>-32.220514364275473</v>
      </c>
      <c r="I977" s="80">
        <v>25.500582844334129</v>
      </c>
      <c r="J977" s="103">
        <v>3</v>
      </c>
      <c r="K977" s="103">
        <v>0</v>
      </c>
      <c r="L977" s="103">
        <v>0</v>
      </c>
      <c r="M977" s="103">
        <v>-4.8765882992425764</v>
      </c>
    </row>
    <row r="978" spans="1:13" s="81" customFormat="1" x14ac:dyDescent="0.25">
      <c r="A978" s="79">
        <v>975</v>
      </c>
      <c r="B978" s="79">
        <v>31</v>
      </c>
      <c r="C978" s="79">
        <v>31</v>
      </c>
      <c r="D978" s="94"/>
      <c r="E978" s="79">
        <v>1195.249474672609</v>
      </c>
      <c r="F978" s="79">
        <v>88.910193932516876</v>
      </c>
      <c r="G978" s="80"/>
      <c r="H978" s="79">
        <v>0</v>
      </c>
      <c r="I978" s="80">
        <v>-6.7199315199413396</v>
      </c>
      <c r="J978" s="103">
        <v>3</v>
      </c>
      <c r="K978" s="103">
        <v>0</v>
      </c>
      <c r="L978" s="103">
        <v>0</v>
      </c>
      <c r="M978" s="103">
        <v>-3.9896710846601739</v>
      </c>
    </row>
    <row r="979" spans="1:13" s="81" customFormat="1" x14ac:dyDescent="0.25">
      <c r="A979" s="79">
        <v>976</v>
      </c>
      <c r="B979" s="79">
        <v>25.453125000000121</v>
      </c>
      <c r="C979" s="79">
        <v>25.453125000000121</v>
      </c>
      <c r="D979" s="94"/>
      <c r="E979" s="79">
        <v>1568.2130781413921</v>
      </c>
      <c r="F979" s="79">
        <v>88.888376174161664</v>
      </c>
      <c r="G979" s="80"/>
      <c r="H979" s="79">
        <v>0</v>
      </c>
      <c r="I979" s="80">
        <v>-6.7199315199413396</v>
      </c>
      <c r="J979" s="103">
        <v>2</v>
      </c>
      <c r="K979" s="103">
        <v>0</v>
      </c>
      <c r="L979" s="103">
        <v>0</v>
      </c>
      <c r="M979" s="103">
        <v>-5.4489013435612748</v>
      </c>
    </row>
    <row r="980" spans="1:13" s="81" customFormat="1" x14ac:dyDescent="0.25">
      <c r="A980" s="79">
        <v>977</v>
      </c>
      <c r="B980" s="79">
        <v>21</v>
      </c>
      <c r="C980" s="79">
        <v>21</v>
      </c>
      <c r="D980" s="94"/>
      <c r="E980" s="79">
        <v>1293.8479908054151</v>
      </c>
      <c r="F980" s="79">
        <v>88.916552422693641</v>
      </c>
      <c r="G980" s="80"/>
      <c r="H980" s="79">
        <v>-3.583898400854431</v>
      </c>
      <c r="I980" s="80">
        <v>-3.1360331190869091</v>
      </c>
      <c r="J980" s="103">
        <v>2</v>
      </c>
      <c r="K980" s="103">
        <v>0</v>
      </c>
      <c r="L980" s="103">
        <v>0</v>
      </c>
      <c r="M980" s="103">
        <v>-4.3608880603053057</v>
      </c>
    </row>
    <row r="981" spans="1:13" s="81" customFormat="1" x14ac:dyDescent="0.25">
      <c r="A981" s="79">
        <v>978</v>
      </c>
      <c r="B981" s="79">
        <v>17</v>
      </c>
      <c r="C981" s="79">
        <v>17</v>
      </c>
      <c r="D981" s="94"/>
      <c r="E981" s="79">
        <v>1047.400754461526</v>
      </c>
      <c r="F981" s="79">
        <v>88.95051102100058</v>
      </c>
      <c r="G981" s="80"/>
      <c r="H981" s="79">
        <v>-3.0835439185223961</v>
      </c>
      <c r="I981" s="80">
        <v>-3.636387601418944</v>
      </c>
      <c r="J981" s="103">
        <v>2</v>
      </c>
      <c r="K981" s="103">
        <v>0</v>
      </c>
      <c r="L981" s="103">
        <v>0</v>
      </c>
      <c r="M981" s="103">
        <v>-3.4501151989623309</v>
      </c>
    </row>
    <row r="982" spans="1:13" s="81" customFormat="1" x14ac:dyDescent="0.25">
      <c r="A982" s="79">
        <v>979</v>
      </c>
      <c r="B982" s="79">
        <v>14.490356445312621</v>
      </c>
      <c r="C982" s="79">
        <v>14.490356445312621</v>
      </c>
      <c r="D982" s="94"/>
      <c r="E982" s="79">
        <v>892.77707489628642</v>
      </c>
      <c r="F982" s="79">
        <v>88.965147393982093</v>
      </c>
      <c r="G982" s="80"/>
      <c r="H982" s="79">
        <v>-5.0787289658844026</v>
      </c>
      <c r="I982" s="80">
        <v>-1.641202554056937</v>
      </c>
      <c r="J982" s="103">
        <v>2</v>
      </c>
      <c r="K982" s="103">
        <v>7.4130166368177347E-4</v>
      </c>
      <c r="L982" s="103">
        <v>2.0904706915826012E-3</v>
      </c>
      <c r="M982" s="103">
        <v>-2.9052775892733949</v>
      </c>
    </row>
    <row r="983" spans="1:13" s="81" customFormat="1" x14ac:dyDescent="0.25">
      <c r="A983" s="79">
        <v>980</v>
      </c>
      <c r="B983" s="79">
        <v>12</v>
      </c>
      <c r="C983" s="79">
        <v>12</v>
      </c>
      <c r="D983" s="94"/>
      <c r="E983" s="79">
        <v>1429.2369980325509</v>
      </c>
      <c r="F983" s="79">
        <v>89.002989625111866</v>
      </c>
      <c r="G983" s="80"/>
      <c r="H983" s="79">
        <v>-2.613223457008035</v>
      </c>
      <c r="I983" s="80">
        <v>-4.1067080629333041</v>
      </c>
      <c r="J983" s="103">
        <v>1</v>
      </c>
      <c r="K983" s="103">
        <v>0.21147323812487431</v>
      </c>
      <c r="L983" s="103">
        <v>0.59635453151214535</v>
      </c>
      <c r="M983" s="103">
        <v>-1.1210907782160759</v>
      </c>
    </row>
    <row r="984" spans="1:13" s="81" customFormat="1" x14ac:dyDescent="0.25">
      <c r="A984" s="79">
        <v>981</v>
      </c>
      <c r="B984" s="79">
        <v>11</v>
      </c>
      <c r="C984" s="79">
        <v>11</v>
      </c>
      <c r="D984" s="94"/>
      <c r="E984" s="79">
        <v>1310.1339148631721</v>
      </c>
      <c r="F984" s="79">
        <v>89.043091790170919</v>
      </c>
      <c r="G984" s="80"/>
      <c r="H984" s="79">
        <v>-41.763641776374733</v>
      </c>
      <c r="I984" s="80">
        <v>35.043710256433393</v>
      </c>
      <c r="J984" s="103">
        <v>1</v>
      </c>
      <c r="K984" s="103">
        <v>0.22504837071931691</v>
      </c>
      <c r="L984" s="103">
        <v>0.63463640542847355</v>
      </c>
      <c r="M984" s="103">
        <v>-0.43269642415413101</v>
      </c>
    </row>
    <row r="985" spans="1:13" s="81" customFormat="1" x14ac:dyDescent="0.25">
      <c r="A985" s="79">
        <v>982</v>
      </c>
      <c r="B985" s="79">
        <v>8</v>
      </c>
      <c r="C985" s="79">
        <v>8</v>
      </c>
      <c r="D985" s="94"/>
      <c r="E985" s="79">
        <v>952.82466535503374</v>
      </c>
      <c r="F985" s="79">
        <v>89.013534104765498</v>
      </c>
      <c r="G985" s="80"/>
      <c r="H985" s="79">
        <v>0</v>
      </c>
      <c r="I985" s="80">
        <v>-6.7199315199413396</v>
      </c>
      <c r="J985" s="103">
        <v>1</v>
      </c>
      <c r="K985" s="103">
        <v>4.7771470376903782E-2</v>
      </c>
      <c r="L985" s="103">
        <v>0.13471554646286871</v>
      </c>
      <c r="M985" s="103">
        <v>-2.2967581980518141</v>
      </c>
    </row>
    <row r="986" spans="1:13" s="81" customFormat="1" x14ac:dyDescent="0.25">
      <c r="A986" s="79">
        <v>983</v>
      </c>
      <c r="B986" s="79">
        <v>5</v>
      </c>
      <c r="C986" s="79">
        <v>5</v>
      </c>
      <c r="D986" s="94"/>
      <c r="E986" s="79">
        <v>800</v>
      </c>
      <c r="F986" s="79">
        <v>89.05137633589527</v>
      </c>
      <c r="G986" s="80"/>
      <c r="H986" s="79">
        <v>0</v>
      </c>
      <c r="I986" s="80">
        <v>-6.7199315199413396</v>
      </c>
      <c r="J986" s="103">
        <v>1</v>
      </c>
      <c r="K986" s="103">
        <v>8.4750000000000006E-2</v>
      </c>
      <c r="L986" s="103">
        <v>0.23899500000000001</v>
      </c>
      <c r="M986" s="103">
        <v>-1.112574560298405</v>
      </c>
    </row>
    <row r="987" spans="1:13" s="81" customFormat="1" x14ac:dyDescent="0.25">
      <c r="A987" s="79">
        <v>984</v>
      </c>
      <c r="B987" s="79">
        <v>3</v>
      </c>
      <c r="C987" s="79">
        <v>3</v>
      </c>
      <c r="D987" s="94"/>
      <c r="E987" s="79">
        <v>800</v>
      </c>
      <c r="F987" s="79">
        <v>89.072823858601353</v>
      </c>
      <c r="G987" s="80"/>
      <c r="H987" s="79">
        <v>0</v>
      </c>
      <c r="I987" s="80">
        <v>-6.7199315199413396</v>
      </c>
      <c r="J987" s="103">
        <v>1</v>
      </c>
      <c r="K987" s="103">
        <v>8.4750000000000006E-2</v>
      </c>
      <c r="L987" s="103">
        <v>0.23899500000000001</v>
      </c>
      <c r="M987" s="103">
        <v>-0.20867707123162399</v>
      </c>
    </row>
    <row r="988" spans="1:13" s="81" customFormat="1" x14ac:dyDescent="0.25">
      <c r="A988" s="79">
        <v>985</v>
      </c>
      <c r="B988" s="79">
        <v>2</v>
      </c>
      <c r="C988" s="79">
        <v>2</v>
      </c>
      <c r="D988" s="94"/>
      <c r="E988" s="79">
        <v>800</v>
      </c>
      <c r="F988" s="79">
        <v>89.1031297400135</v>
      </c>
      <c r="G988" s="80"/>
      <c r="H988" s="79">
        <v>0</v>
      </c>
      <c r="I988" s="80">
        <v>-6.7199315199413396</v>
      </c>
      <c r="J988" s="103">
        <v>1</v>
      </c>
      <c r="K988" s="103">
        <v>8.4750000000000006E-2</v>
      </c>
      <c r="L988" s="103">
        <v>0.23899500000000001</v>
      </c>
      <c r="M988" s="103">
        <v>-0.2289725160698948</v>
      </c>
    </row>
    <row r="989" spans="1:13" s="81" customFormat="1" x14ac:dyDescent="0.25">
      <c r="A989" s="79">
        <v>986</v>
      </c>
      <c r="B989" s="79">
        <v>0</v>
      </c>
      <c r="C989" s="79">
        <v>0</v>
      </c>
      <c r="D989" s="94"/>
      <c r="E989" s="79">
        <v>800</v>
      </c>
      <c r="F989" s="79">
        <v>89.12064441535523</v>
      </c>
      <c r="G989" s="80"/>
      <c r="H989" s="79">
        <v>-0.21367129970809179</v>
      </c>
      <c r="I989" s="80">
        <v>-6.5062602202332478</v>
      </c>
      <c r="J989" s="103">
        <v>1</v>
      </c>
      <c r="K989" s="103">
        <v>8.4750000000000006E-2</v>
      </c>
      <c r="L989" s="103">
        <v>0.23899500000000001</v>
      </c>
      <c r="M989" s="103">
        <v>4.635225469051521E-2</v>
      </c>
    </row>
    <row r="990" spans="1:13" s="81" customFormat="1" x14ac:dyDescent="0.25">
      <c r="A990" s="79">
        <v>987</v>
      </c>
      <c r="B990" s="79">
        <v>0</v>
      </c>
      <c r="C990" s="79">
        <v>0</v>
      </c>
      <c r="D990" s="94"/>
      <c r="E990" s="79">
        <v>800</v>
      </c>
      <c r="F990" s="79">
        <v>89.150950296767377</v>
      </c>
      <c r="G990" s="80"/>
      <c r="H990" s="79">
        <v>-4.4968804482348039</v>
      </c>
      <c r="I990" s="80">
        <v>-2.2230510717065362</v>
      </c>
      <c r="J990" s="103">
        <v>1</v>
      </c>
      <c r="K990" s="103">
        <v>8.4750000000000006E-2</v>
      </c>
      <c r="L990" s="103">
        <v>0.23899500000000001</v>
      </c>
      <c r="M990" s="103">
        <v>0.1358437123985779</v>
      </c>
    </row>
    <row r="991" spans="1:13" s="81" customFormat="1" x14ac:dyDescent="0.25">
      <c r="A991" s="79">
        <v>988</v>
      </c>
      <c r="B991" s="79">
        <v>0</v>
      </c>
      <c r="C991" s="79">
        <v>0</v>
      </c>
      <c r="D991" s="94"/>
      <c r="E991" s="79">
        <v>800</v>
      </c>
      <c r="F991" s="79">
        <v>89.182589341852776</v>
      </c>
      <c r="G991" s="80"/>
      <c r="H991" s="79">
        <v>-4.4968804482348039</v>
      </c>
      <c r="I991" s="80">
        <v>-2.2230510717065362</v>
      </c>
      <c r="J991" s="103">
        <v>1</v>
      </c>
      <c r="K991" s="103">
        <v>8.4750000000000006E-2</v>
      </c>
      <c r="L991" s="103">
        <v>0.23899500000000001</v>
      </c>
      <c r="M991" s="103">
        <v>0.1358437123985779</v>
      </c>
    </row>
    <row r="992" spans="1:13" s="81" customFormat="1" x14ac:dyDescent="0.25">
      <c r="A992" s="79">
        <v>989</v>
      </c>
      <c r="B992" s="79">
        <v>0</v>
      </c>
      <c r="C992" s="79">
        <v>0</v>
      </c>
      <c r="D992" s="94"/>
      <c r="E992" s="79">
        <v>800</v>
      </c>
      <c r="F992" s="79">
        <v>89.194117607097141</v>
      </c>
      <c r="G992" s="80"/>
      <c r="H992" s="79">
        <v>-4.4968804482348039</v>
      </c>
      <c r="I992" s="80">
        <v>-2.2230510717065362</v>
      </c>
      <c r="J992" s="103">
        <v>1</v>
      </c>
      <c r="K992" s="103">
        <v>8.4750000000000006E-2</v>
      </c>
      <c r="L992" s="103">
        <v>0.23899500000000001</v>
      </c>
      <c r="M992" s="103">
        <v>0.1358437123985779</v>
      </c>
    </row>
    <row r="993" spans="1:13" s="81" customFormat="1" x14ac:dyDescent="0.25">
      <c r="A993" s="79">
        <v>990</v>
      </c>
      <c r="B993" s="79">
        <v>0</v>
      </c>
      <c r="C993" s="79">
        <v>0</v>
      </c>
      <c r="D993" s="94"/>
      <c r="E993" s="79">
        <v>800</v>
      </c>
      <c r="F993" s="79">
        <v>89.202804881342217</v>
      </c>
      <c r="G993" s="80"/>
      <c r="H993" s="79">
        <v>-4.4968804482348039</v>
      </c>
      <c r="I993" s="80">
        <v>-2.2230510717065362</v>
      </c>
      <c r="J993" s="103">
        <v>1</v>
      </c>
      <c r="K993" s="103">
        <v>8.4750000000000006E-2</v>
      </c>
      <c r="L993" s="103">
        <v>0.23899500000000001</v>
      </c>
      <c r="M993" s="103">
        <v>0.1358437123985779</v>
      </c>
    </row>
    <row r="994" spans="1:13" s="81" customFormat="1" x14ac:dyDescent="0.25">
      <c r="A994" s="79">
        <v>991</v>
      </c>
      <c r="B994" s="79">
        <v>0</v>
      </c>
      <c r="C994" s="79">
        <v>0</v>
      </c>
      <c r="D994" s="94"/>
      <c r="E994" s="79">
        <v>800</v>
      </c>
      <c r="F994" s="79">
        <v>89.230653294373923</v>
      </c>
      <c r="G994" s="80"/>
      <c r="H994" s="79">
        <v>-4.4968804482348039</v>
      </c>
      <c r="I994" s="80">
        <v>-2.2230510717065362</v>
      </c>
      <c r="J994" s="103">
        <v>1</v>
      </c>
      <c r="K994" s="103">
        <v>8.4750000000000006E-2</v>
      </c>
      <c r="L994" s="103">
        <v>0.23899500000000001</v>
      </c>
      <c r="M994" s="103">
        <v>0.1358437123985779</v>
      </c>
    </row>
    <row r="995" spans="1:13" s="81" customFormat="1" x14ac:dyDescent="0.25">
      <c r="A995" s="79">
        <v>992</v>
      </c>
      <c r="B995" s="79">
        <v>0</v>
      </c>
      <c r="C995" s="79">
        <v>0</v>
      </c>
      <c r="D995" s="94"/>
      <c r="E995" s="79">
        <v>800</v>
      </c>
      <c r="F995" s="79">
        <v>89.239340568618999</v>
      </c>
      <c r="G995" s="80"/>
      <c r="H995" s="79">
        <v>-4.4968804482348039</v>
      </c>
      <c r="I995" s="80">
        <v>-2.2230510717065362</v>
      </c>
      <c r="J995" s="103">
        <v>1</v>
      </c>
      <c r="K995" s="103">
        <v>8.4750000000000006E-2</v>
      </c>
      <c r="L995" s="103">
        <v>0.23899500000000001</v>
      </c>
      <c r="M995" s="103">
        <v>0.1358437123985779</v>
      </c>
    </row>
    <row r="996" spans="1:13" s="81" customFormat="1" x14ac:dyDescent="0.25">
      <c r="A996" s="79">
        <v>993</v>
      </c>
      <c r="B996" s="79">
        <v>0</v>
      </c>
      <c r="C996" s="79">
        <v>0</v>
      </c>
      <c r="D996" s="94"/>
      <c r="E996" s="79">
        <v>800</v>
      </c>
      <c r="F996" s="79">
        <v>89.248027842864076</v>
      </c>
      <c r="G996" s="80"/>
      <c r="H996" s="79">
        <v>-4.4968804482348039</v>
      </c>
      <c r="I996" s="80">
        <v>-2.2230510717065362</v>
      </c>
      <c r="J996" s="103">
        <v>1</v>
      </c>
      <c r="K996" s="103">
        <v>8.4750000000000006E-2</v>
      </c>
      <c r="L996" s="103">
        <v>0.23899500000000001</v>
      </c>
      <c r="M996" s="103">
        <v>0.1358437123985779</v>
      </c>
    </row>
    <row r="997" spans="1:13" s="81" customFormat="1" x14ac:dyDescent="0.25">
      <c r="A997" s="79">
        <v>994</v>
      </c>
      <c r="B997" s="79">
        <v>0</v>
      </c>
      <c r="C997" s="79">
        <v>0</v>
      </c>
      <c r="D997" s="94"/>
      <c r="E997" s="79">
        <v>800</v>
      </c>
      <c r="F997" s="79">
        <v>89.256715117109152</v>
      </c>
      <c r="G997" s="80"/>
      <c r="H997" s="79">
        <v>-4.4968804482348039</v>
      </c>
      <c r="I997" s="80">
        <v>-2.2230510717065362</v>
      </c>
      <c r="J997" s="103">
        <v>1</v>
      </c>
      <c r="K997" s="103">
        <v>8.4750000000000006E-2</v>
      </c>
      <c r="L997" s="103">
        <v>0.23899500000000001</v>
      </c>
      <c r="M997" s="103">
        <v>0.1358437123985779</v>
      </c>
    </row>
    <row r="998" spans="1:13" s="81" customFormat="1" x14ac:dyDescent="0.25">
      <c r="A998" s="79">
        <v>995</v>
      </c>
      <c r="B998" s="79">
        <v>0</v>
      </c>
      <c r="C998" s="79">
        <v>0</v>
      </c>
      <c r="D998" s="94"/>
      <c r="E998" s="79">
        <v>800</v>
      </c>
      <c r="F998" s="79">
        <v>89.265402391354229</v>
      </c>
      <c r="G998" s="80"/>
      <c r="H998" s="79">
        <v>-4.4968804482348039</v>
      </c>
      <c r="I998" s="80">
        <v>-2.2230510717065362</v>
      </c>
      <c r="J998" s="103">
        <v>1</v>
      </c>
      <c r="K998" s="103">
        <v>8.4750000000000006E-2</v>
      </c>
      <c r="L998" s="103">
        <v>0.23899500000000001</v>
      </c>
      <c r="M998" s="103">
        <v>0.1358437123985779</v>
      </c>
    </row>
    <row r="999" spans="1:13" s="81" customFormat="1" x14ac:dyDescent="0.25">
      <c r="A999" s="79">
        <v>996</v>
      </c>
      <c r="B999" s="79">
        <v>0</v>
      </c>
      <c r="C999" s="79">
        <v>0</v>
      </c>
      <c r="D999" s="94"/>
      <c r="E999" s="79">
        <v>800</v>
      </c>
      <c r="F999" s="79">
        <v>89.274089665599305</v>
      </c>
      <c r="G999" s="80"/>
      <c r="H999" s="79">
        <v>-4.4968804482348039</v>
      </c>
      <c r="I999" s="80">
        <v>-2.2230510717065362</v>
      </c>
      <c r="J999" s="103">
        <v>1</v>
      </c>
      <c r="K999" s="103">
        <v>8.4750000000000006E-2</v>
      </c>
      <c r="L999" s="103">
        <v>0.23899500000000001</v>
      </c>
      <c r="M999" s="103">
        <v>0.1358437123985779</v>
      </c>
    </row>
    <row r="1000" spans="1:13" s="81" customFormat="1" x14ac:dyDescent="0.25">
      <c r="A1000" s="79">
        <v>997</v>
      </c>
      <c r="B1000" s="79">
        <v>0</v>
      </c>
      <c r="C1000" s="79">
        <v>0</v>
      </c>
      <c r="D1000" s="94"/>
      <c r="E1000" s="79">
        <v>800</v>
      </c>
      <c r="F1000" s="79">
        <v>89.282776939844382</v>
      </c>
      <c r="G1000" s="80"/>
      <c r="H1000" s="79">
        <v>-4.8157284635800268</v>
      </c>
      <c r="I1000" s="80">
        <v>-1.904203056361313</v>
      </c>
      <c r="J1000" s="103">
        <v>1</v>
      </c>
      <c r="K1000" s="103">
        <v>8.4750000000000006E-2</v>
      </c>
      <c r="L1000" s="103">
        <v>0.23899500000000001</v>
      </c>
      <c r="M1000" s="103">
        <v>0.14250558033243349</v>
      </c>
    </row>
    <row r="1001" spans="1:13" s="81" customFormat="1" x14ac:dyDescent="0.25">
      <c r="A1001" s="79">
        <v>998</v>
      </c>
      <c r="B1001" s="79">
        <v>0</v>
      </c>
      <c r="C1001" s="79">
        <v>0</v>
      </c>
      <c r="D1001" s="94"/>
      <c r="E1001" s="79">
        <v>800</v>
      </c>
      <c r="F1001" s="79">
        <v>89.291464214089459</v>
      </c>
      <c r="G1001" s="80"/>
      <c r="H1001" s="79">
        <v>-4.8157284635800268</v>
      </c>
      <c r="I1001" s="80">
        <v>-1.904203056361313</v>
      </c>
      <c r="J1001" s="103">
        <v>1</v>
      </c>
      <c r="K1001" s="103">
        <v>8.4750000000000006E-2</v>
      </c>
      <c r="L1001" s="103">
        <v>0.23899500000000001</v>
      </c>
      <c r="M1001" s="103">
        <v>0.14250558033243349</v>
      </c>
    </row>
    <row r="1002" spans="1:13" s="81" customFormat="1" x14ac:dyDescent="0.25">
      <c r="A1002" s="79">
        <v>999</v>
      </c>
      <c r="B1002" s="79">
        <v>0</v>
      </c>
      <c r="C1002" s="79">
        <v>0</v>
      </c>
      <c r="D1002" s="94"/>
      <c r="E1002" s="79">
        <v>800</v>
      </c>
      <c r="F1002" s="79">
        <v>89.300151488334535</v>
      </c>
      <c r="G1002" s="80"/>
      <c r="H1002" s="79">
        <v>-4.8157284635800268</v>
      </c>
      <c r="I1002" s="80">
        <v>-1.904203056361313</v>
      </c>
      <c r="J1002" s="103">
        <v>1</v>
      </c>
      <c r="K1002" s="103">
        <v>8.4750000000000006E-2</v>
      </c>
      <c r="L1002" s="103">
        <v>0.23899500000000001</v>
      </c>
      <c r="M1002" s="103">
        <v>0.14250558033243349</v>
      </c>
    </row>
    <row r="1003" spans="1:13" s="81" customFormat="1" x14ac:dyDescent="0.25">
      <c r="A1003" s="79">
        <v>1000</v>
      </c>
      <c r="B1003" s="79">
        <v>0</v>
      </c>
      <c r="C1003" s="79">
        <v>0</v>
      </c>
      <c r="D1003" s="94"/>
      <c r="E1003" s="79">
        <v>800</v>
      </c>
      <c r="F1003" s="79">
        <v>89.308838762579612</v>
      </c>
      <c r="G1003" s="80"/>
      <c r="H1003" s="79">
        <v>-4.8157284635800268</v>
      </c>
      <c r="I1003" s="80">
        <v>-1.904203056361313</v>
      </c>
      <c r="J1003" s="103">
        <v>1</v>
      </c>
      <c r="K1003" s="103">
        <v>8.4750000000000006E-2</v>
      </c>
      <c r="L1003" s="103">
        <v>0.23899500000000001</v>
      </c>
      <c r="M1003" s="103">
        <v>0.14250558033243349</v>
      </c>
    </row>
    <row r="1004" spans="1:13" s="81" customFormat="1" x14ac:dyDescent="0.25">
      <c r="A1004" s="79">
        <v>1001</v>
      </c>
      <c r="B1004" s="79">
        <v>0</v>
      </c>
      <c r="C1004" s="79">
        <v>0</v>
      </c>
      <c r="D1004" s="94"/>
      <c r="E1004" s="79">
        <v>800</v>
      </c>
      <c r="F1004" s="79">
        <v>89.317526036824688</v>
      </c>
      <c r="G1004" s="80"/>
      <c r="H1004" s="79">
        <v>-4.8157284635800268</v>
      </c>
      <c r="I1004" s="80">
        <v>-1.904203056361313</v>
      </c>
      <c r="J1004" s="103">
        <v>1</v>
      </c>
      <c r="K1004" s="103">
        <v>8.4750000000000006E-2</v>
      </c>
      <c r="L1004" s="103">
        <v>0.23899500000000001</v>
      </c>
      <c r="M1004" s="103">
        <v>0.14250558033243349</v>
      </c>
    </row>
    <row r="1005" spans="1:13" s="81" customFormat="1" x14ac:dyDescent="0.25">
      <c r="A1005" s="79">
        <v>1002</v>
      </c>
      <c r="B1005" s="79">
        <v>0</v>
      </c>
      <c r="C1005" s="79">
        <v>0</v>
      </c>
      <c r="D1005" s="94"/>
      <c r="E1005" s="79">
        <v>800</v>
      </c>
      <c r="F1005" s="79">
        <v>89.326213311069765</v>
      </c>
      <c r="G1005" s="80"/>
      <c r="H1005" s="79">
        <v>-4.8157284635800268</v>
      </c>
      <c r="I1005" s="80">
        <v>-1.904203056361313</v>
      </c>
      <c r="J1005" s="103">
        <v>1</v>
      </c>
      <c r="K1005" s="103">
        <v>8.4750000000000006E-2</v>
      </c>
      <c r="L1005" s="103">
        <v>0.23899500000000001</v>
      </c>
      <c r="M1005" s="103">
        <v>0.14250558033243349</v>
      </c>
    </row>
    <row r="1006" spans="1:13" s="81" customFormat="1" x14ac:dyDescent="0.25">
      <c r="A1006" s="79">
        <v>1003</v>
      </c>
      <c r="B1006" s="79">
        <v>0</v>
      </c>
      <c r="C1006" s="79">
        <v>0</v>
      </c>
      <c r="D1006" s="94"/>
      <c r="E1006" s="79">
        <v>800</v>
      </c>
      <c r="F1006" s="79">
        <v>89.334900585314841</v>
      </c>
      <c r="G1006" s="80"/>
      <c r="H1006" s="79">
        <v>-4.8157284635800268</v>
      </c>
      <c r="I1006" s="80">
        <v>-1.904203056361313</v>
      </c>
      <c r="J1006" s="103">
        <v>1</v>
      </c>
      <c r="K1006" s="103">
        <v>8.4750000000000006E-2</v>
      </c>
      <c r="L1006" s="103">
        <v>0.23899500000000001</v>
      </c>
      <c r="M1006" s="103">
        <v>0.14250558033243349</v>
      </c>
    </row>
    <row r="1007" spans="1:13" s="81" customFormat="1" x14ac:dyDescent="0.25">
      <c r="A1007" s="79">
        <v>1004</v>
      </c>
      <c r="B1007" s="79">
        <v>0</v>
      </c>
      <c r="C1007" s="79">
        <v>0</v>
      </c>
      <c r="D1007" s="94"/>
      <c r="E1007" s="79">
        <v>800</v>
      </c>
      <c r="F1007" s="79">
        <v>89.343587859559918</v>
      </c>
      <c r="G1007" s="80"/>
      <c r="H1007" s="79">
        <v>-4.8157284635800268</v>
      </c>
      <c r="I1007" s="80">
        <v>-1.904203056361313</v>
      </c>
      <c r="J1007" s="103">
        <v>1</v>
      </c>
      <c r="K1007" s="103">
        <v>8.4750000000000006E-2</v>
      </c>
      <c r="L1007" s="103">
        <v>0.23899500000000001</v>
      </c>
      <c r="M1007" s="103">
        <v>0.14250558033243349</v>
      </c>
    </row>
    <row r="1008" spans="1:13" s="81" customFormat="1" x14ac:dyDescent="0.25">
      <c r="A1008" s="79">
        <v>1005</v>
      </c>
      <c r="B1008" s="79">
        <v>0</v>
      </c>
      <c r="C1008" s="79">
        <v>0</v>
      </c>
      <c r="D1008" s="94"/>
      <c r="E1008" s="79">
        <v>800</v>
      </c>
      <c r="F1008" s="79">
        <v>89.352275133804994</v>
      </c>
      <c r="G1008" s="80"/>
      <c r="H1008" s="79">
        <v>-4.8157284635800268</v>
      </c>
      <c r="I1008" s="80">
        <v>-1.904203056361313</v>
      </c>
      <c r="J1008" s="103">
        <v>1</v>
      </c>
      <c r="K1008" s="103">
        <v>8.4750000000000006E-2</v>
      </c>
      <c r="L1008" s="103">
        <v>0.23899500000000001</v>
      </c>
      <c r="M1008" s="103">
        <v>0.14250558033243349</v>
      </c>
    </row>
    <row r="1009" spans="1:13" s="81" customFormat="1" x14ac:dyDescent="0.25">
      <c r="A1009" s="79">
        <v>1006</v>
      </c>
      <c r="B1009" s="79">
        <v>0</v>
      </c>
      <c r="C1009" s="79">
        <v>0</v>
      </c>
      <c r="D1009" s="94"/>
      <c r="E1009" s="79">
        <v>800</v>
      </c>
      <c r="F1009" s="79">
        <v>89.360962408050071</v>
      </c>
      <c r="G1009" s="80"/>
      <c r="H1009" s="79">
        <v>-4.8157284635800268</v>
      </c>
      <c r="I1009" s="80">
        <v>-1.904203056361313</v>
      </c>
      <c r="J1009" s="103">
        <v>1</v>
      </c>
      <c r="K1009" s="103">
        <v>8.4750000000000006E-2</v>
      </c>
      <c r="L1009" s="103">
        <v>0.23899500000000001</v>
      </c>
      <c r="M1009" s="103">
        <v>0.14250558033243349</v>
      </c>
    </row>
    <row r="1010" spans="1:13" s="81" customFormat="1" x14ac:dyDescent="0.25">
      <c r="A1010" s="79">
        <v>1007</v>
      </c>
      <c r="B1010" s="79">
        <v>0</v>
      </c>
      <c r="C1010" s="79">
        <v>0</v>
      </c>
      <c r="D1010" s="94"/>
      <c r="E1010" s="79">
        <v>800</v>
      </c>
      <c r="F1010" s="79">
        <v>89.369649682295147</v>
      </c>
      <c r="G1010" s="80"/>
      <c r="H1010" s="79">
        <v>-4.8157284635800268</v>
      </c>
      <c r="I1010" s="80">
        <v>-1.904203056361313</v>
      </c>
      <c r="J1010" s="103">
        <v>1</v>
      </c>
      <c r="K1010" s="103">
        <v>8.4750000000000006E-2</v>
      </c>
      <c r="L1010" s="103">
        <v>0.23899500000000001</v>
      </c>
      <c r="M1010" s="103">
        <v>0.14250558033243349</v>
      </c>
    </row>
    <row r="1011" spans="1:13" s="81" customFormat="1" x14ac:dyDescent="0.25">
      <c r="A1011" s="79">
        <v>1008</v>
      </c>
      <c r="B1011" s="79">
        <v>0</v>
      </c>
      <c r="C1011" s="79">
        <v>0</v>
      </c>
      <c r="D1011" s="94"/>
      <c r="E1011" s="79">
        <v>800</v>
      </c>
      <c r="F1011" s="79">
        <v>89.378336956540224</v>
      </c>
      <c r="G1011" s="80"/>
      <c r="H1011" s="79">
        <v>-4.8157284635800268</v>
      </c>
      <c r="I1011" s="80">
        <v>-1.904203056361313</v>
      </c>
      <c r="J1011" s="103">
        <v>1</v>
      </c>
      <c r="K1011" s="103">
        <v>8.4750000000000006E-2</v>
      </c>
      <c r="L1011" s="103">
        <v>0.23899500000000001</v>
      </c>
      <c r="M1011" s="103">
        <v>0.14250558033243349</v>
      </c>
    </row>
    <row r="1012" spans="1:13" s="81" customFormat="1" x14ac:dyDescent="0.25">
      <c r="A1012" s="79">
        <v>1009</v>
      </c>
      <c r="B1012" s="79">
        <v>0</v>
      </c>
      <c r="C1012" s="79">
        <v>0</v>
      </c>
      <c r="D1012" s="94"/>
      <c r="E1012" s="79">
        <v>800</v>
      </c>
      <c r="F1012" s="79">
        <v>89.3870242307853</v>
      </c>
      <c r="G1012" s="80"/>
      <c r="H1012" s="79">
        <v>-4.8157284635800268</v>
      </c>
      <c r="I1012" s="80">
        <v>-1.904203056361313</v>
      </c>
      <c r="J1012" s="103">
        <v>1</v>
      </c>
      <c r="K1012" s="103">
        <v>8.4750000000000006E-2</v>
      </c>
      <c r="L1012" s="103">
        <v>0.23899500000000001</v>
      </c>
      <c r="M1012" s="103">
        <v>0.14250558033243349</v>
      </c>
    </row>
    <row r="1013" spans="1:13" s="81" customFormat="1" x14ac:dyDescent="0.25">
      <c r="A1013" s="79">
        <v>1010</v>
      </c>
      <c r="B1013" s="79">
        <v>0</v>
      </c>
      <c r="C1013" s="79">
        <v>0</v>
      </c>
      <c r="D1013" s="94"/>
      <c r="E1013" s="79">
        <v>800</v>
      </c>
      <c r="F1013" s="79">
        <v>89.395711505030377</v>
      </c>
      <c r="G1013" s="80"/>
      <c r="H1013" s="79">
        <v>-4.2005818674134154</v>
      </c>
      <c r="I1013" s="80">
        <v>-2.5193496525279251</v>
      </c>
      <c r="J1013" s="103">
        <v>1</v>
      </c>
      <c r="K1013" s="103">
        <v>8.4750000000000006E-2</v>
      </c>
      <c r="L1013" s="103">
        <v>0.23899500000000001</v>
      </c>
      <c r="M1013" s="103">
        <v>0.12965298227192579</v>
      </c>
    </row>
    <row r="1014" spans="1:13" s="81" customFormat="1" x14ac:dyDescent="0.25">
      <c r="A1014" s="79">
        <v>1011</v>
      </c>
      <c r="B1014" s="79">
        <v>0</v>
      </c>
      <c r="C1014" s="79">
        <v>0</v>
      </c>
      <c r="D1014" s="94"/>
      <c r="E1014" s="79">
        <v>800</v>
      </c>
      <c r="F1014" s="79">
        <v>89.404398779275454</v>
      </c>
      <c r="G1014" s="80"/>
      <c r="H1014" s="79">
        <v>-2.0728045340884109</v>
      </c>
      <c r="I1014" s="80">
        <v>-4.6471269858529283</v>
      </c>
      <c r="J1014" s="103">
        <v>1</v>
      </c>
      <c r="K1014" s="103">
        <v>8.4750000000000006E-2</v>
      </c>
      <c r="L1014" s="103">
        <v>0.23899500000000001</v>
      </c>
      <c r="M1014" s="103">
        <v>8.5196153610424E-2</v>
      </c>
    </row>
    <row r="1015" spans="1:13" s="81" customFormat="1" x14ac:dyDescent="0.25">
      <c r="A1015" s="79">
        <v>1012</v>
      </c>
      <c r="B1015" s="79">
        <v>0</v>
      </c>
      <c r="C1015" s="79">
        <v>0</v>
      </c>
      <c r="D1015" s="94"/>
      <c r="E1015" s="79">
        <v>800</v>
      </c>
      <c r="F1015" s="79">
        <v>89.41308605352053</v>
      </c>
      <c r="G1015" s="80"/>
      <c r="H1015" s="79">
        <v>-2.0728045340884109</v>
      </c>
      <c r="I1015" s="80">
        <v>-4.6471269858529283</v>
      </c>
      <c r="J1015" s="103">
        <v>1</v>
      </c>
      <c r="K1015" s="103">
        <v>8.4750000000000006E-2</v>
      </c>
      <c r="L1015" s="103">
        <v>0.23899500000000001</v>
      </c>
      <c r="M1015" s="103">
        <v>8.5196153610424E-2</v>
      </c>
    </row>
    <row r="1016" spans="1:13" s="81" customFormat="1" x14ac:dyDescent="0.25">
      <c r="A1016" s="79">
        <v>1013</v>
      </c>
      <c r="B1016" s="79">
        <v>0</v>
      </c>
      <c r="C1016" s="79">
        <v>0</v>
      </c>
      <c r="D1016" s="94"/>
      <c r="E1016" s="79">
        <v>800</v>
      </c>
      <c r="F1016" s="79">
        <v>89.421773327765607</v>
      </c>
      <c r="G1016" s="80"/>
      <c r="H1016" s="79">
        <v>0</v>
      </c>
      <c r="I1016" s="80">
        <v>-6.7199315199413396</v>
      </c>
      <c r="J1016" s="103">
        <v>1</v>
      </c>
      <c r="K1016" s="103">
        <v>8.4750000000000006E-2</v>
      </c>
      <c r="L1016" s="103">
        <v>0.23899500000000001</v>
      </c>
      <c r="M1016" s="103">
        <v>4.1887902047863898E-2</v>
      </c>
    </row>
    <row r="1017" spans="1:13" s="81" customFormat="1" x14ac:dyDescent="0.25">
      <c r="A1017" s="79">
        <v>1014</v>
      </c>
      <c r="B1017" s="79">
        <v>0</v>
      </c>
      <c r="C1017" s="79">
        <v>0</v>
      </c>
      <c r="D1017" s="94"/>
      <c r="E1017" s="79">
        <v>800</v>
      </c>
      <c r="F1017" s="79">
        <v>89.430460602010683</v>
      </c>
      <c r="G1017" s="80"/>
      <c r="H1017" s="79">
        <v>0</v>
      </c>
      <c r="I1017" s="80">
        <v>-6.7199315199413396</v>
      </c>
      <c r="J1017" s="103">
        <v>1</v>
      </c>
      <c r="K1017" s="103">
        <v>8.4750000000000006E-2</v>
      </c>
      <c r="L1017" s="103">
        <v>0.23899500000000001</v>
      </c>
      <c r="M1017" s="103">
        <v>4.1887902047863898E-2</v>
      </c>
    </row>
    <row r="1018" spans="1:13" s="81" customFormat="1" x14ac:dyDescent="0.25">
      <c r="A1018" s="79">
        <v>1015</v>
      </c>
      <c r="B1018" s="79">
        <v>0</v>
      </c>
      <c r="C1018" s="79">
        <v>0</v>
      </c>
      <c r="D1018" s="94"/>
      <c r="E1018" s="79">
        <v>800</v>
      </c>
      <c r="F1018" s="79">
        <v>89.43914787625576</v>
      </c>
      <c r="G1018" s="80"/>
      <c r="H1018" s="79">
        <v>-2.2555359175629839</v>
      </c>
      <c r="I1018" s="80">
        <v>-4.4643956023783549</v>
      </c>
      <c r="J1018" s="103">
        <v>1</v>
      </c>
      <c r="K1018" s="103">
        <v>8.4750000000000006E-2</v>
      </c>
      <c r="L1018" s="103">
        <v>0.23899500000000001</v>
      </c>
      <c r="M1018" s="103">
        <v>8.901406147088313E-2</v>
      </c>
    </row>
    <row r="1019" spans="1:13" s="81" customFormat="1" x14ac:dyDescent="0.25">
      <c r="A1019" s="79">
        <v>1016</v>
      </c>
      <c r="B1019" s="79">
        <v>0</v>
      </c>
      <c r="C1019" s="79">
        <v>0</v>
      </c>
      <c r="D1019" s="94"/>
      <c r="E1019" s="79">
        <v>800</v>
      </c>
      <c r="F1019" s="79">
        <v>89.447835150500836</v>
      </c>
      <c r="G1019" s="80"/>
      <c r="H1019" s="79">
        <v>-11.751262065049319</v>
      </c>
      <c r="I1019" s="80">
        <v>5.0313305451079779</v>
      </c>
      <c r="J1019" s="103">
        <v>1</v>
      </c>
      <c r="K1019" s="103">
        <v>8.4750000000000006E-2</v>
      </c>
      <c r="L1019" s="103">
        <v>0.23899500000000001</v>
      </c>
      <c r="M1019" s="103">
        <v>0.28741351978998442</v>
      </c>
    </row>
    <row r="1020" spans="1:13" s="81" customFormat="1" x14ac:dyDescent="0.25">
      <c r="A1020" s="79">
        <v>1017</v>
      </c>
      <c r="B1020" s="79">
        <v>0</v>
      </c>
      <c r="C1020" s="79">
        <v>0</v>
      </c>
      <c r="D1020" s="94"/>
      <c r="E1020" s="79">
        <v>800</v>
      </c>
      <c r="F1020" s="79">
        <v>89.456522424745913</v>
      </c>
      <c r="G1020" s="80"/>
      <c r="H1020" s="79">
        <v>-11.751262065049319</v>
      </c>
      <c r="I1020" s="80">
        <v>5.0313305451079779</v>
      </c>
      <c r="J1020" s="103">
        <v>1</v>
      </c>
      <c r="K1020" s="103">
        <v>8.4750000000000006E-2</v>
      </c>
      <c r="L1020" s="103">
        <v>0.23899500000000001</v>
      </c>
      <c r="M1020" s="103">
        <v>0.28741351978998442</v>
      </c>
    </row>
    <row r="1021" spans="1:13" s="81" customFormat="1" x14ac:dyDescent="0.25">
      <c r="A1021" s="79">
        <v>1018</v>
      </c>
      <c r="B1021" s="79">
        <v>0</v>
      </c>
      <c r="C1021" s="79">
        <v>0</v>
      </c>
      <c r="D1021" s="94"/>
      <c r="E1021" s="79">
        <v>800</v>
      </c>
      <c r="F1021" s="79">
        <v>89.465209698990989</v>
      </c>
      <c r="G1021" s="80"/>
      <c r="H1021" s="79">
        <v>-2.2555359175629839</v>
      </c>
      <c r="I1021" s="80">
        <v>-4.4643956023783549</v>
      </c>
      <c r="J1021" s="103">
        <v>1</v>
      </c>
      <c r="K1021" s="103">
        <v>8.4750000000000006E-2</v>
      </c>
      <c r="L1021" s="103">
        <v>0.23899500000000001</v>
      </c>
      <c r="M1021" s="103">
        <v>8.901406147088313E-2</v>
      </c>
    </row>
    <row r="1022" spans="1:13" s="81" customFormat="1" x14ac:dyDescent="0.25">
      <c r="A1022" s="79">
        <v>1019</v>
      </c>
      <c r="B1022" s="79">
        <v>0</v>
      </c>
      <c r="C1022" s="79">
        <v>0</v>
      </c>
      <c r="D1022" s="94"/>
      <c r="E1022" s="79">
        <v>800</v>
      </c>
      <c r="F1022" s="79">
        <v>89.473896973236066</v>
      </c>
      <c r="G1022" s="80"/>
      <c r="H1022" s="79">
        <v>-2.2555359175629839</v>
      </c>
      <c r="I1022" s="80">
        <v>-4.4643956023783549</v>
      </c>
      <c r="J1022" s="103">
        <v>1</v>
      </c>
      <c r="K1022" s="103">
        <v>8.4750000000000006E-2</v>
      </c>
      <c r="L1022" s="103">
        <v>0.23899500000000001</v>
      </c>
      <c r="M1022" s="103">
        <v>8.901406147088313E-2</v>
      </c>
    </row>
    <row r="1023" spans="1:13" s="81" customFormat="1" x14ac:dyDescent="0.25">
      <c r="A1023" s="79">
        <v>1020</v>
      </c>
      <c r="B1023" s="79">
        <v>0</v>
      </c>
      <c r="C1023" s="79">
        <v>0</v>
      </c>
      <c r="D1023" s="94"/>
      <c r="E1023" s="79">
        <v>800</v>
      </c>
      <c r="F1023" s="79">
        <v>89.482584247481142</v>
      </c>
      <c r="G1023" s="80"/>
      <c r="H1023" s="79">
        <v>-3.1974036166978062</v>
      </c>
      <c r="I1023" s="80">
        <v>-3.5225279032435339</v>
      </c>
      <c r="J1023" s="103">
        <v>1</v>
      </c>
      <c r="K1023" s="103">
        <v>8.4750000000000006E-2</v>
      </c>
      <c r="L1023" s="103">
        <v>0.23899500000000001</v>
      </c>
      <c r="M1023" s="103">
        <v>0.10869302423942009</v>
      </c>
    </row>
    <row r="1024" spans="1:13" s="81" customFormat="1" x14ac:dyDescent="0.25">
      <c r="A1024" s="79">
        <v>1021</v>
      </c>
      <c r="B1024" s="79">
        <v>0</v>
      </c>
      <c r="C1024" s="79">
        <v>0</v>
      </c>
      <c r="D1024" s="94"/>
      <c r="E1024" s="79">
        <v>800</v>
      </c>
      <c r="F1024" s="79">
        <v>89.491271521726219</v>
      </c>
      <c r="G1024" s="80"/>
      <c r="H1024" s="79">
        <v>-11.751262065049319</v>
      </c>
      <c r="I1024" s="80">
        <v>5.0313305451079779</v>
      </c>
      <c r="J1024" s="103">
        <v>1</v>
      </c>
      <c r="K1024" s="103">
        <v>8.4750000000000006E-2</v>
      </c>
      <c r="L1024" s="103">
        <v>0.23899500000000001</v>
      </c>
      <c r="M1024" s="103">
        <v>0.28741351978998442</v>
      </c>
    </row>
    <row r="1025" spans="1:13" s="81" customFormat="1" x14ac:dyDescent="0.25">
      <c r="A1025" s="79">
        <v>1022</v>
      </c>
      <c r="B1025" s="79">
        <v>0</v>
      </c>
      <c r="C1025" s="79">
        <v>0</v>
      </c>
      <c r="D1025" s="94"/>
      <c r="E1025" s="79">
        <v>800</v>
      </c>
      <c r="F1025" s="79">
        <v>89.499958795971295</v>
      </c>
      <c r="G1025" s="80"/>
      <c r="H1025" s="79">
        <v>-11.751262065049319</v>
      </c>
      <c r="I1025" s="80">
        <v>5.0313305451079779</v>
      </c>
      <c r="J1025" s="103">
        <v>1</v>
      </c>
      <c r="K1025" s="103">
        <v>8.4750000000000006E-2</v>
      </c>
      <c r="L1025" s="103">
        <v>0.23899500000000001</v>
      </c>
      <c r="M1025" s="103">
        <v>0.28741351978998442</v>
      </c>
    </row>
    <row r="1026" spans="1:13" s="81" customFormat="1" x14ac:dyDescent="0.25">
      <c r="A1026" s="79">
        <v>1023</v>
      </c>
      <c r="B1026" s="79">
        <v>0</v>
      </c>
      <c r="C1026" s="79">
        <v>0</v>
      </c>
      <c r="D1026" s="94"/>
      <c r="E1026" s="79">
        <v>800</v>
      </c>
      <c r="F1026" s="79">
        <v>89.508646070216372</v>
      </c>
      <c r="G1026" s="80"/>
      <c r="H1026" s="79">
        <v>-3.1974036166978062</v>
      </c>
      <c r="I1026" s="80">
        <v>-3.5225279032435339</v>
      </c>
      <c r="J1026" s="103">
        <v>1</v>
      </c>
      <c r="K1026" s="103">
        <v>8.4750000000000006E-2</v>
      </c>
      <c r="L1026" s="103">
        <v>0.23899500000000001</v>
      </c>
      <c r="M1026" s="103">
        <v>0.10869302423942009</v>
      </c>
    </row>
    <row r="1027" spans="1:13" s="81" customFormat="1" x14ac:dyDescent="0.25">
      <c r="A1027" s="79">
        <v>1024</v>
      </c>
      <c r="B1027" s="79">
        <v>0</v>
      </c>
      <c r="C1027" s="79">
        <v>0</v>
      </c>
      <c r="D1027" s="94"/>
      <c r="E1027" s="79">
        <v>800</v>
      </c>
      <c r="F1027" s="79">
        <v>89.517333344461449</v>
      </c>
      <c r="G1027" s="80"/>
      <c r="H1027" s="79">
        <v>-3.1974036166978062</v>
      </c>
      <c r="I1027" s="80">
        <v>-3.5225279032435339</v>
      </c>
      <c r="J1027" s="103">
        <v>1</v>
      </c>
      <c r="K1027" s="103">
        <v>8.4750000000000006E-2</v>
      </c>
      <c r="L1027" s="103">
        <v>0.23899500000000001</v>
      </c>
      <c r="M1027" s="103">
        <v>0.10869302423942009</v>
      </c>
    </row>
    <row r="1028" spans="1:13" s="81" customFormat="1" x14ac:dyDescent="0.25">
      <c r="A1028" s="79">
        <v>1025</v>
      </c>
      <c r="B1028" s="79">
        <v>0</v>
      </c>
      <c r="C1028" s="79">
        <v>0</v>
      </c>
      <c r="D1028" s="94"/>
      <c r="E1028" s="79">
        <v>800</v>
      </c>
      <c r="F1028" s="79">
        <v>89.578221508838013</v>
      </c>
      <c r="G1028" s="80"/>
      <c r="H1028" s="79">
        <v>-11.751262065049319</v>
      </c>
      <c r="I1028" s="80">
        <v>5.0313305451079779</v>
      </c>
      <c r="J1028" s="103">
        <v>1</v>
      </c>
      <c r="K1028" s="103">
        <v>8.4750000000000006E-2</v>
      </c>
      <c r="L1028" s="103">
        <v>0.23899500000000001</v>
      </c>
      <c r="M1028" s="103">
        <v>0.28741351978998442</v>
      </c>
    </row>
    <row r="1029" spans="1:13" s="81" customFormat="1" x14ac:dyDescent="0.25">
      <c r="A1029" s="79">
        <v>1026</v>
      </c>
      <c r="B1029" s="79">
        <v>0</v>
      </c>
      <c r="C1029" s="79">
        <v>0</v>
      </c>
      <c r="D1029" s="94"/>
      <c r="E1029" s="79">
        <v>800</v>
      </c>
      <c r="F1029" s="79">
        <v>89.602534584919511</v>
      </c>
      <c r="G1029" s="80"/>
      <c r="H1029" s="79">
        <v>-11.751262065049319</v>
      </c>
      <c r="I1029" s="80">
        <v>5.0313305451079779</v>
      </c>
      <c r="J1029" s="103">
        <v>1</v>
      </c>
      <c r="K1029" s="103">
        <v>8.4750000000000006E-2</v>
      </c>
      <c r="L1029" s="103">
        <v>0.23899500000000001</v>
      </c>
      <c r="M1029" s="103">
        <v>0.28741351978998442</v>
      </c>
    </row>
    <row r="1030" spans="1:13" s="81" customFormat="1" x14ac:dyDescent="0.25">
      <c r="A1030" s="79">
        <v>1027</v>
      </c>
      <c r="B1030" s="79">
        <v>0</v>
      </c>
      <c r="C1030" s="79">
        <v>0</v>
      </c>
      <c r="D1030" s="94"/>
      <c r="E1030" s="79">
        <v>800</v>
      </c>
      <c r="F1030" s="79">
        <v>89.508847975501737</v>
      </c>
      <c r="G1030" s="80"/>
      <c r="H1030" s="79">
        <v>-2.5558297029276922</v>
      </c>
      <c r="I1030" s="80">
        <v>-4.1641018170136466</v>
      </c>
      <c r="J1030" s="103">
        <v>1</v>
      </c>
      <c r="K1030" s="103">
        <v>8.4750000000000006E-2</v>
      </c>
      <c r="L1030" s="103">
        <v>0.23899500000000001</v>
      </c>
      <c r="M1030" s="103">
        <v>9.5288265615736417E-2</v>
      </c>
    </row>
    <row r="1031" spans="1:13" s="81" customFormat="1" x14ac:dyDescent="0.25">
      <c r="A1031" s="79">
        <v>1028</v>
      </c>
      <c r="B1031" s="79">
        <v>2.066894531248697</v>
      </c>
      <c r="C1031" s="79">
        <v>2.066894531248697</v>
      </c>
      <c r="D1031" s="94"/>
      <c r="E1031" s="79">
        <v>800</v>
      </c>
      <c r="F1031" s="79">
        <v>89.5277801290285</v>
      </c>
      <c r="G1031" s="80"/>
      <c r="H1031" s="79">
        <v>-4.1221586728153374</v>
      </c>
      <c r="I1031" s="80">
        <v>-2.5977728471260022</v>
      </c>
      <c r="J1031" s="103">
        <v>1</v>
      </c>
      <c r="K1031" s="103">
        <v>8.4750000000000006E-2</v>
      </c>
      <c r="L1031" s="103">
        <v>0.23899500000000001</v>
      </c>
      <c r="M1031" s="103">
        <v>1.2248961406276559</v>
      </c>
    </row>
    <row r="1032" spans="1:13" s="81" customFormat="1" x14ac:dyDescent="0.25">
      <c r="A1032" s="79">
        <v>1029</v>
      </c>
      <c r="B1032" s="79">
        <v>7</v>
      </c>
      <c r="C1032" s="79">
        <v>7</v>
      </c>
      <c r="D1032" s="94"/>
      <c r="E1032" s="79">
        <v>833.72158218565471</v>
      </c>
      <c r="F1032" s="79">
        <v>89.572538003828456</v>
      </c>
      <c r="G1032" s="80"/>
      <c r="H1032" s="79">
        <v>-2.6078705811820222</v>
      </c>
      <c r="I1032" s="80">
        <v>-4.112060938759317</v>
      </c>
      <c r="J1032" s="103">
        <v>1</v>
      </c>
      <c r="K1032" s="103">
        <v>0.46713729213048871</v>
      </c>
      <c r="L1032" s="103">
        <v>1.317327163807978</v>
      </c>
      <c r="M1032" s="103">
        <v>5.1132766640910896</v>
      </c>
    </row>
    <row r="1033" spans="1:13" s="81" customFormat="1" x14ac:dyDescent="0.25">
      <c r="A1033" s="79">
        <v>1030</v>
      </c>
      <c r="B1033" s="79">
        <v>12.04980468749868</v>
      </c>
      <c r="C1033" s="79">
        <v>12.04980468749868</v>
      </c>
      <c r="D1033" s="94"/>
      <c r="E1033" s="79">
        <v>1435.168889869931</v>
      </c>
      <c r="F1033" s="79">
        <v>89.610389216816387</v>
      </c>
      <c r="G1033" s="80"/>
      <c r="H1033" s="79">
        <v>-2.7318616442324219</v>
      </c>
      <c r="I1033" s="80">
        <v>-3.9880698757089168</v>
      </c>
      <c r="J1033" s="103">
        <v>1</v>
      </c>
      <c r="K1033" s="103">
        <v>0.85568925385798689</v>
      </c>
      <c r="L1033" s="103">
        <v>2.4130436958795229</v>
      </c>
      <c r="M1033" s="103">
        <v>10.20752924468284</v>
      </c>
    </row>
    <row r="1034" spans="1:13" s="81" customFormat="1" x14ac:dyDescent="0.25">
      <c r="A1034" s="79">
        <v>1031</v>
      </c>
      <c r="B1034" s="79">
        <v>18.963623046876329</v>
      </c>
      <c r="C1034" s="79">
        <v>18.963623046876329</v>
      </c>
      <c r="D1034" s="94"/>
      <c r="E1034" s="79">
        <v>1168.383122742486</v>
      </c>
      <c r="F1034" s="79">
        <v>89.529096454122168</v>
      </c>
      <c r="G1034" s="80"/>
      <c r="H1034" s="79">
        <v>-2.7318616442324219</v>
      </c>
      <c r="I1034" s="80">
        <v>-3.9880698757089168</v>
      </c>
      <c r="J1034" s="103">
        <v>2</v>
      </c>
      <c r="K1034" s="103">
        <v>1.0893777727171901</v>
      </c>
      <c r="L1034" s="103">
        <v>3.072045319062477</v>
      </c>
      <c r="M1034" s="103">
        <v>14.63770493900167</v>
      </c>
    </row>
    <row r="1035" spans="1:13" s="81" customFormat="1" x14ac:dyDescent="0.25">
      <c r="A1035" s="79">
        <v>1032</v>
      </c>
      <c r="B1035" s="79">
        <v>23</v>
      </c>
      <c r="C1035" s="79">
        <v>23</v>
      </c>
      <c r="D1035" s="94"/>
      <c r="E1035" s="79">
        <v>1417.0716089773589</v>
      </c>
      <c r="F1035" s="79">
        <v>89.520922528203869</v>
      </c>
      <c r="G1035" s="80"/>
      <c r="H1035" s="79">
        <v>-11.29233756279517</v>
      </c>
      <c r="I1035" s="80">
        <v>4.5724060428538307</v>
      </c>
      <c r="J1035" s="103">
        <v>2</v>
      </c>
      <c r="K1035" s="103">
        <v>0.80724086949510776</v>
      </c>
      <c r="L1035" s="103">
        <v>2.2764192519762041</v>
      </c>
      <c r="M1035" s="103">
        <v>9.423132472795686</v>
      </c>
    </row>
    <row r="1036" spans="1:13" s="81" customFormat="1" x14ac:dyDescent="0.25">
      <c r="A1036" s="79">
        <v>1033</v>
      </c>
      <c r="B1036" s="79">
        <v>26</v>
      </c>
      <c r="C1036" s="79">
        <v>26</v>
      </c>
      <c r="D1036" s="94"/>
      <c r="E1036" s="79">
        <v>1601.907036235275</v>
      </c>
      <c r="F1036" s="79">
        <v>89.42382875721043</v>
      </c>
      <c r="G1036" s="80"/>
      <c r="H1036" s="79">
        <v>-7.0492240119967233</v>
      </c>
      <c r="I1036" s="80">
        <v>0.32929249205538369</v>
      </c>
      <c r="J1036" s="103">
        <v>2</v>
      </c>
      <c r="K1036" s="103">
        <v>1.2047923016708499</v>
      </c>
      <c r="L1036" s="103">
        <v>3.397514290711797</v>
      </c>
      <c r="M1036" s="103">
        <v>15.754166408354321</v>
      </c>
    </row>
    <row r="1037" spans="1:13" s="81" customFormat="1" x14ac:dyDescent="0.25">
      <c r="A1037" s="79">
        <v>1034</v>
      </c>
      <c r="B1037" s="79">
        <v>31</v>
      </c>
      <c r="C1037" s="79">
        <v>31</v>
      </c>
      <c r="D1037" s="94"/>
      <c r="E1037" s="79">
        <v>1195.249474672609</v>
      </c>
      <c r="F1037" s="79">
        <v>89.395334482414</v>
      </c>
      <c r="G1037" s="80"/>
      <c r="H1037" s="79">
        <v>-13.112644001275671</v>
      </c>
      <c r="I1037" s="80">
        <v>6.3927124813343266</v>
      </c>
      <c r="J1037" s="103">
        <v>3</v>
      </c>
      <c r="K1037" s="103">
        <v>1.15181216146593</v>
      </c>
      <c r="L1037" s="103">
        <v>3.248110295333924</v>
      </c>
      <c r="M1037" s="103">
        <v>15.616438869654679</v>
      </c>
    </row>
    <row r="1038" spans="1:13" s="81" customFormat="1" x14ac:dyDescent="0.25">
      <c r="A1038" s="79">
        <v>1035</v>
      </c>
      <c r="B1038" s="79">
        <v>33.01196289062365</v>
      </c>
      <c r="C1038" s="79">
        <v>33.01196289062365</v>
      </c>
      <c r="D1038" s="94"/>
      <c r="E1038" s="79">
        <v>1272.8235904170831</v>
      </c>
      <c r="F1038" s="79">
        <v>89.508967396986108</v>
      </c>
      <c r="G1038" s="80"/>
      <c r="H1038" s="79">
        <v>-11.339600306932169</v>
      </c>
      <c r="I1038" s="80">
        <v>4.6196687869908306</v>
      </c>
      <c r="J1038" s="103">
        <v>3</v>
      </c>
      <c r="K1038" s="103">
        <v>0.87553584774575266</v>
      </c>
      <c r="L1038" s="103">
        <v>2.469011090643022</v>
      </c>
      <c r="M1038" s="103">
        <v>10.938772554049841</v>
      </c>
    </row>
    <row r="1039" spans="1:13" s="81" customFormat="1" x14ac:dyDescent="0.25">
      <c r="A1039" s="79">
        <v>1036</v>
      </c>
      <c r="B1039" s="79">
        <v>36</v>
      </c>
      <c r="C1039" s="79">
        <v>36</v>
      </c>
      <c r="D1039" s="94"/>
      <c r="E1039" s="79">
        <v>1388.0316480069009</v>
      </c>
      <c r="F1039" s="79">
        <v>89.511027572572189</v>
      </c>
      <c r="G1039" s="80"/>
      <c r="H1039" s="79">
        <v>0</v>
      </c>
      <c r="I1039" s="80">
        <v>-6.7199315199413396</v>
      </c>
      <c r="J1039" s="103">
        <v>3</v>
      </c>
      <c r="K1039" s="103">
        <v>1.1203010665413979</v>
      </c>
      <c r="L1039" s="103">
        <v>3.1592490076467419</v>
      </c>
      <c r="M1039" s="103">
        <v>14.807046891450559</v>
      </c>
    </row>
    <row r="1040" spans="1:13" s="81" customFormat="1" x14ac:dyDescent="0.25">
      <c r="A1040" s="79">
        <v>1037</v>
      </c>
      <c r="B1040" s="79">
        <v>38</v>
      </c>
      <c r="C1040" s="79">
        <v>38</v>
      </c>
      <c r="D1040" s="94"/>
      <c r="E1040" s="79">
        <v>1465.144517340618</v>
      </c>
      <c r="F1040" s="79">
        <v>89.518294769372375</v>
      </c>
      <c r="G1040" s="80"/>
      <c r="H1040" s="79">
        <v>-1.8810809678881351</v>
      </c>
      <c r="I1040" s="80">
        <v>-4.8388505520532048</v>
      </c>
      <c r="J1040" s="103">
        <v>3</v>
      </c>
      <c r="K1040" s="103">
        <v>0.8166951235858777</v>
      </c>
      <c r="L1040" s="103">
        <v>2.3030802485121749</v>
      </c>
      <c r="M1040" s="103">
        <v>9.4511801412705339</v>
      </c>
    </row>
    <row r="1041" spans="1:13" s="81" customFormat="1" x14ac:dyDescent="0.25">
      <c r="A1041" s="79">
        <v>1038</v>
      </c>
      <c r="B1041" s="79">
        <v>40</v>
      </c>
      <c r="C1041" s="79">
        <v>40</v>
      </c>
      <c r="D1041" s="94"/>
      <c r="E1041" s="79">
        <v>1542.2573866743339</v>
      </c>
      <c r="F1041" s="79">
        <v>89.424185642537935</v>
      </c>
      <c r="G1041" s="80"/>
      <c r="H1041" s="79">
        <v>-8.1922048238873106</v>
      </c>
      <c r="I1041" s="80">
        <v>1.472273303945971</v>
      </c>
      <c r="J1041" s="103">
        <v>3</v>
      </c>
      <c r="K1041" s="103">
        <v>1.4360969430723689</v>
      </c>
      <c r="L1041" s="103">
        <v>4.0497933794640808</v>
      </c>
      <c r="M1041" s="103">
        <v>19.795413369742452</v>
      </c>
    </row>
    <row r="1042" spans="1:13" s="81" customFormat="1" x14ac:dyDescent="0.25">
      <c r="A1042" s="79">
        <v>1039</v>
      </c>
      <c r="B1042" s="79">
        <v>44</v>
      </c>
      <c r="C1042" s="79">
        <v>44</v>
      </c>
      <c r="D1042" s="94"/>
      <c r="E1042" s="79">
        <v>1696.4831253417681</v>
      </c>
      <c r="F1042" s="79">
        <v>89.381876418804666</v>
      </c>
      <c r="G1042" s="80"/>
      <c r="H1042" s="79">
        <v>-10.62119333420503</v>
      </c>
      <c r="I1042" s="80">
        <v>3.9012618142636941</v>
      </c>
      <c r="J1042" s="103">
        <v>3</v>
      </c>
      <c r="K1042" s="103">
        <v>1.328634481045434</v>
      </c>
      <c r="L1042" s="103">
        <v>3.7467492365481241</v>
      </c>
      <c r="M1042" s="103">
        <v>17.621817858533522</v>
      </c>
    </row>
    <row r="1043" spans="1:13" s="81" customFormat="1" x14ac:dyDescent="0.25">
      <c r="A1043" s="79">
        <v>1040</v>
      </c>
      <c r="B1043" s="79">
        <v>45</v>
      </c>
      <c r="C1043" s="79">
        <v>45</v>
      </c>
      <c r="D1043" s="94"/>
      <c r="E1043" s="79">
        <v>1278.837470438928</v>
      </c>
      <c r="F1043" s="79">
        <v>89.29468620125796</v>
      </c>
      <c r="G1043" s="80"/>
      <c r="H1043" s="79">
        <v>-7.8615391883051879</v>
      </c>
      <c r="I1043" s="80">
        <v>1.1416076683638481</v>
      </c>
      <c r="J1043" s="103">
        <v>4</v>
      </c>
      <c r="K1043" s="103">
        <v>0.79560914836471153</v>
      </c>
      <c r="L1043" s="103">
        <v>2.243617798388486</v>
      </c>
      <c r="M1043" s="103">
        <v>9.5777803967603283</v>
      </c>
    </row>
    <row r="1044" spans="1:13" s="81" customFormat="1" x14ac:dyDescent="0.25">
      <c r="A1044" s="79">
        <v>1041</v>
      </c>
      <c r="B1044" s="79">
        <v>47</v>
      </c>
      <c r="C1044" s="79">
        <v>47</v>
      </c>
      <c r="D1044" s="94"/>
      <c r="E1044" s="79">
        <v>1335.6746913473251</v>
      </c>
      <c r="F1044" s="79">
        <v>89.299287633076744</v>
      </c>
      <c r="G1044" s="80"/>
      <c r="H1044" s="79">
        <v>-11.339600306932169</v>
      </c>
      <c r="I1044" s="80">
        <v>4.6196687869908306</v>
      </c>
      <c r="J1044" s="103">
        <v>4</v>
      </c>
      <c r="K1044" s="103">
        <v>1.1984152560648891</v>
      </c>
      <c r="L1044" s="103">
        <v>3.3795310221029862</v>
      </c>
      <c r="M1044" s="103">
        <v>16.19542785519274</v>
      </c>
    </row>
    <row r="1045" spans="1:13" s="81" customFormat="1" x14ac:dyDescent="0.25">
      <c r="A1045" s="79">
        <v>1042</v>
      </c>
      <c r="B1045" s="79">
        <v>49</v>
      </c>
      <c r="C1045" s="79">
        <v>49</v>
      </c>
      <c r="D1045" s="94"/>
      <c r="E1045" s="79">
        <v>1392.511912255721</v>
      </c>
      <c r="F1045" s="79">
        <v>89.328231079998346</v>
      </c>
      <c r="G1045" s="80"/>
      <c r="H1045" s="79">
        <v>-2.7857418585806579</v>
      </c>
      <c r="I1045" s="80">
        <v>-3.9341896613606808</v>
      </c>
      <c r="J1045" s="103">
        <v>4</v>
      </c>
      <c r="K1045" s="103">
        <v>1.264643489837995</v>
      </c>
      <c r="L1045" s="103">
        <v>3.5662946413431471</v>
      </c>
      <c r="M1045" s="103">
        <v>17.201056003267709</v>
      </c>
    </row>
    <row r="1046" spans="1:13" s="81" customFormat="1" x14ac:dyDescent="0.25">
      <c r="A1046" s="79">
        <v>1043</v>
      </c>
      <c r="B1046" s="79">
        <v>50.944824218748707</v>
      </c>
      <c r="C1046" s="79">
        <v>50.944824218748707</v>
      </c>
      <c r="D1046" s="94"/>
      <c r="E1046" s="79">
        <v>1447.781114130232</v>
      </c>
      <c r="F1046" s="79">
        <v>89.336373191408356</v>
      </c>
      <c r="G1046" s="80"/>
      <c r="H1046" s="79">
        <v>0</v>
      </c>
      <c r="I1046" s="80">
        <v>-6.7199315199413396</v>
      </c>
      <c r="J1046" s="103">
        <v>4</v>
      </c>
      <c r="K1046" s="103">
        <v>0.78364121916576068</v>
      </c>
      <c r="L1046" s="103">
        <v>2.209868238047445</v>
      </c>
      <c r="M1046" s="103">
        <v>8.9289982061604256</v>
      </c>
    </row>
    <row r="1047" spans="1:13" s="81" customFormat="1" x14ac:dyDescent="0.25">
      <c r="A1047" s="79">
        <v>1044</v>
      </c>
      <c r="B1047" s="79">
        <v>51.073486328126258</v>
      </c>
      <c r="C1047" s="79">
        <v>51.073486328126258</v>
      </c>
      <c r="D1047" s="94"/>
      <c r="E1047" s="79">
        <v>1451.4375124968481</v>
      </c>
      <c r="F1047" s="79">
        <v>89.31127306789331</v>
      </c>
      <c r="G1047" s="80"/>
      <c r="H1047" s="79">
        <v>-8.6561946930435187</v>
      </c>
      <c r="I1047" s="80">
        <v>1.9362631731021791</v>
      </c>
      <c r="J1047" s="103">
        <v>4</v>
      </c>
      <c r="K1047" s="103">
        <v>0.96429959040850499</v>
      </c>
      <c r="L1047" s="103">
        <v>2.7193248449519838</v>
      </c>
      <c r="M1047" s="103">
        <v>12.02670857851261</v>
      </c>
    </row>
    <row r="1048" spans="1:13" s="81" customFormat="1" x14ac:dyDescent="0.25">
      <c r="A1048" s="79">
        <v>1045</v>
      </c>
      <c r="B1048" s="79">
        <v>52.916748046873749</v>
      </c>
      <c r="C1048" s="79">
        <v>52.916748046873749</v>
      </c>
      <c r="D1048" s="94"/>
      <c r="E1048" s="79">
        <v>1503.8204492470691</v>
      </c>
      <c r="F1048" s="79">
        <v>89.247632950967429</v>
      </c>
      <c r="G1048" s="80"/>
      <c r="H1048" s="79">
        <v>-8.904204592293679</v>
      </c>
      <c r="I1048" s="80">
        <v>2.1842730723523389</v>
      </c>
      <c r="J1048" s="103">
        <v>4</v>
      </c>
      <c r="K1048" s="103">
        <v>0.75138471084193614</v>
      </c>
      <c r="L1048" s="103">
        <v>2.1189048845742602</v>
      </c>
      <c r="M1048" s="103">
        <v>8.19979169840955</v>
      </c>
    </row>
    <row r="1049" spans="1:13" s="81" customFormat="1" x14ac:dyDescent="0.25">
      <c r="A1049" s="79">
        <v>1046</v>
      </c>
      <c r="B1049" s="79">
        <v>52</v>
      </c>
      <c r="C1049" s="79">
        <v>52</v>
      </c>
      <c r="D1049" s="94"/>
      <c r="E1049" s="79">
        <v>1477.767743618316</v>
      </c>
      <c r="F1049" s="79">
        <v>89.216275034055812</v>
      </c>
      <c r="G1049" s="80"/>
      <c r="H1049" s="79">
        <v>-7.938036926256208</v>
      </c>
      <c r="I1049" s="80">
        <v>1.218105406314868</v>
      </c>
      <c r="J1049" s="103">
        <v>4</v>
      </c>
      <c r="K1049" s="103">
        <v>0.4858494094251643</v>
      </c>
      <c r="L1049" s="103">
        <v>1.370095334578963</v>
      </c>
      <c r="M1049" s="103">
        <v>3.61019334250045</v>
      </c>
    </row>
    <row r="1050" spans="1:13" s="81" customFormat="1" x14ac:dyDescent="0.25">
      <c r="A1050" s="79">
        <v>1047</v>
      </c>
      <c r="B1050" s="79">
        <v>53</v>
      </c>
      <c r="C1050" s="79">
        <v>53</v>
      </c>
      <c r="D1050" s="94"/>
      <c r="E1050" s="79">
        <v>1506.1863540725151</v>
      </c>
      <c r="F1050" s="79">
        <v>89.152297865487299</v>
      </c>
      <c r="G1050" s="80"/>
      <c r="H1050" s="79">
        <v>-7.8615391883051879</v>
      </c>
      <c r="I1050" s="80">
        <v>1.1416076683638481</v>
      </c>
      <c r="J1050" s="103">
        <v>4</v>
      </c>
      <c r="K1050" s="103">
        <v>0.8833315017194453</v>
      </c>
      <c r="L1050" s="103">
        <v>2.490994834848836</v>
      </c>
      <c r="M1050" s="103">
        <v>10.48643252952445</v>
      </c>
    </row>
    <row r="1051" spans="1:13" s="81" customFormat="1" x14ac:dyDescent="0.25">
      <c r="A1051" s="79">
        <v>1048</v>
      </c>
      <c r="B1051" s="79">
        <v>53</v>
      </c>
      <c r="C1051" s="79">
        <v>53</v>
      </c>
      <c r="D1051" s="94"/>
      <c r="E1051" s="79">
        <v>1506.1863540725151</v>
      </c>
      <c r="F1051" s="79">
        <v>89.087656043530146</v>
      </c>
      <c r="G1051" s="80"/>
      <c r="H1051" s="79">
        <v>-7.353497388715569</v>
      </c>
      <c r="I1051" s="80">
        <v>0.63356586877422938</v>
      </c>
      <c r="J1051" s="103">
        <v>4</v>
      </c>
      <c r="K1051" s="103">
        <v>0.55830998446872981</v>
      </c>
      <c r="L1051" s="103">
        <v>1.574434156201818</v>
      </c>
      <c r="M1051" s="103">
        <v>4.7961823564319319</v>
      </c>
    </row>
    <row r="1052" spans="1:13" s="81" customFormat="1" x14ac:dyDescent="0.25">
      <c r="A1052" s="79">
        <v>1049</v>
      </c>
      <c r="B1052" s="79">
        <v>53</v>
      </c>
      <c r="C1052" s="79">
        <v>53</v>
      </c>
      <c r="D1052" s="94"/>
      <c r="E1052" s="79">
        <v>1506.1863540725151</v>
      </c>
      <c r="F1052" s="79">
        <v>88.995915243094629</v>
      </c>
      <c r="G1052" s="80"/>
      <c r="H1052" s="79">
        <v>-2.0532932102854642</v>
      </c>
      <c r="I1052" s="80">
        <v>-4.666638309655875</v>
      </c>
      <c r="J1052" s="103">
        <v>4</v>
      </c>
      <c r="K1052" s="103">
        <v>0.42191562511006481</v>
      </c>
      <c r="L1052" s="103">
        <v>1.189802062810382</v>
      </c>
      <c r="M1052" s="103">
        <v>2.368717438206966</v>
      </c>
    </row>
    <row r="1053" spans="1:13" s="81" customFormat="1" x14ac:dyDescent="0.25">
      <c r="A1053" s="79">
        <v>1050</v>
      </c>
      <c r="B1053" s="79">
        <v>52</v>
      </c>
      <c r="C1053" s="79">
        <v>52</v>
      </c>
      <c r="D1053" s="94"/>
      <c r="E1053" s="79">
        <v>1477.767743618316</v>
      </c>
      <c r="F1053" s="79">
        <v>88.997093718078659</v>
      </c>
      <c r="G1053" s="80"/>
      <c r="H1053" s="79">
        <v>-15.022875780964331</v>
      </c>
      <c r="I1053" s="80">
        <v>8.3029442610229935</v>
      </c>
      <c r="J1053" s="103">
        <v>4</v>
      </c>
      <c r="K1053" s="103">
        <v>0.25694174381576318</v>
      </c>
      <c r="L1053" s="103">
        <v>0.72457571756045225</v>
      </c>
      <c r="M1053" s="103">
        <v>-0.48793664480363169</v>
      </c>
    </row>
    <row r="1054" spans="1:13" s="81" customFormat="1" x14ac:dyDescent="0.25">
      <c r="A1054" s="79">
        <v>1051</v>
      </c>
      <c r="B1054" s="79">
        <v>51</v>
      </c>
      <c r="C1054" s="79">
        <v>51</v>
      </c>
      <c r="D1054" s="94"/>
      <c r="E1054" s="79">
        <v>1449.349133164118</v>
      </c>
      <c r="F1054" s="79">
        <v>89.016293691723376</v>
      </c>
      <c r="G1054" s="80"/>
      <c r="H1054" s="79">
        <v>-10.488820262005421</v>
      </c>
      <c r="I1054" s="80">
        <v>3.768888742064084</v>
      </c>
      <c r="J1054" s="103">
        <v>4</v>
      </c>
      <c r="K1054" s="103">
        <v>0</v>
      </c>
      <c r="L1054" s="103">
        <v>0</v>
      </c>
      <c r="M1054" s="103">
        <v>-2.9264283515393288</v>
      </c>
    </row>
    <row r="1055" spans="1:13" s="81" customFormat="1" x14ac:dyDescent="0.25">
      <c r="A1055" s="79">
        <v>1052</v>
      </c>
      <c r="B1055" s="79">
        <v>49</v>
      </c>
      <c r="C1055" s="79">
        <v>49</v>
      </c>
      <c r="D1055" s="94"/>
      <c r="E1055" s="79">
        <v>1392.511912255721</v>
      </c>
      <c r="F1055" s="79">
        <v>89.073343271486152</v>
      </c>
      <c r="G1055" s="80"/>
      <c r="H1055" s="79">
        <v>-44.770709895668261</v>
      </c>
      <c r="I1055" s="80">
        <v>38.050778375726921</v>
      </c>
      <c r="J1055" s="103">
        <v>4</v>
      </c>
      <c r="K1055" s="103">
        <v>0</v>
      </c>
      <c r="L1055" s="103">
        <v>0</v>
      </c>
      <c r="M1055" s="103">
        <v>-4.7423676879370662</v>
      </c>
    </row>
    <row r="1056" spans="1:13" s="81" customFormat="1" x14ac:dyDescent="0.25">
      <c r="A1056" s="79">
        <v>1053</v>
      </c>
      <c r="B1056" s="79">
        <v>47</v>
      </c>
      <c r="C1056" s="79">
        <v>47</v>
      </c>
      <c r="D1056" s="94"/>
      <c r="E1056" s="79">
        <v>1335.6746913473251</v>
      </c>
      <c r="F1056" s="79">
        <v>89.035915688340864</v>
      </c>
      <c r="G1056" s="80"/>
      <c r="H1056" s="79">
        <v>-10.73370406665595</v>
      </c>
      <c r="I1056" s="80">
        <v>4.0137725467146117</v>
      </c>
      <c r="J1056" s="103">
        <v>4</v>
      </c>
      <c r="K1056" s="103">
        <v>0</v>
      </c>
      <c r="L1056" s="103">
        <v>0</v>
      </c>
      <c r="M1056" s="103">
        <v>-4.1791939942165364</v>
      </c>
    </row>
    <row r="1057" spans="1:13" s="81" customFormat="1" x14ac:dyDescent="0.25">
      <c r="A1057" s="79">
        <v>1054</v>
      </c>
      <c r="B1057" s="79">
        <v>45</v>
      </c>
      <c r="C1057" s="79">
        <v>45</v>
      </c>
      <c r="D1057" s="94"/>
      <c r="E1057" s="79">
        <v>1278.837470438928</v>
      </c>
      <c r="F1057" s="79">
        <v>89.023653635893467</v>
      </c>
      <c r="G1057" s="80"/>
      <c r="H1057" s="79">
        <v>-24.660622235971349</v>
      </c>
      <c r="I1057" s="80">
        <v>17.940690716030009</v>
      </c>
      <c r="J1057" s="103">
        <v>4</v>
      </c>
      <c r="K1057" s="103">
        <v>0</v>
      </c>
      <c r="L1057" s="103">
        <v>0</v>
      </c>
      <c r="M1057" s="103">
        <v>-4.3037476147855829</v>
      </c>
    </row>
    <row r="1058" spans="1:13" s="81" customFormat="1" x14ac:dyDescent="0.25">
      <c r="A1058" s="79">
        <v>1055</v>
      </c>
      <c r="B1058" s="79">
        <v>41</v>
      </c>
      <c r="C1058" s="79">
        <v>41</v>
      </c>
      <c r="D1058" s="94"/>
      <c r="E1058" s="79">
        <v>1165.1630286221341</v>
      </c>
      <c r="F1058" s="79">
        <v>89.057612234200406</v>
      </c>
      <c r="G1058" s="80"/>
      <c r="H1058" s="79">
        <v>-10.34604117701277</v>
      </c>
      <c r="I1058" s="80">
        <v>3.6261096570714271</v>
      </c>
      <c r="J1058" s="103">
        <v>4</v>
      </c>
      <c r="K1058" s="103">
        <v>0</v>
      </c>
      <c r="L1058" s="103">
        <v>0</v>
      </c>
      <c r="M1058" s="103">
        <v>-3.878273418313253</v>
      </c>
    </row>
    <row r="1059" spans="1:13" s="81" customFormat="1" x14ac:dyDescent="0.25">
      <c r="A1059" s="79">
        <v>1056</v>
      </c>
      <c r="B1059" s="79">
        <v>37</v>
      </c>
      <c r="C1059" s="79">
        <v>37</v>
      </c>
      <c r="D1059" s="94"/>
      <c r="E1059" s="79">
        <v>1426.5880826737589</v>
      </c>
      <c r="F1059" s="79">
        <v>89.056063167093058</v>
      </c>
      <c r="G1059" s="80"/>
      <c r="H1059" s="79">
        <v>-19.506251724670872</v>
      </c>
      <c r="I1059" s="80">
        <v>12.786320204729529</v>
      </c>
      <c r="J1059" s="103">
        <v>3</v>
      </c>
      <c r="K1059" s="103">
        <v>0</v>
      </c>
      <c r="L1059" s="103">
        <v>0</v>
      </c>
      <c r="M1059" s="103">
        <v>-4.8765882992425764</v>
      </c>
    </row>
    <row r="1060" spans="1:13" s="81" customFormat="1" x14ac:dyDescent="0.25">
      <c r="A1060" s="79">
        <v>1057</v>
      </c>
      <c r="B1060" s="79">
        <v>32</v>
      </c>
      <c r="C1060" s="79">
        <v>32</v>
      </c>
      <c r="D1060" s="94"/>
      <c r="E1060" s="79">
        <v>1233.805909339467</v>
      </c>
      <c r="F1060" s="79">
        <v>88.999502647319659</v>
      </c>
      <c r="G1060" s="80"/>
      <c r="H1060" s="79">
        <v>-20.156370153869169</v>
      </c>
      <c r="I1060" s="80">
        <v>13.436438633927819</v>
      </c>
      <c r="J1060" s="103">
        <v>3</v>
      </c>
      <c r="K1060" s="103">
        <v>0</v>
      </c>
      <c r="L1060" s="103">
        <v>0</v>
      </c>
      <c r="M1060" s="103">
        <v>-4.1336908452814924</v>
      </c>
    </row>
    <row r="1061" spans="1:13" s="81" customFormat="1" x14ac:dyDescent="0.25">
      <c r="A1061" s="79">
        <v>1058</v>
      </c>
      <c r="B1061" s="79">
        <v>27.223632812501059</v>
      </c>
      <c r="C1061" s="79">
        <v>27.223632812501059</v>
      </c>
      <c r="D1061" s="94"/>
      <c r="E1061" s="79">
        <v>1677.297267470421</v>
      </c>
      <c r="F1061" s="79">
        <v>89.043555254974052</v>
      </c>
      <c r="G1061" s="80"/>
      <c r="H1061" s="79">
        <v>-5.3436609539121758</v>
      </c>
      <c r="I1061" s="80">
        <v>-1.3762705660291641</v>
      </c>
      <c r="J1061" s="103">
        <v>2</v>
      </c>
      <c r="K1061" s="103">
        <v>0</v>
      </c>
      <c r="L1061" s="103">
        <v>0</v>
      </c>
      <c r="M1061" s="103">
        <v>-5.9066566002249017</v>
      </c>
    </row>
    <row r="1062" spans="1:13" s="81" customFormat="1" x14ac:dyDescent="0.25">
      <c r="A1062" s="79">
        <v>1059</v>
      </c>
      <c r="B1062" s="79">
        <v>22</v>
      </c>
      <c r="C1062" s="79">
        <v>22</v>
      </c>
      <c r="D1062" s="94"/>
      <c r="E1062" s="79">
        <v>1355.4597998913871</v>
      </c>
      <c r="F1062" s="79">
        <v>88.940039733850796</v>
      </c>
      <c r="G1062" s="80"/>
      <c r="H1062" s="79">
        <v>0</v>
      </c>
      <c r="I1062" s="80">
        <v>-6.7199315199413396</v>
      </c>
      <c r="J1062" s="103">
        <v>2</v>
      </c>
      <c r="K1062" s="103">
        <v>0</v>
      </c>
      <c r="L1062" s="103">
        <v>0</v>
      </c>
      <c r="M1062" s="103">
        <v>-4.5978840058875177</v>
      </c>
    </row>
    <row r="1063" spans="1:13" s="81" customFormat="1" x14ac:dyDescent="0.25">
      <c r="A1063" s="79">
        <v>1060</v>
      </c>
      <c r="B1063" s="79">
        <v>17</v>
      </c>
      <c r="C1063" s="79">
        <v>17</v>
      </c>
      <c r="D1063" s="94"/>
      <c r="E1063" s="79">
        <v>1047.400754461526</v>
      </c>
      <c r="F1063" s="79">
        <v>88.893969902871262</v>
      </c>
      <c r="G1063" s="80"/>
      <c r="H1063" s="79">
        <v>-0.77222484304614358</v>
      </c>
      <c r="I1063" s="80">
        <v>-5.9477066768951961</v>
      </c>
      <c r="J1063" s="103">
        <v>2</v>
      </c>
      <c r="K1063" s="103">
        <v>0</v>
      </c>
      <c r="L1063" s="103">
        <v>0</v>
      </c>
      <c r="M1063" s="103">
        <v>-3.4501151989623309</v>
      </c>
    </row>
    <row r="1064" spans="1:13" s="81" customFormat="1" x14ac:dyDescent="0.25">
      <c r="A1064" s="79">
        <v>1061</v>
      </c>
      <c r="B1064" s="79">
        <v>14.25292968750102</v>
      </c>
      <c r="C1064" s="79">
        <v>14.25292968750102</v>
      </c>
      <c r="D1064" s="94"/>
      <c r="E1064" s="79">
        <v>878.14878282209713</v>
      </c>
      <c r="F1064" s="79">
        <v>88.908606275852776</v>
      </c>
      <c r="G1064" s="80"/>
      <c r="H1064" s="79">
        <v>0</v>
      </c>
      <c r="I1064" s="80">
        <v>-6.7199315199413396</v>
      </c>
      <c r="J1064" s="103">
        <v>2</v>
      </c>
      <c r="K1064" s="103">
        <v>6.8831256751915055E-4</v>
      </c>
      <c r="L1064" s="103">
        <v>1.941041440404004E-3</v>
      </c>
      <c r="M1064" s="103">
        <v>-2.854657966491128</v>
      </c>
    </row>
    <row r="1065" spans="1:13" s="81" customFormat="1" x14ac:dyDescent="0.25">
      <c r="A1065" s="79">
        <v>1062</v>
      </c>
      <c r="B1065" s="79">
        <v>12</v>
      </c>
      <c r="C1065" s="79">
        <v>12</v>
      </c>
      <c r="D1065" s="94"/>
      <c r="E1065" s="79">
        <v>1429.2369980325509</v>
      </c>
      <c r="F1065" s="79">
        <v>88.946448506982549</v>
      </c>
      <c r="G1065" s="80"/>
      <c r="H1065" s="79">
        <v>0</v>
      </c>
      <c r="I1065" s="80">
        <v>-6.7199315199413396</v>
      </c>
      <c r="J1065" s="103">
        <v>1</v>
      </c>
      <c r="K1065" s="103">
        <v>0.23078358888416689</v>
      </c>
      <c r="L1065" s="103">
        <v>0.65080972065335074</v>
      </c>
      <c r="M1065" s="103">
        <v>-0.77304155912239025</v>
      </c>
    </row>
    <row r="1066" spans="1:13" s="81" customFormat="1" x14ac:dyDescent="0.25">
      <c r="A1066" s="79">
        <v>1063</v>
      </c>
      <c r="B1066" s="79">
        <v>12</v>
      </c>
      <c r="C1066" s="79">
        <v>12</v>
      </c>
      <c r="D1066" s="94"/>
      <c r="E1066" s="79">
        <v>1429.2369980325509</v>
      </c>
      <c r="F1066" s="79">
        <v>89.010600403128805</v>
      </c>
      <c r="G1066" s="80"/>
      <c r="H1066" s="79">
        <v>-0.44429991290725313</v>
      </c>
      <c r="I1066" s="80">
        <v>-6.2756316070340867</v>
      </c>
      <c r="J1066" s="103">
        <v>1</v>
      </c>
      <c r="K1066" s="103">
        <v>0.42168651217029302</v>
      </c>
      <c r="L1066" s="103">
        <v>1.1891559643202261</v>
      </c>
      <c r="M1066" s="103">
        <v>2.6411986473376761</v>
      </c>
    </row>
    <row r="1067" spans="1:13" s="81" customFormat="1" x14ac:dyDescent="0.25">
      <c r="A1067" s="79">
        <v>1064</v>
      </c>
      <c r="B1067" s="79">
        <v>13</v>
      </c>
      <c r="C1067" s="79">
        <v>13</v>
      </c>
      <c r="D1067" s="94"/>
      <c r="E1067" s="79">
        <v>1548.3400812019299</v>
      </c>
      <c r="F1067" s="79">
        <v>89.058771858339639</v>
      </c>
      <c r="G1067" s="80"/>
      <c r="H1067" s="79">
        <v>-5.4677207059618356</v>
      </c>
      <c r="I1067" s="80">
        <v>-1.2522108139795041</v>
      </c>
      <c r="J1067" s="103">
        <v>1</v>
      </c>
      <c r="K1067" s="103">
        <v>0.45112965106592767</v>
      </c>
      <c r="L1067" s="103">
        <v>1.272185616005916</v>
      </c>
      <c r="M1067" s="103">
        <v>2.7355121623816672</v>
      </c>
    </row>
    <row r="1068" spans="1:13" s="81" customFormat="1" x14ac:dyDescent="0.25">
      <c r="A1068" s="79">
        <v>1065</v>
      </c>
      <c r="B1068" s="79">
        <v>13.706787109374041</v>
      </c>
      <c r="C1068" s="79">
        <v>13.706787109374041</v>
      </c>
      <c r="D1068" s="94"/>
      <c r="E1068" s="79">
        <v>1632.5206050727511</v>
      </c>
      <c r="F1068" s="79">
        <v>88.979507427241927</v>
      </c>
      <c r="G1068" s="80"/>
      <c r="H1068" s="79">
        <v>-1.2586331737903651</v>
      </c>
      <c r="I1068" s="80">
        <v>-5.4612983461509748</v>
      </c>
      <c r="J1068" s="103">
        <v>1</v>
      </c>
      <c r="K1068" s="103">
        <v>0.54889343836288329</v>
      </c>
      <c r="L1068" s="103">
        <v>1.5478794961833311</v>
      </c>
      <c r="M1068" s="103">
        <v>4.1707482652665622</v>
      </c>
    </row>
    <row r="1069" spans="1:13" s="81" customFormat="1" x14ac:dyDescent="0.25">
      <c r="A1069" s="79">
        <v>1066</v>
      </c>
      <c r="B1069" s="79">
        <v>15</v>
      </c>
      <c r="C1069" s="79">
        <v>15</v>
      </c>
      <c r="D1069" s="94"/>
      <c r="E1069" s="79">
        <v>924.17713628958177</v>
      </c>
      <c r="F1069" s="79">
        <v>88.99982180088287</v>
      </c>
      <c r="G1069" s="80"/>
      <c r="H1069" s="79">
        <v>-2.8175492525815651</v>
      </c>
      <c r="I1069" s="80">
        <v>-3.902382267359775</v>
      </c>
      <c r="J1069" s="103">
        <v>2</v>
      </c>
      <c r="K1069" s="103">
        <v>0.2398234928557908</v>
      </c>
      <c r="L1069" s="103">
        <v>0.67630224985332998</v>
      </c>
      <c r="M1069" s="103">
        <v>1.101442677161927</v>
      </c>
    </row>
    <row r="1070" spans="1:13" s="81" customFormat="1" x14ac:dyDescent="0.25">
      <c r="A1070" s="79">
        <v>1067</v>
      </c>
      <c r="B1070" s="79">
        <v>15</v>
      </c>
      <c r="C1070" s="79">
        <v>15</v>
      </c>
      <c r="D1070" s="94"/>
      <c r="E1070" s="79">
        <v>924.17713628958177</v>
      </c>
      <c r="F1070" s="79">
        <v>89.040783589301682</v>
      </c>
      <c r="G1070" s="80"/>
      <c r="H1070" s="79">
        <v>-3.4843331981238812</v>
      </c>
      <c r="I1070" s="80">
        <v>-3.235598321817458</v>
      </c>
      <c r="J1070" s="103">
        <v>2</v>
      </c>
      <c r="K1070" s="103">
        <v>0.62610830561145603</v>
      </c>
      <c r="L1070" s="103">
        <v>1.7656254218243059</v>
      </c>
      <c r="M1070" s="103">
        <v>7.5073596739904644</v>
      </c>
    </row>
    <row r="1071" spans="1:13" s="81" customFormat="1" x14ac:dyDescent="0.25">
      <c r="A1071" s="79">
        <v>1068</v>
      </c>
      <c r="B1071" s="79">
        <v>21.697021484374051</v>
      </c>
      <c r="C1071" s="79">
        <v>21.697021484374051</v>
      </c>
      <c r="D1071" s="94"/>
      <c r="E1071" s="79">
        <v>1336.7927454294891</v>
      </c>
      <c r="F1071" s="79">
        <v>89.092912280723652</v>
      </c>
      <c r="G1071" s="80"/>
      <c r="H1071" s="79">
        <v>0</v>
      </c>
      <c r="I1071" s="80">
        <v>-6.7199315199413396</v>
      </c>
      <c r="J1071" s="103">
        <v>2</v>
      </c>
      <c r="K1071" s="103">
        <v>1.256515401824426</v>
      </c>
      <c r="L1071" s="103">
        <v>3.5433734331448821</v>
      </c>
      <c r="M1071" s="103">
        <v>17.149501299552519</v>
      </c>
    </row>
    <row r="1072" spans="1:13" s="81" customFormat="1" x14ac:dyDescent="0.25">
      <c r="A1072" s="79">
        <v>1069</v>
      </c>
      <c r="B1072" s="79">
        <v>24.67749023437408</v>
      </c>
      <c r="C1072" s="79">
        <v>24.67749023437408</v>
      </c>
      <c r="D1072" s="94"/>
      <c r="E1072" s="79">
        <v>1520.424817041197</v>
      </c>
      <c r="F1072" s="79">
        <v>89.115555672441303</v>
      </c>
      <c r="G1072" s="80"/>
      <c r="H1072" s="79">
        <v>-2.146236382579072</v>
      </c>
      <c r="I1072" s="80">
        <v>-4.5736951373622681</v>
      </c>
      <c r="J1072" s="103">
        <v>2</v>
      </c>
      <c r="K1072" s="103">
        <v>0.62582109222351856</v>
      </c>
      <c r="L1072" s="103">
        <v>1.764815480070322</v>
      </c>
      <c r="M1072" s="103">
        <v>5.9411782742764414</v>
      </c>
    </row>
    <row r="1073" spans="1:13" s="81" customFormat="1" x14ac:dyDescent="0.25">
      <c r="A1073" s="79">
        <v>1070</v>
      </c>
      <c r="B1073" s="79">
        <v>26</v>
      </c>
      <c r="C1073" s="79">
        <v>26</v>
      </c>
      <c r="D1073" s="94"/>
      <c r="E1073" s="79">
        <v>1601.907036235275</v>
      </c>
      <c r="F1073" s="79">
        <v>88.958064648610005</v>
      </c>
      <c r="G1073" s="80"/>
      <c r="H1073" s="79">
        <v>-3.312984469038966</v>
      </c>
      <c r="I1073" s="80">
        <v>-3.4069470509023732</v>
      </c>
      <c r="J1073" s="103">
        <v>2</v>
      </c>
      <c r="K1073" s="103">
        <v>0.72001284282600275</v>
      </c>
      <c r="L1073" s="103">
        <v>2.0304362167693282</v>
      </c>
      <c r="M1073" s="103">
        <v>7.3266591339816447</v>
      </c>
    </row>
    <row r="1074" spans="1:13" s="81" customFormat="1" x14ac:dyDescent="0.25">
      <c r="A1074" s="79">
        <v>1071</v>
      </c>
      <c r="B1074" s="79">
        <v>28</v>
      </c>
      <c r="C1074" s="79">
        <v>28</v>
      </c>
      <c r="D1074" s="94"/>
      <c r="E1074" s="79">
        <v>1725.130654407219</v>
      </c>
      <c r="F1074" s="79">
        <v>88.959732339658316</v>
      </c>
      <c r="G1074" s="80"/>
      <c r="H1074" s="79">
        <v>-4.4040667054628742</v>
      </c>
      <c r="I1074" s="80">
        <v>-2.315864814478465</v>
      </c>
      <c r="J1074" s="103">
        <v>2</v>
      </c>
      <c r="K1074" s="103">
        <v>0.86458484179532935</v>
      </c>
      <c r="L1074" s="103">
        <v>2.438129253862829</v>
      </c>
      <c r="M1074" s="103">
        <v>9.44915666943003</v>
      </c>
    </row>
    <row r="1075" spans="1:13" s="81" customFormat="1" x14ac:dyDescent="0.25">
      <c r="A1075" s="79">
        <v>1072</v>
      </c>
      <c r="B1075" s="79">
        <v>30.655517578124101</v>
      </c>
      <c r="C1075" s="79">
        <v>30.655517578124101</v>
      </c>
      <c r="D1075" s="94"/>
      <c r="E1075" s="79">
        <v>1181.96746067967</v>
      </c>
      <c r="F1075" s="79">
        <v>88.94553171743847</v>
      </c>
      <c r="G1075" s="80"/>
      <c r="H1075" s="79">
        <v>-1.5342145820282871</v>
      </c>
      <c r="I1075" s="80">
        <v>-5.1857169379130532</v>
      </c>
      <c r="J1075" s="103">
        <v>3</v>
      </c>
      <c r="K1075" s="103">
        <v>1.216772697780488</v>
      </c>
      <c r="L1075" s="103">
        <v>3.4312990077409768</v>
      </c>
      <c r="M1075" s="103">
        <v>16.672877156804152</v>
      </c>
    </row>
    <row r="1076" spans="1:13" s="81" customFormat="1" x14ac:dyDescent="0.25">
      <c r="A1076" s="79">
        <v>1073</v>
      </c>
      <c r="B1076" s="79">
        <v>36</v>
      </c>
      <c r="C1076" s="79">
        <v>36</v>
      </c>
      <c r="D1076" s="94"/>
      <c r="E1076" s="79">
        <v>1388.0316480069009</v>
      </c>
      <c r="F1076" s="79">
        <v>89.049265780380352</v>
      </c>
      <c r="G1076" s="80"/>
      <c r="H1076" s="79">
        <v>0</v>
      </c>
      <c r="I1076" s="80">
        <v>-6.7199315199413396</v>
      </c>
      <c r="J1076" s="103">
        <v>3</v>
      </c>
      <c r="K1076" s="103">
        <v>1.866826068761708</v>
      </c>
      <c r="L1076" s="103">
        <v>5.2644495139080174</v>
      </c>
      <c r="M1076" s="103">
        <v>26.918528061731919</v>
      </c>
    </row>
    <row r="1077" spans="1:13" s="81" customFormat="1" x14ac:dyDescent="0.25">
      <c r="A1077" s="79">
        <v>1074</v>
      </c>
      <c r="B1077" s="79">
        <v>41</v>
      </c>
      <c r="C1077" s="79">
        <v>41</v>
      </c>
      <c r="D1077" s="94"/>
      <c r="E1077" s="79">
        <v>1580.8138213411919</v>
      </c>
      <c r="F1077" s="79">
        <v>89.070266784655104</v>
      </c>
      <c r="G1077" s="80"/>
      <c r="H1077" s="79">
        <v>-2.131141913903388</v>
      </c>
      <c r="I1077" s="80">
        <v>-4.5887896060379516</v>
      </c>
      <c r="J1077" s="103">
        <v>3</v>
      </c>
      <c r="K1077" s="103">
        <v>1.597143309309794</v>
      </c>
      <c r="L1077" s="103">
        <v>4.5039441322536176</v>
      </c>
      <c r="M1077" s="103">
        <v>22.407572279160579</v>
      </c>
    </row>
    <row r="1078" spans="1:13" s="81" customFormat="1" x14ac:dyDescent="0.25">
      <c r="A1078" s="79">
        <v>1075</v>
      </c>
      <c r="B1078" s="79">
        <v>44</v>
      </c>
      <c r="C1078" s="79">
        <v>44</v>
      </c>
      <c r="D1078" s="94"/>
      <c r="E1078" s="79">
        <v>1696.4831253417681</v>
      </c>
      <c r="F1078" s="79">
        <v>89.042072068579159</v>
      </c>
      <c r="G1078" s="80"/>
      <c r="H1078" s="79">
        <v>0</v>
      </c>
      <c r="I1078" s="80">
        <v>-6.7199315199413396</v>
      </c>
      <c r="J1078" s="103">
        <v>3</v>
      </c>
      <c r="K1078" s="103">
        <v>1.256321727253396</v>
      </c>
      <c r="L1078" s="103">
        <v>3.542827270854576</v>
      </c>
      <c r="M1078" s="103">
        <v>16.37997224266033</v>
      </c>
    </row>
    <row r="1079" spans="1:13" s="81" customFormat="1" x14ac:dyDescent="0.25">
      <c r="A1079" s="79">
        <v>1076</v>
      </c>
      <c r="B1079" s="79">
        <v>47</v>
      </c>
      <c r="C1079" s="79">
        <v>47</v>
      </c>
      <c r="D1079" s="94"/>
      <c r="E1079" s="79">
        <v>1335.6746913473251</v>
      </c>
      <c r="F1079" s="79">
        <v>88.945227578625705</v>
      </c>
      <c r="G1079" s="80"/>
      <c r="H1079" s="79">
        <v>0</v>
      </c>
      <c r="I1079" s="80">
        <v>-6.7199315199413396</v>
      </c>
      <c r="J1079" s="103">
        <v>4</v>
      </c>
      <c r="K1079" s="103">
        <v>1.92624690034364</v>
      </c>
      <c r="L1079" s="103">
        <v>5.4320162589690639</v>
      </c>
      <c r="M1079" s="103">
        <v>27.820828955435129</v>
      </c>
    </row>
    <row r="1080" spans="1:13" s="81" customFormat="1" x14ac:dyDescent="0.25">
      <c r="A1080" s="79">
        <v>1077</v>
      </c>
      <c r="B1080" s="79">
        <v>52</v>
      </c>
      <c r="C1080" s="79">
        <v>52</v>
      </c>
      <c r="D1080" s="94"/>
      <c r="E1080" s="79">
        <v>1477.767743618316</v>
      </c>
      <c r="F1080" s="79">
        <v>89.053086843238702</v>
      </c>
      <c r="G1080" s="80"/>
      <c r="H1080" s="79">
        <v>-4.737542869865087</v>
      </c>
      <c r="I1080" s="80">
        <v>-1.9823886500762531</v>
      </c>
      <c r="J1080" s="103">
        <v>4</v>
      </c>
      <c r="K1080" s="103">
        <v>2.0456630224813739</v>
      </c>
      <c r="L1080" s="103">
        <v>5.7687697233974742</v>
      </c>
      <c r="M1080" s="103">
        <v>29.747630727794199</v>
      </c>
    </row>
    <row r="1081" spans="1:13" s="81" customFormat="1" x14ac:dyDescent="0.25">
      <c r="A1081" s="79">
        <v>1078</v>
      </c>
      <c r="B1081" s="79">
        <v>55</v>
      </c>
      <c r="C1081" s="79">
        <v>55</v>
      </c>
      <c r="D1081" s="94"/>
      <c r="E1081" s="79">
        <v>1563.0235749809119</v>
      </c>
      <c r="F1081" s="79">
        <v>89.035672392047829</v>
      </c>
      <c r="G1081" s="80"/>
      <c r="H1081" s="79">
        <v>-4.3167166270549346</v>
      </c>
      <c r="I1081" s="80">
        <v>-2.403214892886405</v>
      </c>
      <c r="J1081" s="103">
        <v>4</v>
      </c>
      <c r="K1081" s="103">
        <v>1.8068555205893999</v>
      </c>
      <c r="L1081" s="103">
        <v>5.0953325680621084</v>
      </c>
      <c r="M1081" s="103">
        <v>25.879197246004669</v>
      </c>
    </row>
    <row r="1082" spans="1:13" s="81" customFormat="1" x14ac:dyDescent="0.25">
      <c r="A1082" s="79">
        <v>1079</v>
      </c>
      <c r="B1082" s="79">
        <v>58</v>
      </c>
      <c r="C1082" s="79">
        <v>58</v>
      </c>
      <c r="D1082" s="94"/>
      <c r="E1082" s="79">
        <v>1337.2117163085991</v>
      </c>
      <c r="F1082" s="79">
        <v>89.131140977446066</v>
      </c>
      <c r="G1082" s="80"/>
      <c r="H1082" s="79">
        <v>0</v>
      </c>
      <c r="I1082" s="80">
        <v>-6.7199315199413396</v>
      </c>
      <c r="J1082" s="103">
        <v>5</v>
      </c>
      <c r="K1082" s="103">
        <v>1.03306758800719</v>
      </c>
      <c r="L1082" s="103">
        <v>2.9132505981802761</v>
      </c>
      <c r="M1082" s="103">
        <v>13.446668752316601</v>
      </c>
    </row>
    <row r="1083" spans="1:13" s="81" customFormat="1" x14ac:dyDescent="0.25">
      <c r="A1083" s="79">
        <v>1080</v>
      </c>
      <c r="B1083" s="79">
        <v>58</v>
      </c>
      <c r="C1083" s="79">
        <v>58</v>
      </c>
      <c r="D1083" s="94"/>
      <c r="E1083" s="79">
        <v>1337.2117163085991</v>
      </c>
      <c r="F1083" s="79">
        <v>89.153104264222222</v>
      </c>
      <c r="G1083" s="80"/>
      <c r="H1083" s="79">
        <v>-10.434939416239651</v>
      </c>
      <c r="I1083" s="80">
        <v>3.7150078962983089</v>
      </c>
      <c r="J1083" s="103">
        <v>5</v>
      </c>
      <c r="K1083" s="103">
        <v>1.119457248041194</v>
      </c>
      <c r="L1083" s="103">
        <v>3.1568694394761661</v>
      </c>
      <c r="M1083" s="103">
        <v>14.88642535362858</v>
      </c>
    </row>
    <row r="1084" spans="1:13" s="81" customFormat="1" x14ac:dyDescent="0.25">
      <c r="A1084" s="79">
        <v>1081</v>
      </c>
      <c r="B1084" s="79">
        <v>61</v>
      </c>
      <c r="C1084" s="79">
        <v>61</v>
      </c>
      <c r="D1084" s="94"/>
      <c r="E1084" s="79">
        <v>1406.3778395659399</v>
      </c>
      <c r="F1084" s="79">
        <v>89.167479306125728</v>
      </c>
      <c r="G1084" s="80"/>
      <c r="H1084" s="79">
        <v>-170.8774312444132</v>
      </c>
      <c r="I1084" s="80">
        <v>63.801335754411902</v>
      </c>
      <c r="J1084" s="103">
        <v>5</v>
      </c>
      <c r="K1084" s="103">
        <v>1.970459314734156</v>
      </c>
      <c r="L1084" s="103">
        <v>5.5566952675503183</v>
      </c>
      <c r="M1084" s="103">
        <v>28.548133989007169</v>
      </c>
    </row>
    <row r="1085" spans="1:13" s="81" customFormat="1" x14ac:dyDescent="0.25">
      <c r="A1085" s="79">
        <v>1082</v>
      </c>
      <c r="B1085" s="79">
        <v>62</v>
      </c>
      <c r="C1085" s="79">
        <v>62</v>
      </c>
      <c r="D1085" s="94"/>
      <c r="E1085" s="79">
        <v>1429.433213985054</v>
      </c>
      <c r="F1085" s="79">
        <v>89.096512874346487</v>
      </c>
      <c r="G1085" s="80"/>
      <c r="H1085" s="79">
        <v>-1.7247418167144231</v>
      </c>
      <c r="I1085" s="80">
        <v>-4.9951897032269166</v>
      </c>
      <c r="J1085" s="103">
        <v>5</v>
      </c>
      <c r="K1085" s="103">
        <v>0.73322412090830269</v>
      </c>
      <c r="L1085" s="103">
        <v>2.067692020961414</v>
      </c>
      <c r="M1085" s="103">
        <v>8.1086672715119903</v>
      </c>
    </row>
    <row r="1086" spans="1:13" s="81" customFormat="1" x14ac:dyDescent="0.25">
      <c r="A1086" s="79">
        <v>1083</v>
      </c>
      <c r="B1086" s="79">
        <v>62</v>
      </c>
      <c r="C1086" s="79">
        <v>62</v>
      </c>
      <c r="D1086" s="94"/>
      <c r="E1086" s="79">
        <v>1429.433213985054</v>
      </c>
      <c r="F1086" s="79">
        <v>89.134131813107516</v>
      </c>
      <c r="G1086" s="80"/>
      <c r="H1086" s="79">
        <v>-9.9115771901042232E-2</v>
      </c>
      <c r="I1086" s="80">
        <v>-6.6208157480402976</v>
      </c>
      <c r="J1086" s="103">
        <v>5</v>
      </c>
      <c r="K1086" s="103">
        <v>0.50652860756821005</v>
      </c>
      <c r="L1086" s="103">
        <v>1.4284106733423521</v>
      </c>
      <c r="M1086" s="103">
        <v>4.1424130335302012</v>
      </c>
    </row>
    <row r="1087" spans="1:13" s="81" customFormat="1" x14ac:dyDescent="0.25">
      <c r="A1087" s="79">
        <v>1084</v>
      </c>
      <c r="B1087" s="79">
        <v>61</v>
      </c>
      <c r="C1087" s="79">
        <v>61</v>
      </c>
      <c r="D1087" s="94"/>
      <c r="E1087" s="79">
        <v>1406.3778395659399</v>
      </c>
      <c r="F1087" s="79">
        <v>89.146205432035103</v>
      </c>
      <c r="G1087" s="80"/>
      <c r="H1087" s="79">
        <v>-23.331264853306759</v>
      </c>
      <c r="I1087" s="80">
        <v>16.611333333365419</v>
      </c>
      <c r="J1087" s="103">
        <v>5</v>
      </c>
      <c r="K1087" s="103">
        <v>0</v>
      </c>
      <c r="L1087" s="103">
        <v>0</v>
      </c>
      <c r="M1087" s="103">
        <v>-4.161570030160421</v>
      </c>
    </row>
    <row r="1088" spans="1:13" s="81" customFormat="1" x14ac:dyDescent="0.25">
      <c r="A1088" s="79">
        <v>1085</v>
      </c>
      <c r="B1088" s="79">
        <v>59</v>
      </c>
      <c r="C1088" s="79">
        <v>59</v>
      </c>
      <c r="D1088" s="94"/>
      <c r="E1088" s="79">
        <v>1360.267090727712</v>
      </c>
      <c r="F1088" s="79">
        <v>89.09028064489776</v>
      </c>
      <c r="G1088" s="80"/>
      <c r="H1088" s="79">
        <v>-25.439609985257668</v>
      </c>
      <c r="I1088" s="80">
        <v>18.719678465316331</v>
      </c>
      <c r="J1088" s="103">
        <v>5</v>
      </c>
      <c r="K1088" s="103">
        <v>0</v>
      </c>
      <c r="L1088" s="103">
        <v>0</v>
      </c>
      <c r="M1088" s="103">
        <v>-4.3250620740265564</v>
      </c>
    </row>
    <row r="1089" spans="1:13" s="81" customFormat="1" x14ac:dyDescent="0.25">
      <c r="A1089" s="79">
        <v>1086</v>
      </c>
      <c r="B1089" s="79">
        <v>58</v>
      </c>
      <c r="C1089" s="79">
        <v>58</v>
      </c>
      <c r="D1089" s="94"/>
      <c r="E1089" s="79">
        <v>1337.2117163085991</v>
      </c>
      <c r="F1089" s="79">
        <v>89.032410381676073</v>
      </c>
      <c r="G1089" s="80"/>
      <c r="H1089" s="79">
        <v>-9.9115771901042232E-2</v>
      </c>
      <c r="I1089" s="80">
        <v>-6.6208157480402976</v>
      </c>
      <c r="J1089" s="103">
        <v>5</v>
      </c>
      <c r="K1089" s="103">
        <v>0.47761421946587651</v>
      </c>
      <c r="L1089" s="103">
        <v>1.346872098893771</v>
      </c>
      <c r="M1089" s="103">
        <v>3.9371022342263231</v>
      </c>
    </row>
    <row r="1090" spans="1:13" s="81" customFormat="1" x14ac:dyDescent="0.25">
      <c r="A1090" s="79">
        <v>1087</v>
      </c>
      <c r="B1090" s="79">
        <v>58</v>
      </c>
      <c r="C1090" s="79">
        <v>58</v>
      </c>
      <c r="D1090" s="94"/>
      <c r="E1090" s="79">
        <v>1337.2117163085991</v>
      </c>
      <c r="F1090" s="79">
        <v>89.105087735216927</v>
      </c>
      <c r="G1090" s="80"/>
      <c r="H1090" s="79">
        <v>0</v>
      </c>
      <c r="I1090" s="80">
        <v>-6.7199315199413396</v>
      </c>
      <c r="J1090" s="103">
        <v>5</v>
      </c>
      <c r="K1090" s="103">
        <v>0.55929735594586116</v>
      </c>
      <c r="L1090" s="103">
        <v>1.5772185437673281</v>
      </c>
      <c r="M1090" s="103">
        <v>5.3629525968482108</v>
      </c>
    </row>
    <row r="1091" spans="1:13" s="81" customFormat="1" x14ac:dyDescent="0.25">
      <c r="A1091" s="79">
        <v>1088</v>
      </c>
      <c r="B1091" s="79">
        <v>58</v>
      </c>
      <c r="C1091" s="79">
        <v>58</v>
      </c>
      <c r="D1091" s="94"/>
      <c r="E1091" s="79">
        <v>1337.2117163085991</v>
      </c>
      <c r="F1091" s="79">
        <v>89.125870562900829</v>
      </c>
      <c r="G1091" s="80"/>
      <c r="H1091" s="79">
        <v>-0.60715757149067162</v>
      </c>
      <c r="I1091" s="80">
        <v>-6.112773948450668</v>
      </c>
      <c r="J1091" s="103">
        <v>5</v>
      </c>
      <c r="K1091" s="103">
        <v>0.82843871311523265</v>
      </c>
      <c r="L1091" s="103">
        <v>2.3361971709849558</v>
      </c>
      <c r="M1091" s="103">
        <v>9.9941846054939312</v>
      </c>
    </row>
    <row r="1092" spans="1:13" s="81" customFormat="1" x14ac:dyDescent="0.25">
      <c r="A1092" s="79">
        <v>1089</v>
      </c>
      <c r="B1092" s="79">
        <v>59</v>
      </c>
      <c r="C1092" s="79">
        <v>59</v>
      </c>
      <c r="D1092" s="94"/>
      <c r="E1092" s="79">
        <v>1360.267090727712</v>
      </c>
      <c r="F1092" s="79">
        <v>89.163161764143481</v>
      </c>
      <c r="G1092" s="80"/>
      <c r="H1092" s="79">
        <v>-0.60715757149067162</v>
      </c>
      <c r="I1092" s="80">
        <v>-6.112773948450668</v>
      </c>
      <c r="J1092" s="103">
        <v>5</v>
      </c>
      <c r="K1092" s="103">
        <v>0.85573912171902899</v>
      </c>
      <c r="L1092" s="103">
        <v>2.4131843232476622</v>
      </c>
      <c r="M1092" s="103">
        <v>10.40212043798005</v>
      </c>
    </row>
    <row r="1093" spans="1:13" s="81" customFormat="1" x14ac:dyDescent="0.25">
      <c r="A1093" s="79">
        <v>1090</v>
      </c>
      <c r="B1093" s="79">
        <v>59</v>
      </c>
      <c r="C1093" s="79">
        <v>59</v>
      </c>
      <c r="D1093" s="94"/>
      <c r="E1093" s="79">
        <v>1360.267090727712</v>
      </c>
      <c r="F1093" s="79">
        <v>89.154844754611844</v>
      </c>
      <c r="G1093" s="80"/>
      <c r="H1093" s="79">
        <v>-1.2411484804049291</v>
      </c>
      <c r="I1093" s="80">
        <v>-5.4787830395364114</v>
      </c>
      <c r="J1093" s="103">
        <v>5</v>
      </c>
      <c r="K1093" s="103">
        <v>0.55326893794939969</v>
      </c>
      <c r="L1093" s="103">
        <v>1.5602184050173069</v>
      </c>
      <c r="M1093" s="103">
        <v>5.1868687205166744</v>
      </c>
    </row>
    <row r="1094" spans="1:13" s="81" customFormat="1" x14ac:dyDescent="0.25">
      <c r="A1094" s="79">
        <v>1091</v>
      </c>
      <c r="B1094" s="79">
        <v>59</v>
      </c>
      <c r="C1094" s="79">
        <v>59</v>
      </c>
      <c r="D1094" s="94"/>
      <c r="E1094" s="79">
        <v>1360.267090727712</v>
      </c>
      <c r="F1094" s="79">
        <v>89.134420170318634</v>
      </c>
      <c r="G1094" s="80"/>
      <c r="H1094" s="79">
        <v>-1.2411484804049291</v>
      </c>
      <c r="I1094" s="80">
        <v>-5.4787830395364114</v>
      </c>
      <c r="J1094" s="103">
        <v>5</v>
      </c>
      <c r="K1094" s="103">
        <v>0.57612613467357199</v>
      </c>
      <c r="L1094" s="103">
        <v>1.6246756997794729</v>
      </c>
      <c r="M1094" s="103">
        <v>5.5854263330802629</v>
      </c>
    </row>
    <row r="1095" spans="1:13" s="81" customFormat="1" x14ac:dyDescent="0.25">
      <c r="A1095" s="79">
        <v>1092</v>
      </c>
      <c r="B1095" s="79">
        <v>59</v>
      </c>
      <c r="C1095" s="79">
        <v>59</v>
      </c>
      <c r="D1095" s="94"/>
      <c r="E1095" s="79">
        <v>1360.267090727712</v>
      </c>
      <c r="F1095" s="79">
        <v>89.11358064328202</v>
      </c>
      <c r="G1095" s="80"/>
      <c r="H1095" s="79">
        <v>-1.968670990824384</v>
      </c>
      <c r="I1095" s="80">
        <v>-4.7512605291169558</v>
      </c>
      <c r="J1095" s="103">
        <v>5</v>
      </c>
      <c r="K1095" s="103">
        <v>0.78722551937541352</v>
      </c>
      <c r="L1095" s="103">
        <v>2.2199759646386661</v>
      </c>
      <c r="M1095" s="103">
        <v>9.2319539134512834</v>
      </c>
    </row>
    <row r="1096" spans="1:13" s="81" customFormat="1" x14ac:dyDescent="0.25">
      <c r="A1096" s="79">
        <v>1093</v>
      </c>
      <c r="B1096" s="79">
        <v>60</v>
      </c>
      <c r="C1096" s="79">
        <v>60</v>
      </c>
      <c r="D1096" s="94"/>
      <c r="E1096" s="79">
        <v>1383.3224651468261</v>
      </c>
      <c r="F1096" s="79">
        <v>89.117970525309005</v>
      </c>
      <c r="G1096" s="80"/>
      <c r="H1096" s="79">
        <v>-1.720661091574226</v>
      </c>
      <c r="I1096" s="80">
        <v>-4.9992704283671134</v>
      </c>
      <c r="J1096" s="103">
        <v>5</v>
      </c>
      <c r="K1096" s="103">
        <v>1.1335185026146439</v>
      </c>
      <c r="L1096" s="103">
        <v>3.1965221773732959</v>
      </c>
      <c r="M1096" s="103">
        <v>15.03701835670608</v>
      </c>
    </row>
    <row r="1097" spans="1:13" s="81" customFormat="1" x14ac:dyDescent="0.25">
      <c r="A1097" s="79">
        <v>1094</v>
      </c>
      <c r="B1097" s="79">
        <v>61</v>
      </c>
      <c r="C1097" s="79">
        <v>61</v>
      </c>
      <c r="D1097" s="94"/>
      <c r="E1097" s="79">
        <v>1406.3778395659399</v>
      </c>
      <c r="F1097" s="79">
        <v>89.059542479972478</v>
      </c>
      <c r="G1097" s="80"/>
      <c r="H1097" s="79">
        <v>-0.92600558683589484</v>
      </c>
      <c r="I1097" s="80">
        <v>-5.7939259331054451</v>
      </c>
      <c r="J1097" s="103">
        <v>5</v>
      </c>
      <c r="K1097" s="103">
        <v>0.84721307819120262</v>
      </c>
      <c r="L1097" s="103">
        <v>2.3891408804991912</v>
      </c>
      <c r="M1097" s="103">
        <v>10.138791306684929</v>
      </c>
    </row>
    <row r="1098" spans="1:13" s="81" customFormat="1" x14ac:dyDescent="0.25">
      <c r="A1098" s="79">
        <v>1095</v>
      </c>
      <c r="B1098" s="79">
        <v>61.415039062499432</v>
      </c>
      <c r="C1098" s="79">
        <v>61.415039062499432</v>
      </c>
      <c r="D1098" s="94"/>
      <c r="E1098" s="79">
        <v>1415.946720550422</v>
      </c>
      <c r="F1098" s="79">
        <v>89.02129554697332</v>
      </c>
      <c r="G1098" s="80"/>
      <c r="H1098" s="79">
        <v>-0.92600558683589484</v>
      </c>
      <c r="I1098" s="80">
        <v>-5.7939259331054451</v>
      </c>
      <c r="J1098" s="103">
        <v>5</v>
      </c>
      <c r="K1098" s="103">
        <v>1.0326610050559171</v>
      </c>
      <c r="L1098" s="103">
        <v>2.9121040342576858</v>
      </c>
      <c r="M1098" s="103">
        <v>13.273907237001691</v>
      </c>
    </row>
    <row r="1099" spans="1:13" s="81" customFormat="1" x14ac:dyDescent="0.25">
      <c r="A1099" s="79">
        <v>1096</v>
      </c>
      <c r="B1099" s="79">
        <v>63</v>
      </c>
      <c r="C1099" s="79">
        <v>63</v>
      </c>
      <c r="D1099" s="94"/>
      <c r="E1099" s="79">
        <v>1452.4885884041671</v>
      </c>
      <c r="F1099" s="79">
        <v>89.070573964060699</v>
      </c>
      <c r="G1099" s="80"/>
      <c r="H1099" s="79">
        <v>-5.3292243944008586</v>
      </c>
      <c r="I1099" s="80">
        <v>-1.390707125540481</v>
      </c>
      <c r="J1099" s="103">
        <v>5</v>
      </c>
      <c r="K1099" s="103">
        <v>1.4194833582957249</v>
      </c>
      <c r="L1099" s="103">
        <v>4.0029430703939441</v>
      </c>
      <c r="M1099" s="103">
        <v>19.66794916730483</v>
      </c>
    </row>
    <row r="1100" spans="1:13" s="81" customFormat="1" x14ac:dyDescent="0.25">
      <c r="A1100" s="79">
        <v>1097</v>
      </c>
      <c r="B1100" s="79">
        <v>64</v>
      </c>
      <c r="C1100" s="79">
        <v>64</v>
      </c>
      <c r="D1100" s="94"/>
      <c r="E1100" s="79">
        <v>1239.03833473955</v>
      </c>
      <c r="F1100" s="79">
        <v>89.006363644295305</v>
      </c>
      <c r="G1100" s="80"/>
      <c r="H1100" s="79">
        <v>0</v>
      </c>
      <c r="I1100" s="80">
        <v>-6.7199315199413396</v>
      </c>
      <c r="J1100" s="103">
        <v>6</v>
      </c>
      <c r="K1100" s="103">
        <v>0.59251631788427761</v>
      </c>
      <c r="L1100" s="103">
        <v>1.670896016433663</v>
      </c>
      <c r="M1100" s="103">
        <v>6.2208383207037441</v>
      </c>
    </row>
    <row r="1101" spans="1:13" s="81" customFormat="1" x14ac:dyDescent="0.25">
      <c r="A1101" s="79">
        <v>1098</v>
      </c>
      <c r="B1101" s="79">
        <v>63</v>
      </c>
      <c r="C1101" s="79">
        <v>63</v>
      </c>
      <c r="D1101" s="94"/>
      <c r="E1101" s="79">
        <v>1219.678360759244</v>
      </c>
      <c r="F1101" s="79">
        <v>89.063137615133542</v>
      </c>
      <c r="G1101" s="80"/>
      <c r="H1101" s="79">
        <v>-17.886783731766378</v>
      </c>
      <c r="I1101" s="80">
        <v>11.16685221182504</v>
      </c>
      <c r="J1101" s="103">
        <v>6</v>
      </c>
      <c r="K1101" s="103">
        <v>0.15981286211334311</v>
      </c>
      <c r="L1101" s="103">
        <v>0.45067227115962749</v>
      </c>
      <c r="M1101" s="103">
        <v>-1.2670083061762121</v>
      </c>
    </row>
    <row r="1102" spans="1:13" s="81" customFormat="1" x14ac:dyDescent="0.25">
      <c r="A1102" s="79">
        <v>1099</v>
      </c>
      <c r="B1102" s="79">
        <v>62</v>
      </c>
      <c r="C1102" s="79">
        <v>62</v>
      </c>
      <c r="D1102" s="94"/>
      <c r="E1102" s="79">
        <v>1200.3183867789389</v>
      </c>
      <c r="F1102" s="79">
        <v>89.08453738966476</v>
      </c>
      <c r="G1102" s="80"/>
      <c r="H1102" s="79">
        <v>-0.90193250320911866</v>
      </c>
      <c r="I1102" s="80">
        <v>-5.8179990167322213</v>
      </c>
      <c r="J1102" s="103">
        <v>6</v>
      </c>
      <c r="K1102" s="103">
        <v>0.29515371381624639</v>
      </c>
      <c r="L1102" s="103">
        <v>0.83233347296181481</v>
      </c>
      <c r="M1102" s="103">
        <v>1.187090931115107</v>
      </c>
    </row>
    <row r="1103" spans="1:13" s="81" customFormat="1" x14ac:dyDescent="0.25">
      <c r="A1103" s="79">
        <v>1100</v>
      </c>
      <c r="B1103" s="79">
        <v>61</v>
      </c>
      <c r="C1103" s="79">
        <v>61</v>
      </c>
      <c r="D1103" s="94"/>
      <c r="E1103" s="79">
        <v>1180.9584127986329</v>
      </c>
      <c r="F1103" s="79">
        <v>89.107063342276049</v>
      </c>
      <c r="G1103" s="80"/>
      <c r="H1103" s="79">
        <v>-12.534206065507369</v>
      </c>
      <c r="I1103" s="80">
        <v>5.8142745455660281</v>
      </c>
      <c r="J1103" s="103">
        <v>6</v>
      </c>
      <c r="K1103" s="103">
        <v>0</v>
      </c>
      <c r="L1103" s="103">
        <v>0</v>
      </c>
      <c r="M1103" s="103">
        <v>-3.9366512035097569</v>
      </c>
    </row>
    <row r="1104" spans="1:13" s="81" customFormat="1" x14ac:dyDescent="0.25">
      <c r="A1104" s="79">
        <v>1101</v>
      </c>
      <c r="B1104" s="79">
        <v>59</v>
      </c>
      <c r="C1104" s="79">
        <v>59</v>
      </c>
      <c r="D1104" s="94"/>
      <c r="E1104" s="79">
        <v>1360.267090727712</v>
      </c>
      <c r="F1104" s="79">
        <v>89.090130188600796</v>
      </c>
      <c r="G1104" s="80"/>
      <c r="H1104" s="79">
        <v>-5.1660632805486468</v>
      </c>
      <c r="I1104" s="80">
        <v>-1.553868239392693</v>
      </c>
      <c r="J1104" s="103">
        <v>5</v>
      </c>
      <c r="K1104" s="103">
        <v>9.8745689181949717E-2</v>
      </c>
      <c r="L1104" s="103">
        <v>0.27846284349309819</v>
      </c>
      <c r="M1104" s="103">
        <v>-2.8896386457196428</v>
      </c>
    </row>
    <row r="1105" spans="1:13" s="81" customFormat="1" x14ac:dyDescent="0.25">
      <c r="A1105" s="79">
        <v>1102</v>
      </c>
      <c r="B1105" s="79">
        <v>58.643554687500483</v>
      </c>
      <c r="C1105" s="79">
        <v>58.643554687500483</v>
      </c>
      <c r="D1105" s="94"/>
      <c r="E1105" s="79">
        <v>1352.0491105880981</v>
      </c>
      <c r="F1105" s="79">
        <v>89.075105414946805</v>
      </c>
      <c r="G1105" s="80"/>
      <c r="H1105" s="79">
        <v>-1.353524394657774</v>
      </c>
      <c r="I1105" s="80">
        <v>-5.3664071252835646</v>
      </c>
      <c r="J1105" s="103">
        <v>5</v>
      </c>
      <c r="K1105" s="103">
        <v>0.77371870553223399</v>
      </c>
      <c r="L1105" s="103">
        <v>2.1818867496009</v>
      </c>
      <c r="M1105" s="103">
        <v>9.0222046392723012</v>
      </c>
    </row>
    <row r="1106" spans="1:13" s="81" customFormat="1" x14ac:dyDescent="0.25">
      <c r="A1106" s="79">
        <v>1103</v>
      </c>
      <c r="B1106" s="79">
        <v>59</v>
      </c>
      <c r="C1106" s="79">
        <v>59</v>
      </c>
      <c r="D1106" s="94"/>
      <c r="E1106" s="79">
        <v>1360.267090727712</v>
      </c>
      <c r="F1106" s="79">
        <v>89.125103507748079</v>
      </c>
      <c r="G1106" s="80"/>
      <c r="H1106" s="79">
        <v>0</v>
      </c>
      <c r="I1106" s="80">
        <v>-6.7199315199413396</v>
      </c>
      <c r="J1106" s="103">
        <v>5</v>
      </c>
      <c r="K1106" s="103">
        <v>0.48440243316263981</v>
      </c>
      <c r="L1106" s="103">
        <v>1.366014861518644</v>
      </c>
      <c r="M1106" s="103">
        <v>3.9816561165149018</v>
      </c>
    </row>
    <row r="1107" spans="1:13" s="81" customFormat="1" x14ac:dyDescent="0.25">
      <c r="A1107" s="79">
        <v>1104</v>
      </c>
      <c r="B1107" s="79">
        <v>59</v>
      </c>
      <c r="C1107" s="79">
        <v>59</v>
      </c>
      <c r="D1107" s="94"/>
      <c r="E1107" s="79">
        <v>1360.267090727712</v>
      </c>
      <c r="F1107" s="79">
        <v>89.108923393888759</v>
      </c>
      <c r="G1107" s="80"/>
      <c r="H1107" s="79">
        <v>0</v>
      </c>
      <c r="I1107" s="80">
        <v>-6.7199315199413396</v>
      </c>
      <c r="J1107" s="103">
        <v>5</v>
      </c>
      <c r="K1107" s="103">
        <v>1.3590895906432521</v>
      </c>
      <c r="L1107" s="103">
        <v>3.8326326456139701</v>
      </c>
      <c r="M1107" s="103">
        <v>18.798623663475642</v>
      </c>
    </row>
    <row r="1108" spans="1:13" s="81" customFormat="1" x14ac:dyDescent="0.25">
      <c r="A1108" s="79">
        <v>1105</v>
      </c>
      <c r="B1108" s="79">
        <v>62</v>
      </c>
      <c r="C1108" s="79">
        <v>62</v>
      </c>
      <c r="D1108" s="94"/>
      <c r="E1108" s="79">
        <v>1429.433213985054</v>
      </c>
      <c r="F1108" s="79">
        <v>89.083618410906041</v>
      </c>
      <c r="G1108" s="80"/>
      <c r="H1108" s="79">
        <v>0</v>
      </c>
      <c r="I1108" s="80">
        <v>-6.7199315199413396</v>
      </c>
      <c r="J1108" s="103">
        <v>5</v>
      </c>
      <c r="K1108" s="103">
        <v>1.425449085867196</v>
      </c>
      <c r="L1108" s="103">
        <v>4.0197664221454916</v>
      </c>
      <c r="M1108" s="103">
        <v>19.798407510908039</v>
      </c>
    </row>
    <row r="1109" spans="1:13" s="81" customFormat="1" x14ac:dyDescent="0.25">
      <c r="A1109" s="79">
        <v>1106</v>
      </c>
      <c r="B1109" s="79">
        <v>62.301513671874588</v>
      </c>
      <c r="C1109" s="79">
        <v>62.301513671874588</v>
      </c>
      <c r="D1109" s="94"/>
      <c r="E1109" s="79">
        <v>1436.3847245826039</v>
      </c>
      <c r="F1109" s="79">
        <v>89.086567160710231</v>
      </c>
      <c r="G1109" s="80"/>
      <c r="H1109" s="79">
        <v>0</v>
      </c>
      <c r="I1109" s="80">
        <v>-6.7199315199413396</v>
      </c>
      <c r="J1109" s="103">
        <v>5</v>
      </c>
      <c r="K1109" s="103">
        <v>0.95756939164507593</v>
      </c>
      <c r="L1109" s="103">
        <v>2.7003456844391138</v>
      </c>
      <c r="M1109" s="103">
        <v>11.94954046208975</v>
      </c>
    </row>
    <row r="1110" spans="1:13" s="81" customFormat="1" x14ac:dyDescent="0.25">
      <c r="A1110" s="79">
        <v>1107</v>
      </c>
      <c r="B1110" s="79">
        <v>64</v>
      </c>
      <c r="C1110" s="79">
        <v>64</v>
      </c>
      <c r="D1110" s="94"/>
      <c r="E1110" s="79">
        <v>1475.5439628232809</v>
      </c>
      <c r="F1110" s="79">
        <v>89.04695294246855</v>
      </c>
      <c r="G1110" s="80"/>
      <c r="H1110" s="79">
        <v>-10.434939416239651</v>
      </c>
      <c r="I1110" s="80">
        <v>3.7150078962983089</v>
      </c>
      <c r="J1110" s="103">
        <v>5</v>
      </c>
      <c r="K1110" s="103">
        <v>1.261542459840076</v>
      </c>
      <c r="L1110" s="103">
        <v>3.557549736749015</v>
      </c>
      <c r="M1110" s="103">
        <v>17.002409266506849</v>
      </c>
    </row>
    <row r="1111" spans="1:13" s="81" customFormat="1" x14ac:dyDescent="0.25">
      <c r="A1111" s="79">
        <v>1108</v>
      </c>
      <c r="B1111" s="79">
        <v>64</v>
      </c>
      <c r="C1111" s="79">
        <v>64</v>
      </c>
      <c r="D1111" s="94"/>
      <c r="E1111" s="79">
        <v>1475.5439628232809</v>
      </c>
      <c r="F1111" s="79">
        <v>88.988986215267644</v>
      </c>
      <c r="G1111" s="80"/>
      <c r="H1111" s="79">
        <v>-7.6098710841882209</v>
      </c>
      <c r="I1111" s="80">
        <v>0.88993956424688125</v>
      </c>
      <c r="J1111" s="103">
        <v>5</v>
      </c>
      <c r="K1111" s="103">
        <v>0.35284561136593012</v>
      </c>
      <c r="L1111" s="103">
        <v>0.99502462405192271</v>
      </c>
      <c r="M1111" s="103">
        <v>1.2454799128996561</v>
      </c>
    </row>
    <row r="1112" spans="1:13" s="81" customFormat="1" x14ac:dyDescent="0.25">
      <c r="A1112" s="79">
        <v>1109</v>
      </c>
      <c r="B1112" s="79">
        <v>63</v>
      </c>
      <c r="C1112" s="79">
        <v>63</v>
      </c>
      <c r="D1112" s="94"/>
      <c r="E1112" s="79">
        <v>1452.4885884041671</v>
      </c>
      <c r="F1112" s="79">
        <v>89.008186188912362</v>
      </c>
      <c r="G1112" s="80"/>
      <c r="H1112" s="79">
        <v>-9.2521027728352152</v>
      </c>
      <c r="I1112" s="80">
        <v>2.532171252893876</v>
      </c>
      <c r="J1112" s="103">
        <v>5</v>
      </c>
      <c r="K1112" s="103">
        <v>0.30930114710146972</v>
      </c>
      <c r="L1112" s="103">
        <v>0.87222923482614456</v>
      </c>
      <c r="M1112" s="103">
        <v>0.55058784146200768</v>
      </c>
    </row>
    <row r="1113" spans="1:13" s="81" customFormat="1" x14ac:dyDescent="0.25">
      <c r="A1113" s="79">
        <v>1110</v>
      </c>
      <c r="B1113" s="79">
        <v>62.256347656249652</v>
      </c>
      <c r="C1113" s="79">
        <v>62.256347656249652</v>
      </c>
      <c r="D1113" s="94"/>
      <c r="E1113" s="79">
        <v>1435.343405181352</v>
      </c>
      <c r="F1113" s="79">
        <v>89.039441962940813</v>
      </c>
      <c r="G1113" s="80"/>
      <c r="H1113" s="79">
        <v>0</v>
      </c>
      <c r="I1113" s="80">
        <v>-6.7199315199413396</v>
      </c>
      <c r="J1113" s="103">
        <v>5</v>
      </c>
      <c r="K1113" s="103">
        <v>0.47430489178087198</v>
      </c>
      <c r="L1113" s="103">
        <v>1.3375397948220591</v>
      </c>
      <c r="M1113" s="103">
        <v>3.5528436699823578</v>
      </c>
    </row>
    <row r="1114" spans="1:13" s="81" customFormat="1" x14ac:dyDescent="0.25">
      <c r="A1114" s="79">
        <v>1111</v>
      </c>
      <c r="B1114" s="79">
        <v>62</v>
      </c>
      <c r="C1114" s="79">
        <v>62</v>
      </c>
      <c r="D1114" s="94"/>
      <c r="E1114" s="79">
        <v>1429.433213985054</v>
      </c>
      <c r="F1114" s="79">
        <v>88.989731747707737</v>
      </c>
      <c r="G1114" s="80"/>
      <c r="H1114" s="79">
        <v>-8.4955300972194472</v>
      </c>
      <c r="I1114" s="80">
        <v>1.775598577278108</v>
      </c>
      <c r="J1114" s="103">
        <v>5</v>
      </c>
      <c r="K1114" s="103">
        <v>0.58070381346599154</v>
      </c>
      <c r="L1114" s="103">
        <v>1.637584753974096</v>
      </c>
      <c r="M1114" s="103">
        <v>5.4476736637889376</v>
      </c>
    </row>
    <row r="1115" spans="1:13" s="81" customFormat="1" x14ac:dyDescent="0.25">
      <c r="A1115" s="79">
        <v>1112</v>
      </c>
      <c r="B1115" s="79">
        <v>61.76318359375032</v>
      </c>
      <c r="C1115" s="79">
        <v>61.76318359375032</v>
      </c>
      <c r="D1115" s="94"/>
      <c r="E1115" s="79">
        <v>1423.973323070378</v>
      </c>
      <c r="F1115" s="79">
        <v>89.105193844629198</v>
      </c>
      <c r="G1115" s="80"/>
      <c r="H1115" s="79">
        <v>-8.4955300972194472</v>
      </c>
      <c r="I1115" s="80">
        <v>1.775598577278108</v>
      </c>
      <c r="J1115" s="103">
        <v>5</v>
      </c>
      <c r="K1115" s="103">
        <v>0.57586152011548608</v>
      </c>
      <c r="L1115" s="103">
        <v>1.6239294867256711</v>
      </c>
      <c r="M1115" s="103">
        <v>5.3803304077120631</v>
      </c>
    </row>
    <row r="1116" spans="1:13" s="81" customFormat="1" x14ac:dyDescent="0.25">
      <c r="A1116" s="79">
        <v>1113</v>
      </c>
      <c r="B1116" s="79">
        <v>62</v>
      </c>
      <c r="C1116" s="79">
        <v>62</v>
      </c>
      <c r="D1116" s="94"/>
      <c r="E1116" s="79">
        <v>1429.433213985054</v>
      </c>
      <c r="F1116" s="79">
        <v>89.089470398243961</v>
      </c>
      <c r="G1116" s="80"/>
      <c r="H1116" s="79">
        <v>-7.8615391883051879</v>
      </c>
      <c r="I1116" s="80">
        <v>1.1416076683638481</v>
      </c>
      <c r="J1116" s="103">
        <v>5</v>
      </c>
      <c r="K1116" s="103">
        <v>1.094786808175177</v>
      </c>
      <c r="L1116" s="103">
        <v>3.0872987990539991</v>
      </c>
      <c r="M1116" s="103">
        <v>14.293649538058739</v>
      </c>
    </row>
    <row r="1117" spans="1:13" s="81" customFormat="1" x14ac:dyDescent="0.25">
      <c r="A1117" s="79">
        <v>1114</v>
      </c>
      <c r="B1117" s="79">
        <v>64.212402343749716</v>
      </c>
      <c r="C1117" s="79">
        <v>64.212402343749716</v>
      </c>
      <c r="D1117" s="94"/>
      <c r="E1117" s="79">
        <v>1480.440978385928</v>
      </c>
      <c r="F1117" s="79">
        <v>89.097101793454186</v>
      </c>
      <c r="G1117" s="80"/>
      <c r="H1117" s="79">
        <v>-9.3321154069640446</v>
      </c>
      <c r="I1117" s="80">
        <v>2.612183887022705</v>
      </c>
      <c r="J1117" s="103">
        <v>5</v>
      </c>
      <c r="K1117" s="103">
        <v>2.232522342249283</v>
      </c>
      <c r="L1117" s="103">
        <v>6.2957130051429777</v>
      </c>
      <c r="M1117" s="103">
        <v>32.671533797256018</v>
      </c>
    </row>
    <row r="1118" spans="1:13" s="81" customFormat="1" x14ac:dyDescent="0.25">
      <c r="A1118" s="79">
        <v>1115</v>
      </c>
      <c r="B1118" s="79">
        <v>68</v>
      </c>
      <c r="C1118" s="79">
        <v>68</v>
      </c>
      <c r="D1118" s="94"/>
      <c r="E1118" s="79">
        <v>1567.7654604997369</v>
      </c>
      <c r="F1118" s="79">
        <v>89.133125233519067</v>
      </c>
      <c r="G1118" s="80"/>
      <c r="H1118" s="79">
        <v>-1.7400211457046331</v>
      </c>
      <c r="I1118" s="80">
        <v>-4.9799103742367059</v>
      </c>
      <c r="J1118" s="103">
        <v>5</v>
      </c>
      <c r="K1118" s="103">
        <v>2.326683452682722</v>
      </c>
      <c r="L1118" s="103">
        <v>6.5612473365652768</v>
      </c>
      <c r="M1118" s="103">
        <v>34.18522375292936</v>
      </c>
    </row>
    <row r="1119" spans="1:13" s="81" customFormat="1" x14ac:dyDescent="0.25">
      <c r="A1119" s="79">
        <v>1116</v>
      </c>
      <c r="B1119" s="79">
        <v>70</v>
      </c>
      <c r="C1119" s="79">
        <v>70</v>
      </c>
      <c r="D1119" s="94"/>
      <c r="E1119" s="79">
        <v>1355.198178621383</v>
      </c>
      <c r="F1119" s="79">
        <v>89.247196781507881</v>
      </c>
      <c r="G1119" s="80"/>
      <c r="H1119" s="79">
        <v>-7.8615391883051879</v>
      </c>
      <c r="I1119" s="80">
        <v>1.1416076683638481</v>
      </c>
      <c r="J1119" s="103">
        <v>6</v>
      </c>
      <c r="K1119" s="103">
        <v>1.0784126494644539</v>
      </c>
      <c r="L1119" s="103">
        <v>3.0411236714897592</v>
      </c>
      <c r="M1119" s="103">
        <v>14.169856086283851</v>
      </c>
    </row>
    <row r="1120" spans="1:13" s="81" customFormat="1" x14ac:dyDescent="0.25">
      <c r="A1120" s="79">
        <v>1117</v>
      </c>
      <c r="B1120" s="79">
        <v>70</v>
      </c>
      <c r="C1120" s="79">
        <v>70</v>
      </c>
      <c r="D1120" s="94"/>
      <c r="E1120" s="79">
        <v>1355.198178621383</v>
      </c>
      <c r="F1120" s="79">
        <v>89.256091820304377</v>
      </c>
      <c r="G1120" s="80"/>
      <c r="H1120" s="79">
        <v>-9.2754220143503314</v>
      </c>
      <c r="I1120" s="80">
        <v>2.5554904944089918</v>
      </c>
      <c r="J1120" s="103">
        <v>6</v>
      </c>
      <c r="K1120" s="103">
        <v>0.7310304142260603</v>
      </c>
      <c r="L1120" s="103">
        <v>2.06150576811749</v>
      </c>
      <c r="M1120" s="103">
        <v>8.2811875336099092</v>
      </c>
    </row>
    <row r="1121" spans="1:13" s="81" customFormat="1" x14ac:dyDescent="0.25">
      <c r="A1121" s="79">
        <v>1118</v>
      </c>
      <c r="B1121" s="79">
        <v>69.819580078126194</v>
      </c>
      <c r="C1121" s="79">
        <v>69.819580078126194</v>
      </c>
      <c r="D1121" s="94"/>
      <c r="E1121" s="79">
        <v>1351.705253628377</v>
      </c>
      <c r="F1121" s="79">
        <v>89.248758949511569</v>
      </c>
      <c r="G1121" s="80"/>
      <c r="H1121" s="79">
        <v>-5.1069192543101396</v>
      </c>
      <c r="I1121" s="80">
        <v>-1.6130122656311989</v>
      </c>
      <c r="J1121" s="103">
        <v>6</v>
      </c>
      <c r="K1121" s="103">
        <v>0.31543877011664578</v>
      </c>
      <c r="L1121" s="103">
        <v>0.88953733172894101</v>
      </c>
      <c r="M1121" s="103">
        <v>1.0270735345078621</v>
      </c>
    </row>
    <row r="1122" spans="1:13" s="81" customFormat="1" x14ac:dyDescent="0.25">
      <c r="A1122" s="79">
        <v>1119</v>
      </c>
      <c r="B1122" s="79">
        <v>68</v>
      </c>
      <c r="C1122" s="79">
        <v>68</v>
      </c>
      <c r="D1122" s="94"/>
      <c r="E1122" s="79">
        <v>1316.4782306607719</v>
      </c>
      <c r="F1122" s="79">
        <v>89.273603585214858</v>
      </c>
      <c r="G1122" s="80"/>
      <c r="H1122" s="79">
        <v>-12.949008326690629</v>
      </c>
      <c r="I1122" s="80">
        <v>6.2290768067492897</v>
      </c>
      <c r="J1122" s="103">
        <v>6</v>
      </c>
      <c r="K1122" s="103">
        <v>0</v>
      </c>
      <c r="L1122" s="103">
        <v>0</v>
      </c>
      <c r="M1122" s="103">
        <v>-4.4474736792066976</v>
      </c>
    </row>
    <row r="1123" spans="1:13" s="81" customFormat="1" x14ac:dyDescent="0.25">
      <c r="A1123" s="79">
        <v>1120</v>
      </c>
      <c r="B1123" s="79">
        <v>67</v>
      </c>
      <c r="C1123" s="79">
        <v>67</v>
      </c>
      <c r="D1123" s="94"/>
      <c r="E1123" s="79">
        <v>1297.1182566804659</v>
      </c>
      <c r="F1123" s="79">
        <v>89.234296861073062</v>
      </c>
      <c r="G1123" s="80"/>
      <c r="H1123" s="79">
        <v>0</v>
      </c>
      <c r="I1123" s="80">
        <v>-6.7199315199413396</v>
      </c>
      <c r="J1123" s="103">
        <v>6</v>
      </c>
      <c r="K1123" s="103">
        <v>0.61144460575334736</v>
      </c>
      <c r="L1123" s="103">
        <v>1.724273788224439</v>
      </c>
      <c r="M1123" s="103">
        <v>6.3841549488800409</v>
      </c>
    </row>
    <row r="1124" spans="1:13" s="81" customFormat="1" x14ac:dyDescent="0.25">
      <c r="A1124" s="79">
        <v>1121</v>
      </c>
      <c r="B1124" s="79">
        <v>67</v>
      </c>
      <c r="C1124" s="79">
        <v>67</v>
      </c>
      <c r="D1124" s="94"/>
      <c r="E1124" s="79">
        <v>1297.1182566804659</v>
      </c>
      <c r="F1124" s="79">
        <v>89.258102247992042</v>
      </c>
      <c r="G1124" s="80"/>
      <c r="H1124" s="79">
        <v>0</v>
      </c>
      <c r="I1124" s="80">
        <v>-6.7199315199413396</v>
      </c>
      <c r="J1124" s="103">
        <v>6</v>
      </c>
      <c r="K1124" s="103">
        <v>0.46414316899100078</v>
      </c>
      <c r="L1124" s="103">
        <v>1.308883736554622</v>
      </c>
      <c r="M1124" s="103">
        <v>3.829083576733324</v>
      </c>
    </row>
    <row r="1125" spans="1:13" s="81" customFormat="1" x14ac:dyDescent="0.25">
      <c r="A1125" s="79">
        <v>1122</v>
      </c>
      <c r="B1125" s="79">
        <v>65.869628906251251</v>
      </c>
      <c r="C1125" s="79">
        <v>65.869628906251251</v>
      </c>
      <c r="D1125" s="94"/>
      <c r="E1125" s="79">
        <v>1275.234301717401</v>
      </c>
      <c r="F1125" s="79">
        <v>89.285211661815026</v>
      </c>
      <c r="G1125" s="80"/>
      <c r="H1125" s="79">
        <v>-7.256837589049149</v>
      </c>
      <c r="I1125" s="80">
        <v>0.53690606910780936</v>
      </c>
      <c r="J1125" s="103">
        <v>6</v>
      </c>
      <c r="K1125" s="103">
        <v>0.20146884085133829</v>
      </c>
      <c r="L1125" s="103">
        <v>0.56814213120077406</v>
      </c>
      <c r="M1125" s="103">
        <v>-0.72649913883345507</v>
      </c>
    </row>
    <row r="1126" spans="1:13" s="81" customFormat="1" x14ac:dyDescent="0.25">
      <c r="A1126" s="79">
        <v>1123</v>
      </c>
      <c r="B1126" s="79">
        <v>65</v>
      </c>
      <c r="C1126" s="79">
        <v>65</v>
      </c>
      <c r="D1126" s="94"/>
      <c r="E1126" s="79">
        <v>1258.3983087198551</v>
      </c>
      <c r="F1126" s="79">
        <v>89.31786996136303</v>
      </c>
      <c r="G1126" s="80"/>
      <c r="H1126" s="79">
        <v>-9.8207640733860195</v>
      </c>
      <c r="I1126" s="80">
        <v>3.1008325534446799</v>
      </c>
      <c r="J1126" s="103">
        <v>6</v>
      </c>
      <c r="K1126" s="103">
        <v>0.38264052540553328</v>
      </c>
      <c r="L1126" s="103">
        <v>1.0790462816436039</v>
      </c>
      <c r="M1126" s="103">
        <v>2.5285034518203431</v>
      </c>
    </row>
    <row r="1127" spans="1:13" s="81" customFormat="1" x14ac:dyDescent="0.25">
      <c r="A1127" s="79">
        <v>1124</v>
      </c>
      <c r="B1127" s="79">
        <v>64</v>
      </c>
      <c r="C1127" s="79">
        <v>64</v>
      </c>
      <c r="D1127" s="94"/>
      <c r="E1127" s="79">
        <v>1239.03833473955</v>
      </c>
      <c r="F1127" s="79">
        <v>89.340395913974319</v>
      </c>
      <c r="G1127" s="80"/>
      <c r="H1127" s="79">
        <v>-26.120247455146249</v>
      </c>
      <c r="I1127" s="80">
        <v>19.400315935204912</v>
      </c>
      <c r="J1127" s="103">
        <v>6</v>
      </c>
      <c r="K1127" s="103">
        <v>0</v>
      </c>
      <c r="L1127" s="103">
        <v>0</v>
      </c>
      <c r="M1127" s="103">
        <v>-4.1533469422750047</v>
      </c>
    </row>
    <row r="1128" spans="1:13" s="81" customFormat="1" x14ac:dyDescent="0.25">
      <c r="A1128" s="79">
        <v>1125</v>
      </c>
      <c r="B1128" s="79">
        <v>60.883056640626258</v>
      </c>
      <c r="C1128" s="79">
        <v>60.883056640626258</v>
      </c>
      <c r="D1128" s="94"/>
      <c r="E1128" s="79">
        <v>1403.68166662975</v>
      </c>
      <c r="F1128" s="79">
        <v>89.289006154424797</v>
      </c>
      <c r="G1128" s="80"/>
      <c r="H1128" s="79">
        <v>-9.3148629972821109</v>
      </c>
      <c r="I1128" s="80">
        <v>2.5949314773407708</v>
      </c>
      <c r="J1128" s="103">
        <v>5</v>
      </c>
      <c r="K1128" s="103">
        <v>0</v>
      </c>
      <c r="L1128" s="103">
        <v>0</v>
      </c>
      <c r="M1128" s="103">
        <v>-4.7862203218271766</v>
      </c>
    </row>
    <row r="1129" spans="1:13" s="81" customFormat="1" x14ac:dyDescent="0.25">
      <c r="A1129" s="79">
        <v>1126</v>
      </c>
      <c r="B1129" s="79">
        <v>55.883056640626258</v>
      </c>
      <c r="C1129" s="79">
        <v>55.883056640626258</v>
      </c>
      <c r="D1129" s="94"/>
      <c r="E1129" s="79">
        <v>1288.4047945341811</v>
      </c>
      <c r="F1129" s="79">
        <v>89.214483891070842</v>
      </c>
      <c r="G1129" s="80"/>
      <c r="H1129" s="79">
        <v>-6.5973318230707072</v>
      </c>
      <c r="I1129" s="80">
        <v>-0.12259969687063239</v>
      </c>
      <c r="J1129" s="103">
        <v>5</v>
      </c>
      <c r="K1129" s="103">
        <v>0</v>
      </c>
      <c r="L1129" s="103">
        <v>0</v>
      </c>
      <c r="M1129" s="103">
        <v>-4.3401408226946412</v>
      </c>
    </row>
    <row r="1130" spans="1:13" s="81" customFormat="1" x14ac:dyDescent="0.25">
      <c r="A1130" s="79">
        <v>1127</v>
      </c>
      <c r="B1130" s="79">
        <v>52</v>
      </c>
      <c r="C1130" s="79">
        <v>52</v>
      </c>
      <c r="D1130" s="94"/>
      <c r="E1130" s="79">
        <v>1198.8794697939161</v>
      </c>
      <c r="F1130" s="79">
        <v>89.206816996847152</v>
      </c>
      <c r="G1130" s="80"/>
      <c r="H1130" s="79">
        <v>-24.946880008641081</v>
      </c>
      <c r="I1130" s="80">
        <v>18.22694848869974</v>
      </c>
      <c r="J1130" s="103">
        <v>5</v>
      </c>
      <c r="K1130" s="103">
        <v>0</v>
      </c>
      <c r="L1130" s="103">
        <v>0</v>
      </c>
      <c r="M1130" s="103">
        <v>-4.0031692128120184</v>
      </c>
    </row>
    <row r="1131" spans="1:13" s="81" customFormat="1" x14ac:dyDescent="0.25">
      <c r="A1131" s="79">
        <v>1128</v>
      </c>
      <c r="B1131" s="79">
        <v>46</v>
      </c>
      <c r="C1131" s="79">
        <v>46</v>
      </c>
      <c r="D1131" s="94"/>
      <c r="E1131" s="79">
        <v>1307.256080893126</v>
      </c>
      <c r="F1131" s="79">
        <v>89.086704478627823</v>
      </c>
      <c r="G1131" s="80"/>
      <c r="H1131" s="79">
        <v>-17.059864392356829</v>
      </c>
      <c r="I1131" s="80">
        <v>10.33993287241548</v>
      </c>
      <c r="J1131" s="103">
        <v>4</v>
      </c>
      <c r="K1131" s="103">
        <v>0</v>
      </c>
      <c r="L1131" s="103">
        <v>0</v>
      </c>
      <c r="M1131" s="103">
        <v>-4.4121245617296472</v>
      </c>
    </row>
    <row r="1132" spans="1:13" s="81" customFormat="1" x14ac:dyDescent="0.25">
      <c r="A1132" s="79">
        <v>1129</v>
      </c>
      <c r="B1132" s="79">
        <v>41.902587890626279</v>
      </c>
      <c r="C1132" s="79">
        <v>41.902587890626279</v>
      </c>
      <c r="D1132" s="94"/>
      <c r="E1132" s="79">
        <v>1190.813322286519</v>
      </c>
      <c r="F1132" s="79">
        <v>88.969145134457307</v>
      </c>
      <c r="G1132" s="80"/>
      <c r="H1132" s="79">
        <v>-22.532928462139399</v>
      </c>
      <c r="I1132" s="80">
        <v>15.81299694219806</v>
      </c>
      <c r="J1132" s="103">
        <v>4</v>
      </c>
      <c r="K1132" s="103">
        <v>0</v>
      </c>
      <c r="L1132" s="103">
        <v>0</v>
      </c>
      <c r="M1132" s="103">
        <v>-3.973192270606821</v>
      </c>
    </row>
    <row r="1133" spans="1:13" s="81" customFormat="1" x14ac:dyDescent="0.25">
      <c r="A1133" s="79">
        <v>1130</v>
      </c>
      <c r="B1133" s="79">
        <v>37</v>
      </c>
      <c r="C1133" s="79">
        <v>37</v>
      </c>
      <c r="D1133" s="94"/>
      <c r="E1133" s="79">
        <v>1426.5880826737589</v>
      </c>
      <c r="F1133" s="79">
        <v>88.993875516786275</v>
      </c>
      <c r="G1133" s="80"/>
      <c r="H1133" s="79">
        <v>-21.075409669543859</v>
      </c>
      <c r="I1133" s="80">
        <v>14.35547814960252</v>
      </c>
      <c r="J1133" s="103">
        <v>3</v>
      </c>
      <c r="K1133" s="103">
        <v>0</v>
      </c>
      <c r="L1133" s="103">
        <v>0</v>
      </c>
      <c r="M1133" s="103">
        <v>-4.8765882992425764</v>
      </c>
    </row>
    <row r="1134" spans="1:13" s="81" customFormat="1" x14ac:dyDescent="0.25">
      <c r="A1134" s="79">
        <v>1131</v>
      </c>
      <c r="B1134" s="79">
        <v>34</v>
      </c>
      <c r="C1134" s="79">
        <v>34</v>
      </c>
      <c r="D1134" s="94"/>
      <c r="E1134" s="79">
        <v>1310.9187786731841</v>
      </c>
      <c r="F1134" s="79">
        <v>89.03323416155456</v>
      </c>
      <c r="G1134" s="80"/>
      <c r="H1134" s="79">
        <v>-16.189556389920838</v>
      </c>
      <c r="I1134" s="80">
        <v>9.4696248699795014</v>
      </c>
      <c r="J1134" s="103">
        <v>3</v>
      </c>
      <c r="K1134" s="103">
        <v>0</v>
      </c>
      <c r="L1134" s="103">
        <v>0</v>
      </c>
      <c r="M1134" s="103">
        <v>-4.4261533047899011</v>
      </c>
    </row>
    <row r="1135" spans="1:13" s="81" customFormat="1" x14ac:dyDescent="0.25">
      <c r="A1135" s="79">
        <v>1132</v>
      </c>
      <c r="B1135" s="79">
        <v>31</v>
      </c>
      <c r="C1135" s="79">
        <v>31</v>
      </c>
      <c r="D1135" s="94"/>
      <c r="E1135" s="79">
        <v>1195.249474672609</v>
      </c>
      <c r="F1135" s="79">
        <v>89.067192759861499</v>
      </c>
      <c r="G1135" s="80"/>
      <c r="H1135" s="79">
        <v>-8.2518258120970991</v>
      </c>
      <c r="I1135" s="80">
        <v>1.531894292155759</v>
      </c>
      <c r="J1135" s="103">
        <v>3</v>
      </c>
      <c r="K1135" s="103">
        <v>0</v>
      </c>
      <c r="L1135" s="103">
        <v>0</v>
      </c>
      <c r="M1135" s="103">
        <v>-3.9896710846601739</v>
      </c>
    </row>
    <row r="1136" spans="1:13" s="81" customFormat="1" x14ac:dyDescent="0.25">
      <c r="A1136" s="79">
        <v>1133</v>
      </c>
      <c r="B1136" s="79">
        <v>27.945312500001311</v>
      </c>
      <c r="C1136" s="79">
        <v>27.945312500001311</v>
      </c>
      <c r="D1136" s="94"/>
      <c r="E1136" s="79">
        <v>1077.4716156512411</v>
      </c>
      <c r="F1136" s="79">
        <v>89.057902101542567</v>
      </c>
      <c r="G1136" s="80"/>
      <c r="H1136" s="79">
        <v>0</v>
      </c>
      <c r="I1136" s="80">
        <v>-6.7199315199413396</v>
      </c>
      <c r="J1136" s="103">
        <v>3</v>
      </c>
      <c r="K1136" s="103">
        <v>0</v>
      </c>
      <c r="L1136" s="103">
        <v>0</v>
      </c>
      <c r="M1136" s="103">
        <v>-3.5582960892237518</v>
      </c>
    </row>
    <row r="1137" spans="1:13" s="81" customFormat="1" x14ac:dyDescent="0.25">
      <c r="A1137" s="79">
        <v>1134</v>
      </c>
      <c r="B1137" s="79">
        <v>22.945312500001311</v>
      </c>
      <c r="C1137" s="79">
        <v>22.945312500001311</v>
      </c>
      <c r="D1137" s="94"/>
      <c r="E1137" s="79">
        <v>1413.702213168051</v>
      </c>
      <c r="F1137" s="79">
        <v>89.046259025087764</v>
      </c>
      <c r="G1137" s="80"/>
      <c r="H1137" s="79">
        <v>0</v>
      </c>
      <c r="I1137" s="80">
        <v>-6.7199315199413396</v>
      </c>
      <c r="J1137" s="103">
        <v>2</v>
      </c>
      <c r="K1137" s="103">
        <v>0</v>
      </c>
      <c r="L1137" s="103">
        <v>0</v>
      </c>
      <c r="M1137" s="103">
        <v>-4.8256796689263401</v>
      </c>
    </row>
    <row r="1138" spans="1:13" s="81" customFormat="1" x14ac:dyDescent="0.25">
      <c r="A1138" s="79">
        <v>1135</v>
      </c>
      <c r="B1138" s="79">
        <v>19</v>
      </c>
      <c r="C1138" s="79">
        <v>19</v>
      </c>
      <c r="D1138" s="94"/>
      <c r="E1138" s="79">
        <v>1170.6243726334701</v>
      </c>
      <c r="F1138" s="79">
        <v>88.939940437654158</v>
      </c>
      <c r="G1138" s="80"/>
      <c r="H1138" s="79">
        <v>-11.90680214651486</v>
      </c>
      <c r="I1138" s="80">
        <v>5.18687062657352</v>
      </c>
      <c r="J1138" s="103">
        <v>2</v>
      </c>
      <c r="K1138" s="103">
        <v>0</v>
      </c>
      <c r="L1138" s="103">
        <v>0</v>
      </c>
      <c r="M1138" s="103">
        <v>-3.898431554646502</v>
      </c>
    </row>
    <row r="1139" spans="1:13" s="81" customFormat="1" x14ac:dyDescent="0.25">
      <c r="A1139" s="79">
        <v>1136</v>
      </c>
      <c r="B1139" s="79">
        <v>17</v>
      </c>
      <c r="C1139" s="79">
        <v>17</v>
      </c>
      <c r="D1139" s="94"/>
      <c r="E1139" s="79">
        <v>1047.400754461526</v>
      </c>
      <c r="F1139" s="79">
        <v>88.954576810635672</v>
      </c>
      <c r="G1139" s="80"/>
      <c r="H1139" s="79">
        <v>-9.3902331926248124</v>
      </c>
      <c r="I1139" s="80">
        <v>2.6703016726834732</v>
      </c>
      <c r="J1139" s="103">
        <v>2</v>
      </c>
      <c r="K1139" s="103">
        <v>6.6823701206880345E-2</v>
      </c>
      <c r="L1139" s="103">
        <v>0.18844283740340259</v>
      </c>
      <c r="M1139" s="103">
        <v>-2.2958813660536128</v>
      </c>
    </row>
    <row r="1140" spans="1:13" s="81" customFormat="1" x14ac:dyDescent="0.25">
      <c r="A1140" s="79">
        <v>1137</v>
      </c>
      <c r="B1140" s="79">
        <v>15</v>
      </c>
      <c r="C1140" s="79">
        <v>15</v>
      </c>
      <c r="D1140" s="94"/>
      <c r="E1140" s="79">
        <v>924.17713628958177</v>
      </c>
      <c r="F1140" s="79">
        <v>88.967894171435532</v>
      </c>
      <c r="G1140" s="80"/>
      <c r="H1140" s="79">
        <v>-10.383688505918339</v>
      </c>
      <c r="I1140" s="80">
        <v>3.6637569859770029</v>
      </c>
      <c r="J1140" s="103">
        <v>2</v>
      </c>
      <c r="K1140" s="103">
        <v>9.3971612893920309E-2</v>
      </c>
      <c r="L1140" s="103">
        <v>0.26499994836085528</v>
      </c>
      <c r="M1140" s="103">
        <v>-1.396803885976291</v>
      </c>
    </row>
    <row r="1141" spans="1:13" s="81" customFormat="1" x14ac:dyDescent="0.25">
      <c r="A1141" s="79">
        <v>1138</v>
      </c>
      <c r="B1141" s="79">
        <v>14</v>
      </c>
      <c r="C1141" s="79">
        <v>14</v>
      </c>
      <c r="D1141" s="94"/>
      <c r="E1141" s="79">
        <v>1667.443164371309</v>
      </c>
      <c r="F1141" s="79">
        <v>89.000446325344853</v>
      </c>
      <c r="G1141" s="80"/>
      <c r="H1141" s="79">
        <v>-2.6887938667018099</v>
      </c>
      <c r="I1141" s="80">
        <v>-4.0311376532395293</v>
      </c>
      <c r="J1141" s="103">
        <v>1</v>
      </c>
      <c r="K1141" s="103">
        <v>0.36468944016417792</v>
      </c>
      <c r="L1141" s="103">
        <v>1.0284242212629819</v>
      </c>
      <c r="M1141" s="103">
        <v>0.70837323481169889</v>
      </c>
    </row>
    <row r="1142" spans="1:13" s="81" customFormat="1" x14ac:dyDescent="0.25">
      <c r="A1142" s="79">
        <v>1139</v>
      </c>
      <c r="B1142" s="79">
        <v>14</v>
      </c>
      <c r="C1142" s="79">
        <v>14</v>
      </c>
      <c r="D1142" s="94"/>
      <c r="E1142" s="79">
        <v>1667.443164371309</v>
      </c>
      <c r="F1142" s="79">
        <v>89.069474372203203</v>
      </c>
      <c r="G1142" s="80"/>
      <c r="H1142" s="79">
        <v>-0.1569902777190102</v>
      </c>
      <c r="I1142" s="80">
        <v>-6.5629412422223297</v>
      </c>
      <c r="J1142" s="103">
        <v>1</v>
      </c>
      <c r="K1142" s="103">
        <v>0.42988072550051698</v>
      </c>
      <c r="L1142" s="103">
        <v>1.212263645911458</v>
      </c>
      <c r="M1142" s="103">
        <v>1.89077229268022</v>
      </c>
    </row>
    <row r="1143" spans="1:13" s="81" customFormat="1" x14ac:dyDescent="0.25">
      <c r="A1143" s="79">
        <v>1140</v>
      </c>
      <c r="B1143" s="79">
        <v>14</v>
      </c>
      <c r="C1143" s="79">
        <v>14</v>
      </c>
      <c r="D1143" s="94"/>
      <c r="E1143" s="79">
        <v>1667.443164371309</v>
      </c>
      <c r="F1143" s="79">
        <v>89.008775134827061</v>
      </c>
      <c r="G1143" s="80"/>
      <c r="H1143" s="79">
        <v>-2.5709327638743198</v>
      </c>
      <c r="I1143" s="80">
        <v>-4.1489987560670194</v>
      </c>
      <c r="J1143" s="103">
        <v>1</v>
      </c>
      <c r="K1143" s="103">
        <v>0.39179429002296617</v>
      </c>
      <c r="L1143" s="103">
        <v>1.104859897864765</v>
      </c>
      <c r="M1143" s="103">
        <v>1.2005704394898979</v>
      </c>
    </row>
    <row r="1144" spans="1:13" s="81" customFormat="1" x14ac:dyDescent="0.25">
      <c r="A1144" s="79">
        <v>1141</v>
      </c>
      <c r="B1144" s="79">
        <v>14</v>
      </c>
      <c r="C1144" s="79">
        <v>14</v>
      </c>
      <c r="D1144" s="94"/>
      <c r="E1144" s="79">
        <v>1667.443164371309</v>
      </c>
      <c r="F1144" s="79">
        <v>89.077803181685411</v>
      </c>
      <c r="G1144" s="80"/>
      <c r="H1144" s="79">
        <v>0</v>
      </c>
      <c r="I1144" s="80">
        <v>-6.7199315199413396</v>
      </c>
      <c r="J1144" s="103">
        <v>1</v>
      </c>
      <c r="K1144" s="103">
        <v>0.5256499104652762</v>
      </c>
      <c r="L1144" s="103">
        <v>1.4823327475120791</v>
      </c>
      <c r="M1144" s="103">
        <v>3.6190199799755902</v>
      </c>
    </row>
    <row r="1145" spans="1:13" s="81" customFormat="1" x14ac:dyDescent="0.25">
      <c r="A1145" s="79">
        <v>1142</v>
      </c>
      <c r="B1145" s="79">
        <v>15.96557617187368</v>
      </c>
      <c r="C1145" s="79">
        <v>15.96557617187368</v>
      </c>
      <c r="D1145" s="94"/>
      <c r="E1145" s="79">
        <v>983.66803104902681</v>
      </c>
      <c r="F1145" s="79">
        <v>88.963756608448051</v>
      </c>
      <c r="G1145" s="80"/>
      <c r="H1145" s="79">
        <v>-3.3053267729867719</v>
      </c>
      <c r="I1145" s="80">
        <v>-3.4146047469545668</v>
      </c>
      <c r="J1145" s="103">
        <v>2</v>
      </c>
      <c r="K1145" s="103">
        <v>0.50900371272629674</v>
      </c>
      <c r="L1145" s="103">
        <v>1.435390469888157</v>
      </c>
      <c r="M1145" s="103">
        <v>5.4607717354560261</v>
      </c>
    </row>
    <row r="1146" spans="1:13" s="81" customFormat="1" x14ac:dyDescent="0.25">
      <c r="A1146" s="79">
        <v>1143</v>
      </c>
      <c r="B1146" s="79">
        <v>18</v>
      </c>
      <c r="C1146" s="79">
        <v>18</v>
      </c>
      <c r="D1146" s="94"/>
      <c r="E1146" s="79">
        <v>1109.0125635474981</v>
      </c>
      <c r="F1146" s="79">
        <v>88.970661438781107</v>
      </c>
      <c r="G1146" s="80"/>
      <c r="H1146" s="79">
        <v>-2.7320492579263709</v>
      </c>
      <c r="I1146" s="80">
        <v>-3.9878822620149692</v>
      </c>
      <c r="J1146" s="103">
        <v>2</v>
      </c>
      <c r="K1146" s="103">
        <v>0.58085071826892731</v>
      </c>
      <c r="L1146" s="103">
        <v>1.637999025518375</v>
      </c>
      <c r="M1146" s="103">
        <v>6.3603649493823218</v>
      </c>
    </row>
    <row r="1147" spans="1:13" s="81" customFormat="1" x14ac:dyDescent="0.25">
      <c r="A1147" s="79">
        <v>1144</v>
      </c>
      <c r="B1147" s="79">
        <v>21</v>
      </c>
      <c r="C1147" s="79">
        <v>21</v>
      </c>
      <c r="D1147" s="94"/>
      <c r="E1147" s="79">
        <v>1293.8479908054151</v>
      </c>
      <c r="F1147" s="79">
        <v>88.981457770111533</v>
      </c>
      <c r="G1147" s="80"/>
      <c r="H1147" s="79">
        <v>-16.497374677448121</v>
      </c>
      <c r="I1147" s="80">
        <v>9.7774431575067808</v>
      </c>
      <c r="J1147" s="103">
        <v>2</v>
      </c>
      <c r="K1147" s="103">
        <v>0.86416861373242193</v>
      </c>
      <c r="L1147" s="103">
        <v>2.4369554907254298</v>
      </c>
      <c r="M1147" s="103">
        <v>10.70141053152051</v>
      </c>
    </row>
    <row r="1148" spans="1:13" s="81" customFormat="1" x14ac:dyDescent="0.25">
      <c r="A1148" s="79">
        <v>1145</v>
      </c>
      <c r="B1148" s="79">
        <v>24</v>
      </c>
      <c r="C1148" s="79">
        <v>24</v>
      </c>
      <c r="D1148" s="94"/>
      <c r="E1148" s="79">
        <v>1478.6834180633309</v>
      </c>
      <c r="F1148" s="79">
        <v>89.060722246540408</v>
      </c>
      <c r="G1148" s="80"/>
      <c r="H1148" s="79">
        <v>-1.8273883672338489</v>
      </c>
      <c r="I1148" s="80">
        <v>-4.892543152707491</v>
      </c>
      <c r="J1148" s="103">
        <v>2</v>
      </c>
      <c r="K1148" s="103">
        <v>0.62544705658285593</v>
      </c>
      <c r="L1148" s="103">
        <v>1.7637606995636541</v>
      </c>
      <c r="M1148" s="103">
        <v>6.0734476174657797</v>
      </c>
    </row>
    <row r="1149" spans="1:13" s="81" customFormat="1" x14ac:dyDescent="0.25">
      <c r="A1149" s="79">
        <v>1146</v>
      </c>
      <c r="B1149" s="79">
        <v>24</v>
      </c>
      <c r="C1149" s="79">
        <v>24</v>
      </c>
      <c r="D1149" s="94"/>
      <c r="E1149" s="79">
        <v>1478.6834180633309</v>
      </c>
      <c r="F1149" s="79">
        <v>88.957007794699194</v>
      </c>
      <c r="G1149" s="80"/>
      <c r="H1149" s="79">
        <v>-2.5709327638743198</v>
      </c>
      <c r="I1149" s="80">
        <v>-4.1489987560670194</v>
      </c>
      <c r="J1149" s="103">
        <v>2</v>
      </c>
      <c r="K1149" s="103">
        <v>0.34313546908348191</v>
      </c>
      <c r="L1149" s="103">
        <v>0.96764202281541889</v>
      </c>
      <c r="M1149" s="103">
        <v>1.059645612011457</v>
      </c>
    </row>
    <row r="1150" spans="1:13" s="81" customFormat="1" x14ac:dyDescent="0.25">
      <c r="A1150" s="79">
        <v>1147</v>
      </c>
      <c r="B1150" s="79">
        <v>23</v>
      </c>
      <c r="C1150" s="79">
        <v>23</v>
      </c>
      <c r="D1150" s="94"/>
      <c r="E1150" s="79">
        <v>1417.0716089773589</v>
      </c>
      <c r="F1150" s="79">
        <v>88.976207768343912</v>
      </c>
      <c r="G1150" s="80"/>
      <c r="H1150" s="79">
        <v>-21.41033052855888</v>
      </c>
      <c r="I1150" s="80">
        <v>14.69039900861754</v>
      </c>
      <c r="J1150" s="103">
        <v>2</v>
      </c>
      <c r="K1150" s="103">
        <v>0</v>
      </c>
      <c r="L1150" s="103">
        <v>0</v>
      </c>
      <c r="M1150" s="103">
        <v>-4.838973152778177</v>
      </c>
    </row>
    <row r="1151" spans="1:13" s="81" customFormat="1" x14ac:dyDescent="0.25">
      <c r="A1151" s="79">
        <v>1148</v>
      </c>
      <c r="B1151" s="79">
        <v>18.101562500001229</v>
      </c>
      <c r="C1151" s="79">
        <v>18.101562500001229</v>
      </c>
      <c r="D1151" s="94"/>
      <c r="E1151" s="79">
        <v>1115.270012907868</v>
      </c>
      <c r="F1151" s="79">
        <v>88.966692877179156</v>
      </c>
      <c r="G1151" s="80"/>
      <c r="H1151" s="79">
        <v>0</v>
      </c>
      <c r="I1151" s="80">
        <v>-6.7199315199413396</v>
      </c>
      <c r="J1151" s="103">
        <v>2</v>
      </c>
      <c r="K1151" s="103">
        <v>0</v>
      </c>
      <c r="L1151" s="103">
        <v>0</v>
      </c>
      <c r="M1151" s="103">
        <v>-3.6953791057022278</v>
      </c>
    </row>
    <row r="1152" spans="1:13" s="81" customFormat="1" x14ac:dyDescent="0.25">
      <c r="A1152" s="79">
        <v>1149</v>
      </c>
      <c r="B1152" s="79">
        <v>14</v>
      </c>
      <c r="C1152" s="79">
        <v>14</v>
      </c>
      <c r="D1152" s="94"/>
      <c r="E1152" s="79">
        <v>1667.443164371309</v>
      </c>
      <c r="F1152" s="79">
        <v>88.898982137782198</v>
      </c>
      <c r="G1152" s="80"/>
      <c r="H1152" s="79">
        <v>-13.970489262995001</v>
      </c>
      <c r="I1152" s="80">
        <v>7.2505577430536654</v>
      </c>
      <c r="J1152" s="103">
        <v>1</v>
      </c>
      <c r="K1152" s="103">
        <v>0</v>
      </c>
      <c r="L1152" s="103">
        <v>0</v>
      </c>
      <c r="M1152" s="103">
        <v>-3.2283611117540332</v>
      </c>
    </row>
    <row r="1153" spans="1:13" s="81" customFormat="1" x14ac:dyDescent="0.25">
      <c r="A1153" s="79">
        <v>1150</v>
      </c>
      <c r="B1153" s="79">
        <v>12</v>
      </c>
      <c r="C1153" s="79">
        <v>12</v>
      </c>
      <c r="D1153" s="94"/>
      <c r="E1153" s="79">
        <v>1429.2369980325509</v>
      </c>
      <c r="F1153" s="79">
        <v>88.94195800260897</v>
      </c>
      <c r="G1153" s="80"/>
      <c r="H1153" s="79">
        <v>-8.1185691289905382</v>
      </c>
      <c r="I1153" s="80">
        <v>1.398637609049199</v>
      </c>
      <c r="J1153" s="103">
        <v>1</v>
      </c>
      <c r="K1153" s="103">
        <v>0.22361157783542601</v>
      </c>
      <c r="L1153" s="103">
        <v>0.63058464949590143</v>
      </c>
      <c r="M1153" s="103">
        <v>-0.90225200464450783</v>
      </c>
    </row>
    <row r="1154" spans="1:13" s="81" customFormat="1" x14ac:dyDescent="0.25">
      <c r="A1154" s="79">
        <v>1151</v>
      </c>
      <c r="B1154" s="79">
        <v>11</v>
      </c>
      <c r="C1154" s="79">
        <v>11</v>
      </c>
      <c r="D1154" s="94"/>
      <c r="E1154" s="79">
        <v>1310.1339148631721</v>
      </c>
      <c r="F1154" s="79">
        <v>88.994851373738442</v>
      </c>
      <c r="G1154" s="80"/>
      <c r="H1154" s="79">
        <v>-3.585286514693649</v>
      </c>
      <c r="I1154" s="80">
        <v>-3.1346450052476902</v>
      </c>
      <c r="J1154" s="103">
        <v>1</v>
      </c>
      <c r="K1154" s="103">
        <v>0.25634816263408161</v>
      </c>
      <c r="L1154" s="103">
        <v>0.72290181862810998</v>
      </c>
      <c r="M1154" s="103">
        <v>0.12452051144795009</v>
      </c>
    </row>
    <row r="1155" spans="1:13" s="81" customFormat="1" x14ac:dyDescent="0.25">
      <c r="A1155" s="79">
        <v>1152</v>
      </c>
      <c r="B1155" s="79">
        <v>11</v>
      </c>
      <c r="C1155" s="79">
        <v>11</v>
      </c>
      <c r="D1155" s="94"/>
      <c r="E1155" s="79">
        <v>1310.1339148631721</v>
      </c>
      <c r="F1155" s="79">
        <v>89.060626582975615</v>
      </c>
      <c r="G1155" s="80"/>
      <c r="H1155" s="79">
        <v>-1.9650768592520049</v>
      </c>
      <c r="I1155" s="80">
        <v>-4.7548546606893343</v>
      </c>
      <c r="J1155" s="103">
        <v>1</v>
      </c>
      <c r="K1155" s="103">
        <v>0.33650204723331278</v>
      </c>
      <c r="L1155" s="103">
        <v>0.94893577319794198</v>
      </c>
      <c r="M1155" s="103">
        <v>1.5450091420379231</v>
      </c>
    </row>
    <row r="1156" spans="1:13" s="81" customFormat="1" x14ac:dyDescent="0.25">
      <c r="A1156" s="79">
        <v>1153</v>
      </c>
      <c r="B1156" s="79">
        <v>12</v>
      </c>
      <c r="C1156" s="79">
        <v>12</v>
      </c>
      <c r="D1156" s="94"/>
      <c r="E1156" s="79">
        <v>1429.2369980325509</v>
      </c>
      <c r="F1156" s="79">
        <v>89.094618046196871</v>
      </c>
      <c r="G1156" s="80"/>
      <c r="H1156" s="79">
        <v>-0.87752074967055527</v>
      </c>
      <c r="I1156" s="80">
        <v>-5.8424107702707841</v>
      </c>
      <c r="J1156" s="103">
        <v>1</v>
      </c>
      <c r="K1156" s="103">
        <v>0.54849103411677969</v>
      </c>
      <c r="L1156" s="103">
        <v>1.5467447162093191</v>
      </c>
      <c r="M1156" s="103">
        <v>4.8823662666180043</v>
      </c>
    </row>
    <row r="1157" spans="1:13" s="81" customFormat="1" x14ac:dyDescent="0.25">
      <c r="A1157" s="79">
        <v>1154</v>
      </c>
      <c r="B1157" s="79">
        <v>16</v>
      </c>
      <c r="C1157" s="79">
        <v>16</v>
      </c>
      <c r="D1157" s="94"/>
      <c r="E1157" s="79">
        <v>985.78894537555379</v>
      </c>
      <c r="F1157" s="79">
        <v>89.020137619371155</v>
      </c>
      <c r="G1157" s="80"/>
      <c r="H1157" s="79">
        <v>0</v>
      </c>
      <c r="I1157" s="80">
        <v>-6.7199315199413396</v>
      </c>
      <c r="J1157" s="103">
        <v>2</v>
      </c>
      <c r="K1157" s="103">
        <v>0.78432704985704815</v>
      </c>
      <c r="L1157" s="103">
        <v>2.211802280596876</v>
      </c>
      <c r="M1157" s="103">
        <v>9.9576170847240935</v>
      </c>
    </row>
    <row r="1158" spans="1:13" s="81" customFormat="1" x14ac:dyDescent="0.25">
      <c r="A1158" s="79">
        <v>1155</v>
      </c>
      <c r="B1158" s="79">
        <v>20.83740234374886</v>
      </c>
      <c r="C1158" s="79">
        <v>20.83740234374886</v>
      </c>
      <c r="D1158" s="94"/>
      <c r="E1158" s="79">
        <v>1283.8300550506431</v>
      </c>
      <c r="F1158" s="79">
        <v>89.074588674981669</v>
      </c>
      <c r="G1158" s="80"/>
      <c r="H1158" s="79">
        <v>0</v>
      </c>
      <c r="I1158" s="80">
        <v>-6.7199315199413396</v>
      </c>
      <c r="J1158" s="103">
        <v>2</v>
      </c>
      <c r="K1158" s="103">
        <v>1.0521107900597479</v>
      </c>
      <c r="L1158" s="103">
        <v>2.96695242796849</v>
      </c>
      <c r="M1158" s="103">
        <v>13.86186759609329</v>
      </c>
    </row>
    <row r="1159" spans="1:13" s="81" customFormat="1" x14ac:dyDescent="0.25">
      <c r="A1159" s="79">
        <v>1156</v>
      </c>
      <c r="B1159" s="79">
        <v>26</v>
      </c>
      <c r="C1159" s="79">
        <v>26</v>
      </c>
      <c r="D1159" s="94"/>
      <c r="E1159" s="79">
        <v>1601.907036235275</v>
      </c>
      <c r="F1159" s="79">
        <v>89.159884409395161</v>
      </c>
      <c r="G1159" s="80"/>
      <c r="H1159" s="79">
        <v>0</v>
      </c>
      <c r="I1159" s="80">
        <v>-6.7199315199413396</v>
      </c>
      <c r="J1159" s="103">
        <v>2</v>
      </c>
      <c r="K1159" s="103">
        <v>1.355973407441067</v>
      </c>
      <c r="L1159" s="103">
        <v>3.8238450089838092</v>
      </c>
      <c r="M1159" s="103">
        <v>18.325494852505241</v>
      </c>
    </row>
    <row r="1160" spans="1:13" s="81" customFormat="1" x14ac:dyDescent="0.25">
      <c r="A1160" s="79">
        <v>1157</v>
      </c>
      <c r="B1160" s="79">
        <v>31</v>
      </c>
      <c r="C1160" s="79">
        <v>31</v>
      </c>
      <c r="D1160" s="94"/>
      <c r="E1160" s="79">
        <v>1195.249474672609</v>
      </c>
      <c r="F1160" s="79">
        <v>89.100757139355721</v>
      </c>
      <c r="G1160" s="80"/>
      <c r="H1160" s="79">
        <v>-1.5342145820282871</v>
      </c>
      <c r="I1160" s="80">
        <v>-5.1857169379130532</v>
      </c>
      <c r="J1160" s="103">
        <v>3</v>
      </c>
      <c r="K1160" s="103">
        <v>1.2206914801830391</v>
      </c>
      <c r="L1160" s="103">
        <v>3.4423499741161692</v>
      </c>
      <c r="M1160" s="103">
        <v>16.724771944889419</v>
      </c>
    </row>
    <row r="1161" spans="1:13" s="81" customFormat="1" x14ac:dyDescent="0.25">
      <c r="A1161" s="79">
        <v>1158</v>
      </c>
      <c r="B1161" s="79">
        <v>34</v>
      </c>
      <c r="C1161" s="79">
        <v>34</v>
      </c>
      <c r="D1161" s="94"/>
      <c r="E1161" s="79">
        <v>1310.9187786731841</v>
      </c>
      <c r="F1161" s="79">
        <v>89.186442508787479</v>
      </c>
      <c r="G1161" s="80"/>
      <c r="H1161" s="79">
        <v>-3.9885742398069302</v>
      </c>
      <c r="I1161" s="80">
        <v>-2.7313572801344099</v>
      </c>
      <c r="J1161" s="103">
        <v>3</v>
      </c>
      <c r="K1161" s="103">
        <v>0.98542573031902725</v>
      </c>
      <c r="L1161" s="103">
        <v>2.778900559499657</v>
      </c>
      <c r="M1161" s="103">
        <v>12.70172103870518</v>
      </c>
    </row>
    <row r="1162" spans="1:13" s="81" customFormat="1" x14ac:dyDescent="0.25">
      <c r="A1162" s="79">
        <v>1159</v>
      </c>
      <c r="B1162" s="79">
        <v>37</v>
      </c>
      <c r="C1162" s="79">
        <v>37</v>
      </c>
      <c r="D1162" s="94"/>
      <c r="E1162" s="79">
        <v>1426.5880826737589</v>
      </c>
      <c r="F1162" s="79">
        <v>89.207092087049489</v>
      </c>
      <c r="G1162" s="80"/>
      <c r="H1162" s="79">
        <v>-3.1026199731505999</v>
      </c>
      <c r="I1162" s="80">
        <v>-3.6173115467907402</v>
      </c>
      <c r="J1162" s="103">
        <v>3</v>
      </c>
      <c r="K1162" s="103">
        <v>1.3978408244294409</v>
      </c>
      <c r="L1162" s="103">
        <v>3.941911124891023</v>
      </c>
      <c r="M1162" s="103">
        <v>19.348324735793931</v>
      </c>
    </row>
    <row r="1163" spans="1:13" s="81" customFormat="1" x14ac:dyDescent="0.25">
      <c r="A1163" s="79">
        <v>1160</v>
      </c>
      <c r="B1163" s="79">
        <v>41</v>
      </c>
      <c r="C1163" s="79">
        <v>41</v>
      </c>
      <c r="D1163" s="94"/>
      <c r="E1163" s="79">
        <v>1580.8138213411919</v>
      </c>
      <c r="F1163" s="79">
        <v>89.241701342008213</v>
      </c>
      <c r="G1163" s="80"/>
      <c r="H1163" s="79">
        <v>-2.7311941160218129</v>
      </c>
      <c r="I1163" s="80">
        <v>-3.9887374039195258</v>
      </c>
      <c r="J1163" s="103">
        <v>3</v>
      </c>
      <c r="K1163" s="103">
        <v>1.385678197908351</v>
      </c>
      <c r="L1163" s="103">
        <v>3.90761251810155</v>
      </c>
      <c r="M1163" s="103">
        <v>18.873462069644312</v>
      </c>
    </row>
    <row r="1164" spans="1:13" s="81" customFormat="1" x14ac:dyDescent="0.25">
      <c r="A1164" s="79">
        <v>1161</v>
      </c>
      <c r="B1164" s="79">
        <v>43.574707031247847</v>
      </c>
      <c r="C1164" s="79">
        <v>43.574707031247847</v>
      </c>
      <c r="D1164" s="94"/>
      <c r="E1164" s="79">
        <v>1680.0853447778011</v>
      </c>
      <c r="F1164" s="79">
        <v>89.249528570017333</v>
      </c>
      <c r="G1164" s="80"/>
      <c r="H1164" s="79">
        <v>0</v>
      </c>
      <c r="I1164" s="80">
        <v>-6.7199315199413396</v>
      </c>
      <c r="J1164" s="103">
        <v>3</v>
      </c>
      <c r="K1164" s="103">
        <v>1.4173664604182761</v>
      </c>
      <c r="L1164" s="103">
        <v>3.9969734183795378</v>
      </c>
      <c r="M1164" s="103">
        <v>19.179444541657801</v>
      </c>
    </row>
    <row r="1165" spans="1:13" s="81" customFormat="1" x14ac:dyDescent="0.25">
      <c r="A1165" s="79">
        <v>1162</v>
      </c>
      <c r="B1165" s="79">
        <v>47</v>
      </c>
      <c r="C1165" s="79">
        <v>47</v>
      </c>
      <c r="D1165" s="94"/>
      <c r="E1165" s="79">
        <v>1335.6746913473251</v>
      </c>
      <c r="F1165" s="79">
        <v>89.24087268555644</v>
      </c>
      <c r="G1165" s="80"/>
      <c r="H1165" s="79">
        <v>-3.046482183675987</v>
      </c>
      <c r="I1165" s="80">
        <v>-3.6734493362653531</v>
      </c>
      <c r="J1165" s="103">
        <v>4</v>
      </c>
      <c r="K1165" s="103">
        <v>1.3500965624874639</v>
      </c>
      <c r="L1165" s="103">
        <v>3.8072723062146481</v>
      </c>
      <c r="M1165" s="103">
        <v>18.680138290932621</v>
      </c>
    </row>
    <row r="1166" spans="1:13" s="81" customFormat="1" x14ac:dyDescent="0.25">
      <c r="A1166" s="79">
        <v>1163</v>
      </c>
      <c r="B1166" s="79">
        <v>49</v>
      </c>
      <c r="C1166" s="79">
        <v>49</v>
      </c>
      <c r="D1166" s="94"/>
      <c r="E1166" s="79">
        <v>1392.511912255721</v>
      </c>
      <c r="F1166" s="79">
        <v>89.273884854335449</v>
      </c>
      <c r="G1166" s="80"/>
      <c r="H1166" s="79">
        <v>0</v>
      </c>
      <c r="I1166" s="80">
        <v>-6.7199315199413396</v>
      </c>
      <c r="J1166" s="103">
        <v>4</v>
      </c>
      <c r="K1166" s="103">
        <v>1.3697328321549509</v>
      </c>
      <c r="L1166" s="103">
        <v>3.8626465866769619</v>
      </c>
      <c r="M1166" s="103">
        <v>18.93254792478405</v>
      </c>
    </row>
    <row r="1167" spans="1:13" s="81" customFormat="1" x14ac:dyDescent="0.25">
      <c r="A1167" s="79">
        <v>1164</v>
      </c>
      <c r="B1167" s="79">
        <v>52</v>
      </c>
      <c r="C1167" s="79">
        <v>52</v>
      </c>
      <c r="D1167" s="94"/>
      <c r="E1167" s="79">
        <v>1477.767743618316</v>
      </c>
      <c r="F1167" s="79">
        <v>89.258146923659339</v>
      </c>
      <c r="G1167" s="80"/>
      <c r="H1167" s="79">
        <v>0</v>
      </c>
      <c r="I1167" s="80">
        <v>-6.7199315199413396</v>
      </c>
      <c r="J1167" s="103">
        <v>4</v>
      </c>
      <c r="K1167" s="103">
        <v>1.277720807709356</v>
      </c>
      <c r="L1167" s="103">
        <v>3.6031726777403832</v>
      </c>
      <c r="M1167" s="103">
        <v>17.269077951408299</v>
      </c>
    </row>
    <row r="1168" spans="1:13" s="81" customFormat="1" x14ac:dyDescent="0.25">
      <c r="A1168" s="79">
        <v>1165</v>
      </c>
      <c r="B1168" s="79">
        <v>53</v>
      </c>
      <c r="C1168" s="79">
        <v>53</v>
      </c>
      <c r="D1168" s="94"/>
      <c r="E1168" s="79">
        <v>1506.1863540725151</v>
      </c>
      <c r="F1168" s="79">
        <v>89.198256657475184</v>
      </c>
      <c r="G1168" s="80"/>
      <c r="H1168" s="79">
        <v>0</v>
      </c>
      <c r="I1168" s="80">
        <v>-6.7199315199413396</v>
      </c>
      <c r="J1168" s="103">
        <v>4</v>
      </c>
      <c r="K1168" s="103">
        <v>1.0000426983289701</v>
      </c>
      <c r="L1168" s="103">
        <v>2.820120409287695</v>
      </c>
      <c r="M1168" s="103">
        <v>12.497317582128909</v>
      </c>
    </row>
    <row r="1169" spans="1:13" s="81" customFormat="1" x14ac:dyDescent="0.25">
      <c r="A1169" s="79">
        <v>1166</v>
      </c>
      <c r="B1169" s="79">
        <v>55</v>
      </c>
      <c r="C1169" s="79">
        <v>55</v>
      </c>
      <c r="D1169" s="94"/>
      <c r="E1169" s="79">
        <v>1563.0235749809119</v>
      </c>
      <c r="F1169" s="79">
        <v>89.112224524188576</v>
      </c>
      <c r="G1169" s="80"/>
      <c r="H1169" s="79">
        <v>-11.339600306932169</v>
      </c>
      <c r="I1169" s="80">
        <v>4.6196687869908306</v>
      </c>
      <c r="J1169" s="103">
        <v>4</v>
      </c>
      <c r="K1169" s="103">
        <v>1.402323617062132</v>
      </c>
      <c r="L1169" s="103">
        <v>3.9545526001152109</v>
      </c>
      <c r="M1169" s="103">
        <v>19.190124574659489</v>
      </c>
    </row>
    <row r="1170" spans="1:13" s="81" customFormat="1" x14ac:dyDescent="0.25">
      <c r="A1170" s="79">
        <v>1167</v>
      </c>
      <c r="B1170" s="79">
        <v>57</v>
      </c>
      <c r="C1170" s="79">
        <v>57</v>
      </c>
      <c r="D1170" s="94"/>
      <c r="E1170" s="79">
        <v>1314.156341889485</v>
      </c>
      <c r="F1170" s="79">
        <v>89.031820535232342</v>
      </c>
      <c r="G1170" s="80"/>
      <c r="H1170" s="79">
        <v>-11.83464326017409</v>
      </c>
      <c r="I1170" s="80">
        <v>5.1147117402327487</v>
      </c>
      <c r="J1170" s="103">
        <v>5</v>
      </c>
      <c r="K1170" s="103">
        <v>1.5026326108884389</v>
      </c>
      <c r="L1170" s="103">
        <v>4.2374239627053987</v>
      </c>
      <c r="M1170" s="103">
        <v>21.158642728387399</v>
      </c>
    </row>
    <row r="1171" spans="1:13" s="81" customFormat="1" x14ac:dyDescent="0.25">
      <c r="A1171" s="79">
        <v>1168</v>
      </c>
      <c r="B1171" s="79">
        <v>59.726318359374012</v>
      </c>
      <c r="C1171" s="79">
        <v>59.726318359374012</v>
      </c>
      <c r="D1171" s="94"/>
      <c r="E1171" s="79">
        <v>1377.012632450557</v>
      </c>
      <c r="F1171" s="79">
        <v>89.181511449059755</v>
      </c>
      <c r="G1171" s="80"/>
      <c r="H1171" s="79">
        <v>-15.11552950271958</v>
      </c>
      <c r="I1171" s="80">
        <v>8.395597982778245</v>
      </c>
      <c r="J1171" s="103">
        <v>5</v>
      </c>
      <c r="K1171" s="103">
        <v>1.7863577638898349</v>
      </c>
      <c r="L1171" s="103">
        <v>5.0375288941693332</v>
      </c>
      <c r="M1171" s="103">
        <v>25.650002424198359</v>
      </c>
    </row>
    <row r="1172" spans="1:13" s="81" customFormat="1" x14ac:dyDescent="0.25">
      <c r="A1172" s="79">
        <v>1169</v>
      </c>
      <c r="B1172" s="79">
        <v>61.726318359374012</v>
      </c>
      <c r="C1172" s="79">
        <v>61.726318359374012</v>
      </c>
      <c r="D1172" s="94"/>
      <c r="E1172" s="79">
        <v>1423.123381288784</v>
      </c>
      <c r="F1172" s="79">
        <v>89.138184032256504</v>
      </c>
      <c r="G1172" s="80"/>
      <c r="H1172" s="79">
        <v>0</v>
      </c>
      <c r="I1172" s="80">
        <v>-6.7199315199413396</v>
      </c>
      <c r="J1172" s="103">
        <v>5</v>
      </c>
      <c r="K1172" s="103">
        <v>0.95377998764508554</v>
      </c>
      <c r="L1172" s="103">
        <v>2.6896595651591411</v>
      </c>
      <c r="M1172" s="103">
        <v>11.9177018487051</v>
      </c>
    </row>
    <row r="1173" spans="1:13" s="81" customFormat="1" x14ac:dyDescent="0.25">
      <c r="A1173" s="79">
        <v>1170</v>
      </c>
      <c r="B1173" s="79">
        <v>62</v>
      </c>
      <c r="C1173" s="79">
        <v>62</v>
      </c>
      <c r="D1173" s="94"/>
      <c r="E1173" s="79">
        <v>1429.433213985054</v>
      </c>
      <c r="F1173" s="79">
        <v>89.101278584878614</v>
      </c>
      <c r="G1173" s="80"/>
      <c r="H1173" s="79">
        <v>0</v>
      </c>
      <c r="I1173" s="80">
        <v>-6.7199315199413396</v>
      </c>
      <c r="J1173" s="103">
        <v>5</v>
      </c>
      <c r="K1173" s="103">
        <v>1.1002724650736</v>
      </c>
      <c r="L1173" s="103">
        <v>3.1027683515075521</v>
      </c>
      <c r="M1173" s="103">
        <v>14.38615468418898</v>
      </c>
    </row>
    <row r="1174" spans="1:13" s="81" customFormat="1" x14ac:dyDescent="0.25">
      <c r="A1174" s="79">
        <v>1171</v>
      </c>
      <c r="B1174" s="79">
        <v>64</v>
      </c>
      <c r="C1174" s="79">
        <v>64</v>
      </c>
      <c r="D1174" s="94"/>
      <c r="E1174" s="79">
        <v>1475.5439628232809</v>
      </c>
      <c r="F1174" s="79">
        <v>89.108909980088839</v>
      </c>
      <c r="G1174" s="80"/>
      <c r="H1174" s="79">
        <v>-3.28078481182258</v>
      </c>
      <c r="I1174" s="80">
        <v>-3.4391467081187601</v>
      </c>
      <c r="J1174" s="103">
        <v>5</v>
      </c>
      <c r="K1174" s="103">
        <v>1.461657995343794</v>
      </c>
      <c r="L1174" s="103">
        <v>4.1218755468694974</v>
      </c>
      <c r="M1174" s="103">
        <v>20.33003856059219</v>
      </c>
    </row>
    <row r="1175" spans="1:13" s="81" customFormat="1" x14ac:dyDescent="0.25">
      <c r="A1175" s="79">
        <v>1172</v>
      </c>
      <c r="B1175" s="79">
        <v>65</v>
      </c>
      <c r="C1175" s="79">
        <v>65</v>
      </c>
      <c r="D1175" s="94"/>
      <c r="E1175" s="79">
        <v>1498.599337242395</v>
      </c>
      <c r="F1175" s="79">
        <v>89.030725222367906</v>
      </c>
      <c r="G1175" s="80"/>
      <c r="H1175" s="79">
        <v>-7.8615391883051879</v>
      </c>
      <c r="I1175" s="80">
        <v>1.1416076683638481</v>
      </c>
      <c r="J1175" s="103">
        <v>5</v>
      </c>
      <c r="K1175" s="103">
        <v>1.0673465830390549</v>
      </c>
      <c r="L1175" s="103">
        <v>3.0099173641701338</v>
      </c>
      <c r="M1175" s="103">
        <v>13.66802017868147</v>
      </c>
    </row>
    <row r="1176" spans="1:13" s="81" customFormat="1" x14ac:dyDescent="0.25">
      <c r="A1176" s="79">
        <v>1173</v>
      </c>
      <c r="B1176" s="79">
        <v>66</v>
      </c>
      <c r="C1176" s="79">
        <v>66</v>
      </c>
      <c r="D1176" s="94"/>
      <c r="E1176" s="79">
        <v>1521.6547116615091</v>
      </c>
      <c r="F1176" s="79">
        <v>89.100045440172877</v>
      </c>
      <c r="G1176" s="80"/>
      <c r="H1176" s="79">
        <v>-7.8615391883051879</v>
      </c>
      <c r="I1176" s="80">
        <v>1.1416076683638481</v>
      </c>
      <c r="J1176" s="103">
        <v>5</v>
      </c>
      <c r="K1176" s="103">
        <v>1.15493549318163</v>
      </c>
      <c r="L1176" s="103">
        <v>3.256918090772198</v>
      </c>
      <c r="M1176" s="103">
        <v>15.103335263039471</v>
      </c>
    </row>
    <row r="1177" spans="1:13" s="81" customFormat="1" x14ac:dyDescent="0.25">
      <c r="A1177" s="79">
        <v>1174</v>
      </c>
      <c r="B1177" s="79">
        <v>67</v>
      </c>
      <c r="C1177" s="79">
        <v>67</v>
      </c>
      <c r="D1177" s="94"/>
      <c r="E1177" s="79">
        <v>1544.7100860806229</v>
      </c>
      <c r="F1177" s="79">
        <v>88.952456694758965</v>
      </c>
      <c r="G1177" s="80"/>
      <c r="H1177" s="79">
        <v>-10.434939416239651</v>
      </c>
      <c r="I1177" s="80">
        <v>3.7150078962983089</v>
      </c>
      <c r="J1177" s="103">
        <v>5</v>
      </c>
      <c r="K1177" s="103">
        <v>1.357055163983397</v>
      </c>
      <c r="L1177" s="103">
        <v>3.8268955624331782</v>
      </c>
      <c r="M1177" s="103">
        <v>18.4672018467089</v>
      </c>
    </row>
    <row r="1178" spans="1:13" s="81" customFormat="1" x14ac:dyDescent="0.25">
      <c r="A1178" s="79">
        <v>1175</v>
      </c>
      <c r="B1178" s="79">
        <v>68.656738281249105</v>
      </c>
      <c r="C1178" s="79">
        <v>68.656738281249105</v>
      </c>
      <c r="D1178" s="94"/>
      <c r="E1178" s="79">
        <v>1582.9068074693</v>
      </c>
      <c r="F1178" s="79">
        <v>89.030262064755021</v>
      </c>
      <c r="G1178" s="80"/>
      <c r="H1178" s="79">
        <v>-10.92998236948157</v>
      </c>
      <c r="I1178" s="80">
        <v>4.2100508495402256</v>
      </c>
      <c r="J1178" s="103">
        <v>5</v>
      </c>
      <c r="K1178" s="103">
        <v>1.5435882725986969</v>
      </c>
      <c r="L1178" s="103">
        <v>4.3529189287283261</v>
      </c>
      <c r="M1178" s="103">
        <v>21.513859917942561</v>
      </c>
    </row>
    <row r="1179" spans="1:13" s="81" customFormat="1" x14ac:dyDescent="0.25">
      <c r="A1179" s="79">
        <v>1176</v>
      </c>
      <c r="B1179" s="79">
        <v>70</v>
      </c>
      <c r="C1179" s="79">
        <v>70</v>
      </c>
      <c r="D1179" s="94"/>
      <c r="E1179" s="79">
        <v>1355.198178621383</v>
      </c>
      <c r="F1179" s="79">
        <v>89.11142286768073</v>
      </c>
      <c r="G1179" s="80"/>
      <c r="H1179" s="79">
        <v>0</v>
      </c>
      <c r="I1179" s="80">
        <v>-6.7199315199413396</v>
      </c>
      <c r="J1179" s="103">
        <v>6</v>
      </c>
      <c r="K1179" s="103">
        <v>1.272475767713138</v>
      </c>
      <c r="L1179" s="103">
        <v>3.588381664951048</v>
      </c>
      <c r="M1179" s="103">
        <v>17.386105844670141</v>
      </c>
    </row>
    <row r="1180" spans="1:13" s="81" customFormat="1" x14ac:dyDescent="0.25">
      <c r="A1180" s="79">
        <v>1177</v>
      </c>
      <c r="B1180" s="79">
        <v>71</v>
      </c>
      <c r="C1180" s="79">
        <v>71</v>
      </c>
      <c r="D1180" s="94"/>
      <c r="E1180" s="79">
        <v>1374.5581526016881</v>
      </c>
      <c r="F1180" s="79">
        <v>89.106953632467494</v>
      </c>
      <c r="G1180" s="80"/>
      <c r="H1180" s="79">
        <v>0</v>
      </c>
      <c r="I1180" s="80">
        <v>-6.7199315199413396</v>
      </c>
      <c r="J1180" s="103">
        <v>6</v>
      </c>
      <c r="K1180" s="103">
        <v>1.2304266566768081</v>
      </c>
      <c r="L1180" s="103">
        <v>3.4698031718285991</v>
      </c>
      <c r="M1180" s="103">
        <v>16.663476651708152</v>
      </c>
    </row>
    <row r="1181" spans="1:13" s="81" customFormat="1" x14ac:dyDescent="0.25">
      <c r="A1181" s="79">
        <v>1178</v>
      </c>
      <c r="B1181" s="79">
        <v>72</v>
      </c>
      <c r="C1181" s="79">
        <v>72</v>
      </c>
      <c r="D1181" s="94"/>
      <c r="E1181" s="79">
        <v>1393.9181265819941</v>
      </c>
      <c r="F1181" s="79">
        <v>89.138840144709945</v>
      </c>
      <c r="G1181" s="80"/>
      <c r="H1181" s="79">
        <v>-7.8615391883051879</v>
      </c>
      <c r="I1181" s="80">
        <v>1.1416076683638481</v>
      </c>
      <c r="J1181" s="103">
        <v>6</v>
      </c>
      <c r="K1181" s="103">
        <v>1.281721141970668</v>
      </c>
      <c r="L1181" s="103">
        <v>3.6144536203572848</v>
      </c>
      <c r="M1181" s="103">
        <v>17.481280139864349</v>
      </c>
    </row>
    <row r="1182" spans="1:13" s="81" customFormat="1" x14ac:dyDescent="0.25">
      <c r="A1182" s="79">
        <v>1179</v>
      </c>
      <c r="B1182" s="79">
        <v>73</v>
      </c>
      <c r="C1182" s="79">
        <v>73</v>
      </c>
      <c r="D1182" s="94"/>
      <c r="E1182" s="79">
        <v>1413.278100562299</v>
      </c>
      <c r="F1182" s="79">
        <v>89.149523512352658</v>
      </c>
      <c r="G1182" s="80"/>
      <c r="H1182" s="79">
        <v>-7.8615391883051879</v>
      </c>
      <c r="I1182" s="80">
        <v>1.1416076683638481</v>
      </c>
      <c r="J1182" s="103">
        <v>6</v>
      </c>
      <c r="K1182" s="103">
        <v>1.3081965463412031</v>
      </c>
      <c r="L1182" s="103">
        <v>3.6891142606821918</v>
      </c>
      <c r="M1182" s="103">
        <v>17.888893337352169</v>
      </c>
    </row>
    <row r="1183" spans="1:13" s="81" customFormat="1" x14ac:dyDescent="0.25">
      <c r="A1183" s="79">
        <v>1180</v>
      </c>
      <c r="B1183" s="79">
        <v>74</v>
      </c>
      <c r="C1183" s="79">
        <v>74</v>
      </c>
      <c r="D1183" s="94"/>
      <c r="E1183" s="79">
        <v>1432.638074542604</v>
      </c>
      <c r="F1183" s="79">
        <v>89.091315875707053</v>
      </c>
      <c r="G1183" s="80"/>
      <c r="H1183" s="79">
        <v>-7.8615391883051879</v>
      </c>
      <c r="I1183" s="80">
        <v>1.1416076683638481</v>
      </c>
      <c r="J1183" s="103">
        <v>6</v>
      </c>
      <c r="K1183" s="103">
        <v>1.3137275504952259</v>
      </c>
      <c r="L1183" s="103">
        <v>3.7047116923965371</v>
      </c>
      <c r="M1183" s="103">
        <v>17.949479481427169</v>
      </c>
    </row>
    <row r="1184" spans="1:13" s="81" customFormat="1" x14ac:dyDescent="0.25">
      <c r="A1184" s="79">
        <v>1181</v>
      </c>
      <c r="B1184" s="79">
        <v>75</v>
      </c>
      <c r="C1184" s="79">
        <v>75</v>
      </c>
      <c r="D1184" s="95"/>
      <c r="E1184" s="79">
        <v>1451.99804852291</v>
      </c>
      <c r="F1184" s="79">
        <v>89.088864994895104</v>
      </c>
      <c r="G1184" s="80"/>
      <c r="H1184" s="79">
        <v>-9.8364472407996768</v>
      </c>
      <c r="I1184" s="80">
        <v>3.1165157208583372</v>
      </c>
      <c r="J1184" s="103">
        <v>6</v>
      </c>
      <c r="K1184" s="103">
        <v>1.4242634110357559</v>
      </c>
      <c r="L1184" s="103">
        <v>4.0164228191208311</v>
      </c>
      <c r="M1184" s="103">
        <v>19.747497295070069</v>
      </c>
    </row>
    <row r="1185" spans="1:13" s="81" customFormat="1" x14ac:dyDescent="0.25">
      <c r="A1185" s="79">
        <v>1182</v>
      </c>
      <c r="B1185" s="79">
        <v>76</v>
      </c>
      <c r="C1185" s="79">
        <v>76</v>
      </c>
      <c r="D1185" s="95"/>
      <c r="E1185" s="79">
        <v>1471.3580225032149</v>
      </c>
      <c r="F1185" s="79">
        <v>89.040186372801799</v>
      </c>
      <c r="G1185" s="80"/>
      <c r="H1185" s="79">
        <v>-7.8615391883051879</v>
      </c>
      <c r="I1185" s="80">
        <v>1.1416076683638481</v>
      </c>
      <c r="J1185" s="104">
        <v>6</v>
      </c>
      <c r="K1185" s="104">
        <v>1.1408388227990029</v>
      </c>
      <c r="L1185" s="104">
        <v>3.2171654802931871</v>
      </c>
      <c r="M1185" s="104">
        <v>14.97971983545963</v>
      </c>
    </row>
    <row r="1186" spans="1:13" s="81" customFormat="1" x14ac:dyDescent="0.25">
      <c r="A1186" s="79">
        <v>1183</v>
      </c>
      <c r="B1186" s="79">
        <v>76</v>
      </c>
      <c r="C1186" s="79">
        <v>76</v>
      </c>
      <c r="D1186" s="95"/>
      <c r="E1186" s="79">
        <v>1471.3580225032149</v>
      </c>
      <c r="F1186" s="79">
        <v>88.966012108093722</v>
      </c>
      <c r="G1186" s="80"/>
      <c r="H1186" s="79">
        <v>-9.2754220143503314</v>
      </c>
      <c r="I1186" s="80">
        <v>2.5554904944089918</v>
      </c>
      <c r="J1186" s="104">
        <v>6</v>
      </c>
      <c r="K1186" s="104">
        <v>0.73334496192409049</v>
      </c>
      <c r="L1186" s="104">
        <v>2.0680327926259352</v>
      </c>
      <c r="M1186" s="104">
        <v>7.9851839359238523</v>
      </c>
    </row>
    <row r="1187" spans="1:13" s="81" customFormat="1" x14ac:dyDescent="0.25">
      <c r="A1187" s="79">
        <v>1184</v>
      </c>
      <c r="B1187" s="79">
        <v>76</v>
      </c>
      <c r="C1187" s="79">
        <v>76</v>
      </c>
      <c r="D1187" s="95"/>
      <c r="E1187" s="79">
        <v>1471.3580225032149</v>
      </c>
      <c r="F1187" s="79">
        <v>88.992761196326498</v>
      </c>
      <c r="G1187" s="80"/>
      <c r="H1187" s="79">
        <v>0</v>
      </c>
      <c r="I1187" s="80">
        <v>-6.7199315199413396</v>
      </c>
      <c r="J1187" s="104">
        <v>6</v>
      </c>
      <c r="K1187" s="104">
        <v>1.129425990881278</v>
      </c>
      <c r="L1187" s="104">
        <v>3.1849812942852052</v>
      </c>
      <c r="M1187" s="104">
        <v>14.786730567011221</v>
      </c>
    </row>
    <row r="1188" spans="1:13" s="81" customFormat="1" x14ac:dyDescent="0.25">
      <c r="A1188" s="79">
        <v>1185</v>
      </c>
      <c r="B1188" s="79">
        <v>77</v>
      </c>
      <c r="C1188" s="79">
        <v>77</v>
      </c>
      <c r="D1188" s="95"/>
      <c r="E1188" s="79">
        <v>1490.7179964835209</v>
      </c>
      <c r="F1188" s="79">
        <v>89.032976962078067</v>
      </c>
      <c r="G1188" s="80"/>
      <c r="H1188" s="79">
        <v>-8.7911859089370044</v>
      </c>
      <c r="I1188" s="80">
        <v>2.0712543889956652</v>
      </c>
      <c r="J1188" s="104">
        <v>6</v>
      </c>
      <c r="K1188" s="104">
        <v>1.485279851138894</v>
      </c>
      <c r="L1188" s="104">
        <v>4.1884891802116799</v>
      </c>
      <c r="M1188" s="104">
        <v>20.69756774669451</v>
      </c>
    </row>
    <row r="1189" spans="1:13" s="81" customFormat="1" x14ac:dyDescent="0.25">
      <c r="A1189" s="79">
        <v>1186</v>
      </c>
      <c r="B1189" s="79">
        <v>78</v>
      </c>
      <c r="C1189" s="79">
        <v>78</v>
      </c>
      <c r="D1189" s="95"/>
      <c r="E1189" s="79">
        <v>1510.077970463826</v>
      </c>
      <c r="F1189" s="79">
        <v>89.066157395598168</v>
      </c>
      <c r="G1189" s="80"/>
      <c r="H1189" s="79">
        <v>-7.8615391883051879</v>
      </c>
      <c r="I1189" s="80">
        <v>1.1416076683638481</v>
      </c>
      <c r="J1189" s="104">
        <v>6</v>
      </c>
      <c r="K1189" s="104">
        <v>1.3936549012703101</v>
      </c>
      <c r="L1189" s="104">
        <v>3.9301068215822732</v>
      </c>
      <c r="M1189" s="104">
        <v>19.145863727378369</v>
      </c>
    </row>
    <row r="1190" spans="1:13" s="81" customFormat="1" x14ac:dyDescent="0.25">
      <c r="A1190" s="79">
        <v>1187</v>
      </c>
      <c r="B1190" s="79">
        <v>79</v>
      </c>
      <c r="C1190" s="79">
        <v>79</v>
      </c>
      <c r="D1190" s="95"/>
      <c r="E1190" s="79">
        <v>1529.437944444132</v>
      </c>
      <c r="F1190" s="79">
        <v>88.953615251521299</v>
      </c>
      <c r="G1190" s="80"/>
      <c r="H1190" s="79">
        <v>-11.99604595441024</v>
      </c>
      <c r="I1190" s="80">
        <v>5.2761144344689006</v>
      </c>
      <c r="J1190" s="104">
        <v>6</v>
      </c>
      <c r="K1190" s="104">
        <v>1.575762020266132</v>
      </c>
      <c r="L1190" s="104">
        <v>4.4436488971504913</v>
      </c>
      <c r="M1190" s="104">
        <v>22.13378696054696</v>
      </c>
    </row>
    <row r="1191" spans="1:13" s="81" customFormat="1" x14ac:dyDescent="0.25">
      <c r="A1191" s="79">
        <v>1188</v>
      </c>
      <c r="B1191" s="79">
        <v>80</v>
      </c>
      <c r="C1191" s="79">
        <v>80</v>
      </c>
      <c r="D1191" s="95"/>
      <c r="E1191" s="79">
        <v>1548.7979184244371</v>
      </c>
      <c r="F1191" s="79">
        <v>88.958104957832447</v>
      </c>
      <c r="G1191" s="80"/>
      <c r="H1191" s="79">
        <v>-0.72156356599881277</v>
      </c>
      <c r="I1191" s="80">
        <v>-5.9983679539425268</v>
      </c>
      <c r="J1191" s="104">
        <v>6</v>
      </c>
      <c r="K1191" s="104">
        <v>1.113119282191178</v>
      </c>
      <c r="L1191" s="104">
        <v>3.138996375779123</v>
      </c>
      <c r="M1191" s="104">
        <v>14.32335455361895</v>
      </c>
    </row>
    <row r="1192" spans="1:13" s="81" customFormat="1" x14ac:dyDescent="0.25">
      <c r="A1192" s="79">
        <v>1189</v>
      </c>
      <c r="B1192" s="79">
        <v>80</v>
      </c>
      <c r="C1192" s="79">
        <v>80</v>
      </c>
      <c r="D1192" s="95"/>
      <c r="E1192" s="79">
        <v>1548.7979184244371</v>
      </c>
      <c r="F1192" s="79">
        <v>89.048759467203269</v>
      </c>
      <c r="G1192" s="80"/>
      <c r="H1192" s="79">
        <v>0</v>
      </c>
      <c r="I1192" s="80">
        <v>-6.7199315199413396</v>
      </c>
      <c r="J1192" s="104">
        <v>6</v>
      </c>
      <c r="K1192" s="104">
        <v>1.2285427027296789</v>
      </c>
      <c r="L1192" s="104">
        <v>3.4644904216976951</v>
      </c>
      <c r="M1192" s="104">
        <v>16.289226201390399</v>
      </c>
    </row>
    <row r="1193" spans="1:13" s="81" customFormat="1" x14ac:dyDescent="0.25">
      <c r="A1193" s="79">
        <v>1190</v>
      </c>
      <c r="B1193" s="79">
        <v>81</v>
      </c>
      <c r="C1193" s="79">
        <v>81</v>
      </c>
      <c r="D1193" s="95"/>
      <c r="E1193" s="79">
        <v>1568.1578924047431</v>
      </c>
      <c r="F1193" s="79">
        <v>88.996798809886215</v>
      </c>
      <c r="G1193" s="80"/>
      <c r="H1193" s="79">
        <v>-7.8615391883051879</v>
      </c>
      <c r="I1193" s="80">
        <v>1.1416076683638481</v>
      </c>
      <c r="J1193" s="104">
        <v>6</v>
      </c>
      <c r="K1193" s="104">
        <v>1.270222342591798</v>
      </c>
      <c r="L1193" s="104">
        <v>3.582027006108869</v>
      </c>
      <c r="M1193" s="104">
        <v>16.950983360117821</v>
      </c>
    </row>
    <row r="1194" spans="1:13" s="81" customFormat="1" x14ac:dyDescent="0.25">
      <c r="A1194" s="79">
        <v>1191</v>
      </c>
      <c r="B1194" s="79">
        <v>81</v>
      </c>
      <c r="C1194" s="79">
        <v>81</v>
      </c>
      <c r="D1194" s="95"/>
      <c r="E1194" s="79">
        <v>1568.1578924047431</v>
      </c>
      <c r="F1194" s="79">
        <v>89.116273078815055</v>
      </c>
      <c r="G1194" s="80"/>
      <c r="H1194" s="79">
        <v>-9.2754220143503314</v>
      </c>
      <c r="I1194" s="80">
        <v>2.5554904944089918</v>
      </c>
      <c r="J1194" s="104">
        <v>6</v>
      </c>
      <c r="K1194" s="104">
        <v>1.1286183541928849</v>
      </c>
      <c r="L1194" s="104">
        <v>3.1827037588239349</v>
      </c>
      <c r="M1194" s="104">
        <v>14.538509161784679</v>
      </c>
    </row>
    <row r="1195" spans="1:13" s="81" customFormat="1" x14ac:dyDescent="0.25">
      <c r="A1195" s="79">
        <v>1192</v>
      </c>
      <c r="B1195" s="79">
        <v>82</v>
      </c>
      <c r="C1195" s="79">
        <v>82</v>
      </c>
      <c r="D1195" s="95"/>
      <c r="E1195" s="79">
        <v>1587.5178663850479</v>
      </c>
      <c r="F1195" s="79">
        <v>89.07666680825821</v>
      </c>
      <c r="G1195" s="80"/>
      <c r="H1195" s="79">
        <v>-12.763650251268279</v>
      </c>
      <c r="I1195" s="80">
        <v>6.0437187313269431</v>
      </c>
      <c r="J1195" s="104">
        <v>6</v>
      </c>
      <c r="K1195" s="104">
        <v>1.740059115907385</v>
      </c>
      <c r="L1195" s="104">
        <v>4.9069667068588254</v>
      </c>
      <c r="M1195" s="104">
        <v>24.756724305585639</v>
      </c>
    </row>
    <row r="1196" spans="1:13" s="81" customFormat="1" x14ac:dyDescent="0.25">
      <c r="A1196" s="79">
        <v>1193</v>
      </c>
      <c r="B1196" s="79">
        <v>83</v>
      </c>
      <c r="C1196" s="79">
        <v>83</v>
      </c>
      <c r="D1196" s="95"/>
      <c r="E1196" s="79">
        <v>1606.8778403653539</v>
      </c>
      <c r="F1196" s="79">
        <v>88.98000135009255</v>
      </c>
      <c r="G1196" s="80"/>
      <c r="H1196" s="79">
        <v>-8.904204592293679</v>
      </c>
      <c r="I1196" s="80">
        <v>2.1842730723523389</v>
      </c>
      <c r="J1196" s="104">
        <v>6</v>
      </c>
      <c r="K1196" s="104">
        <v>1.2637476247494559</v>
      </c>
      <c r="L1196" s="104">
        <v>3.5637683017934649</v>
      </c>
      <c r="M1196" s="104">
        <v>16.747765349221101</v>
      </c>
    </row>
    <row r="1197" spans="1:13" s="81" customFormat="1" x14ac:dyDescent="0.25">
      <c r="A1197" s="79">
        <v>1194</v>
      </c>
      <c r="B1197" s="79">
        <v>83</v>
      </c>
      <c r="C1197" s="79">
        <v>83</v>
      </c>
      <c r="D1197" s="95"/>
      <c r="E1197" s="79">
        <v>1606.8778403653539</v>
      </c>
      <c r="F1197" s="79">
        <v>89.084445483737639</v>
      </c>
      <c r="G1197" s="80"/>
      <c r="H1197" s="79">
        <v>-0.72156356599881277</v>
      </c>
      <c r="I1197" s="80">
        <v>-5.9983679539425268</v>
      </c>
      <c r="J1197" s="104">
        <v>6</v>
      </c>
      <c r="K1197" s="104">
        <v>0.96982050776182871</v>
      </c>
      <c r="L1197" s="104">
        <v>2.7348938318883569</v>
      </c>
      <c r="M1197" s="104">
        <v>11.6889747643113</v>
      </c>
    </row>
    <row r="1198" spans="1:13" s="81" customFormat="1" x14ac:dyDescent="0.25">
      <c r="A1198" s="79">
        <v>1195</v>
      </c>
      <c r="B1198" s="79">
        <v>83</v>
      </c>
      <c r="C1198" s="79">
        <v>83</v>
      </c>
      <c r="D1198" s="95"/>
      <c r="E1198" s="79">
        <v>1606.8778403653539</v>
      </c>
      <c r="F1198" s="79">
        <v>88.987057678176342</v>
      </c>
      <c r="G1198" s="80"/>
      <c r="H1198" s="79">
        <v>-0.72156356599881277</v>
      </c>
      <c r="I1198" s="80">
        <v>-5.9983679539425268</v>
      </c>
      <c r="J1198" s="104">
        <v>6</v>
      </c>
      <c r="K1198" s="104">
        <v>0.92969621308335493</v>
      </c>
      <c r="L1198" s="104">
        <v>2.6217433208950611</v>
      </c>
      <c r="M1198" s="104">
        <v>10.99049512817597</v>
      </c>
    </row>
    <row r="1199" spans="1:13" s="81" customFormat="1" x14ac:dyDescent="0.25">
      <c r="A1199" s="79">
        <v>1196</v>
      </c>
      <c r="B1199" s="79">
        <v>83</v>
      </c>
      <c r="C1199" s="79">
        <v>83</v>
      </c>
      <c r="D1199" s="95"/>
      <c r="E1199" s="79">
        <v>1606.8778403653539</v>
      </c>
      <c r="F1199" s="79">
        <v>89.046727464806452</v>
      </c>
      <c r="G1199" s="80"/>
      <c r="H1199" s="79">
        <v>-7.8615391883051879</v>
      </c>
      <c r="I1199" s="80">
        <v>1.1416076683638481</v>
      </c>
      <c r="J1199" s="104">
        <v>6</v>
      </c>
      <c r="K1199" s="104">
        <v>1.385973205709178</v>
      </c>
      <c r="L1199" s="104">
        <v>3.9084444400998808</v>
      </c>
      <c r="M1199" s="104">
        <v>18.82141927266111</v>
      </c>
    </row>
    <row r="1200" spans="1:13" s="81" customFormat="1" x14ac:dyDescent="0.25">
      <c r="A1200" s="79">
        <v>1197</v>
      </c>
      <c r="B1200" s="79">
        <v>84</v>
      </c>
      <c r="C1200" s="79">
        <v>84</v>
      </c>
      <c r="D1200" s="95"/>
      <c r="E1200" s="79">
        <v>1626.237814345659</v>
      </c>
      <c r="F1200" s="79">
        <v>88.974190159082028</v>
      </c>
      <c r="G1200" s="80"/>
      <c r="H1200" s="79">
        <v>-7.8615391883051879</v>
      </c>
      <c r="I1200" s="80">
        <v>1.1416076683638481</v>
      </c>
      <c r="J1200" s="104">
        <v>6</v>
      </c>
      <c r="K1200" s="104">
        <v>1.3324116218448909</v>
      </c>
      <c r="L1200" s="104">
        <v>3.7574007736025909</v>
      </c>
      <c r="M1200" s="104">
        <v>17.86846067366556</v>
      </c>
    </row>
    <row r="1201" spans="1:13" s="81" customFormat="1" x14ac:dyDescent="0.25">
      <c r="A1201" s="79">
        <v>1198</v>
      </c>
      <c r="B1201" s="79">
        <v>84</v>
      </c>
      <c r="C1201" s="79">
        <v>84</v>
      </c>
      <c r="D1201" s="95"/>
      <c r="E1201" s="79">
        <v>1626.237814345659</v>
      </c>
      <c r="F1201" s="79">
        <v>89.042417079047254</v>
      </c>
      <c r="G1201" s="80"/>
      <c r="H1201" s="79">
        <v>-9.2754220143503314</v>
      </c>
      <c r="I1201" s="80">
        <v>2.5554904944089918</v>
      </c>
      <c r="J1201" s="104">
        <v>6</v>
      </c>
      <c r="K1201" s="104">
        <v>1.2010797478902711</v>
      </c>
      <c r="L1201" s="104">
        <v>3.3870448890505651</v>
      </c>
      <c r="M1201" s="104">
        <v>15.626331861646319</v>
      </c>
    </row>
    <row r="1202" spans="1:13" s="81" customFormat="1" x14ac:dyDescent="0.25">
      <c r="A1202" s="79">
        <v>1199</v>
      </c>
      <c r="B1202" s="79">
        <v>85</v>
      </c>
      <c r="C1202" s="79">
        <v>85</v>
      </c>
      <c r="D1202" s="95"/>
      <c r="E1202" s="79">
        <v>1645.5977883259641</v>
      </c>
      <c r="F1202" s="79">
        <v>89.003872546503231</v>
      </c>
      <c r="G1202" s="80"/>
      <c r="H1202" s="79">
        <v>-13.63878677415499</v>
      </c>
      <c r="I1202" s="80">
        <v>6.918855254213649</v>
      </c>
      <c r="J1202" s="104">
        <v>6</v>
      </c>
      <c r="K1202" s="104">
        <v>1.8626906883239469</v>
      </c>
      <c r="L1202" s="104">
        <v>5.2527877410735302</v>
      </c>
      <c r="M1202" s="104">
        <v>26.691210065209209</v>
      </c>
    </row>
    <row r="1203" spans="1:13" s="81" customFormat="1" x14ac:dyDescent="0.25">
      <c r="A1203" s="79">
        <v>1200</v>
      </c>
      <c r="B1203" s="79">
        <v>86</v>
      </c>
      <c r="C1203" s="79">
        <v>86</v>
      </c>
      <c r="D1203" s="95"/>
      <c r="E1203" s="79">
        <v>1664.9577623062701</v>
      </c>
      <c r="F1203" s="79">
        <v>88.841661278960842</v>
      </c>
      <c r="G1203" s="80"/>
      <c r="H1203" s="79">
        <v>-9.2754220143503314</v>
      </c>
      <c r="I1203" s="80">
        <v>2.5554904944089918</v>
      </c>
      <c r="J1203" s="104">
        <v>6</v>
      </c>
      <c r="K1203" s="104">
        <v>1.246565116399152</v>
      </c>
      <c r="L1203" s="104">
        <v>3.5153136282456079</v>
      </c>
      <c r="M1203" s="104">
        <v>16.301155361477139</v>
      </c>
    </row>
    <row r="1204" spans="1:13" s="81" customFormat="1" x14ac:dyDescent="0.25">
      <c r="A1204" s="79">
        <v>1201</v>
      </c>
      <c r="B1204" s="79">
        <v>86</v>
      </c>
      <c r="C1204" s="79">
        <v>86</v>
      </c>
      <c r="D1204" s="95"/>
      <c r="E1204" s="79">
        <v>1664.9577623062701</v>
      </c>
      <c r="F1204" s="79">
        <v>88.957651870777894</v>
      </c>
      <c r="G1204" s="80"/>
      <c r="H1204" s="79">
        <v>0</v>
      </c>
      <c r="I1204" s="80">
        <v>-6.7199315199413396</v>
      </c>
      <c r="J1204" s="104">
        <v>6</v>
      </c>
      <c r="K1204" s="104">
        <v>1.4018448386961539</v>
      </c>
      <c r="L1204" s="104">
        <v>3.9532024451231531</v>
      </c>
      <c r="M1204" s="104">
        <v>18.9533193052436</v>
      </c>
    </row>
    <row r="1205" spans="1:13" s="81" customFormat="1" x14ac:dyDescent="0.25">
      <c r="A1205" s="79">
        <v>1202</v>
      </c>
      <c r="B1205" s="79">
        <v>87</v>
      </c>
      <c r="C1205" s="79">
        <v>87</v>
      </c>
      <c r="D1205" s="95"/>
      <c r="E1205" s="79">
        <v>1684.3177362865749</v>
      </c>
      <c r="F1205" s="79">
        <v>89.052295351906295</v>
      </c>
      <c r="G1205" s="80"/>
      <c r="H1205" s="79">
        <v>-0.67538543721120969</v>
      </c>
      <c r="I1205" s="80">
        <v>-6.0445460827301298</v>
      </c>
      <c r="J1205" s="104">
        <v>6</v>
      </c>
      <c r="K1205" s="104">
        <v>1.397116536618932</v>
      </c>
      <c r="L1205" s="104">
        <v>3.9398686332653878</v>
      </c>
      <c r="M1205" s="104">
        <v>18.824072691813601</v>
      </c>
    </row>
    <row r="1206" spans="1:13" s="81" customFormat="1" x14ac:dyDescent="0.25">
      <c r="A1206" s="79">
        <v>1203</v>
      </c>
      <c r="B1206" s="79">
        <v>87</v>
      </c>
      <c r="C1206" s="79">
        <v>87</v>
      </c>
      <c r="D1206" s="95"/>
      <c r="E1206" s="79">
        <v>1684.3177362865749</v>
      </c>
      <c r="F1206" s="79">
        <v>89.004011395912471</v>
      </c>
      <c r="G1206" s="80"/>
      <c r="H1206" s="79">
        <v>-8.904204592293679</v>
      </c>
      <c r="I1206" s="80">
        <v>2.1842730723523389</v>
      </c>
      <c r="J1206" s="104">
        <v>6</v>
      </c>
      <c r="K1206" s="104">
        <v>1.3732461261736491</v>
      </c>
      <c r="L1206" s="104">
        <v>3.872554075809691</v>
      </c>
      <c r="M1206" s="104">
        <v>18.417148663475679</v>
      </c>
    </row>
    <row r="1207" spans="1:13" s="81" customFormat="1" x14ac:dyDescent="0.25">
      <c r="A1207" s="79">
        <v>1204</v>
      </c>
      <c r="B1207" s="79">
        <v>88</v>
      </c>
      <c r="C1207" s="79">
        <v>88</v>
      </c>
      <c r="D1207" s="95"/>
      <c r="E1207" s="79">
        <v>1703.6777102668809</v>
      </c>
      <c r="F1207" s="79">
        <v>89.129656260136272</v>
      </c>
      <c r="G1207" s="80"/>
      <c r="H1207" s="79">
        <v>-11.20139044967191</v>
      </c>
      <c r="I1207" s="80">
        <v>4.4814589297305671</v>
      </c>
      <c r="J1207" s="104">
        <v>6</v>
      </c>
      <c r="K1207" s="104">
        <v>1.5763006031983651</v>
      </c>
      <c r="L1207" s="104">
        <v>4.4451677010193889</v>
      </c>
      <c r="M1207" s="104">
        <v>21.81427702990398</v>
      </c>
    </row>
    <row r="1208" spans="1:13" s="81" customFormat="1" x14ac:dyDescent="0.25">
      <c r="A1208" s="79">
        <v>1205</v>
      </c>
      <c r="B1208" s="79">
        <v>88</v>
      </c>
      <c r="C1208" s="79">
        <v>88</v>
      </c>
      <c r="D1208" s="95"/>
      <c r="E1208" s="79">
        <v>1703.6777102668809</v>
      </c>
      <c r="F1208" s="79">
        <v>88.993260066287931</v>
      </c>
      <c r="G1208" s="80"/>
      <c r="H1208" s="79">
        <v>-9.2754220143503314</v>
      </c>
      <c r="I1208" s="80">
        <v>2.5554904944089918</v>
      </c>
      <c r="J1208" s="104">
        <v>6</v>
      </c>
      <c r="K1208" s="104">
        <v>0.92919182373345299</v>
      </c>
      <c r="L1208" s="104">
        <v>2.6203209429283372</v>
      </c>
      <c r="M1208" s="104">
        <v>10.66449474915027</v>
      </c>
    </row>
    <row r="1209" spans="1:13" s="81" customFormat="1" x14ac:dyDescent="0.25">
      <c r="A1209" s="79">
        <v>1206</v>
      </c>
      <c r="B1209" s="79">
        <v>88</v>
      </c>
      <c r="C1209" s="79">
        <v>88</v>
      </c>
      <c r="D1209" s="95"/>
      <c r="E1209" s="79">
        <v>1703.6777102668809</v>
      </c>
      <c r="F1209" s="79">
        <v>89.085354033614621</v>
      </c>
      <c r="G1209" s="80"/>
      <c r="H1209" s="79">
        <v>-2.6475320013203998</v>
      </c>
      <c r="I1209" s="80">
        <v>-4.0723995186209399</v>
      </c>
      <c r="J1209" s="104">
        <v>6</v>
      </c>
      <c r="K1209" s="104">
        <v>1.566240896151049</v>
      </c>
      <c r="L1209" s="104">
        <v>4.4167993271459594</v>
      </c>
      <c r="M1209" s="104">
        <v>21.644508800967639</v>
      </c>
    </row>
    <row r="1210" spans="1:13" s="81" customFormat="1" x14ac:dyDescent="0.25">
      <c r="A1210" s="79">
        <v>1207</v>
      </c>
      <c r="B1210" s="79">
        <v>89</v>
      </c>
      <c r="C1210" s="79">
        <v>89</v>
      </c>
      <c r="D1210" s="95"/>
      <c r="E1210" s="79">
        <v>1723.037684247186</v>
      </c>
      <c r="F1210" s="79">
        <v>88.94895783976628</v>
      </c>
      <c r="G1210" s="80"/>
      <c r="H1210" s="79">
        <v>-0.35034614394216451</v>
      </c>
      <c r="I1210" s="80">
        <v>-6.3695853759991756</v>
      </c>
      <c r="J1210" s="104">
        <v>6</v>
      </c>
      <c r="K1210" s="104">
        <v>1.4169430011304689</v>
      </c>
      <c r="L1210" s="104">
        <v>3.9957792631879219</v>
      </c>
      <c r="M1210" s="104">
        <v>19.060192364131961</v>
      </c>
    </row>
    <row r="1211" spans="1:13" s="81" customFormat="1" x14ac:dyDescent="0.25">
      <c r="A1211" s="79">
        <v>1208</v>
      </c>
      <c r="B1211" s="79">
        <v>89</v>
      </c>
      <c r="C1211" s="79">
        <v>89</v>
      </c>
      <c r="D1211" s="95"/>
      <c r="E1211" s="79">
        <v>1723.037684247186</v>
      </c>
      <c r="F1211" s="79">
        <v>89.018874648620113</v>
      </c>
      <c r="G1211" s="80"/>
      <c r="H1211" s="79">
        <v>-8.3565821415471078</v>
      </c>
      <c r="I1211" s="80">
        <v>1.6366506216057679</v>
      </c>
      <c r="J1211" s="104">
        <v>6</v>
      </c>
      <c r="K1211" s="104">
        <v>1.471565489859501</v>
      </c>
      <c r="L1211" s="104">
        <v>4.1498146814037913</v>
      </c>
      <c r="M1211" s="104">
        <v>19.991657292892469</v>
      </c>
    </row>
    <row r="1212" spans="1:13" s="81" customFormat="1" x14ac:dyDescent="0.25">
      <c r="A1212" s="79">
        <v>1209</v>
      </c>
      <c r="B1212" s="79">
        <v>90</v>
      </c>
      <c r="C1212" s="79">
        <v>90</v>
      </c>
      <c r="D1212" s="95"/>
      <c r="E1212" s="79">
        <v>1742.397658227492</v>
      </c>
      <c r="F1212" s="79">
        <v>89.077932423854335</v>
      </c>
      <c r="G1212" s="80"/>
      <c r="H1212" s="79">
        <v>-9.7242868388046428</v>
      </c>
      <c r="I1212" s="80">
        <v>3.0043553188633032</v>
      </c>
      <c r="J1212" s="104">
        <v>6</v>
      </c>
      <c r="K1212" s="104">
        <v>1.4992961559120059</v>
      </c>
      <c r="L1212" s="104">
        <v>4.2280151596718563</v>
      </c>
      <c r="M1212" s="104">
        <v>20.412934053415899</v>
      </c>
    </row>
    <row r="1213" spans="1:13" s="81" customFormat="1" x14ac:dyDescent="0.25">
      <c r="A1213" s="79">
        <v>1210</v>
      </c>
      <c r="B1213" s="79">
        <v>90</v>
      </c>
      <c r="C1213" s="79">
        <v>90</v>
      </c>
      <c r="D1213" s="95"/>
      <c r="E1213" s="79">
        <v>1742.397658227492</v>
      </c>
      <c r="F1213" s="79">
        <v>88.932503388448737</v>
      </c>
      <c r="G1213" s="80"/>
      <c r="H1213" s="79">
        <v>-10.44450887739827</v>
      </c>
      <c r="I1213" s="80">
        <v>3.724577357456929</v>
      </c>
      <c r="J1213" s="104">
        <v>6</v>
      </c>
      <c r="K1213" s="104">
        <v>1.4677897720099931</v>
      </c>
      <c r="L1213" s="104">
        <v>4.1391671570681803</v>
      </c>
      <c r="M1213" s="104">
        <v>19.875919043729599</v>
      </c>
    </row>
    <row r="1214" spans="1:13" s="81" customFormat="1" x14ac:dyDescent="0.25">
      <c r="A1214" s="79">
        <v>1211</v>
      </c>
      <c r="B1214" s="79">
        <v>91</v>
      </c>
      <c r="C1214" s="79">
        <v>91</v>
      </c>
      <c r="D1214" s="95"/>
      <c r="E1214" s="79">
        <v>1761.7576322077971</v>
      </c>
      <c r="F1214" s="79">
        <v>88.987290972834487</v>
      </c>
      <c r="G1214" s="80"/>
      <c r="H1214" s="79">
        <v>-11.20139044967191</v>
      </c>
      <c r="I1214" s="80">
        <v>4.4814589297305671</v>
      </c>
      <c r="J1214" s="104">
        <v>6</v>
      </c>
      <c r="K1214" s="104">
        <v>1.6327773395963749</v>
      </c>
      <c r="L1214" s="104">
        <v>4.6044320976617774</v>
      </c>
      <c r="M1214" s="104">
        <v>22.628679509637148</v>
      </c>
    </row>
    <row r="1215" spans="1:13" s="81" customFormat="1" x14ac:dyDescent="0.25">
      <c r="A1215" s="79">
        <v>1212</v>
      </c>
      <c r="B1215" s="79">
        <v>91</v>
      </c>
      <c r="C1215" s="79">
        <v>91</v>
      </c>
      <c r="D1215" s="95"/>
      <c r="E1215" s="79">
        <v>1761.7576322077971</v>
      </c>
      <c r="F1215" s="79">
        <v>88.908481308506651</v>
      </c>
      <c r="G1215" s="80"/>
      <c r="H1215" s="79">
        <v>-0.72156356599881277</v>
      </c>
      <c r="I1215" s="80">
        <v>-5.9983679539425268</v>
      </c>
      <c r="J1215" s="104">
        <v>6</v>
      </c>
      <c r="K1215" s="104">
        <v>1.1200747644310891</v>
      </c>
      <c r="L1215" s="104">
        <v>3.1586108356956699</v>
      </c>
      <c r="M1215" s="104">
        <v>13.813318862386771</v>
      </c>
    </row>
    <row r="1216" spans="1:13" s="81" customFormat="1" x14ac:dyDescent="0.25">
      <c r="A1216" s="79">
        <v>1213</v>
      </c>
      <c r="B1216" s="79">
        <v>91.251464843749659</v>
      </c>
      <c r="C1216" s="79">
        <v>91.251464843749659</v>
      </c>
      <c r="D1216" s="95"/>
      <c r="E1216" s="79">
        <v>1766.6259850397521</v>
      </c>
      <c r="F1216" s="79">
        <v>88.876416661059793</v>
      </c>
      <c r="G1216" s="80"/>
      <c r="H1216" s="79">
        <v>-2.6475320013203998</v>
      </c>
      <c r="I1216" s="80">
        <v>-4.0723995186209399</v>
      </c>
      <c r="J1216" s="104">
        <v>6</v>
      </c>
      <c r="K1216" s="104">
        <v>1.628406398437847</v>
      </c>
      <c r="L1216" s="104">
        <v>4.5921060435947272</v>
      </c>
      <c r="M1216" s="104">
        <v>22.542459793185358</v>
      </c>
    </row>
    <row r="1217" spans="1:13" s="81" customFormat="1" x14ac:dyDescent="0.25">
      <c r="A1217" s="79">
        <v>1214</v>
      </c>
      <c r="B1217" s="79">
        <v>92</v>
      </c>
      <c r="C1217" s="79">
        <v>92</v>
      </c>
      <c r="D1217" s="95"/>
      <c r="E1217" s="79">
        <v>1781.1176061881031</v>
      </c>
      <c r="F1217" s="79">
        <v>88.797606996731957</v>
      </c>
      <c r="G1217" s="80"/>
      <c r="H1217" s="79">
        <v>-9.3992475455355962</v>
      </c>
      <c r="I1217" s="80">
        <v>2.679316025594257</v>
      </c>
      <c r="J1217" s="104">
        <v>6</v>
      </c>
      <c r="K1217" s="104">
        <v>1.5322527003679649</v>
      </c>
      <c r="L1217" s="104">
        <v>4.3209526150376618</v>
      </c>
      <c r="M1217" s="104">
        <v>20.869781510886121</v>
      </c>
    </row>
    <row r="1218" spans="1:13" s="81" customFormat="1" x14ac:dyDescent="0.25">
      <c r="A1218" s="79">
        <v>1215</v>
      </c>
      <c r="B1218" s="79">
        <v>92</v>
      </c>
      <c r="C1218" s="79">
        <v>92</v>
      </c>
      <c r="D1218" s="95"/>
      <c r="E1218" s="79">
        <v>1781.1176061881031</v>
      </c>
      <c r="F1218" s="79">
        <v>88.916482169243437</v>
      </c>
      <c r="G1218" s="80"/>
      <c r="H1218" s="79">
        <v>-9.2754220143503314</v>
      </c>
      <c r="I1218" s="80">
        <v>2.5554904944089918</v>
      </c>
      <c r="J1218" s="104">
        <v>6</v>
      </c>
      <c r="K1218" s="104">
        <v>1.072254696349866</v>
      </c>
      <c r="L1218" s="104">
        <v>3.0237582437066228</v>
      </c>
      <c r="M1218" s="104">
        <v>12.909647378827779</v>
      </c>
    </row>
    <row r="1219" spans="1:13" s="81" customFormat="1" x14ac:dyDescent="0.25">
      <c r="A1219" s="79">
        <v>1216</v>
      </c>
      <c r="B1219" s="79">
        <v>92</v>
      </c>
      <c r="C1219" s="79">
        <v>92</v>
      </c>
      <c r="D1219" s="95"/>
      <c r="E1219" s="79">
        <v>1781.1176061881031</v>
      </c>
      <c r="F1219" s="79">
        <v>89.052007946264041</v>
      </c>
      <c r="G1219" s="80"/>
      <c r="H1219" s="79">
        <v>-10.73581205104165</v>
      </c>
      <c r="I1219" s="80">
        <v>4.015880531100307</v>
      </c>
      <c r="J1219" s="104">
        <v>6</v>
      </c>
      <c r="K1219" s="104">
        <v>1.6669449976766819</v>
      </c>
      <c r="L1219" s="104">
        <v>4.7007848934482421</v>
      </c>
      <c r="M1219" s="104">
        <v>23.158006962617382</v>
      </c>
    </row>
    <row r="1220" spans="1:13" s="81" customFormat="1" x14ac:dyDescent="0.25">
      <c r="A1220" s="79">
        <v>1217</v>
      </c>
      <c r="B1220" s="79">
        <v>93</v>
      </c>
      <c r="C1220" s="79">
        <v>93</v>
      </c>
      <c r="D1220" s="95"/>
      <c r="E1220" s="79">
        <v>1800.4775801684079</v>
      </c>
      <c r="F1220" s="79">
        <v>88.864717598402464</v>
      </c>
      <c r="G1220" s="80"/>
      <c r="H1220" s="79">
        <v>-2.6475320013203998</v>
      </c>
      <c r="I1220" s="80">
        <v>-4.0723995186209399</v>
      </c>
      <c r="J1220" s="104">
        <v>6</v>
      </c>
      <c r="K1220" s="104">
        <v>1.621078113545418</v>
      </c>
      <c r="L1220" s="104">
        <v>4.5714402801980789</v>
      </c>
      <c r="M1220" s="104">
        <v>22.32938328034108</v>
      </c>
    </row>
    <row r="1221" spans="1:13" s="81" customFormat="1" x14ac:dyDescent="0.25">
      <c r="A1221" s="79">
        <v>1218</v>
      </c>
      <c r="B1221" s="79">
        <v>93</v>
      </c>
      <c r="C1221" s="79">
        <v>93</v>
      </c>
      <c r="D1221" s="95"/>
      <c r="E1221" s="79">
        <v>1800.4775801684079</v>
      </c>
      <c r="F1221" s="79">
        <v>88.843315694766162</v>
      </c>
      <c r="G1221" s="80"/>
      <c r="H1221" s="79">
        <v>-0.72156356599881277</v>
      </c>
      <c r="I1221" s="80">
        <v>-5.9983679539425268</v>
      </c>
      <c r="J1221" s="104">
        <v>6</v>
      </c>
      <c r="K1221" s="104">
        <v>1.2848471845063509</v>
      </c>
      <c r="L1221" s="104">
        <v>3.623269060307909</v>
      </c>
      <c r="M1221" s="104">
        <v>16.554150138765049</v>
      </c>
    </row>
    <row r="1222" spans="1:13" s="81" customFormat="1" x14ac:dyDescent="0.25">
      <c r="A1222" s="79">
        <v>1219</v>
      </c>
      <c r="B1222" s="79">
        <v>93.19653320312473</v>
      </c>
      <c r="C1222" s="79">
        <v>93.19653320312473</v>
      </c>
      <c r="D1222" s="95"/>
      <c r="E1222" s="79">
        <v>1804.2824578671689</v>
      </c>
      <c r="F1222" s="79">
        <v>89.021327312481475</v>
      </c>
      <c r="G1222" s="80"/>
      <c r="H1222" s="79">
        <v>-9.2754220143503314</v>
      </c>
      <c r="I1222" s="80">
        <v>2.5554904944089918</v>
      </c>
      <c r="J1222" s="104">
        <v>6</v>
      </c>
      <c r="K1222" s="104">
        <v>1.201422144297901</v>
      </c>
      <c r="L1222" s="104">
        <v>3.38801044692008</v>
      </c>
      <c r="M1222" s="104">
        <v>15.089889895310501</v>
      </c>
    </row>
    <row r="1223" spans="1:13" s="81" customFormat="1" x14ac:dyDescent="0.25">
      <c r="A1223" s="79">
        <v>1220</v>
      </c>
      <c r="B1223" s="79">
        <v>93</v>
      </c>
      <c r="C1223" s="79">
        <v>93</v>
      </c>
      <c r="D1223" s="95"/>
      <c r="E1223" s="79">
        <v>1800.4775801684079</v>
      </c>
      <c r="F1223" s="79">
        <v>89.125369260972249</v>
      </c>
      <c r="G1223" s="80"/>
      <c r="H1223" s="79">
        <v>-9.3992475455355962</v>
      </c>
      <c r="I1223" s="80">
        <v>2.679316025594257</v>
      </c>
      <c r="J1223" s="104">
        <v>6</v>
      </c>
      <c r="K1223" s="104">
        <v>1.561955661427826</v>
      </c>
      <c r="L1223" s="104">
        <v>4.4047149652264688</v>
      </c>
      <c r="M1223" s="104">
        <v>21.322489808266401</v>
      </c>
    </row>
    <row r="1224" spans="1:13" s="81" customFormat="1" x14ac:dyDescent="0.25">
      <c r="A1224" s="79">
        <v>1221</v>
      </c>
      <c r="B1224" s="79">
        <v>94</v>
      </c>
      <c r="C1224" s="79">
        <v>94</v>
      </c>
      <c r="D1224" s="95"/>
      <c r="E1224" s="79">
        <v>1819.8375541487139</v>
      </c>
      <c r="F1224" s="79">
        <v>89.043344890575966</v>
      </c>
      <c r="G1224" s="80"/>
      <c r="H1224" s="79">
        <v>-10.190250023333819</v>
      </c>
      <c r="I1224" s="80">
        <v>3.470318503392479</v>
      </c>
      <c r="J1224" s="104">
        <v>6</v>
      </c>
      <c r="K1224" s="104">
        <v>1.7304063046921441</v>
      </c>
      <c r="L1224" s="104">
        <v>4.8797457792318468</v>
      </c>
      <c r="M1224" s="104">
        <v>24.131851796967769</v>
      </c>
    </row>
    <row r="1225" spans="1:13" s="81" customFormat="1" x14ac:dyDescent="0.25">
      <c r="A1225" s="79">
        <v>1222</v>
      </c>
      <c r="B1225" s="79">
        <v>94</v>
      </c>
      <c r="C1225" s="79">
        <v>94</v>
      </c>
      <c r="D1225" s="95"/>
      <c r="E1225" s="79">
        <v>1819.8375541487139</v>
      </c>
      <c r="F1225" s="79">
        <v>88.871960184062061</v>
      </c>
      <c r="G1225" s="80"/>
      <c r="H1225" s="79">
        <v>-0.72156356599881277</v>
      </c>
      <c r="I1225" s="80">
        <v>-5.9983679539425268</v>
      </c>
      <c r="J1225" s="104">
        <v>6</v>
      </c>
      <c r="K1225" s="104">
        <v>1.1795257848184031</v>
      </c>
      <c r="L1225" s="104">
        <v>3.326262713187897</v>
      </c>
      <c r="M1225" s="104">
        <v>14.65376663247287</v>
      </c>
    </row>
    <row r="1226" spans="1:13" s="81" customFormat="1" x14ac:dyDescent="0.25">
      <c r="A1226" s="79">
        <v>1223</v>
      </c>
      <c r="B1226" s="79">
        <v>94</v>
      </c>
      <c r="C1226" s="79">
        <v>94</v>
      </c>
      <c r="D1226" s="95"/>
      <c r="E1226" s="79">
        <v>1819.8375541487139</v>
      </c>
      <c r="F1226" s="79">
        <v>89.005086540705406</v>
      </c>
      <c r="G1226" s="80"/>
      <c r="H1226" s="79">
        <v>-9.2754220143503314</v>
      </c>
      <c r="I1226" s="80">
        <v>2.5554904944089918</v>
      </c>
      <c r="J1226" s="104">
        <v>6</v>
      </c>
      <c r="K1226" s="104">
        <v>1.3236335772472549</v>
      </c>
      <c r="L1226" s="104">
        <v>3.7326466878372599</v>
      </c>
      <c r="M1226" s="104">
        <v>17.16369231894598</v>
      </c>
    </row>
    <row r="1227" spans="1:13" s="81" customFormat="1" x14ac:dyDescent="0.25">
      <c r="A1227" s="79">
        <v>1224</v>
      </c>
      <c r="B1227" s="79">
        <v>94</v>
      </c>
      <c r="C1227" s="79">
        <v>94</v>
      </c>
      <c r="D1227" s="95"/>
      <c r="E1227" s="79">
        <v>1819.8375541487139</v>
      </c>
      <c r="F1227" s="79">
        <v>89.13688794277428</v>
      </c>
      <c r="G1227" s="80"/>
      <c r="H1227" s="79">
        <v>-9.2754220143503314</v>
      </c>
      <c r="I1227" s="80">
        <v>2.5554904944089918</v>
      </c>
      <c r="J1227" s="104">
        <v>6</v>
      </c>
      <c r="K1227" s="104">
        <v>1.3210463345515511</v>
      </c>
      <c r="L1227" s="104">
        <v>3.7253506634353739</v>
      </c>
      <c r="M1227" s="104">
        <v>17.118820833566851</v>
      </c>
    </row>
    <row r="1228" spans="1:13" s="81" customFormat="1" x14ac:dyDescent="0.25">
      <c r="A1228" s="79">
        <v>1225</v>
      </c>
      <c r="B1228" s="79">
        <v>94</v>
      </c>
      <c r="C1228" s="79">
        <v>94</v>
      </c>
      <c r="D1228" s="95"/>
      <c r="E1228" s="79">
        <v>1819.8375541487139</v>
      </c>
      <c r="F1228" s="79">
        <v>89.050907496352309</v>
      </c>
      <c r="G1228" s="80"/>
      <c r="H1228" s="79">
        <v>-0.72156356599881277</v>
      </c>
      <c r="I1228" s="80">
        <v>-5.9983679539425268</v>
      </c>
      <c r="J1228" s="104">
        <v>6</v>
      </c>
      <c r="K1228" s="104">
        <v>1.1872233252313771</v>
      </c>
      <c r="L1228" s="104">
        <v>3.3479697771524828</v>
      </c>
      <c r="M1228" s="104">
        <v>14.788381088610111</v>
      </c>
    </row>
    <row r="1229" spans="1:13" s="81" customFormat="1" x14ac:dyDescent="0.25">
      <c r="A1229" s="79">
        <v>1226</v>
      </c>
      <c r="B1229" s="79">
        <v>94</v>
      </c>
      <c r="C1229" s="79">
        <v>94</v>
      </c>
      <c r="D1229" s="95"/>
      <c r="E1229" s="79">
        <v>1819.8375541487139</v>
      </c>
      <c r="F1229" s="79">
        <v>88.775122654730978</v>
      </c>
      <c r="G1229" s="80"/>
      <c r="H1229" s="79">
        <v>-10.190250023333819</v>
      </c>
      <c r="I1229" s="80">
        <v>3.470318503392479</v>
      </c>
      <c r="J1229" s="104">
        <v>6</v>
      </c>
      <c r="K1229" s="104">
        <v>1.7012584001900879</v>
      </c>
      <c r="L1229" s="104">
        <v>4.7975486885360468</v>
      </c>
      <c r="M1229" s="104">
        <v>23.638265457798269</v>
      </c>
    </row>
    <row r="1230" spans="1:13" s="81" customFormat="1" x14ac:dyDescent="0.25">
      <c r="A1230" s="79">
        <v>1227</v>
      </c>
      <c r="B1230" s="79">
        <v>95</v>
      </c>
      <c r="C1230" s="79">
        <v>95</v>
      </c>
      <c r="D1230" s="95"/>
      <c r="E1230" s="79">
        <v>1839.197528129019</v>
      </c>
      <c r="F1230" s="79">
        <v>88.753720751094676</v>
      </c>
      <c r="G1230" s="80"/>
      <c r="H1230" s="79">
        <v>-10.190250023333819</v>
      </c>
      <c r="I1230" s="80">
        <v>3.470318503392479</v>
      </c>
      <c r="J1230" s="104">
        <v>6</v>
      </c>
      <c r="K1230" s="104">
        <v>1.734480927418</v>
      </c>
      <c r="L1230" s="104">
        <v>4.8912362153187594</v>
      </c>
      <c r="M1230" s="104">
        <v>24.149179413929499</v>
      </c>
    </row>
    <row r="1231" spans="1:13" s="81" customFormat="1" x14ac:dyDescent="0.25">
      <c r="A1231" s="79">
        <v>1228</v>
      </c>
      <c r="B1231" s="79">
        <v>95</v>
      </c>
      <c r="C1231" s="79">
        <v>95</v>
      </c>
      <c r="D1231" s="95"/>
      <c r="E1231" s="79">
        <v>1839.197528129019</v>
      </c>
      <c r="F1231" s="79">
        <v>88.732318847458373</v>
      </c>
      <c r="G1231" s="80"/>
      <c r="H1231" s="79">
        <v>-0.72156356599881277</v>
      </c>
      <c r="I1231" s="80">
        <v>-5.9983679539425268</v>
      </c>
      <c r="J1231" s="104">
        <v>6</v>
      </c>
      <c r="K1231" s="104">
        <v>1.212237359026318</v>
      </c>
      <c r="L1231" s="104">
        <v>3.4185093524542158</v>
      </c>
      <c r="M1231" s="104">
        <v>15.15793630304691</v>
      </c>
    </row>
    <row r="1232" spans="1:13" s="81" customFormat="1" x14ac:dyDescent="0.25">
      <c r="A1232" s="79">
        <v>1229</v>
      </c>
      <c r="B1232" s="79">
        <v>95</v>
      </c>
      <c r="C1232" s="79">
        <v>95</v>
      </c>
      <c r="D1232" s="95"/>
      <c r="E1232" s="79">
        <v>1839.197528129019</v>
      </c>
      <c r="F1232" s="79">
        <v>88.707947221696671</v>
      </c>
      <c r="G1232" s="80"/>
      <c r="H1232" s="79">
        <v>-9.2754220143503314</v>
      </c>
      <c r="I1232" s="80">
        <v>2.5554904944089918</v>
      </c>
      <c r="J1232" s="104">
        <v>6</v>
      </c>
      <c r="K1232" s="104">
        <v>1.3573169596200121</v>
      </c>
      <c r="L1232" s="104">
        <v>3.8276338261284351</v>
      </c>
      <c r="M1232" s="104">
        <v>17.68388270307122</v>
      </c>
    </row>
    <row r="1233" spans="1:13" s="81" customFormat="1" x14ac:dyDescent="0.25">
      <c r="A1233" s="79">
        <v>1230</v>
      </c>
      <c r="B1233" s="79">
        <v>95</v>
      </c>
      <c r="C1233" s="79">
        <v>95</v>
      </c>
      <c r="D1233" s="95"/>
      <c r="E1233" s="79">
        <v>1839.197528129019</v>
      </c>
      <c r="F1233" s="79">
        <v>88.851676703514926</v>
      </c>
      <c r="G1233" s="80"/>
      <c r="H1233" s="79">
        <v>-9.2754220143503314</v>
      </c>
      <c r="I1233" s="80">
        <v>2.5554904944089918</v>
      </c>
      <c r="J1233" s="104">
        <v>6</v>
      </c>
      <c r="K1233" s="104">
        <v>1.322984513112003</v>
      </c>
      <c r="L1233" s="104">
        <v>3.730816326975849</v>
      </c>
      <c r="M1233" s="104">
        <v>17.08808630987577</v>
      </c>
    </row>
    <row r="1234" spans="1:13" s="81" customFormat="1" x14ac:dyDescent="0.25">
      <c r="A1234" s="79">
        <v>1231</v>
      </c>
      <c r="B1234" s="79">
        <v>95</v>
      </c>
      <c r="C1234" s="79">
        <v>95</v>
      </c>
      <c r="D1234" s="95"/>
      <c r="E1234" s="79">
        <v>1839.197528129019</v>
      </c>
      <c r="F1234" s="79">
        <v>89.019540696718849</v>
      </c>
      <c r="G1234" s="80"/>
      <c r="H1234" s="79">
        <v>-0.72156356599881277</v>
      </c>
      <c r="I1234" s="80">
        <v>-5.9983679539425268</v>
      </c>
      <c r="J1234" s="104">
        <v>6</v>
      </c>
      <c r="K1234" s="104">
        <v>1.3147683692286549</v>
      </c>
      <c r="L1234" s="104">
        <v>3.7076468012248061</v>
      </c>
      <c r="M1234" s="104">
        <v>16.945325482633539</v>
      </c>
    </row>
    <row r="1235" spans="1:13" s="81" customFormat="1" x14ac:dyDescent="0.25">
      <c r="A1235" s="79">
        <v>1232</v>
      </c>
      <c r="B1235" s="79">
        <v>95</v>
      </c>
      <c r="C1235" s="79">
        <v>95</v>
      </c>
      <c r="D1235" s="95"/>
      <c r="E1235" s="79">
        <v>1839.197528129019</v>
      </c>
      <c r="F1235" s="79">
        <v>89.229219617231038</v>
      </c>
      <c r="G1235" s="80"/>
      <c r="H1235" s="79">
        <v>-9.2754220143503314</v>
      </c>
      <c r="I1235" s="80">
        <v>2.5554904944089918</v>
      </c>
      <c r="J1235" s="104">
        <v>6</v>
      </c>
      <c r="K1235" s="104">
        <v>1.351095300985435</v>
      </c>
      <c r="L1235" s="104">
        <v>3.8100887487789259</v>
      </c>
      <c r="M1235" s="104">
        <v>17.576003698145719</v>
      </c>
    </row>
    <row r="1236" spans="1:13" s="81" customFormat="1" x14ac:dyDescent="0.25">
      <c r="A1236" s="79">
        <v>1233</v>
      </c>
      <c r="B1236" s="79">
        <v>95</v>
      </c>
      <c r="C1236" s="79">
        <v>95</v>
      </c>
      <c r="D1236" s="95"/>
      <c r="E1236" s="79">
        <v>1839.197528129019</v>
      </c>
      <c r="F1236" s="79">
        <v>89.261251178672239</v>
      </c>
      <c r="G1236" s="80"/>
      <c r="H1236" s="79">
        <v>-9.2754220143503314</v>
      </c>
      <c r="I1236" s="80">
        <v>2.5554904944089918</v>
      </c>
      <c r="J1236" s="104">
        <v>6</v>
      </c>
      <c r="K1236" s="104">
        <v>1.245112326160881</v>
      </c>
      <c r="L1236" s="104">
        <v>3.5112167597736832</v>
      </c>
      <c r="M1236" s="104">
        <v>15.732213758174749</v>
      </c>
    </row>
    <row r="1237" spans="1:13" s="81" customFormat="1" x14ac:dyDescent="0.25">
      <c r="A1237" s="79">
        <v>1234</v>
      </c>
      <c r="B1237" s="79">
        <v>95.044921874998678</v>
      </c>
      <c r="C1237" s="79">
        <v>95.044921874998678</v>
      </c>
      <c r="D1237" s="95"/>
      <c r="E1237" s="79">
        <v>1840.0672144601399</v>
      </c>
      <c r="F1237" s="79">
        <v>89.253617398171727</v>
      </c>
      <c r="G1237" s="80"/>
      <c r="H1237" s="79">
        <v>-10.190250023333819</v>
      </c>
      <c r="I1237" s="80">
        <v>3.470318503392479</v>
      </c>
      <c r="J1237" s="104">
        <v>6</v>
      </c>
      <c r="K1237" s="104">
        <v>1.735933242027522</v>
      </c>
      <c r="L1237" s="104">
        <v>4.8953317425176106</v>
      </c>
      <c r="M1237" s="104">
        <v>24.171429756957</v>
      </c>
    </row>
    <row r="1238" spans="1:13" s="81" customFormat="1" x14ac:dyDescent="0.25">
      <c r="A1238" s="79">
        <v>1235</v>
      </c>
      <c r="B1238" s="79">
        <v>96</v>
      </c>
      <c r="C1238" s="79">
        <v>96</v>
      </c>
      <c r="D1238" s="95"/>
      <c r="E1238" s="79">
        <v>1858.557502109325</v>
      </c>
      <c r="F1238" s="79">
        <v>89.082232691657822</v>
      </c>
      <c r="G1238" s="80"/>
      <c r="H1238" s="79">
        <v>-1.6363915749823139</v>
      </c>
      <c r="I1238" s="80">
        <v>-5.0835399449590248</v>
      </c>
      <c r="J1238" s="104">
        <v>6</v>
      </c>
      <c r="K1238" s="104">
        <v>1.732731376792247</v>
      </c>
      <c r="L1238" s="104">
        <v>4.8863024825541377</v>
      </c>
      <c r="M1238" s="104">
        <v>24.065908233848589</v>
      </c>
    </row>
    <row r="1239" spans="1:13" s="81" customFormat="1" x14ac:dyDescent="0.25">
      <c r="A1239" s="79">
        <v>1236</v>
      </c>
      <c r="B1239" s="79">
        <v>96</v>
      </c>
      <c r="C1239" s="79">
        <v>96</v>
      </c>
      <c r="D1239" s="95"/>
      <c r="E1239" s="79">
        <v>1858.557502109325</v>
      </c>
      <c r="F1239" s="79">
        <v>88.832172660465886</v>
      </c>
      <c r="G1239" s="80"/>
      <c r="H1239" s="79">
        <v>-0.72156356599881277</v>
      </c>
      <c r="I1239" s="80">
        <v>-5.9983679539425268</v>
      </c>
      <c r="J1239" s="104">
        <v>6</v>
      </c>
      <c r="K1239" s="104">
        <v>1.247932145815287</v>
      </c>
      <c r="L1239" s="104">
        <v>3.5191686511991098</v>
      </c>
      <c r="M1239" s="104">
        <v>15.71341214850948</v>
      </c>
    </row>
    <row r="1240" spans="1:13" s="81" customFormat="1" x14ac:dyDescent="0.25">
      <c r="A1240" s="79">
        <v>1237</v>
      </c>
      <c r="B1240" s="79">
        <v>96</v>
      </c>
      <c r="C1240" s="79">
        <v>96</v>
      </c>
      <c r="D1240" s="95"/>
      <c r="E1240" s="79">
        <v>1858.557502109325</v>
      </c>
      <c r="F1240" s="79">
        <v>88.879855944632823</v>
      </c>
      <c r="G1240" s="80"/>
      <c r="H1240" s="79">
        <v>-9.2754220143503314</v>
      </c>
      <c r="I1240" s="80">
        <v>2.5554904944089918</v>
      </c>
      <c r="J1240" s="104">
        <v>6</v>
      </c>
      <c r="K1240" s="104">
        <v>1.3773369398629609</v>
      </c>
      <c r="L1240" s="104">
        <v>3.88409017041355</v>
      </c>
      <c r="M1240" s="104">
        <v>17.96633026284513</v>
      </c>
    </row>
    <row r="1241" spans="1:13" s="81" customFormat="1" x14ac:dyDescent="0.25">
      <c r="A1241" s="79">
        <v>1238</v>
      </c>
      <c r="B1241" s="79">
        <v>96</v>
      </c>
      <c r="C1241" s="79">
        <v>96</v>
      </c>
      <c r="D1241" s="95"/>
      <c r="E1241" s="79">
        <v>1858.557502109325</v>
      </c>
      <c r="F1241" s="79">
        <v>88.925641316140201</v>
      </c>
      <c r="G1241" s="80"/>
      <c r="H1241" s="79">
        <v>-9.2754220143503314</v>
      </c>
      <c r="I1241" s="80">
        <v>2.5554904944089918</v>
      </c>
      <c r="J1241" s="104">
        <v>6</v>
      </c>
      <c r="K1241" s="104">
        <v>1.3794309836782961</v>
      </c>
      <c r="L1241" s="104">
        <v>3.8899953739727948</v>
      </c>
      <c r="M1241" s="104">
        <v>18.00264695161302</v>
      </c>
    </row>
    <row r="1242" spans="1:13" s="81" customFormat="1" x14ac:dyDescent="0.25">
      <c r="A1242" s="79">
        <v>1239</v>
      </c>
      <c r="B1242" s="79">
        <v>96</v>
      </c>
      <c r="C1242" s="79">
        <v>96</v>
      </c>
      <c r="D1242" s="95"/>
      <c r="E1242" s="79">
        <v>1858.557502109325</v>
      </c>
      <c r="F1242" s="79">
        <v>88.930450434955972</v>
      </c>
      <c r="G1242" s="80"/>
      <c r="H1242" s="79">
        <v>-9.2754220143503314</v>
      </c>
      <c r="I1242" s="80">
        <v>2.5554904944089918</v>
      </c>
      <c r="J1242" s="104">
        <v>6</v>
      </c>
      <c r="K1242" s="104">
        <v>1.251925016993559</v>
      </c>
      <c r="L1242" s="104">
        <v>3.5304285479218369</v>
      </c>
      <c r="M1242" s="104">
        <v>15.78318257775601</v>
      </c>
    </row>
    <row r="1243" spans="1:13" s="81" customFormat="1" x14ac:dyDescent="0.25">
      <c r="A1243" s="79">
        <v>1240</v>
      </c>
      <c r="B1243" s="79">
        <v>96</v>
      </c>
      <c r="C1243" s="79">
        <v>96</v>
      </c>
      <c r="D1243" s="95"/>
      <c r="E1243" s="79">
        <v>1858.557502109325</v>
      </c>
      <c r="F1243" s="79">
        <v>88.758909854436013</v>
      </c>
      <c r="G1243" s="80"/>
      <c r="H1243" s="79">
        <v>-10.190250023333819</v>
      </c>
      <c r="I1243" s="80">
        <v>3.470318503392479</v>
      </c>
      <c r="J1243" s="104">
        <v>6</v>
      </c>
      <c r="K1243" s="104">
        <v>1.766816322739271</v>
      </c>
      <c r="L1243" s="104">
        <v>4.9824220301247433</v>
      </c>
      <c r="M1243" s="104">
        <v>24.644138775048098</v>
      </c>
    </row>
    <row r="1244" spans="1:13" s="81" customFormat="1" x14ac:dyDescent="0.25">
      <c r="A1244" s="79">
        <v>1241</v>
      </c>
      <c r="B1244" s="79">
        <v>97</v>
      </c>
      <c r="C1244" s="79">
        <v>97</v>
      </c>
      <c r="D1244" s="95"/>
      <c r="E1244" s="79">
        <v>1877.9174760896301</v>
      </c>
      <c r="F1244" s="79">
        <v>88.672663187356605</v>
      </c>
      <c r="G1244" s="80"/>
      <c r="H1244" s="79">
        <v>-5.4868094713819326</v>
      </c>
      <c r="I1244" s="80">
        <v>-1.233122048559407</v>
      </c>
      <c r="J1244" s="104">
        <v>6</v>
      </c>
      <c r="K1244" s="104">
        <v>1.795217017420099</v>
      </c>
      <c r="L1244" s="104">
        <v>5.0625119891246797</v>
      </c>
      <c r="M1244" s="104">
        <v>25.07144013543153</v>
      </c>
    </row>
    <row r="1245" spans="1:13" s="81" customFormat="1" x14ac:dyDescent="0.25">
      <c r="A1245" s="79">
        <v>1242</v>
      </c>
      <c r="B1245" s="79">
        <v>97</v>
      </c>
      <c r="C1245" s="79">
        <v>97</v>
      </c>
      <c r="D1245" s="95"/>
      <c r="E1245" s="79">
        <v>1877.9174760896301</v>
      </c>
      <c r="F1245" s="79">
        <v>88.616906202948812</v>
      </c>
      <c r="G1245" s="80"/>
      <c r="H1245" s="79">
        <v>-0.72156356599881277</v>
      </c>
      <c r="I1245" s="80">
        <v>-5.9983679539425268</v>
      </c>
      <c r="J1245" s="104">
        <v>6</v>
      </c>
      <c r="K1245" s="104">
        <v>1.267786408022328</v>
      </c>
      <c r="L1245" s="104">
        <v>3.575157670622966</v>
      </c>
      <c r="M1245" s="104">
        <v>15.9911610655733</v>
      </c>
    </row>
    <row r="1246" spans="1:13" s="81" customFormat="1" x14ac:dyDescent="0.25">
      <c r="A1246" s="79">
        <v>1243</v>
      </c>
      <c r="B1246" s="79">
        <v>97</v>
      </c>
      <c r="C1246" s="79">
        <v>97</v>
      </c>
      <c r="D1246" s="95"/>
      <c r="E1246" s="79">
        <v>1877.9174760896301</v>
      </c>
      <c r="F1246" s="79">
        <v>88.750417213004667</v>
      </c>
      <c r="G1246" s="80"/>
      <c r="H1246" s="79">
        <v>-0.72156356599881277</v>
      </c>
      <c r="I1246" s="80">
        <v>-5.9983679539425268</v>
      </c>
      <c r="J1246" s="104">
        <v>6</v>
      </c>
      <c r="K1246" s="104">
        <v>1.405981214776306</v>
      </c>
      <c r="L1246" s="104">
        <v>3.964867025669184</v>
      </c>
      <c r="M1246" s="104">
        <v>18.397455884586009</v>
      </c>
    </row>
    <row r="1247" spans="1:13" s="81" customFormat="1" x14ac:dyDescent="0.25">
      <c r="A1247" s="79">
        <v>1244</v>
      </c>
      <c r="B1247" s="79">
        <v>97</v>
      </c>
      <c r="C1247" s="79">
        <v>97</v>
      </c>
      <c r="D1247" s="95"/>
      <c r="E1247" s="79">
        <v>1877.9174760896301</v>
      </c>
      <c r="F1247" s="79">
        <v>88.819154355352367</v>
      </c>
      <c r="G1247" s="80"/>
      <c r="H1247" s="79">
        <v>-9.2754220143503314</v>
      </c>
      <c r="I1247" s="80">
        <v>2.5554904944089918</v>
      </c>
      <c r="J1247" s="104">
        <v>6</v>
      </c>
      <c r="K1247" s="104">
        <v>1.3791294736453761</v>
      </c>
      <c r="L1247" s="104">
        <v>3.889145115679959</v>
      </c>
      <c r="M1247" s="104">
        <v>17.931411872603078</v>
      </c>
    </row>
    <row r="1248" spans="1:13" s="81" customFormat="1" x14ac:dyDescent="0.25">
      <c r="A1248" s="79">
        <v>1245</v>
      </c>
      <c r="B1248" s="79">
        <v>97</v>
      </c>
      <c r="C1248" s="79">
        <v>97</v>
      </c>
      <c r="D1248" s="95"/>
      <c r="E1248" s="79">
        <v>1877.9174760896301</v>
      </c>
      <c r="F1248" s="79">
        <v>88.922173585113171</v>
      </c>
      <c r="G1248" s="80"/>
      <c r="H1248" s="79">
        <v>-9.2754220143503314</v>
      </c>
      <c r="I1248" s="80">
        <v>2.5554904944089918</v>
      </c>
      <c r="J1248" s="104">
        <v>6</v>
      </c>
      <c r="K1248" s="104">
        <v>1.3890785683711571</v>
      </c>
      <c r="L1248" s="104">
        <v>3.917201562806663</v>
      </c>
      <c r="M1248" s="104">
        <v>18.104175083724112</v>
      </c>
    </row>
    <row r="1249" spans="1:13" s="81" customFormat="1" x14ac:dyDescent="0.25">
      <c r="A1249" s="79">
        <v>1246</v>
      </c>
      <c r="B1249" s="79">
        <v>97</v>
      </c>
      <c r="C1249" s="79">
        <v>97</v>
      </c>
      <c r="D1249" s="95"/>
      <c r="E1249" s="79">
        <v>1877.9174760896301</v>
      </c>
      <c r="F1249" s="79">
        <v>88.967958956620549</v>
      </c>
      <c r="G1249" s="80"/>
      <c r="H1249" s="79">
        <v>-9.2754220143503314</v>
      </c>
      <c r="I1249" s="80">
        <v>2.5554904944089918</v>
      </c>
      <c r="J1249" s="104">
        <v>6</v>
      </c>
      <c r="K1249" s="104">
        <v>1.3864123498920891</v>
      </c>
      <c r="L1249" s="104">
        <v>3.9096828266956911</v>
      </c>
      <c r="M1249" s="104">
        <v>18.05788674677294</v>
      </c>
    </row>
    <row r="1250" spans="1:13" s="81" customFormat="1" x14ac:dyDescent="0.25">
      <c r="A1250" s="79">
        <v>1247</v>
      </c>
      <c r="B1250" s="79">
        <v>97</v>
      </c>
      <c r="C1250" s="79">
        <v>97</v>
      </c>
      <c r="D1250" s="95"/>
      <c r="E1250" s="79">
        <v>1877.9174760896301</v>
      </c>
      <c r="F1250" s="79">
        <v>88.999913766893016</v>
      </c>
      <c r="G1250" s="80"/>
      <c r="H1250" s="79">
        <v>-9.2754220143503314</v>
      </c>
      <c r="I1250" s="80">
        <v>2.5554904944089918</v>
      </c>
      <c r="J1250" s="104">
        <v>6</v>
      </c>
      <c r="K1250" s="104">
        <v>1.3871259840415631</v>
      </c>
      <c r="L1250" s="104">
        <v>3.9116952749972072</v>
      </c>
      <c r="M1250" s="104">
        <v>18.07027688345643</v>
      </c>
    </row>
    <row r="1251" spans="1:13" s="81" customFormat="1" x14ac:dyDescent="0.25">
      <c r="A1251" s="79">
        <v>1248</v>
      </c>
      <c r="B1251" s="79">
        <v>97</v>
      </c>
      <c r="C1251" s="79">
        <v>97</v>
      </c>
      <c r="D1251" s="95"/>
      <c r="E1251" s="79">
        <v>1877.9174760896301</v>
      </c>
      <c r="F1251" s="79">
        <v>89.031868577165483</v>
      </c>
      <c r="G1251" s="80"/>
      <c r="H1251" s="79">
        <v>-9.2754220143503314</v>
      </c>
      <c r="I1251" s="80">
        <v>2.5554904944089918</v>
      </c>
      <c r="J1251" s="104">
        <v>6</v>
      </c>
      <c r="K1251" s="104">
        <v>1.3869375118461551</v>
      </c>
      <c r="L1251" s="104">
        <v>3.9111637834061561</v>
      </c>
      <c r="M1251" s="104">
        <v>18.067004673675061</v>
      </c>
    </row>
    <row r="1252" spans="1:13" s="81" customFormat="1" x14ac:dyDescent="0.25">
      <c r="A1252" s="79">
        <v>1249</v>
      </c>
      <c r="B1252" s="79">
        <v>97</v>
      </c>
      <c r="C1252" s="79">
        <v>97</v>
      </c>
      <c r="D1252" s="95"/>
      <c r="E1252" s="79">
        <v>1877.9174760896301</v>
      </c>
      <c r="F1252" s="79">
        <v>89.063823387437949</v>
      </c>
      <c r="G1252" s="80"/>
      <c r="H1252" s="79">
        <v>-0.72156356599881277</v>
      </c>
      <c r="I1252" s="80">
        <v>-5.9983679539425268</v>
      </c>
      <c r="J1252" s="104">
        <v>6</v>
      </c>
      <c r="K1252" s="104">
        <v>1.376686950075851</v>
      </c>
      <c r="L1252" s="104">
        <v>3.8822571992138979</v>
      </c>
      <c r="M1252" s="104">
        <v>17.888982880566431</v>
      </c>
    </row>
    <row r="1253" spans="1:13" s="81" customFormat="1" x14ac:dyDescent="0.25">
      <c r="A1253" s="79">
        <v>1250</v>
      </c>
      <c r="B1253" s="79">
        <v>97</v>
      </c>
      <c r="C1253" s="79">
        <v>97</v>
      </c>
      <c r="D1253" s="95"/>
      <c r="E1253" s="79">
        <v>1877.9174760896301</v>
      </c>
      <c r="F1253" s="79">
        <v>88.940143869029569</v>
      </c>
      <c r="G1253" s="80"/>
      <c r="H1253" s="79">
        <v>-0.72156356599881277</v>
      </c>
      <c r="I1253" s="80">
        <v>-5.9983679539425268</v>
      </c>
      <c r="J1253" s="104">
        <v>6</v>
      </c>
      <c r="K1253" s="104">
        <v>1.3767144307909449</v>
      </c>
      <c r="L1253" s="104">
        <v>3.882334694830464</v>
      </c>
      <c r="M1253" s="104">
        <v>17.88946028057935</v>
      </c>
    </row>
    <row r="1254" spans="1:13" s="81" customFormat="1" x14ac:dyDescent="0.25">
      <c r="A1254" s="79">
        <v>1251</v>
      </c>
      <c r="B1254" s="79">
        <v>97</v>
      </c>
      <c r="C1254" s="79">
        <v>97</v>
      </c>
      <c r="D1254" s="95"/>
      <c r="E1254" s="79">
        <v>1877.9174760896301</v>
      </c>
      <c r="F1254" s="79">
        <v>88.972098679302036</v>
      </c>
      <c r="G1254" s="80"/>
      <c r="H1254" s="79">
        <v>-9.2754220143503314</v>
      </c>
      <c r="I1254" s="80">
        <v>2.5554904944089918</v>
      </c>
      <c r="J1254" s="104">
        <v>6</v>
      </c>
      <c r="K1254" s="104">
        <v>1.3868550208754511</v>
      </c>
      <c r="L1254" s="104">
        <v>3.9109311588687721</v>
      </c>
      <c r="M1254" s="104">
        <v>18.065572473636589</v>
      </c>
    </row>
    <row r="1255" spans="1:13" s="81" customFormat="1" x14ac:dyDescent="0.25">
      <c r="A1255" s="79">
        <v>1252</v>
      </c>
      <c r="B1255" s="79">
        <v>97</v>
      </c>
      <c r="C1255" s="79">
        <v>97</v>
      </c>
      <c r="D1255" s="95"/>
      <c r="E1255" s="79">
        <v>1877.9174760896301</v>
      </c>
      <c r="F1255" s="79">
        <v>89.004053489574503</v>
      </c>
      <c r="G1255" s="80"/>
      <c r="H1255" s="79">
        <v>-9.2754220143503314</v>
      </c>
      <c r="I1255" s="80">
        <v>2.5554904944089918</v>
      </c>
      <c r="J1255" s="104">
        <v>6</v>
      </c>
      <c r="K1255" s="104">
        <v>1.3874284576275031</v>
      </c>
      <c r="L1255" s="104">
        <v>3.9125482505095581</v>
      </c>
      <c r="M1255" s="104">
        <v>18.075528283597102</v>
      </c>
    </row>
    <row r="1256" spans="1:13" s="81" customFormat="1" x14ac:dyDescent="0.25">
      <c r="A1256" s="79">
        <v>1253</v>
      </c>
      <c r="B1256" s="79">
        <v>97</v>
      </c>
      <c r="C1256" s="79">
        <v>97</v>
      </c>
      <c r="D1256" s="95"/>
      <c r="E1256" s="79">
        <v>1877.9174760896301</v>
      </c>
      <c r="F1256" s="79">
        <v>89.036008299846969</v>
      </c>
      <c r="G1256" s="80"/>
      <c r="H1256" s="79">
        <v>-9.2754220143503314</v>
      </c>
      <c r="I1256" s="80">
        <v>2.5554904944089918</v>
      </c>
      <c r="J1256" s="104">
        <v>6</v>
      </c>
      <c r="K1256" s="104">
        <v>1.3852850418904541</v>
      </c>
      <c r="L1256" s="104">
        <v>3.9065038181310792</v>
      </c>
      <c r="M1256" s="104">
        <v>18.038313346248259</v>
      </c>
    </row>
    <row r="1257" spans="1:13" s="81" customFormat="1" x14ac:dyDescent="0.25">
      <c r="A1257" s="79">
        <v>1254</v>
      </c>
      <c r="B1257" s="79">
        <v>97</v>
      </c>
      <c r="C1257" s="79">
        <v>97</v>
      </c>
      <c r="D1257" s="95"/>
      <c r="E1257" s="79">
        <v>1877.9174760896301</v>
      </c>
      <c r="F1257" s="79">
        <v>88.799527656704598</v>
      </c>
      <c r="G1257" s="80"/>
      <c r="H1257" s="79">
        <v>-9.2754220143503314</v>
      </c>
      <c r="I1257" s="80">
        <v>2.5554904944089918</v>
      </c>
      <c r="J1257" s="104">
        <v>6</v>
      </c>
      <c r="K1257" s="104">
        <v>1.3932866556253469</v>
      </c>
      <c r="L1257" s="104">
        <v>3.9290683688634789</v>
      </c>
      <c r="M1257" s="104">
        <v>18.177217285683291</v>
      </c>
    </row>
    <row r="1258" spans="1:13" s="81" customFormat="1" x14ac:dyDescent="0.25">
      <c r="A1258" s="79">
        <v>1255</v>
      </c>
      <c r="B1258" s="79">
        <v>97</v>
      </c>
      <c r="C1258" s="79">
        <v>97</v>
      </c>
      <c r="D1258" s="95"/>
      <c r="E1258" s="79">
        <v>1877.9174760896301</v>
      </c>
      <c r="F1258" s="79">
        <v>88.845313028211976</v>
      </c>
      <c r="G1258" s="80"/>
      <c r="H1258" s="79">
        <v>-0.72156356599881277</v>
      </c>
      <c r="I1258" s="80">
        <v>-5.9983679539425268</v>
      </c>
      <c r="J1258" s="104">
        <v>6</v>
      </c>
      <c r="K1258" s="104">
        <v>1.3531661516596969</v>
      </c>
      <c r="L1258" s="104">
        <v>3.8159285476803442</v>
      </c>
      <c r="M1258" s="104">
        <v>17.48009596974045</v>
      </c>
    </row>
    <row r="1259" spans="1:13" s="81" customFormat="1" x14ac:dyDescent="0.25">
      <c r="A1259" s="79">
        <v>1256</v>
      </c>
      <c r="B1259" s="79">
        <v>97</v>
      </c>
      <c r="C1259" s="79">
        <v>97</v>
      </c>
      <c r="D1259" s="95"/>
      <c r="E1259" s="79">
        <v>1877.9174760896301</v>
      </c>
      <c r="F1259" s="79">
        <v>88.9023850619147</v>
      </c>
      <c r="G1259" s="80"/>
      <c r="H1259" s="79">
        <v>-10.815726299454919</v>
      </c>
      <c r="I1259" s="80">
        <v>4.0957947795135814</v>
      </c>
      <c r="J1259" s="104">
        <v>6</v>
      </c>
      <c r="K1259" s="104">
        <v>1.476949713366092</v>
      </c>
      <c r="L1259" s="104">
        <v>4.1649981916923808</v>
      </c>
      <c r="M1259" s="104">
        <v>19.62569823676985</v>
      </c>
    </row>
    <row r="1260" spans="1:13" s="81" customFormat="1" x14ac:dyDescent="0.25">
      <c r="A1260" s="79">
        <v>1257</v>
      </c>
      <c r="B1260" s="79">
        <v>97</v>
      </c>
      <c r="C1260" s="79">
        <v>97</v>
      </c>
      <c r="D1260" s="95"/>
      <c r="E1260" s="79">
        <v>1877.9174760896301</v>
      </c>
      <c r="F1260" s="79">
        <v>88.952827712725622</v>
      </c>
      <c r="G1260" s="80"/>
      <c r="H1260" s="79">
        <v>-9.2754220143503314</v>
      </c>
      <c r="I1260" s="80">
        <v>2.5554904944089918</v>
      </c>
      <c r="J1260" s="104">
        <v>6</v>
      </c>
      <c r="K1260" s="104">
        <v>1.06206653500471</v>
      </c>
      <c r="L1260" s="104">
        <v>2.9950276287132831</v>
      </c>
      <c r="M1260" s="104">
        <v>12.373420642344611</v>
      </c>
    </row>
    <row r="1261" spans="1:13" s="81" customFormat="1" x14ac:dyDescent="0.25">
      <c r="A1261" s="79">
        <v>1258</v>
      </c>
      <c r="B1261" s="79">
        <v>96</v>
      </c>
      <c r="C1261" s="79">
        <v>96</v>
      </c>
      <c r="D1261" s="95"/>
      <c r="E1261" s="79">
        <v>1858.557502109325</v>
      </c>
      <c r="F1261" s="79">
        <v>88.997981666212439</v>
      </c>
      <c r="G1261" s="80"/>
      <c r="H1261" s="79">
        <v>0</v>
      </c>
      <c r="I1261" s="80">
        <v>-6.7199315199413396</v>
      </c>
      <c r="J1261" s="104">
        <v>6</v>
      </c>
      <c r="K1261" s="104">
        <v>0.66255086531712981</v>
      </c>
      <c r="L1261" s="104">
        <v>1.8683934401943061</v>
      </c>
      <c r="M1261" s="104">
        <v>5.3088211154009448</v>
      </c>
    </row>
    <row r="1262" spans="1:13" s="81" customFormat="1" x14ac:dyDescent="0.25">
      <c r="A1262" s="79">
        <v>1259</v>
      </c>
      <c r="B1262" s="79">
        <v>95.21264648437608</v>
      </c>
      <c r="C1262" s="79">
        <v>95.21264648437608</v>
      </c>
      <c r="D1262" s="95"/>
      <c r="E1262" s="79">
        <v>1843.314358533544</v>
      </c>
      <c r="F1262" s="79">
        <v>89.040701994448696</v>
      </c>
      <c r="G1262" s="80"/>
      <c r="H1262" s="79">
        <v>-9.2754220143503314</v>
      </c>
      <c r="I1262" s="80">
        <v>2.5554904944089918</v>
      </c>
      <c r="J1262" s="104">
        <v>6</v>
      </c>
      <c r="K1262" s="104">
        <v>1.0446494570491209</v>
      </c>
      <c r="L1262" s="104">
        <v>2.945911468878522</v>
      </c>
      <c r="M1262" s="104">
        <v>12.197653892918851</v>
      </c>
    </row>
    <row r="1263" spans="1:13" s="81" customFormat="1" x14ac:dyDescent="0.25">
      <c r="A1263" s="79">
        <v>1260</v>
      </c>
      <c r="B1263" s="79">
        <v>95</v>
      </c>
      <c r="C1263" s="79">
        <v>95</v>
      </c>
      <c r="D1263" s="95"/>
      <c r="E1263" s="79">
        <v>1839.197528129019</v>
      </c>
      <c r="F1263" s="79">
        <v>89.028124167527594</v>
      </c>
      <c r="G1263" s="80"/>
      <c r="H1263" s="79">
        <v>-9.2754220143503314</v>
      </c>
      <c r="I1263" s="80">
        <v>2.5554904944089918</v>
      </c>
      <c r="J1263" s="104">
        <v>6</v>
      </c>
      <c r="K1263" s="104">
        <v>1.2997336771546</v>
      </c>
      <c r="L1263" s="104">
        <v>3.6652489695759711</v>
      </c>
      <c r="M1263" s="104">
        <v>16.683907975613842</v>
      </c>
    </row>
    <row r="1264" spans="1:13" s="81" customFormat="1" x14ac:dyDescent="0.25">
      <c r="A1264" s="79">
        <v>1261</v>
      </c>
      <c r="B1264" s="79">
        <v>95</v>
      </c>
      <c r="C1264" s="79">
        <v>95</v>
      </c>
      <c r="D1264" s="95"/>
      <c r="E1264" s="79">
        <v>1839.197528129019</v>
      </c>
      <c r="F1264" s="79">
        <v>89.140386692266688</v>
      </c>
      <c r="G1264" s="80"/>
      <c r="H1264" s="79">
        <v>-9.2754220143503314</v>
      </c>
      <c r="I1264" s="80">
        <v>2.5554904944089918</v>
      </c>
      <c r="J1264" s="104">
        <v>6</v>
      </c>
      <c r="K1264" s="104">
        <v>1.336912827660933</v>
      </c>
      <c r="L1264" s="104">
        <v>3.7700941740038298</v>
      </c>
      <c r="M1264" s="104">
        <v>17.329941001162549</v>
      </c>
    </row>
    <row r="1265" spans="1:13" s="81" customFormat="1" x14ac:dyDescent="0.25">
      <c r="A1265" s="79">
        <v>1262</v>
      </c>
      <c r="B1265" s="79">
        <v>95</v>
      </c>
      <c r="C1265" s="79">
        <v>95</v>
      </c>
      <c r="D1265" s="95"/>
      <c r="E1265" s="79">
        <v>1839.197528129019</v>
      </c>
      <c r="F1265" s="79">
        <v>89.095382498536324</v>
      </c>
      <c r="G1265" s="80"/>
      <c r="H1265" s="79">
        <v>-0.72156356599881277</v>
      </c>
      <c r="I1265" s="80">
        <v>-5.9983679539425268</v>
      </c>
      <c r="J1265" s="104">
        <v>6</v>
      </c>
      <c r="K1265" s="104">
        <v>1.3166424558880649</v>
      </c>
      <c r="L1265" s="104">
        <v>3.7129317256043421</v>
      </c>
      <c r="M1265" s="104">
        <v>16.977895073042529</v>
      </c>
    </row>
    <row r="1266" spans="1:13" s="81" customFormat="1" x14ac:dyDescent="0.25">
      <c r="A1266" s="79">
        <v>1263</v>
      </c>
      <c r="B1266" s="79">
        <v>95</v>
      </c>
      <c r="C1266" s="79">
        <v>95</v>
      </c>
      <c r="D1266" s="95"/>
      <c r="E1266" s="79">
        <v>1839.197528129019</v>
      </c>
      <c r="F1266" s="79">
        <v>89.072667467177354</v>
      </c>
      <c r="G1266" s="80"/>
      <c r="H1266" s="79">
        <v>-0.72156356599881277</v>
      </c>
      <c r="I1266" s="80">
        <v>-5.9983679539425268</v>
      </c>
      <c r="J1266" s="104">
        <v>6</v>
      </c>
      <c r="K1266" s="104">
        <v>1.319361930140232</v>
      </c>
      <c r="L1266" s="104">
        <v>3.720600642995453</v>
      </c>
      <c r="M1266" s="104">
        <v>17.025150149673511</v>
      </c>
    </row>
    <row r="1267" spans="1:13" s="81" customFormat="1" x14ac:dyDescent="0.25">
      <c r="A1267" s="79">
        <v>1264</v>
      </c>
      <c r="B1267" s="79">
        <v>95</v>
      </c>
      <c r="C1267" s="79">
        <v>95</v>
      </c>
      <c r="D1267" s="95"/>
      <c r="E1267" s="79">
        <v>1839.197528129019</v>
      </c>
      <c r="F1267" s="79">
        <v>89.02766327344699</v>
      </c>
      <c r="G1267" s="80"/>
      <c r="H1267" s="79">
        <v>-9.2754220143503314</v>
      </c>
      <c r="I1267" s="80">
        <v>2.5554904944089918</v>
      </c>
      <c r="J1267" s="104">
        <v>6</v>
      </c>
      <c r="K1267" s="104">
        <v>1.3287472297253879</v>
      </c>
      <c r="L1267" s="104">
        <v>3.747067187825595</v>
      </c>
      <c r="M1267" s="104">
        <v>17.188175771268199</v>
      </c>
    </row>
    <row r="1268" spans="1:13" s="81" customFormat="1" x14ac:dyDescent="0.25">
      <c r="A1268" s="79">
        <v>1265</v>
      </c>
      <c r="B1268" s="79">
        <v>95</v>
      </c>
      <c r="C1268" s="79">
        <v>95</v>
      </c>
      <c r="D1268" s="95"/>
      <c r="E1268" s="79">
        <v>1839.197528129019</v>
      </c>
      <c r="F1268" s="79">
        <v>89.138293408397487</v>
      </c>
      <c r="G1268" s="80"/>
      <c r="H1268" s="79">
        <v>-9.2754220143503314</v>
      </c>
      <c r="I1268" s="80">
        <v>2.5554904944089918</v>
      </c>
      <c r="J1268" s="104">
        <v>6</v>
      </c>
      <c r="K1268" s="104">
        <v>1.329641234794499</v>
      </c>
      <c r="L1268" s="104">
        <v>3.749588282120488</v>
      </c>
      <c r="M1268" s="104">
        <v>17.203700190460541</v>
      </c>
    </row>
    <row r="1269" spans="1:13" s="81" customFormat="1" x14ac:dyDescent="0.25">
      <c r="A1269" s="79">
        <v>1266</v>
      </c>
      <c r="B1269" s="79">
        <v>95</v>
      </c>
      <c r="C1269" s="79">
        <v>95</v>
      </c>
      <c r="D1269" s="95"/>
      <c r="E1269" s="79">
        <v>1839.197528129019</v>
      </c>
      <c r="F1269" s="79">
        <v>89.093289214667124</v>
      </c>
      <c r="G1269" s="80"/>
      <c r="H1269" s="79">
        <v>-9.2754220143503314</v>
      </c>
      <c r="I1269" s="80">
        <v>2.5554904944089918</v>
      </c>
      <c r="J1269" s="104">
        <v>6</v>
      </c>
      <c r="K1269" s="104">
        <v>1.3269691764385809</v>
      </c>
      <c r="L1269" s="104">
        <v>3.7420530775567991</v>
      </c>
      <c r="M1269" s="104">
        <v>17.15729738764832</v>
      </c>
    </row>
    <row r="1270" spans="1:13" s="81" customFormat="1" x14ac:dyDescent="0.25">
      <c r="A1270" s="79">
        <v>1267</v>
      </c>
      <c r="B1270" s="79">
        <v>95</v>
      </c>
      <c r="C1270" s="79">
        <v>95</v>
      </c>
      <c r="D1270" s="95"/>
      <c r="E1270" s="79">
        <v>1839.197528129019</v>
      </c>
      <c r="F1270" s="79">
        <v>88.935483896202769</v>
      </c>
      <c r="G1270" s="80"/>
      <c r="H1270" s="79">
        <v>-9.2754220143503314</v>
      </c>
      <c r="I1270" s="80">
        <v>2.5554904944089918</v>
      </c>
      <c r="J1270" s="104">
        <v>6</v>
      </c>
      <c r="K1270" s="104">
        <v>1.3367655211467431</v>
      </c>
      <c r="L1270" s="104">
        <v>3.7696787696338152</v>
      </c>
      <c r="M1270" s="104">
        <v>17.327384179705131</v>
      </c>
    </row>
    <row r="1271" spans="1:13" s="81" customFormat="1" x14ac:dyDescent="0.25">
      <c r="A1271" s="79">
        <v>1268</v>
      </c>
      <c r="B1271" s="79">
        <v>95</v>
      </c>
      <c r="C1271" s="79">
        <v>95</v>
      </c>
      <c r="D1271" s="95"/>
      <c r="E1271" s="79">
        <v>1839.197528129019</v>
      </c>
      <c r="F1271" s="79">
        <v>89.046114031153266</v>
      </c>
      <c r="G1271" s="80"/>
      <c r="H1271" s="79">
        <v>-0.72156356599881277</v>
      </c>
      <c r="I1271" s="80">
        <v>-5.9983679539425268</v>
      </c>
      <c r="J1271" s="104">
        <v>6</v>
      </c>
      <c r="K1271" s="104">
        <v>1.2900103961276179</v>
      </c>
      <c r="L1271" s="104">
        <v>3.6378293170798832</v>
      </c>
      <c r="M1271" s="104">
        <v>16.514719318738571</v>
      </c>
    </row>
    <row r="1272" spans="1:13" s="81" customFormat="1" x14ac:dyDescent="0.25">
      <c r="A1272" s="79">
        <v>1269</v>
      </c>
      <c r="B1272" s="79">
        <v>95</v>
      </c>
      <c r="C1272" s="79">
        <v>95</v>
      </c>
      <c r="D1272" s="95"/>
      <c r="E1272" s="79">
        <v>1839.197528129019</v>
      </c>
      <c r="F1272" s="79">
        <v>89.002742227211499</v>
      </c>
      <c r="G1272" s="80"/>
      <c r="H1272" s="79">
        <v>-9.2754220143503314</v>
      </c>
      <c r="I1272" s="80">
        <v>2.5554904944089918</v>
      </c>
      <c r="J1272" s="104">
        <v>6</v>
      </c>
      <c r="K1272" s="104">
        <v>1.436833465245213</v>
      </c>
      <c r="L1272" s="104">
        <v>4.0518703719915008</v>
      </c>
      <c r="M1272" s="104">
        <v>19.05913048389624</v>
      </c>
    </row>
    <row r="1273" spans="1:13" s="81" customFormat="1" x14ac:dyDescent="0.25">
      <c r="A1273" s="79">
        <v>1270</v>
      </c>
      <c r="B1273" s="79">
        <v>95</v>
      </c>
      <c r="C1273" s="79">
        <v>95</v>
      </c>
      <c r="D1273" s="95"/>
      <c r="E1273" s="79">
        <v>1839.197528129019</v>
      </c>
      <c r="F1273" s="79">
        <v>89.11802964146554</v>
      </c>
      <c r="G1273" s="80"/>
      <c r="H1273" s="79">
        <v>-8.4890344290993713</v>
      </c>
      <c r="I1273" s="80">
        <v>1.7691029091580319</v>
      </c>
      <c r="J1273" s="104">
        <v>6</v>
      </c>
      <c r="K1273" s="104">
        <v>0.93181773515935473</v>
      </c>
      <c r="L1273" s="104">
        <v>2.6277260131493798</v>
      </c>
      <c r="M1273" s="104">
        <v>10.214183123194641</v>
      </c>
    </row>
    <row r="1274" spans="1:13" s="81" customFormat="1" x14ac:dyDescent="0.25">
      <c r="A1274" s="79">
        <v>1271</v>
      </c>
      <c r="B1274" s="79">
        <v>94</v>
      </c>
      <c r="C1274" s="79">
        <v>94</v>
      </c>
      <c r="D1274" s="95"/>
      <c r="E1274" s="79">
        <v>1819.8375541487139</v>
      </c>
      <c r="F1274" s="79">
        <v>89.119965909271073</v>
      </c>
      <c r="G1274" s="80"/>
      <c r="H1274" s="79">
        <v>-8.4890344290993713</v>
      </c>
      <c r="I1274" s="80">
        <v>1.7691029091580319</v>
      </c>
      <c r="J1274" s="104">
        <v>6</v>
      </c>
      <c r="K1274" s="104">
        <v>0.91538136194866837</v>
      </c>
      <c r="L1274" s="104">
        <v>2.5813754406952452</v>
      </c>
      <c r="M1274" s="104">
        <v>9.9970493749929172</v>
      </c>
    </row>
    <row r="1275" spans="1:13" s="81" customFormat="1" x14ac:dyDescent="0.25">
      <c r="A1275" s="79">
        <v>1272</v>
      </c>
      <c r="B1275" s="79">
        <v>94</v>
      </c>
      <c r="C1275" s="79">
        <v>94</v>
      </c>
      <c r="D1275" s="95"/>
      <c r="E1275" s="79">
        <v>1819.8375541487139</v>
      </c>
      <c r="F1275" s="79">
        <v>89.121902177076606</v>
      </c>
      <c r="G1275" s="80"/>
      <c r="H1275" s="79">
        <v>-0.72156356599881277</v>
      </c>
      <c r="I1275" s="80">
        <v>-5.9983679539425268</v>
      </c>
      <c r="J1275" s="104">
        <v>6</v>
      </c>
      <c r="K1275" s="104">
        <v>1.373620163215111</v>
      </c>
      <c r="L1275" s="104">
        <v>3.873608860266613</v>
      </c>
      <c r="M1275" s="104">
        <v>18.029260275087012</v>
      </c>
    </row>
    <row r="1276" spans="1:13" s="81" customFormat="1" x14ac:dyDescent="0.25">
      <c r="A1276" s="79">
        <v>1273</v>
      </c>
      <c r="B1276" s="79">
        <v>94</v>
      </c>
      <c r="C1276" s="79">
        <v>94</v>
      </c>
      <c r="D1276" s="95"/>
      <c r="E1276" s="79">
        <v>1819.8375541487139</v>
      </c>
      <c r="F1276" s="79">
        <v>89.099849754186565</v>
      </c>
      <c r="G1276" s="80"/>
      <c r="H1276" s="79">
        <v>-9.2754220143503314</v>
      </c>
      <c r="I1276" s="80">
        <v>2.5554904944089918</v>
      </c>
      <c r="J1276" s="104">
        <v>6</v>
      </c>
      <c r="K1276" s="104">
        <v>1.358110650981269</v>
      </c>
      <c r="L1276" s="104">
        <v>3.8298720357671781</v>
      </c>
      <c r="M1276" s="104">
        <v>17.76097573214134</v>
      </c>
    </row>
    <row r="1277" spans="1:13" s="81" customFormat="1" x14ac:dyDescent="0.25">
      <c r="A1277" s="79">
        <v>1274</v>
      </c>
      <c r="B1277" s="79">
        <v>94</v>
      </c>
      <c r="C1277" s="79">
        <v>94</v>
      </c>
      <c r="D1277" s="95"/>
      <c r="E1277" s="79">
        <v>1819.8375541487139</v>
      </c>
      <c r="F1277" s="79">
        <v>89.077797331296523</v>
      </c>
      <c r="G1277" s="80"/>
      <c r="H1277" s="79">
        <v>-9.2754220143503314</v>
      </c>
      <c r="I1277" s="80">
        <v>2.5554904944089918</v>
      </c>
      <c r="J1277" s="104">
        <v>6</v>
      </c>
      <c r="K1277" s="104">
        <v>0.99195622632808889</v>
      </c>
      <c r="L1277" s="104">
        <v>2.79731655824521</v>
      </c>
      <c r="M1277" s="104">
        <v>11.35449492123753</v>
      </c>
    </row>
    <row r="1278" spans="1:13" s="81" customFormat="1" x14ac:dyDescent="0.25">
      <c r="A1278" s="79">
        <v>1275</v>
      </c>
      <c r="B1278" s="79">
        <v>93</v>
      </c>
      <c r="C1278" s="79">
        <v>93</v>
      </c>
      <c r="D1278" s="95"/>
      <c r="E1278" s="79">
        <v>1800.4775801684079</v>
      </c>
      <c r="F1278" s="79">
        <v>89.079733599102056</v>
      </c>
      <c r="G1278" s="80"/>
      <c r="H1278" s="79">
        <v>-2.5550494502457539</v>
      </c>
      <c r="I1278" s="80">
        <v>-4.1648820696955857</v>
      </c>
      <c r="J1278" s="104">
        <v>6</v>
      </c>
      <c r="K1278" s="104">
        <v>0.60586139249285265</v>
      </c>
      <c r="L1278" s="104">
        <v>1.7085291268298439</v>
      </c>
      <c r="M1278" s="104">
        <v>4.5290823223932906</v>
      </c>
    </row>
    <row r="1279" spans="1:13" s="81" customFormat="1" x14ac:dyDescent="0.25">
      <c r="A1279" s="79">
        <v>1276</v>
      </c>
      <c r="B1279" s="79">
        <v>92</v>
      </c>
      <c r="C1279" s="79">
        <v>92</v>
      </c>
      <c r="D1279" s="95"/>
      <c r="E1279" s="79">
        <v>1781.1176061881031</v>
      </c>
      <c r="F1279" s="79">
        <v>89.074593172303523</v>
      </c>
      <c r="G1279" s="80"/>
      <c r="H1279" s="79">
        <v>-2.5550494502457539</v>
      </c>
      <c r="I1279" s="80">
        <v>-4.1648820696955857</v>
      </c>
      <c r="J1279" s="104">
        <v>6</v>
      </c>
      <c r="K1279" s="104">
        <v>0.55925832830503885</v>
      </c>
      <c r="L1279" s="104">
        <v>1.57710848582021</v>
      </c>
      <c r="M1279" s="104">
        <v>3.7670161408533138</v>
      </c>
    </row>
    <row r="1280" spans="1:13" s="81" customFormat="1" x14ac:dyDescent="0.25">
      <c r="A1280" s="79">
        <v>1277</v>
      </c>
      <c r="B1280" s="79">
        <v>91</v>
      </c>
      <c r="C1280" s="79">
        <v>91</v>
      </c>
      <c r="D1280" s="95"/>
      <c r="E1280" s="79">
        <v>1761.7576322077971</v>
      </c>
      <c r="F1280" s="79">
        <v>89.036800116766969</v>
      </c>
      <c r="G1280" s="80"/>
      <c r="H1280" s="79">
        <v>-9.2754220143503314</v>
      </c>
      <c r="I1280" s="80">
        <v>2.5554904944089918</v>
      </c>
      <c r="J1280" s="104">
        <v>6</v>
      </c>
      <c r="K1280" s="104">
        <v>1.0001401001221579</v>
      </c>
      <c r="L1280" s="104">
        <v>2.820395082344485</v>
      </c>
      <c r="M1280" s="104">
        <v>11.71039005523193</v>
      </c>
    </row>
    <row r="1281" spans="1:13" s="81" customFormat="1" x14ac:dyDescent="0.25">
      <c r="A1281" s="79">
        <v>1278</v>
      </c>
      <c r="B1281" s="79">
        <v>91</v>
      </c>
      <c r="C1281" s="79">
        <v>91</v>
      </c>
      <c r="D1281" s="95"/>
      <c r="E1281" s="79">
        <v>1761.7576322077971</v>
      </c>
      <c r="F1281" s="79">
        <v>88.93400770363705</v>
      </c>
      <c r="G1281" s="80"/>
      <c r="H1281" s="79">
        <v>-9.2754220143503314</v>
      </c>
      <c r="I1281" s="80">
        <v>2.5554904944089918</v>
      </c>
      <c r="J1281" s="104">
        <v>6</v>
      </c>
      <c r="K1281" s="104">
        <v>0.97728150932271873</v>
      </c>
      <c r="L1281" s="104">
        <v>2.755933856290067</v>
      </c>
      <c r="M1281" s="104">
        <v>11.30783414543035</v>
      </c>
    </row>
    <row r="1282" spans="1:13" s="81" customFormat="1" x14ac:dyDescent="0.25">
      <c r="A1282" s="79">
        <v>1279</v>
      </c>
      <c r="B1282" s="79">
        <v>90</v>
      </c>
      <c r="C1282" s="79">
        <v>90</v>
      </c>
      <c r="D1282" s="95"/>
      <c r="E1282" s="79">
        <v>1742.397658227492</v>
      </c>
      <c r="F1282" s="79">
        <v>88.982136490319718</v>
      </c>
      <c r="G1282" s="80"/>
      <c r="H1282" s="79">
        <v>-5.0580012801238396</v>
      </c>
      <c r="I1282" s="80">
        <v>-1.6619302398175</v>
      </c>
      <c r="J1282" s="104">
        <v>6</v>
      </c>
      <c r="K1282" s="104">
        <v>0.58972131266473793</v>
      </c>
      <c r="L1282" s="104">
        <v>1.663014101714561</v>
      </c>
      <c r="M1282" s="104">
        <v>4.4754985350438456</v>
      </c>
    </row>
    <row r="1283" spans="1:13" s="81" customFormat="1" x14ac:dyDescent="0.25">
      <c r="A1283" s="79">
        <v>1280</v>
      </c>
      <c r="B1283" s="79">
        <v>89.412841796875796</v>
      </c>
      <c r="C1283" s="79">
        <v>89.412841796875796</v>
      </c>
      <c r="D1283" s="95"/>
      <c r="E1283" s="79">
        <v>1731.030290692684</v>
      </c>
      <c r="F1283" s="79">
        <v>89.003185210088475</v>
      </c>
      <c r="G1283" s="80"/>
      <c r="H1283" s="79">
        <v>-9.2754220143503314</v>
      </c>
      <c r="I1283" s="80">
        <v>2.5554904944089918</v>
      </c>
      <c r="J1283" s="104">
        <v>6</v>
      </c>
      <c r="K1283" s="104">
        <v>1.0150505304448589</v>
      </c>
      <c r="L1283" s="104">
        <v>2.8624424958545021</v>
      </c>
      <c r="M1283" s="104">
        <v>12.078897520204411</v>
      </c>
    </row>
    <row r="1284" spans="1:13" s="81" customFormat="1" x14ac:dyDescent="0.25">
      <c r="A1284" s="79">
        <v>1281</v>
      </c>
      <c r="B1284" s="79">
        <v>89</v>
      </c>
      <c r="C1284" s="79">
        <v>89</v>
      </c>
      <c r="D1284" s="95"/>
      <c r="E1284" s="79">
        <v>1723.037684247186</v>
      </c>
      <c r="F1284" s="79">
        <v>89.051929126512576</v>
      </c>
      <c r="G1284" s="80"/>
      <c r="H1284" s="79">
        <v>-6.2000339886277267</v>
      </c>
      <c r="I1284" s="80">
        <v>-0.51989753131361294</v>
      </c>
      <c r="J1284" s="104">
        <v>6</v>
      </c>
      <c r="K1284" s="104">
        <v>0.65249961924196032</v>
      </c>
      <c r="L1284" s="104">
        <v>1.8400489262623281</v>
      </c>
      <c r="M1284" s="104">
        <v>5.6802017472433226</v>
      </c>
    </row>
    <row r="1285" spans="1:13" s="81" customFormat="1" x14ac:dyDescent="0.25">
      <c r="A1285" s="79">
        <v>1282</v>
      </c>
      <c r="B1285" s="79">
        <v>88</v>
      </c>
      <c r="C1285" s="79">
        <v>88</v>
      </c>
      <c r="D1285" s="95"/>
      <c r="E1285" s="79">
        <v>1703.6777102668809</v>
      </c>
      <c r="F1285" s="79">
        <v>88.961570991036595</v>
      </c>
      <c r="G1285" s="80"/>
      <c r="H1285" s="79">
        <v>-9.2754220143503314</v>
      </c>
      <c r="I1285" s="80">
        <v>2.5554904944089918</v>
      </c>
      <c r="J1285" s="104">
        <v>6</v>
      </c>
      <c r="K1285" s="104">
        <v>0.88212691682246391</v>
      </c>
      <c r="L1285" s="104">
        <v>2.487597905439348</v>
      </c>
      <c r="M1285" s="104">
        <v>9.8353996532377401</v>
      </c>
    </row>
    <row r="1286" spans="1:13" s="81" customFormat="1" x14ac:dyDescent="0.25">
      <c r="A1286" s="79">
        <v>1283</v>
      </c>
      <c r="B1286" s="79">
        <v>88</v>
      </c>
      <c r="C1286" s="79">
        <v>88</v>
      </c>
      <c r="D1286" s="95"/>
      <c r="E1286" s="79">
        <v>1703.6777102668809</v>
      </c>
      <c r="F1286" s="79">
        <v>89.053664958363285</v>
      </c>
      <c r="G1286" s="80"/>
      <c r="H1286" s="79">
        <v>-9.2754220143503314</v>
      </c>
      <c r="I1286" s="80">
        <v>2.5554904944089918</v>
      </c>
      <c r="J1286" s="104">
        <v>6</v>
      </c>
      <c r="K1286" s="104">
        <v>0.9491757187108012</v>
      </c>
      <c r="L1286" s="104">
        <v>2.6766755267644591</v>
      </c>
      <c r="M1286" s="104">
        <v>11.015786160313329</v>
      </c>
    </row>
    <row r="1287" spans="1:13" s="81" customFormat="1" x14ac:dyDescent="0.25">
      <c r="A1287" s="79">
        <v>1284</v>
      </c>
      <c r="B1287" s="79">
        <v>87</v>
      </c>
      <c r="C1287" s="79">
        <v>87</v>
      </c>
      <c r="D1287" s="95"/>
      <c r="E1287" s="79">
        <v>1684.3177362865749</v>
      </c>
      <c r="F1287" s="79">
        <v>89.009351820604024</v>
      </c>
      <c r="G1287" s="80"/>
      <c r="H1287" s="79">
        <v>0</v>
      </c>
      <c r="I1287" s="80">
        <v>-6.7199315199413396</v>
      </c>
      <c r="J1287" s="104">
        <v>6</v>
      </c>
      <c r="K1287" s="104">
        <v>0.41191259809242597</v>
      </c>
      <c r="L1287" s="104">
        <v>1.161593526620641</v>
      </c>
      <c r="M1287" s="104">
        <v>1.4966067561705689</v>
      </c>
    </row>
    <row r="1288" spans="1:13" s="81" customFormat="1" x14ac:dyDescent="0.25">
      <c r="A1288" s="79">
        <v>1285</v>
      </c>
      <c r="B1288" s="79">
        <v>86</v>
      </c>
      <c r="C1288" s="79">
        <v>86</v>
      </c>
      <c r="D1288" s="95"/>
      <c r="E1288" s="79">
        <v>1664.9577623062701</v>
      </c>
      <c r="F1288" s="79">
        <v>89.088512214399074</v>
      </c>
      <c r="G1288" s="80"/>
      <c r="H1288" s="79">
        <v>-8.5972754235491333</v>
      </c>
      <c r="I1288" s="80">
        <v>1.8773439036077939</v>
      </c>
      <c r="J1288" s="104">
        <v>6</v>
      </c>
      <c r="K1288" s="104">
        <v>0.6657642637113953</v>
      </c>
      <c r="L1288" s="104">
        <v>1.877455223666135</v>
      </c>
      <c r="M1288" s="104">
        <v>6.1379758561703097</v>
      </c>
    </row>
    <row r="1289" spans="1:13" s="81" customFormat="1" x14ac:dyDescent="0.25">
      <c r="A1289" s="79">
        <v>1286</v>
      </c>
      <c r="B1289" s="79">
        <v>85.472656250000725</v>
      </c>
      <c r="C1289" s="79">
        <v>85.472656250000725</v>
      </c>
      <c r="D1289" s="95"/>
      <c r="E1289" s="79">
        <v>1654.7484010276071</v>
      </c>
      <c r="F1289" s="79">
        <v>89.035587642756298</v>
      </c>
      <c r="G1289" s="80"/>
      <c r="H1289" s="79">
        <v>-9.2754220143503314</v>
      </c>
      <c r="I1289" s="80">
        <v>2.5554904944089918</v>
      </c>
      <c r="J1289" s="104">
        <v>6</v>
      </c>
      <c r="K1289" s="104">
        <v>0.89072293083669696</v>
      </c>
      <c r="L1289" s="104">
        <v>2.5118386649594848</v>
      </c>
      <c r="M1289" s="104">
        <v>10.154198185993369</v>
      </c>
    </row>
    <row r="1290" spans="1:13" s="81" customFormat="1" x14ac:dyDescent="0.25">
      <c r="A1290" s="79">
        <v>1287</v>
      </c>
      <c r="B1290" s="79">
        <v>85</v>
      </c>
      <c r="C1290" s="79">
        <v>85</v>
      </c>
      <c r="D1290" s="95"/>
      <c r="E1290" s="79">
        <v>1645.5977883259641</v>
      </c>
      <c r="F1290" s="79">
        <v>89.136279217740238</v>
      </c>
      <c r="G1290" s="80"/>
      <c r="H1290" s="79">
        <v>-5.0580012801238396</v>
      </c>
      <c r="I1290" s="80">
        <v>-1.6619302398175</v>
      </c>
      <c r="J1290" s="104">
        <v>6</v>
      </c>
      <c r="K1290" s="104">
        <v>0.55690917580669075</v>
      </c>
      <c r="L1290" s="104">
        <v>1.570483875774868</v>
      </c>
      <c r="M1290" s="104">
        <v>4.2647198746031449</v>
      </c>
    </row>
    <row r="1291" spans="1:13" s="81" customFormat="1" x14ac:dyDescent="0.25">
      <c r="A1291" s="79">
        <v>1288</v>
      </c>
      <c r="B1291" s="79">
        <v>84</v>
      </c>
      <c r="C1291" s="79">
        <v>84</v>
      </c>
      <c r="D1291" s="95"/>
      <c r="E1291" s="79">
        <v>1626.237814345659</v>
      </c>
      <c r="F1291" s="79">
        <v>89.083354646097462</v>
      </c>
      <c r="G1291" s="80"/>
      <c r="H1291" s="79">
        <v>-0.72156356599881277</v>
      </c>
      <c r="I1291" s="80">
        <v>-5.9983679539425268</v>
      </c>
      <c r="J1291" s="104">
        <v>6</v>
      </c>
      <c r="K1291" s="104">
        <v>0.78955975236596643</v>
      </c>
      <c r="L1291" s="104">
        <v>2.2265585016720251</v>
      </c>
      <c r="M1291" s="104">
        <v>8.4706832039575932</v>
      </c>
    </row>
    <row r="1292" spans="1:13" s="81" customFormat="1" x14ac:dyDescent="0.25">
      <c r="A1292" s="79">
        <v>1289</v>
      </c>
      <c r="B1292" s="79">
        <v>84</v>
      </c>
      <c r="C1292" s="79">
        <v>84</v>
      </c>
      <c r="D1292" s="95"/>
      <c r="E1292" s="79">
        <v>1626.237814345659</v>
      </c>
      <c r="F1292" s="79">
        <v>89.041067981770624</v>
      </c>
      <c r="G1292" s="80"/>
      <c r="H1292" s="79">
        <v>-9.2754220143503314</v>
      </c>
      <c r="I1292" s="80">
        <v>2.5554904944089918</v>
      </c>
      <c r="J1292" s="104">
        <v>6</v>
      </c>
      <c r="K1292" s="104">
        <v>0.86308685140873231</v>
      </c>
      <c r="L1292" s="104">
        <v>2.4339049209726249</v>
      </c>
      <c r="M1292" s="104">
        <v>9.7636682760071452</v>
      </c>
    </row>
    <row r="1293" spans="1:13" s="81" customFormat="1" x14ac:dyDescent="0.25">
      <c r="A1293" s="79">
        <v>1290</v>
      </c>
      <c r="B1293" s="79">
        <v>83</v>
      </c>
      <c r="C1293" s="79">
        <v>83</v>
      </c>
      <c r="D1293" s="95"/>
      <c r="E1293" s="79">
        <v>1606.8778403653539</v>
      </c>
      <c r="F1293" s="79">
        <v>88.99380599349665</v>
      </c>
      <c r="G1293" s="80"/>
      <c r="H1293" s="79">
        <v>-4.5010633496878221</v>
      </c>
      <c r="I1293" s="80">
        <v>-2.218868170253518</v>
      </c>
      <c r="J1293" s="104">
        <v>6</v>
      </c>
      <c r="K1293" s="104">
        <v>0.39439376098168633</v>
      </c>
      <c r="L1293" s="104">
        <v>1.1121904059683549</v>
      </c>
      <c r="M1293" s="104">
        <v>1.4904800289467131</v>
      </c>
    </row>
    <row r="1294" spans="1:13" s="81" customFormat="1" x14ac:dyDescent="0.25">
      <c r="A1294" s="79">
        <v>1291</v>
      </c>
      <c r="B1294" s="79">
        <v>82</v>
      </c>
      <c r="C1294" s="79">
        <v>82</v>
      </c>
      <c r="D1294" s="95"/>
      <c r="E1294" s="79">
        <v>1587.5178663850479</v>
      </c>
      <c r="F1294" s="79">
        <v>89.052189957477196</v>
      </c>
      <c r="G1294" s="80"/>
      <c r="H1294" s="79">
        <v>-7.1358649969080883</v>
      </c>
      <c r="I1294" s="80">
        <v>0.41593347696674859</v>
      </c>
      <c r="J1294" s="104">
        <v>6</v>
      </c>
      <c r="K1294" s="104">
        <v>0.64575021668293719</v>
      </c>
      <c r="L1294" s="104">
        <v>1.8210156110458831</v>
      </c>
      <c r="M1294" s="104">
        <v>6.0621423323315016</v>
      </c>
    </row>
    <row r="1295" spans="1:13" s="81" customFormat="1" x14ac:dyDescent="0.25">
      <c r="A1295" s="79">
        <v>1292</v>
      </c>
      <c r="B1295" s="79">
        <v>81.526367187500639</v>
      </c>
      <c r="C1295" s="79">
        <v>81.526367187500639</v>
      </c>
      <c r="D1295" s="95"/>
      <c r="E1295" s="79">
        <v>1578.348347458842</v>
      </c>
      <c r="F1295" s="79">
        <v>88.984896693698133</v>
      </c>
      <c r="G1295" s="80"/>
      <c r="H1295" s="79">
        <v>-9.0072883210756753</v>
      </c>
      <c r="I1295" s="80">
        <v>2.2873568011343361</v>
      </c>
      <c r="J1295" s="104">
        <v>6</v>
      </c>
      <c r="K1295" s="104">
        <v>0.67975982497786414</v>
      </c>
      <c r="L1295" s="104">
        <v>1.9169227064375769</v>
      </c>
      <c r="M1295" s="104">
        <v>6.6963802249340194</v>
      </c>
    </row>
    <row r="1296" spans="1:13" s="81" customFormat="1" x14ac:dyDescent="0.25">
      <c r="A1296" s="79">
        <v>1293</v>
      </c>
      <c r="B1296" s="79">
        <v>81</v>
      </c>
      <c r="C1296" s="79">
        <v>81</v>
      </c>
      <c r="D1296" s="95"/>
      <c r="E1296" s="79">
        <v>1568.1578924047431</v>
      </c>
      <c r="F1296" s="79">
        <v>89.044139509631876</v>
      </c>
      <c r="G1296" s="80"/>
      <c r="H1296" s="79">
        <v>-9.2754220143503314</v>
      </c>
      <c r="I1296" s="80">
        <v>2.5554904944089918</v>
      </c>
      <c r="J1296" s="104">
        <v>6</v>
      </c>
      <c r="K1296" s="104">
        <v>0.93969257767847325</v>
      </c>
      <c r="L1296" s="104">
        <v>2.649933069053295</v>
      </c>
      <c r="M1296" s="104">
        <v>11.282116030165909</v>
      </c>
    </row>
    <row r="1297" spans="1:13" s="81" customFormat="1" x14ac:dyDescent="0.25">
      <c r="A1297" s="79">
        <v>1294</v>
      </c>
      <c r="B1297" s="79">
        <v>81</v>
      </c>
      <c r="C1297" s="79">
        <v>81</v>
      </c>
      <c r="D1297" s="95"/>
      <c r="E1297" s="79">
        <v>1568.1578924047431</v>
      </c>
      <c r="F1297" s="79">
        <v>88.973319605844324</v>
      </c>
      <c r="G1297" s="80"/>
      <c r="H1297" s="79">
        <v>-25.083817233058681</v>
      </c>
      <c r="I1297" s="80">
        <v>18.363885713117341</v>
      </c>
      <c r="J1297" s="104">
        <v>6</v>
      </c>
      <c r="K1297" s="104">
        <v>0.59714101655621843</v>
      </c>
      <c r="L1297" s="104">
        <v>1.683937666688536</v>
      </c>
      <c r="M1297" s="104">
        <v>5.2678347197911899</v>
      </c>
    </row>
    <row r="1298" spans="1:13" s="81" customFormat="1" x14ac:dyDescent="0.25">
      <c r="A1298" s="79">
        <v>1295</v>
      </c>
      <c r="B1298" s="79">
        <v>79.553222656250611</v>
      </c>
      <c r="C1298" s="79">
        <v>79.553222656250611</v>
      </c>
      <c r="D1298" s="95"/>
      <c r="E1298" s="79">
        <v>1540.148320674459</v>
      </c>
      <c r="F1298" s="79">
        <v>89.032562421778067</v>
      </c>
      <c r="G1298" s="80"/>
      <c r="H1298" s="79">
        <v>0</v>
      </c>
      <c r="I1298" s="80">
        <v>-6.7199315199413396</v>
      </c>
      <c r="J1298" s="104">
        <v>6</v>
      </c>
      <c r="K1298" s="104">
        <v>0.32103548975515778</v>
      </c>
      <c r="L1298" s="104">
        <v>0.90532008110954487</v>
      </c>
      <c r="M1298" s="104">
        <v>0.42702384321232972</v>
      </c>
    </row>
    <row r="1299" spans="1:13" s="81" customFormat="1" x14ac:dyDescent="0.25">
      <c r="A1299" s="79">
        <v>1296</v>
      </c>
      <c r="B1299" s="79">
        <v>79</v>
      </c>
      <c r="C1299" s="79">
        <v>79</v>
      </c>
      <c r="D1299" s="95"/>
      <c r="E1299" s="79">
        <v>1529.437944444132</v>
      </c>
      <c r="F1299" s="79">
        <v>89.055874757049395</v>
      </c>
      <c r="G1299" s="80"/>
      <c r="H1299" s="79">
        <v>0</v>
      </c>
      <c r="I1299" s="80">
        <v>-6.7199315199413396</v>
      </c>
      <c r="J1299" s="104">
        <v>6</v>
      </c>
      <c r="K1299" s="104">
        <v>0.87389428581090367</v>
      </c>
      <c r="L1299" s="104">
        <v>2.4643818859867479</v>
      </c>
      <c r="M1299" s="104">
        <v>10.255023099672449</v>
      </c>
    </row>
    <row r="1300" spans="1:13" s="81" customFormat="1" x14ac:dyDescent="0.25">
      <c r="A1300" s="79">
        <v>1297</v>
      </c>
      <c r="B1300" s="79">
        <v>79</v>
      </c>
      <c r="C1300" s="79">
        <v>79</v>
      </c>
      <c r="D1300" s="95"/>
      <c r="E1300" s="79">
        <v>1529.437944444132</v>
      </c>
      <c r="F1300" s="79">
        <v>88.943575486874408</v>
      </c>
      <c r="G1300" s="80"/>
      <c r="H1300" s="79">
        <v>-3.8333182633225991</v>
      </c>
      <c r="I1300" s="80">
        <v>-2.886613256618741</v>
      </c>
      <c r="J1300" s="104">
        <v>6</v>
      </c>
      <c r="K1300" s="104">
        <v>0.915025826410508</v>
      </c>
      <c r="L1300" s="104">
        <v>2.580372830477633</v>
      </c>
      <c r="M1300" s="104">
        <v>10.967980801412191</v>
      </c>
    </row>
    <row r="1301" spans="1:13" s="81" customFormat="1" x14ac:dyDescent="0.25">
      <c r="A1301" s="79">
        <v>1298</v>
      </c>
      <c r="B1301" s="79">
        <v>79</v>
      </c>
      <c r="C1301" s="79">
        <v>79</v>
      </c>
      <c r="D1301" s="95"/>
      <c r="E1301" s="79">
        <v>1529.437944444132</v>
      </c>
      <c r="F1301" s="79">
        <v>88.971096024859477</v>
      </c>
      <c r="G1301" s="80"/>
      <c r="H1301" s="79">
        <v>-0.72156356599881277</v>
      </c>
      <c r="I1301" s="80">
        <v>-5.9983679539425268</v>
      </c>
      <c r="J1301" s="104">
        <v>6</v>
      </c>
      <c r="K1301" s="104">
        <v>1.004653546324586</v>
      </c>
      <c r="L1301" s="104">
        <v>2.8331230006353332</v>
      </c>
      <c r="M1301" s="104">
        <v>12.51429566871618</v>
      </c>
    </row>
    <row r="1302" spans="1:13" s="81" customFormat="1" x14ac:dyDescent="0.25">
      <c r="A1302" s="79">
        <v>1299</v>
      </c>
      <c r="B1302" s="79">
        <v>79</v>
      </c>
      <c r="C1302" s="79">
        <v>79</v>
      </c>
      <c r="D1302" s="95"/>
      <c r="E1302" s="79">
        <v>1529.437944444132</v>
      </c>
      <c r="F1302" s="79">
        <v>89.032526687939594</v>
      </c>
      <c r="G1302" s="80"/>
      <c r="H1302" s="79">
        <v>-7.7091425119684907</v>
      </c>
      <c r="I1302" s="80">
        <v>0.98921099202715101</v>
      </c>
      <c r="J1302" s="104">
        <v>6</v>
      </c>
      <c r="K1302" s="104">
        <v>0.60725036054492509</v>
      </c>
      <c r="L1302" s="104">
        <v>1.7124460167366891</v>
      </c>
      <c r="M1302" s="104">
        <v>5.5823121833902789</v>
      </c>
    </row>
    <row r="1303" spans="1:13" s="81" customFormat="1" x14ac:dyDescent="0.25">
      <c r="A1303" s="79">
        <v>1300</v>
      </c>
      <c r="B1303" s="79">
        <v>78</v>
      </c>
      <c r="C1303" s="79">
        <v>78</v>
      </c>
      <c r="D1303" s="95"/>
      <c r="E1303" s="79">
        <v>1510.077970463826</v>
      </c>
      <c r="F1303" s="79">
        <v>89.050290137485902</v>
      </c>
      <c r="G1303" s="80"/>
      <c r="H1303" s="79">
        <v>-7.3352092140813792</v>
      </c>
      <c r="I1303" s="80">
        <v>0.61527769414003952</v>
      </c>
      <c r="J1303" s="104">
        <v>6</v>
      </c>
      <c r="K1303" s="104">
        <v>0.55671444500854228</v>
      </c>
      <c r="L1303" s="104">
        <v>1.5699347349240891</v>
      </c>
      <c r="M1303" s="104">
        <v>4.7544349313472436</v>
      </c>
    </row>
    <row r="1304" spans="1:13" s="81" customFormat="1" x14ac:dyDescent="0.25">
      <c r="A1304" s="79">
        <v>1301</v>
      </c>
      <c r="B1304" s="79">
        <v>78</v>
      </c>
      <c r="C1304" s="79">
        <v>78</v>
      </c>
      <c r="D1304" s="95"/>
      <c r="E1304" s="79">
        <v>1510.077970463826</v>
      </c>
      <c r="F1304" s="79">
        <v>88.929515993968806</v>
      </c>
      <c r="G1304" s="80"/>
      <c r="H1304" s="79">
        <v>-9.2754220143503314</v>
      </c>
      <c r="I1304" s="80">
        <v>2.5554904944089918</v>
      </c>
      <c r="J1304" s="104">
        <v>6</v>
      </c>
      <c r="K1304" s="104">
        <v>1.0939055898018391</v>
      </c>
      <c r="L1304" s="104">
        <v>3.0848137632411858</v>
      </c>
      <c r="M1304" s="104">
        <v>14.092564826913421</v>
      </c>
    </row>
    <row r="1305" spans="1:13" s="81" customFormat="1" x14ac:dyDescent="0.25">
      <c r="A1305" s="79">
        <v>1302</v>
      </c>
      <c r="B1305" s="79">
        <v>78</v>
      </c>
      <c r="C1305" s="79">
        <v>78</v>
      </c>
      <c r="D1305" s="95"/>
      <c r="E1305" s="79">
        <v>1510.077970463826</v>
      </c>
      <c r="F1305" s="79">
        <v>88.978945143698326</v>
      </c>
      <c r="G1305" s="80"/>
      <c r="H1305" s="79">
        <v>-21.001167777024872</v>
      </c>
      <c r="I1305" s="80">
        <v>14.281236257083529</v>
      </c>
      <c r="J1305" s="104">
        <v>6</v>
      </c>
      <c r="K1305" s="104">
        <v>0.55165044721565648</v>
      </c>
      <c r="L1305" s="104">
        <v>1.555654261148151</v>
      </c>
      <c r="M1305" s="104">
        <v>4.6646841991198187</v>
      </c>
    </row>
    <row r="1306" spans="1:13" s="81" customFormat="1" x14ac:dyDescent="0.25">
      <c r="A1306" s="79">
        <v>1303</v>
      </c>
      <c r="B1306" s="79">
        <v>77</v>
      </c>
      <c r="C1306" s="79">
        <v>77</v>
      </c>
      <c r="D1306" s="95"/>
      <c r="E1306" s="79">
        <v>1490.7179964835209</v>
      </c>
      <c r="F1306" s="79">
        <v>88.984707079894036</v>
      </c>
      <c r="G1306" s="80"/>
      <c r="H1306" s="79">
        <v>-3.565184570047947</v>
      </c>
      <c r="I1306" s="80">
        <v>-3.1547469498933922</v>
      </c>
      <c r="J1306" s="104">
        <v>6</v>
      </c>
      <c r="K1306" s="104">
        <v>0.65186758799890443</v>
      </c>
      <c r="L1306" s="104">
        <v>1.83826659815691</v>
      </c>
      <c r="M1306" s="104">
        <v>6.4984405126081883</v>
      </c>
    </row>
    <row r="1307" spans="1:13" s="81" customFormat="1" x14ac:dyDescent="0.25">
      <c r="A1307" s="79">
        <v>1304</v>
      </c>
      <c r="B1307" s="79">
        <v>77</v>
      </c>
      <c r="C1307" s="79">
        <v>77</v>
      </c>
      <c r="D1307" s="95"/>
      <c r="E1307" s="79">
        <v>1490.7179964835209</v>
      </c>
      <c r="F1307" s="79">
        <v>89.008490514750449</v>
      </c>
      <c r="G1307" s="80"/>
      <c r="H1307" s="79">
        <v>0</v>
      </c>
      <c r="I1307" s="80">
        <v>-6.7199315199413396</v>
      </c>
      <c r="J1307" s="104">
        <v>6</v>
      </c>
      <c r="K1307" s="104">
        <v>0.63967187239367751</v>
      </c>
      <c r="L1307" s="104">
        <v>1.8038746801501699</v>
      </c>
      <c r="M1307" s="104">
        <v>6.2841069393923012</v>
      </c>
    </row>
    <row r="1308" spans="1:13" s="81" customFormat="1" x14ac:dyDescent="0.25">
      <c r="A1308" s="79">
        <v>1305</v>
      </c>
      <c r="B1308" s="79">
        <v>76</v>
      </c>
      <c r="C1308" s="79">
        <v>76</v>
      </c>
      <c r="D1308" s="95"/>
      <c r="E1308" s="79">
        <v>1471.3580225032149</v>
      </c>
      <c r="F1308" s="79">
        <v>89.032273949606861</v>
      </c>
      <c r="G1308" s="80"/>
      <c r="H1308" s="79">
        <v>-1.125006052436871</v>
      </c>
      <c r="I1308" s="80">
        <v>-5.5949254675044688</v>
      </c>
      <c r="J1308" s="104">
        <v>6</v>
      </c>
      <c r="K1308" s="104">
        <v>0.51906524159411604</v>
      </c>
      <c r="L1308" s="104">
        <v>1.4637639812954071</v>
      </c>
      <c r="M1308" s="104">
        <v>4.2213751632181964</v>
      </c>
    </row>
    <row r="1309" spans="1:13" s="81" customFormat="1" x14ac:dyDescent="0.25">
      <c r="A1309" s="79">
        <v>1306</v>
      </c>
      <c r="B1309" s="79">
        <v>76</v>
      </c>
      <c r="C1309" s="79">
        <v>76</v>
      </c>
      <c r="D1309" s="95"/>
      <c r="E1309" s="79">
        <v>1471.3580225032149</v>
      </c>
      <c r="F1309" s="79">
        <v>89.056057384463273</v>
      </c>
      <c r="G1309" s="80"/>
      <c r="H1309" s="79">
        <v>-0.72156356599881277</v>
      </c>
      <c r="I1309" s="80">
        <v>-5.9983679539425268</v>
      </c>
      <c r="J1309" s="104">
        <v>6</v>
      </c>
      <c r="K1309" s="104">
        <v>0.94852876553300292</v>
      </c>
      <c r="L1309" s="104">
        <v>2.6748511188030681</v>
      </c>
      <c r="M1309" s="104">
        <v>11.70539623615665</v>
      </c>
    </row>
    <row r="1310" spans="1:13" s="81" customFormat="1" x14ac:dyDescent="0.25">
      <c r="A1310" s="79">
        <v>1307</v>
      </c>
      <c r="B1310" s="79">
        <v>76</v>
      </c>
      <c r="C1310" s="79">
        <v>76</v>
      </c>
      <c r="D1310" s="95"/>
      <c r="E1310" s="79">
        <v>1471.3580225032149</v>
      </c>
      <c r="F1310" s="79">
        <v>88.99305339702542</v>
      </c>
      <c r="G1310" s="80"/>
      <c r="H1310" s="79">
        <v>-9.2754220143503314</v>
      </c>
      <c r="I1310" s="80">
        <v>2.5554904944089918</v>
      </c>
      <c r="J1310" s="104">
        <v>6</v>
      </c>
      <c r="K1310" s="104">
        <v>0.84957824615634103</v>
      </c>
      <c r="L1310" s="104">
        <v>2.395810654160881</v>
      </c>
      <c r="M1310" s="104">
        <v>10.002089082607201</v>
      </c>
    </row>
    <row r="1311" spans="1:13" s="81" customFormat="1" x14ac:dyDescent="0.25">
      <c r="A1311" s="79">
        <v>1308</v>
      </c>
      <c r="B1311" s="79">
        <v>76</v>
      </c>
      <c r="C1311" s="79">
        <v>76</v>
      </c>
      <c r="D1311" s="95"/>
      <c r="E1311" s="79">
        <v>1471.3580225032149</v>
      </c>
      <c r="F1311" s="79">
        <v>89.026593920320593</v>
      </c>
      <c r="G1311" s="80"/>
      <c r="H1311" s="79">
        <v>-9.2754220143503314</v>
      </c>
      <c r="I1311" s="80">
        <v>2.5554904944089918</v>
      </c>
      <c r="J1311" s="104">
        <v>6</v>
      </c>
      <c r="K1311" s="104">
        <v>0.85162493540837725</v>
      </c>
      <c r="L1311" s="104">
        <v>2.401582317851624</v>
      </c>
      <c r="M1311" s="104">
        <v>10.037447875996779</v>
      </c>
    </row>
    <row r="1312" spans="1:13" s="81" customFormat="1" x14ac:dyDescent="0.25">
      <c r="A1312" s="79">
        <v>1309</v>
      </c>
      <c r="B1312" s="79">
        <v>76</v>
      </c>
      <c r="C1312" s="79">
        <v>76</v>
      </c>
      <c r="D1312" s="95"/>
      <c r="E1312" s="79">
        <v>1471.3580225032149</v>
      </c>
      <c r="F1312" s="79">
        <v>89.060134443615766</v>
      </c>
      <c r="G1312" s="80"/>
      <c r="H1312" s="79">
        <v>-9.2754220143503314</v>
      </c>
      <c r="I1312" s="80">
        <v>2.5554904944089918</v>
      </c>
      <c r="J1312" s="104">
        <v>6</v>
      </c>
      <c r="K1312" s="104">
        <v>0.95276523703557314</v>
      </c>
      <c r="L1312" s="104">
        <v>2.6867979684403158</v>
      </c>
      <c r="M1312" s="104">
        <v>11.77804035153841</v>
      </c>
    </row>
    <row r="1313" spans="1:13" s="81" customFormat="1" x14ac:dyDescent="0.25">
      <c r="A1313" s="79">
        <v>1310</v>
      </c>
      <c r="B1313" s="79">
        <v>76</v>
      </c>
      <c r="C1313" s="79">
        <v>76</v>
      </c>
      <c r="D1313" s="95"/>
      <c r="E1313" s="79">
        <v>1471.3580225032149</v>
      </c>
      <c r="F1313" s="79">
        <v>88.997130456177914</v>
      </c>
      <c r="G1313" s="80"/>
      <c r="H1313" s="79">
        <v>-6.5671098034646072</v>
      </c>
      <c r="I1313" s="80">
        <v>-0.15282171647673251</v>
      </c>
      <c r="J1313" s="104">
        <v>6</v>
      </c>
      <c r="K1313" s="104">
        <v>0.54748845100187027</v>
      </c>
      <c r="L1313" s="104">
        <v>1.543917431825274</v>
      </c>
      <c r="M1313" s="104">
        <v>4.7240267741064192</v>
      </c>
    </row>
    <row r="1314" spans="1:13" s="81" customFormat="1" x14ac:dyDescent="0.25">
      <c r="A1314" s="79">
        <v>1311</v>
      </c>
      <c r="B1314" s="79">
        <v>75</v>
      </c>
      <c r="C1314" s="79">
        <v>75</v>
      </c>
      <c r="D1314" s="95"/>
      <c r="E1314" s="79">
        <v>1451.99804852291</v>
      </c>
      <c r="F1314" s="79">
        <v>89.020913891034326</v>
      </c>
      <c r="G1314" s="80"/>
      <c r="H1314" s="79">
        <v>-6.5671098034646072</v>
      </c>
      <c r="I1314" s="80">
        <v>-0.15282171647673251</v>
      </c>
      <c r="J1314" s="104">
        <v>6</v>
      </c>
      <c r="K1314" s="104">
        <v>0.53119572805163662</v>
      </c>
      <c r="L1314" s="104">
        <v>1.497971953105615</v>
      </c>
      <c r="M1314" s="104">
        <v>4.5017761906272726</v>
      </c>
    </row>
    <row r="1315" spans="1:13" s="81" customFormat="1" x14ac:dyDescent="0.25">
      <c r="A1315" s="79">
        <v>1312</v>
      </c>
      <c r="B1315" s="79">
        <v>75</v>
      </c>
      <c r="C1315" s="79">
        <v>75</v>
      </c>
      <c r="D1315" s="95"/>
      <c r="E1315" s="79">
        <v>1451.99804852291</v>
      </c>
      <c r="F1315" s="79">
        <v>89.076808130591772</v>
      </c>
      <c r="G1315" s="80"/>
      <c r="H1315" s="79">
        <v>-9.2754220143503314</v>
      </c>
      <c r="I1315" s="80">
        <v>2.5554904944089918</v>
      </c>
      <c r="J1315" s="104">
        <v>6</v>
      </c>
      <c r="K1315" s="104">
        <v>0.93147273861198354</v>
      </c>
      <c r="L1315" s="104">
        <v>2.626753122885793</v>
      </c>
      <c r="M1315" s="104">
        <v>11.46362090075576</v>
      </c>
    </row>
    <row r="1316" spans="1:13" s="81" customFormat="1" x14ac:dyDescent="0.25">
      <c r="A1316" s="79">
        <v>1313</v>
      </c>
      <c r="B1316" s="79">
        <v>75</v>
      </c>
      <c r="C1316" s="79">
        <v>75</v>
      </c>
      <c r="D1316" s="95"/>
      <c r="E1316" s="79">
        <v>1451.99804852291</v>
      </c>
      <c r="F1316" s="79">
        <v>89.064414898635349</v>
      </c>
      <c r="G1316" s="80"/>
      <c r="H1316" s="79">
        <v>-0.72156356599881277</v>
      </c>
      <c r="I1316" s="80">
        <v>-5.9983679539425268</v>
      </c>
      <c r="J1316" s="104">
        <v>6</v>
      </c>
      <c r="K1316" s="104">
        <v>0.82125710781892225</v>
      </c>
      <c r="L1316" s="104">
        <v>2.3159450440493612</v>
      </c>
      <c r="M1316" s="104">
        <v>9.5675376762930338</v>
      </c>
    </row>
    <row r="1317" spans="1:13" s="81" customFormat="1" x14ac:dyDescent="0.25">
      <c r="A1317" s="79">
        <v>1314</v>
      </c>
      <c r="B1317" s="79">
        <v>75</v>
      </c>
      <c r="C1317" s="79">
        <v>75</v>
      </c>
      <c r="D1317" s="95"/>
      <c r="E1317" s="79">
        <v>1451.99804852291</v>
      </c>
      <c r="F1317" s="79">
        <v>89.035323589912011</v>
      </c>
      <c r="G1317" s="80"/>
      <c r="H1317" s="79">
        <v>-9.2754220143503314</v>
      </c>
      <c r="I1317" s="80">
        <v>2.5554904944089918</v>
      </c>
      <c r="J1317" s="104">
        <v>6</v>
      </c>
      <c r="K1317" s="104">
        <v>0.82951492391475068</v>
      </c>
      <c r="L1317" s="104">
        <v>2.3392320854395972</v>
      </c>
      <c r="M1317" s="104">
        <v>9.7101492592398682</v>
      </c>
    </row>
    <row r="1318" spans="1:13" s="81" customFormat="1" x14ac:dyDescent="0.25">
      <c r="A1318" s="79">
        <v>1315</v>
      </c>
      <c r="B1318" s="79">
        <v>75</v>
      </c>
      <c r="C1318" s="79">
        <v>75</v>
      </c>
      <c r="D1318" s="95"/>
      <c r="E1318" s="79">
        <v>1451.99804852291</v>
      </c>
      <c r="F1318" s="79">
        <v>89.104960773961977</v>
      </c>
      <c r="G1318" s="80"/>
      <c r="H1318" s="79">
        <v>-9.2754220143503314</v>
      </c>
      <c r="I1318" s="80">
        <v>2.5554904944089918</v>
      </c>
      <c r="J1318" s="104">
        <v>6</v>
      </c>
      <c r="K1318" s="104">
        <v>0.9377975040095603</v>
      </c>
      <c r="L1318" s="104">
        <v>2.64458896130696</v>
      </c>
      <c r="M1318" s="104">
        <v>11.57194763856694</v>
      </c>
    </row>
    <row r="1319" spans="1:13" s="81" customFormat="1" x14ac:dyDescent="0.25">
      <c r="A1319" s="79">
        <v>1316</v>
      </c>
      <c r="B1319" s="79">
        <v>75</v>
      </c>
      <c r="C1319" s="79">
        <v>75</v>
      </c>
      <c r="D1319" s="95"/>
      <c r="E1319" s="79">
        <v>1451.99804852291</v>
      </c>
      <c r="F1319" s="79">
        <v>89.078053447278918</v>
      </c>
      <c r="G1319" s="80"/>
      <c r="H1319" s="79">
        <v>-6.5671098034646072</v>
      </c>
      <c r="I1319" s="80">
        <v>-0.15282171647673251</v>
      </c>
      <c r="J1319" s="104">
        <v>6</v>
      </c>
      <c r="K1319" s="104">
        <v>0.50871487094767076</v>
      </c>
      <c r="L1319" s="104">
        <v>1.4345759360724319</v>
      </c>
      <c r="M1319" s="104">
        <v>4.1045781519859208</v>
      </c>
    </row>
    <row r="1320" spans="1:13" s="81" customFormat="1" x14ac:dyDescent="0.25">
      <c r="A1320" s="79">
        <v>1317</v>
      </c>
      <c r="B1320" s="79">
        <v>74</v>
      </c>
      <c r="C1320" s="79">
        <v>74</v>
      </c>
      <c r="D1320" s="95"/>
      <c r="E1320" s="79">
        <v>1432.638074542604</v>
      </c>
      <c r="F1320" s="79">
        <v>89.04509021943619</v>
      </c>
      <c r="G1320" s="80"/>
      <c r="H1320" s="79">
        <v>0</v>
      </c>
      <c r="I1320" s="80">
        <v>-6.7199315199413396</v>
      </c>
      <c r="J1320" s="104">
        <v>6</v>
      </c>
      <c r="K1320" s="104">
        <v>0.59049542430871771</v>
      </c>
      <c r="L1320" s="104">
        <v>1.665197096550584</v>
      </c>
      <c r="M1320" s="104">
        <v>5.6091276966413517</v>
      </c>
    </row>
    <row r="1321" spans="1:13" s="81" customFormat="1" x14ac:dyDescent="0.25">
      <c r="A1321" s="79">
        <v>1318</v>
      </c>
      <c r="B1321" s="79">
        <v>74</v>
      </c>
      <c r="C1321" s="79">
        <v>74</v>
      </c>
      <c r="D1321" s="95"/>
      <c r="E1321" s="79">
        <v>1432.638074542604</v>
      </c>
      <c r="F1321" s="79">
        <v>89.016112847647236</v>
      </c>
      <c r="G1321" s="80"/>
      <c r="H1321" s="79">
        <v>-8.4955300972194472</v>
      </c>
      <c r="I1321" s="80">
        <v>1.775598577278108</v>
      </c>
      <c r="J1321" s="104">
        <v>6</v>
      </c>
      <c r="K1321" s="104">
        <v>0.59502006572461619</v>
      </c>
      <c r="L1321" s="104">
        <v>1.677956585343418</v>
      </c>
      <c r="M1321" s="104">
        <v>5.6884801215728427</v>
      </c>
    </row>
    <row r="1322" spans="1:13" s="81" customFormat="1" x14ac:dyDescent="0.25">
      <c r="A1322" s="79">
        <v>1319</v>
      </c>
      <c r="B1322" s="79">
        <v>73</v>
      </c>
      <c r="C1322" s="79">
        <v>73</v>
      </c>
      <c r="D1322" s="95"/>
      <c r="E1322" s="79">
        <v>1413.278100562299</v>
      </c>
      <c r="F1322" s="79">
        <v>89.072007087204682</v>
      </c>
      <c r="G1322" s="80"/>
      <c r="H1322" s="79">
        <v>-6.5671098034646072</v>
      </c>
      <c r="I1322" s="80">
        <v>-0.15282171647673251</v>
      </c>
      <c r="J1322" s="104">
        <v>6</v>
      </c>
      <c r="K1322" s="104">
        <v>0.49421443235117568</v>
      </c>
      <c r="L1322" s="104">
        <v>1.393684699230316</v>
      </c>
      <c r="M1322" s="104">
        <v>3.9794167395094231</v>
      </c>
    </row>
    <row r="1323" spans="1:13" s="81" customFormat="1" x14ac:dyDescent="0.25">
      <c r="A1323" s="79">
        <v>1320</v>
      </c>
      <c r="B1323" s="79">
        <v>73</v>
      </c>
      <c r="C1323" s="79">
        <v>73</v>
      </c>
      <c r="D1323" s="95"/>
      <c r="E1323" s="79">
        <v>1413.278100562299</v>
      </c>
      <c r="F1323" s="79">
        <v>89.002088571912992</v>
      </c>
      <c r="G1323" s="80"/>
      <c r="H1323" s="79">
        <v>-9.2754220143503314</v>
      </c>
      <c r="I1323" s="80">
        <v>2.5554904944089918</v>
      </c>
      <c r="J1323" s="104">
        <v>6</v>
      </c>
      <c r="K1323" s="104">
        <v>0.83399645337744932</v>
      </c>
      <c r="L1323" s="104">
        <v>2.3518699985244069</v>
      </c>
      <c r="M1323" s="104">
        <v>9.8936347280391264</v>
      </c>
    </row>
    <row r="1324" spans="1:13" s="81" customFormat="1" x14ac:dyDescent="0.25">
      <c r="A1324" s="79">
        <v>1321</v>
      </c>
      <c r="B1324" s="79">
        <v>73</v>
      </c>
      <c r="C1324" s="79">
        <v>73</v>
      </c>
      <c r="D1324" s="95"/>
      <c r="E1324" s="79">
        <v>1413.278100562299</v>
      </c>
      <c r="F1324" s="79">
        <v>89.051468545280926</v>
      </c>
      <c r="G1324" s="80"/>
      <c r="H1324" s="79">
        <v>-8.904204592293679</v>
      </c>
      <c r="I1324" s="80">
        <v>2.1842730723523389</v>
      </c>
      <c r="J1324" s="104">
        <v>6</v>
      </c>
      <c r="K1324" s="104">
        <v>1.02254968328141</v>
      </c>
      <c r="L1324" s="104">
        <v>2.883590106853577</v>
      </c>
      <c r="M1324" s="104">
        <v>13.108827774323791</v>
      </c>
    </row>
    <row r="1325" spans="1:13" s="81" customFormat="1" x14ac:dyDescent="0.25">
      <c r="A1325" s="79">
        <v>1322</v>
      </c>
      <c r="B1325" s="79">
        <v>74</v>
      </c>
      <c r="C1325" s="79">
        <v>74</v>
      </c>
      <c r="D1325" s="95"/>
      <c r="E1325" s="79">
        <v>1432.638074542604</v>
      </c>
      <c r="F1325" s="79">
        <v>89.019332074203675</v>
      </c>
      <c r="G1325" s="80"/>
      <c r="H1325" s="79">
        <v>-9.1512376462854359</v>
      </c>
      <c r="I1325" s="80">
        <v>2.4313061263440958</v>
      </c>
      <c r="J1325" s="104">
        <v>6</v>
      </c>
      <c r="K1325" s="104">
        <v>1.438115737528082</v>
      </c>
      <c r="L1325" s="104">
        <v>4.0554863798291896</v>
      </c>
      <c r="M1325" s="104">
        <v>20.002197556622558</v>
      </c>
    </row>
    <row r="1326" spans="1:13" s="81" customFormat="1" x14ac:dyDescent="0.25">
      <c r="A1326" s="79">
        <v>1323</v>
      </c>
      <c r="B1326" s="79">
        <v>75</v>
      </c>
      <c r="C1326" s="79">
        <v>75</v>
      </c>
      <c r="D1326" s="95"/>
      <c r="E1326" s="79">
        <v>1451.99804852291</v>
      </c>
      <c r="F1326" s="79">
        <v>89.097123232589013</v>
      </c>
      <c r="G1326" s="80"/>
      <c r="H1326" s="79">
        <v>0</v>
      </c>
      <c r="I1326" s="80">
        <v>-6.7199315199413396</v>
      </c>
      <c r="J1326" s="104">
        <v>6</v>
      </c>
      <c r="K1326" s="104">
        <v>1.2146076753758439</v>
      </c>
      <c r="L1326" s="104">
        <v>3.4251936445598798</v>
      </c>
      <c r="M1326" s="104">
        <v>16.261870198793801</v>
      </c>
    </row>
    <row r="1327" spans="1:13" s="81" customFormat="1" x14ac:dyDescent="0.25">
      <c r="A1327" s="79">
        <v>1324</v>
      </c>
      <c r="B1327" s="79">
        <v>76</v>
      </c>
      <c r="C1327" s="79">
        <v>76</v>
      </c>
      <c r="D1327" s="95"/>
      <c r="E1327" s="79">
        <v>1471.3580225032149</v>
      </c>
      <c r="F1327" s="79">
        <v>89.089624792420352</v>
      </c>
      <c r="G1327" s="80"/>
      <c r="H1327" s="79">
        <v>-14.543447664847511</v>
      </c>
      <c r="I1327" s="80">
        <v>7.8235161449061676</v>
      </c>
      <c r="J1327" s="104">
        <v>6</v>
      </c>
      <c r="K1327" s="104">
        <v>1.8308968787805371</v>
      </c>
      <c r="L1327" s="104">
        <v>5.1631291981611138</v>
      </c>
      <c r="M1327" s="104">
        <v>26.33696335754496</v>
      </c>
    </row>
    <row r="1328" spans="1:13" s="81" customFormat="1" x14ac:dyDescent="0.25">
      <c r="A1328" s="79">
        <v>1325</v>
      </c>
      <c r="B1328" s="79">
        <v>78.19897460937473</v>
      </c>
      <c r="C1328" s="79">
        <v>78.19897460937473</v>
      </c>
      <c r="D1328" s="95"/>
      <c r="E1328" s="79">
        <v>1513.930113724062</v>
      </c>
      <c r="F1328" s="79">
        <v>88.969418660367893</v>
      </c>
      <c r="G1328" s="80"/>
      <c r="H1328" s="79">
        <v>-8.0602096993163936</v>
      </c>
      <c r="I1328" s="80">
        <v>1.340278179375054</v>
      </c>
      <c r="J1328" s="104">
        <v>6</v>
      </c>
      <c r="K1328" s="104">
        <v>1.7635191936869481</v>
      </c>
      <c r="L1328" s="104">
        <v>4.9731241261971926</v>
      </c>
      <c r="M1328" s="104">
        <v>25.22250740663042</v>
      </c>
    </row>
    <row r="1329" spans="1:13" s="81" customFormat="1" x14ac:dyDescent="0.25">
      <c r="A1329" s="79">
        <v>1326</v>
      </c>
      <c r="B1329" s="79">
        <v>79</v>
      </c>
      <c r="C1329" s="79">
        <v>79</v>
      </c>
      <c r="D1329" s="95"/>
      <c r="E1329" s="79">
        <v>1529.437944444132</v>
      </c>
      <c r="F1329" s="79">
        <v>88.943495220219702</v>
      </c>
      <c r="G1329" s="80"/>
      <c r="H1329" s="79">
        <v>0</v>
      </c>
      <c r="I1329" s="80">
        <v>-6.7199315199413396</v>
      </c>
      <c r="J1329" s="104">
        <v>6</v>
      </c>
      <c r="K1329" s="104">
        <v>1.3743621278553799</v>
      </c>
      <c r="L1329" s="104">
        <v>3.8757012005521712</v>
      </c>
      <c r="M1329" s="104">
        <v>18.787600383254741</v>
      </c>
    </row>
    <row r="1330" spans="1:13" s="81" customFormat="1" x14ac:dyDescent="0.25">
      <c r="A1330" s="79">
        <v>1327</v>
      </c>
      <c r="B1330" s="79">
        <v>80</v>
      </c>
      <c r="C1330" s="79">
        <v>80</v>
      </c>
      <c r="D1330" s="95"/>
      <c r="E1330" s="79">
        <v>1548.7979184244371</v>
      </c>
      <c r="F1330" s="79">
        <v>89.076323930398289</v>
      </c>
      <c r="G1330" s="80"/>
      <c r="H1330" s="79">
        <v>-0.72156356599881277</v>
      </c>
      <c r="I1330" s="80">
        <v>-5.9983679539425268</v>
      </c>
      <c r="J1330" s="104">
        <v>6</v>
      </c>
      <c r="K1330" s="104">
        <v>1.1666681545283359</v>
      </c>
      <c r="L1330" s="104">
        <v>3.2900041957699071</v>
      </c>
      <c r="M1330" s="104">
        <v>15.237415444659581</v>
      </c>
    </row>
    <row r="1331" spans="1:13" s="81" customFormat="1" x14ac:dyDescent="0.25">
      <c r="A1331" s="79">
        <v>1328</v>
      </c>
      <c r="B1331" s="79">
        <v>80</v>
      </c>
      <c r="C1331" s="79">
        <v>80</v>
      </c>
      <c r="D1331" s="95"/>
      <c r="E1331" s="79">
        <v>1548.7979184244371</v>
      </c>
      <c r="F1331" s="79">
        <v>89.065017709780221</v>
      </c>
      <c r="G1331" s="80"/>
      <c r="H1331" s="79">
        <v>-9.2292438855627221</v>
      </c>
      <c r="I1331" s="80">
        <v>2.509312365621382</v>
      </c>
      <c r="J1331" s="104">
        <v>6</v>
      </c>
      <c r="K1331" s="104">
        <v>1.209164278001539</v>
      </c>
      <c r="L1331" s="104">
        <v>3.4098432639643388</v>
      </c>
      <c r="M1331" s="104">
        <v>15.9603141986453</v>
      </c>
    </row>
    <row r="1332" spans="1:13" s="81" customFormat="1" x14ac:dyDescent="0.25">
      <c r="A1332" s="79">
        <v>1329</v>
      </c>
      <c r="B1332" s="79">
        <v>81</v>
      </c>
      <c r="C1332" s="79">
        <v>81</v>
      </c>
      <c r="D1332" s="95"/>
      <c r="E1332" s="79">
        <v>1568.1578924047431</v>
      </c>
      <c r="F1332" s="79">
        <v>89.02576394402179</v>
      </c>
      <c r="G1332" s="80"/>
      <c r="H1332" s="79">
        <v>-7.8615391883051879</v>
      </c>
      <c r="I1332" s="80">
        <v>1.1416076683638481</v>
      </c>
      <c r="J1332" s="104">
        <v>6</v>
      </c>
      <c r="K1332" s="104">
        <v>1.34045630961718</v>
      </c>
      <c r="L1332" s="104">
        <v>3.7800867931204478</v>
      </c>
      <c r="M1332" s="104">
        <v>18.13855869204442</v>
      </c>
    </row>
    <row r="1333" spans="1:13" s="81" customFormat="1" x14ac:dyDescent="0.25">
      <c r="A1333" s="79">
        <v>1330</v>
      </c>
      <c r="B1333" s="79">
        <v>81</v>
      </c>
      <c r="C1333" s="79">
        <v>81</v>
      </c>
      <c r="D1333" s="95"/>
      <c r="E1333" s="79">
        <v>1568.1578924047431</v>
      </c>
      <c r="F1333" s="79">
        <v>89.14523821295063</v>
      </c>
      <c r="G1333" s="80"/>
      <c r="H1333" s="79">
        <v>-9.2754220143503314</v>
      </c>
      <c r="I1333" s="80">
        <v>2.5554904944089918</v>
      </c>
      <c r="J1333" s="104">
        <v>6</v>
      </c>
      <c r="K1333" s="104">
        <v>0.88412746044452428</v>
      </c>
      <c r="L1333" s="104">
        <v>2.4932394384535579</v>
      </c>
      <c r="M1333" s="104">
        <v>10.31617194703875</v>
      </c>
    </row>
    <row r="1334" spans="1:13" s="81" customFormat="1" x14ac:dyDescent="0.25">
      <c r="A1334" s="79">
        <v>1331</v>
      </c>
      <c r="B1334" s="79">
        <v>81</v>
      </c>
      <c r="C1334" s="79">
        <v>81</v>
      </c>
      <c r="D1334" s="95"/>
      <c r="E1334" s="79">
        <v>1568.1578924047431</v>
      </c>
      <c r="F1334" s="79">
        <v>88.976529403504841</v>
      </c>
      <c r="G1334" s="80"/>
      <c r="H1334" s="79">
        <v>-9.2754220143503314</v>
      </c>
      <c r="I1334" s="80">
        <v>2.5554904944089918</v>
      </c>
      <c r="J1334" s="104">
        <v>6</v>
      </c>
      <c r="K1334" s="104">
        <v>0.97653150051032134</v>
      </c>
      <c r="L1334" s="104">
        <v>2.7538188314391059</v>
      </c>
      <c r="M1334" s="104">
        <v>11.920468328848891</v>
      </c>
    </row>
    <row r="1335" spans="1:13" s="81" customFormat="1" x14ac:dyDescent="0.25">
      <c r="A1335" s="79">
        <v>1332</v>
      </c>
      <c r="B1335" s="79">
        <v>81</v>
      </c>
      <c r="C1335" s="79">
        <v>81</v>
      </c>
      <c r="D1335" s="95"/>
      <c r="E1335" s="79">
        <v>1568.1578924047431</v>
      </c>
      <c r="F1335" s="79">
        <v>89.024761519077316</v>
      </c>
      <c r="G1335" s="80"/>
      <c r="H1335" s="79">
        <v>-0.72156356599881277</v>
      </c>
      <c r="I1335" s="80">
        <v>-5.9983679539425268</v>
      </c>
      <c r="J1335" s="104">
        <v>6</v>
      </c>
      <c r="K1335" s="104">
        <v>1.0492761594366029</v>
      </c>
      <c r="L1335" s="104">
        <v>2.9589587696112201</v>
      </c>
      <c r="M1335" s="104">
        <v>13.17618870387588</v>
      </c>
    </row>
    <row r="1336" spans="1:13" s="81" customFormat="1" x14ac:dyDescent="0.25">
      <c r="A1336" s="79">
        <v>1333</v>
      </c>
      <c r="B1336" s="79">
        <v>81</v>
      </c>
      <c r="C1336" s="79">
        <v>81</v>
      </c>
      <c r="D1336" s="95"/>
      <c r="E1336" s="79">
        <v>1568.1578924047431</v>
      </c>
      <c r="F1336" s="79">
        <v>89.127671548544882</v>
      </c>
      <c r="G1336" s="80"/>
      <c r="H1336" s="79">
        <v>-7.1358649969080883</v>
      </c>
      <c r="I1336" s="80">
        <v>0.41593347696674859</v>
      </c>
      <c r="J1336" s="104">
        <v>6</v>
      </c>
      <c r="K1336" s="104">
        <v>0.63663373713325844</v>
      </c>
      <c r="L1336" s="104">
        <v>1.7953071387157891</v>
      </c>
      <c r="M1336" s="104">
        <v>5.9684477702543726</v>
      </c>
    </row>
    <row r="1337" spans="1:13" s="81" customFormat="1" x14ac:dyDescent="0.25">
      <c r="A1337" s="79">
        <v>1334</v>
      </c>
      <c r="B1337" s="79">
        <v>80</v>
      </c>
      <c r="C1337" s="79">
        <v>80</v>
      </c>
      <c r="D1337" s="95"/>
      <c r="E1337" s="79">
        <v>1548.7979184244371</v>
      </c>
      <c r="F1337" s="79">
        <v>89.060378284765818</v>
      </c>
      <c r="G1337" s="80"/>
      <c r="H1337" s="79">
        <v>-7.7091425119684907</v>
      </c>
      <c r="I1337" s="80">
        <v>0.98921099202715101</v>
      </c>
      <c r="J1337" s="104">
        <v>6</v>
      </c>
      <c r="K1337" s="104">
        <v>0.61672111581581945</v>
      </c>
      <c r="L1337" s="104">
        <v>1.7391535466006109</v>
      </c>
      <c r="M1337" s="104">
        <v>5.6830969709842822</v>
      </c>
    </row>
    <row r="1338" spans="1:13" s="81" customFormat="1" x14ac:dyDescent="0.25">
      <c r="A1338" s="79">
        <v>1335</v>
      </c>
      <c r="B1338" s="79">
        <v>80</v>
      </c>
      <c r="C1338" s="79">
        <v>80</v>
      </c>
      <c r="D1338" s="95"/>
      <c r="E1338" s="79">
        <v>1548.7979184244371</v>
      </c>
      <c r="F1338" s="79">
        <v>88.986938695828457</v>
      </c>
      <c r="G1338" s="80"/>
      <c r="H1338" s="79">
        <v>-9.2754220143503314</v>
      </c>
      <c r="I1338" s="80">
        <v>2.5554904944089918</v>
      </c>
      <c r="J1338" s="104">
        <v>6</v>
      </c>
      <c r="K1338" s="104">
        <v>1.044025334809648</v>
      </c>
      <c r="L1338" s="104">
        <v>2.944151444163206</v>
      </c>
      <c r="M1338" s="104">
        <v>13.138763529570239</v>
      </c>
    </row>
    <row r="1339" spans="1:13" s="81" customFormat="1" x14ac:dyDescent="0.25">
      <c r="A1339" s="79">
        <v>1336</v>
      </c>
      <c r="B1339" s="79">
        <v>80</v>
      </c>
      <c r="C1339" s="79">
        <v>80</v>
      </c>
      <c r="D1339" s="95"/>
      <c r="E1339" s="79">
        <v>1548.7979184244371</v>
      </c>
      <c r="F1339" s="79">
        <v>89.083702400137724</v>
      </c>
      <c r="G1339" s="80"/>
      <c r="H1339" s="79">
        <v>-9.2754220143503314</v>
      </c>
      <c r="I1339" s="80">
        <v>2.5554904944089918</v>
      </c>
      <c r="J1339" s="104">
        <v>6</v>
      </c>
      <c r="K1339" s="104">
        <v>0.927089613792073</v>
      </c>
      <c r="L1339" s="104">
        <v>2.6143927108936462</v>
      </c>
      <c r="M1339" s="104">
        <v>11.12064203762097</v>
      </c>
    </row>
    <row r="1340" spans="1:13" s="81" customFormat="1" x14ac:dyDescent="0.25">
      <c r="A1340" s="79">
        <v>1337</v>
      </c>
      <c r="B1340" s="79">
        <v>80</v>
      </c>
      <c r="C1340" s="79">
        <v>80</v>
      </c>
      <c r="D1340" s="95"/>
      <c r="E1340" s="79">
        <v>1548.7979184244371</v>
      </c>
      <c r="F1340" s="79">
        <v>89.006736171191875</v>
      </c>
      <c r="G1340" s="80"/>
      <c r="H1340" s="79">
        <v>-0.72156356599881277</v>
      </c>
      <c r="I1340" s="80">
        <v>-5.9983679539425268</v>
      </c>
      <c r="J1340" s="104">
        <v>6</v>
      </c>
      <c r="K1340" s="104">
        <v>0.95426662130134088</v>
      </c>
      <c r="L1340" s="104">
        <v>2.691031872069781</v>
      </c>
      <c r="M1340" s="104">
        <v>11.59116471214111</v>
      </c>
    </row>
    <row r="1341" spans="1:13" s="81" customFormat="1" x14ac:dyDescent="0.25">
      <c r="A1341" s="79">
        <v>1338</v>
      </c>
      <c r="B1341" s="79">
        <v>80</v>
      </c>
      <c r="C1341" s="79">
        <v>80</v>
      </c>
      <c r="D1341" s="95"/>
      <c r="E1341" s="79">
        <v>1548.7979184244371</v>
      </c>
      <c r="F1341" s="79">
        <v>89.048821961606052</v>
      </c>
      <c r="G1341" s="80"/>
      <c r="H1341" s="79">
        <v>-9.2754220143503314</v>
      </c>
      <c r="I1341" s="80">
        <v>2.5554904944089918</v>
      </c>
      <c r="J1341" s="104">
        <v>6</v>
      </c>
      <c r="K1341" s="104">
        <v>0.93115211879337367</v>
      </c>
      <c r="L1341" s="104">
        <v>2.625848974997314</v>
      </c>
      <c r="M1341" s="104">
        <v>11.191034667853019</v>
      </c>
    </row>
    <row r="1342" spans="1:13" s="81" customFormat="1" x14ac:dyDescent="0.25">
      <c r="A1342" s="79">
        <v>1339</v>
      </c>
      <c r="B1342" s="79">
        <v>79.953613281250057</v>
      </c>
      <c r="C1342" s="79">
        <v>79.953613281250057</v>
      </c>
      <c r="D1342" s="95"/>
      <c r="E1342" s="79">
        <v>1547.899872756406</v>
      </c>
      <c r="F1342" s="79">
        <v>88.975268435734307</v>
      </c>
      <c r="G1342" s="80"/>
      <c r="H1342" s="79">
        <v>-9.2754220143503314</v>
      </c>
      <c r="I1342" s="80">
        <v>2.5554904944089918</v>
      </c>
      <c r="J1342" s="104">
        <v>6</v>
      </c>
      <c r="K1342" s="104">
        <v>0.95234032826113046</v>
      </c>
      <c r="L1342" s="104">
        <v>2.6855997256963882</v>
      </c>
      <c r="M1342" s="104">
        <v>11.56042872040771</v>
      </c>
    </row>
    <row r="1343" spans="1:13" s="81" customFormat="1" x14ac:dyDescent="0.25">
      <c r="A1343" s="79">
        <v>1340</v>
      </c>
      <c r="B1343" s="79">
        <v>80</v>
      </c>
      <c r="C1343" s="79">
        <v>80</v>
      </c>
      <c r="D1343" s="95"/>
      <c r="E1343" s="79">
        <v>1548.7979184244371</v>
      </c>
      <c r="F1343" s="79">
        <v>89.017354226148484</v>
      </c>
      <c r="G1343" s="80"/>
      <c r="H1343" s="79">
        <v>-9.2754220143503314</v>
      </c>
      <c r="I1343" s="80">
        <v>2.5554904944089918</v>
      </c>
      <c r="J1343" s="104">
        <v>6</v>
      </c>
      <c r="K1343" s="104">
        <v>0.97204122353305056</v>
      </c>
      <c r="L1343" s="104">
        <v>2.7411562503632019</v>
      </c>
      <c r="M1343" s="104">
        <v>11.898412556126029</v>
      </c>
    </row>
    <row r="1344" spans="1:13" s="81" customFormat="1" x14ac:dyDescent="0.25">
      <c r="A1344" s="79">
        <v>1341</v>
      </c>
      <c r="B1344" s="79">
        <v>80</v>
      </c>
      <c r="C1344" s="79">
        <v>80</v>
      </c>
      <c r="D1344" s="95"/>
      <c r="E1344" s="79">
        <v>1548.7979184244371</v>
      </c>
      <c r="F1344" s="79">
        <v>89.080611283681037</v>
      </c>
      <c r="G1344" s="80"/>
      <c r="H1344" s="79">
        <v>-0.72156356599881277</v>
      </c>
      <c r="I1344" s="80">
        <v>-5.9983679539425268</v>
      </c>
      <c r="J1344" s="104">
        <v>6</v>
      </c>
      <c r="K1344" s="104">
        <v>0.93889593212171718</v>
      </c>
      <c r="L1344" s="104">
        <v>2.6476865285832418</v>
      </c>
      <c r="M1344" s="104">
        <v>11.32515888391042</v>
      </c>
    </row>
    <row r="1345" spans="1:13" s="81" customFormat="1" x14ac:dyDescent="0.25">
      <c r="A1345" s="79">
        <v>1342</v>
      </c>
      <c r="B1345" s="79">
        <v>80</v>
      </c>
      <c r="C1345" s="79">
        <v>80</v>
      </c>
      <c r="D1345" s="95"/>
      <c r="E1345" s="79">
        <v>1548.7979184244371</v>
      </c>
      <c r="F1345" s="79">
        <v>89.094819881175653</v>
      </c>
      <c r="G1345" s="80"/>
      <c r="H1345" s="79">
        <v>-0.72156356599881277</v>
      </c>
      <c r="I1345" s="80">
        <v>-5.9983679539425268</v>
      </c>
      <c r="J1345" s="104">
        <v>6</v>
      </c>
      <c r="K1345" s="104">
        <v>0.93736028116278269</v>
      </c>
      <c r="L1345" s="104">
        <v>2.6433559928790471</v>
      </c>
      <c r="M1345" s="104">
        <v>11.29856696671952</v>
      </c>
    </row>
    <row r="1346" spans="1:13" s="81" customFormat="1" x14ac:dyDescent="0.25">
      <c r="A1346" s="79">
        <v>1343</v>
      </c>
      <c r="B1346" s="79">
        <v>80</v>
      </c>
      <c r="C1346" s="79">
        <v>80</v>
      </c>
      <c r="D1346" s="95"/>
      <c r="E1346" s="79">
        <v>1548.7979184244371</v>
      </c>
      <c r="F1346" s="79">
        <v>89.067213551361988</v>
      </c>
      <c r="G1346" s="80"/>
      <c r="H1346" s="79">
        <v>-9.2754220143503314</v>
      </c>
      <c r="I1346" s="80">
        <v>2.5554904944089918</v>
      </c>
      <c r="J1346" s="104">
        <v>6</v>
      </c>
      <c r="K1346" s="104">
        <v>0.97665995325310417</v>
      </c>
      <c r="L1346" s="104">
        <v>2.7541810681737542</v>
      </c>
      <c r="M1346" s="104">
        <v>11.97818765920476</v>
      </c>
    </row>
    <row r="1347" spans="1:13" s="81" customFormat="1" x14ac:dyDescent="0.25">
      <c r="A1347" s="79">
        <v>1344</v>
      </c>
      <c r="B1347" s="79">
        <v>80</v>
      </c>
      <c r="C1347" s="79">
        <v>80</v>
      </c>
      <c r="D1347" s="95"/>
      <c r="E1347" s="79">
        <v>1548.7979184244371</v>
      </c>
      <c r="F1347" s="79">
        <v>88.995844007530522</v>
      </c>
      <c r="G1347" s="80"/>
      <c r="H1347" s="79">
        <v>-9.2754220143503314</v>
      </c>
      <c r="I1347" s="80">
        <v>2.5554904944089918</v>
      </c>
      <c r="J1347" s="104">
        <v>6</v>
      </c>
      <c r="K1347" s="104">
        <v>0.86263887574356757</v>
      </c>
      <c r="L1347" s="104">
        <v>2.4326416295968598</v>
      </c>
      <c r="M1347" s="104">
        <v>10.001178788657491</v>
      </c>
    </row>
    <row r="1348" spans="1:13" s="81" customFormat="1" x14ac:dyDescent="0.25">
      <c r="A1348" s="79">
        <v>1345</v>
      </c>
      <c r="B1348" s="79">
        <v>80</v>
      </c>
      <c r="C1348" s="79">
        <v>80</v>
      </c>
      <c r="D1348" s="95"/>
      <c r="E1348" s="79">
        <v>1548.7979184244371</v>
      </c>
      <c r="F1348" s="79">
        <v>89.166317747306323</v>
      </c>
      <c r="G1348" s="80"/>
      <c r="H1348" s="79">
        <v>-7.8615391883051879</v>
      </c>
      <c r="I1348" s="80">
        <v>1.1416076683638481</v>
      </c>
      <c r="J1348" s="104">
        <v>6</v>
      </c>
      <c r="K1348" s="104">
        <v>1.292947390707619</v>
      </c>
      <c r="L1348" s="104">
        <v>3.646111641795486</v>
      </c>
      <c r="M1348" s="104">
        <v>17.379074421098672</v>
      </c>
    </row>
    <row r="1349" spans="1:13" s="81" customFormat="1" x14ac:dyDescent="0.25">
      <c r="A1349" s="79">
        <v>1346</v>
      </c>
      <c r="B1349" s="79">
        <v>81</v>
      </c>
      <c r="C1349" s="79">
        <v>81</v>
      </c>
      <c r="D1349" s="95"/>
      <c r="E1349" s="79">
        <v>1568.1578924047431</v>
      </c>
      <c r="F1349" s="79">
        <v>89.124011362396018</v>
      </c>
      <c r="G1349" s="80"/>
      <c r="H1349" s="79">
        <v>-7.8615391883051879</v>
      </c>
      <c r="I1349" s="80">
        <v>1.1416076683638481</v>
      </c>
      <c r="J1349" s="104">
        <v>6</v>
      </c>
      <c r="K1349" s="104">
        <v>1.317981578825745</v>
      </c>
      <c r="L1349" s="104">
        <v>3.7167080522885989</v>
      </c>
      <c r="M1349" s="104">
        <v>17.759185103393591</v>
      </c>
    </row>
    <row r="1350" spans="1:13" s="81" customFormat="1" x14ac:dyDescent="0.25">
      <c r="A1350" s="79">
        <v>1347</v>
      </c>
      <c r="B1350" s="79">
        <v>81</v>
      </c>
      <c r="C1350" s="79">
        <v>81</v>
      </c>
      <c r="D1350" s="95"/>
      <c r="E1350" s="79">
        <v>1568.1578924047431</v>
      </c>
      <c r="F1350" s="79">
        <v>89.087851302644012</v>
      </c>
      <c r="G1350" s="80"/>
      <c r="H1350" s="79">
        <v>-9.2754220143503314</v>
      </c>
      <c r="I1350" s="80">
        <v>2.5554904944089918</v>
      </c>
      <c r="J1350" s="104">
        <v>6</v>
      </c>
      <c r="K1350" s="104">
        <v>0.88711706560532322</v>
      </c>
      <c r="L1350" s="104">
        <v>2.5016701250070108</v>
      </c>
      <c r="M1350" s="104">
        <v>10.3682381630812</v>
      </c>
    </row>
    <row r="1351" spans="1:13" s="81" customFormat="1" x14ac:dyDescent="0.25">
      <c r="A1351" s="79">
        <v>1348</v>
      </c>
      <c r="B1351" s="79">
        <v>81</v>
      </c>
      <c r="C1351" s="79">
        <v>81</v>
      </c>
      <c r="D1351" s="95"/>
      <c r="E1351" s="79">
        <v>1568.1578924047431</v>
      </c>
      <c r="F1351" s="79">
        <v>89.022267937905966</v>
      </c>
      <c r="G1351" s="80"/>
      <c r="H1351" s="79">
        <v>-0.72156356599881277</v>
      </c>
      <c r="I1351" s="80">
        <v>-5.9983679539425268</v>
      </c>
      <c r="J1351" s="104">
        <v>6</v>
      </c>
      <c r="K1351" s="104">
        <v>0.97609167192812241</v>
      </c>
      <c r="L1351" s="104">
        <v>2.752578514837305</v>
      </c>
      <c r="M1351" s="104">
        <v>11.91285655777896</v>
      </c>
    </row>
    <row r="1352" spans="1:13" s="81" customFormat="1" x14ac:dyDescent="0.25">
      <c r="A1352" s="79">
        <v>1349</v>
      </c>
      <c r="B1352" s="79">
        <v>81</v>
      </c>
      <c r="C1352" s="79">
        <v>81</v>
      </c>
      <c r="D1352" s="95"/>
      <c r="E1352" s="79">
        <v>1568.1578924047431</v>
      </c>
      <c r="F1352" s="79">
        <v>89.07050005347844</v>
      </c>
      <c r="G1352" s="80"/>
      <c r="H1352" s="79">
        <v>-9.2754220143503314</v>
      </c>
      <c r="I1352" s="80">
        <v>2.5554904944089918</v>
      </c>
      <c r="J1352" s="104">
        <v>6</v>
      </c>
      <c r="K1352" s="104">
        <v>1.016917866869246</v>
      </c>
      <c r="L1352" s="104">
        <v>2.867708384571273</v>
      </c>
      <c r="M1352" s="104">
        <v>12.618408085461279</v>
      </c>
    </row>
    <row r="1353" spans="1:13" s="81" customFormat="1" x14ac:dyDescent="0.25">
      <c r="A1353" s="79">
        <v>1350</v>
      </c>
      <c r="B1353" s="79">
        <v>81</v>
      </c>
      <c r="C1353" s="79">
        <v>81</v>
      </c>
      <c r="D1353" s="95"/>
      <c r="E1353" s="79">
        <v>1568.1578924047431</v>
      </c>
      <c r="F1353" s="79">
        <v>89.005276834805272</v>
      </c>
      <c r="G1353" s="80"/>
      <c r="H1353" s="79">
        <v>-9.2754220143503314</v>
      </c>
      <c r="I1353" s="80">
        <v>2.5554904944089918</v>
      </c>
      <c r="J1353" s="104">
        <v>6</v>
      </c>
      <c r="K1353" s="104">
        <v>0.79665793002367402</v>
      </c>
      <c r="L1353" s="104">
        <v>2.2465753626667611</v>
      </c>
      <c r="M1353" s="104">
        <v>8.7880464497514943</v>
      </c>
    </row>
    <row r="1354" spans="1:13" s="81" customFormat="1" x14ac:dyDescent="0.25">
      <c r="A1354" s="79">
        <v>1351</v>
      </c>
      <c r="B1354" s="79">
        <v>80</v>
      </c>
      <c r="C1354" s="79">
        <v>80</v>
      </c>
      <c r="D1354" s="95"/>
      <c r="E1354" s="79">
        <v>1548.7979184244371</v>
      </c>
      <c r="F1354" s="79">
        <v>89.093723988069897</v>
      </c>
      <c r="G1354" s="80"/>
      <c r="H1354" s="79">
        <v>-23.768053388890991</v>
      </c>
      <c r="I1354" s="80">
        <v>17.04812186894965</v>
      </c>
      <c r="J1354" s="104">
        <v>6</v>
      </c>
      <c r="K1354" s="104">
        <v>0.1402525065922994</v>
      </c>
      <c r="L1354" s="104">
        <v>0.39551206859028432</v>
      </c>
      <c r="M1354" s="104">
        <v>-2.893683023326636</v>
      </c>
    </row>
    <row r="1355" spans="1:13" s="81" customFormat="1" x14ac:dyDescent="0.25">
      <c r="A1355" s="79">
        <v>1352</v>
      </c>
      <c r="B1355" s="79">
        <v>78</v>
      </c>
      <c r="C1355" s="79">
        <v>78</v>
      </c>
      <c r="D1355" s="95"/>
      <c r="E1355" s="79">
        <v>1510.077970463826</v>
      </c>
      <c r="F1355" s="79">
        <v>88.968145886388811</v>
      </c>
      <c r="G1355" s="80"/>
      <c r="H1355" s="79">
        <v>-2.493942640690809</v>
      </c>
      <c r="I1355" s="80">
        <v>-4.2259888792505311</v>
      </c>
      <c r="J1355" s="104">
        <v>6</v>
      </c>
      <c r="K1355" s="104">
        <v>0</v>
      </c>
      <c r="L1355" s="104">
        <v>0</v>
      </c>
      <c r="M1355" s="104">
        <v>-3.0535362472360612</v>
      </c>
    </row>
    <row r="1356" spans="1:13" s="81" customFormat="1" x14ac:dyDescent="0.25">
      <c r="A1356" s="79">
        <v>1353</v>
      </c>
      <c r="B1356" s="79">
        <v>77</v>
      </c>
      <c r="C1356" s="79">
        <v>77</v>
      </c>
      <c r="D1356" s="95"/>
      <c r="E1356" s="79">
        <v>1490.7179964835209</v>
      </c>
      <c r="F1356" s="79">
        <v>88.931704135427651</v>
      </c>
      <c r="G1356" s="80"/>
      <c r="H1356" s="79">
        <v>0</v>
      </c>
      <c r="I1356" s="80">
        <v>-6.7199315199413396</v>
      </c>
      <c r="J1356" s="104">
        <v>6</v>
      </c>
      <c r="K1356" s="104">
        <v>0.61004471624728296</v>
      </c>
      <c r="L1356" s="104">
        <v>1.720326099817338</v>
      </c>
      <c r="M1356" s="104">
        <v>5.7626374450354616</v>
      </c>
    </row>
    <row r="1357" spans="1:13" s="81" customFormat="1" x14ac:dyDescent="0.25">
      <c r="A1357" s="79">
        <v>1354</v>
      </c>
      <c r="B1357" s="79">
        <v>76</v>
      </c>
      <c r="C1357" s="79">
        <v>76</v>
      </c>
      <c r="D1357" s="95"/>
      <c r="E1357" s="79">
        <v>1471.3580225032149</v>
      </c>
      <c r="F1357" s="79">
        <v>88.955487570284063</v>
      </c>
      <c r="G1357" s="80"/>
      <c r="H1357" s="79">
        <v>-37.93436397876463</v>
      </c>
      <c r="I1357" s="80">
        <v>31.214432458823289</v>
      </c>
      <c r="J1357" s="104">
        <v>6</v>
      </c>
      <c r="K1357" s="104">
        <v>0</v>
      </c>
      <c r="L1357" s="104">
        <v>0</v>
      </c>
      <c r="M1357" s="104">
        <v>-5.054937984707025</v>
      </c>
    </row>
    <row r="1358" spans="1:13" s="81" customFormat="1" x14ac:dyDescent="0.25">
      <c r="A1358" s="79">
        <v>1355</v>
      </c>
      <c r="B1358" s="79">
        <v>73.114990234376208</v>
      </c>
      <c r="C1358" s="79">
        <v>73.114990234376208</v>
      </c>
      <c r="D1358" s="95"/>
      <c r="E1358" s="79">
        <v>1415.5043085078109</v>
      </c>
      <c r="F1358" s="79">
        <v>88.948204437738696</v>
      </c>
      <c r="G1358" s="80"/>
      <c r="H1358" s="79">
        <v>-9.6943646123945957</v>
      </c>
      <c r="I1358" s="80">
        <v>2.974433092453256</v>
      </c>
      <c r="J1358" s="104">
        <v>6</v>
      </c>
      <c r="K1358" s="104">
        <v>0</v>
      </c>
      <c r="L1358" s="104">
        <v>0</v>
      </c>
      <c r="M1358" s="104">
        <v>-4.8327879960087587</v>
      </c>
    </row>
    <row r="1359" spans="1:13" s="81" customFormat="1" x14ac:dyDescent="0.25">
      <c r="A1359" s="79">
        <v>1356</v>
      </c>
      <c r="B1359" s="79">
        <v>72</v>
      </c>
      <c r="C1359" s="79">
        <v>72</v>
      </c>
      <c r="D1359" s="95"/>
      <c r="E1359" s="79">
        <v>1393.9181265819941</v>
      </c>
      <c r="F1359" s="79">
        <v>88.930743317705264</v>
      </c>
      <c r="G1359" s="80"/>
      <c r="H1359" s="79">
        <v>-0.21611573953594099</v>
      </c>
      <c r="I1359" s="80">
        <v>-6.5038157804053984</v>
      </c>
      <c r="J1359" s="104">
        <v>6</v>
      </c>
      <c r="K1359" s="104">
        <v>0.46091557499455188</v>
      </c>
      <c r="L1359" s="104">
        <v>1.299781921484636</v>
      </c>
      <c r="M1359" s="104">
        <v>3.457073842601623</v>
      </c>
    </row>
    <row r="1360" spans="1:13" s="81" customFormat="1" x14ac:dyDescent="0.25">
      <c r="A1360" s="79">
        <v>1357</v>
      </c>
      <c r="B1360" s="79">
        <v>71</v>
      </c>
      <c r="C1360" s="79">
        <v>71</v>
      </c>
      <c r="D1360" s="95"/>
      <c r="E1360" s="79">
        <v>1374.5581526016881</v>
      </c>
      <c r="F1360" s="79">
        <v>89.013989812890387</v>
      </c>
      <c r="G1360" s="80"/>
      <c r="H1360" s="79">
        <v>-28.04464409331344</v>
      </c>
      <c r="I1360" s="80">
        <v>21.3247125733721</v>
      </c>
      <c r="J1360" s="104">
        <v>6</v>
      </c>
      <c r="K1360" s="104">
        <v>0.20153082317240359</v>
      </c>
      <c r="L1360" s="104">
        <v>0.56831692134617806</v>
      </c>
      <c r="M1360" s="104">
        <v>-1.0917774680507559</v>
      </c>
    </row>
    <row r="1361" spans="1:13" s="81" customFormat="1" x14ac:dyDescent="0.25">
      <c r="A1361" s="79">
        <v>1358</v>
      </c>
      <c r="B1361" s="79">
        <v>69</v>
      </c>
      <c r="C1361" s="79">
        <v>69</v>
      </c>
      <c r="D1361" s="95"/>
      <c r="E1361" s="79">
        <v>1335.838204641077</v>
      </c>
      <c r="F1361" s="79">
        <v>89.08782250663657</v>
      </c>
      <c r="G1361" s="80"/>
      <c r="H1361" s="79">
        <v>-22.27588827688481</v>
      </c>
      <c r="I1361" s="80">
        <v>15.55595675694347</v>
      </c>
      <c r="J1361" s="104">
        <v>6</v>
      </c>
      <c r="K1361" s="104">
        <v>0</v>
      </c>
      <c r="L1361" s="104">
        <v>0</v>
      </c>
      <c r="M1361" s="104">
        <v>-4.5219722547554806</v>
      </c>
    </row>
    <row r="1362" spans="1:13" s="81" customFormat="1" x14ac:dyDescent="0.25">
      <c r="A1362" s="79">
        <v>1359</v>
      </c>
      <c r="B1362" s="79">
        <v>66</v>
      </c>
      <c r="C1362" s="79">
        <v>66</v>
      </c>
      <c r="D1362" s="95"/>
      <c r="E1362" s="79">
        <v>1277.7582827001611</v>
      </c>
      <c r="F1362" s="79">
        <v>89.080850531409624</v>
      </c>
      <c r="G1362" s="80"/>
      <c r="H1362" s="79">
        <v>-8.3929727401393777</v>
      </c>
      <c r="I1362" s="80">
        <v>1.673041220198038</v>
      </c>
      <c r="J1362" s="104">
        <v>6</v>
      </c>
      <c r="K1362" s="104">
        <v>0</v>
      </c>
      <c r="L1362" s="104">
        <v>0</v>
      </c>
      <c r="M1362" s="104">
        <v>-4.299648342659097</v>
      </c>
    </row>
    <row r="1363" spans="1:13" s="81" customFormat="1" x14ac:dyDescent="0.25">
      <c r="A1363" s="79">
        <v>1360</v>
      </c>
      <c r="B1363" s="79">
        <v>64</v>
      </c>
      <c r="C1363" s="79">
        <v>64</v>
      </c>
      <c r="D1363" s="95"/>
      <c r="E1363" s="79">
        <v>1239.03833473955</v>
      </c>
      <c r="F1363" s="79">
        <v>89.071559873090692</v>
      </c>
      <c r="G1363" s="80"/>
      <c r="H1363" s="79">
        <v>-17.409177855826631</v>
      </c>
      <c r="I1363" s="80">
        <v>10.68924633588529</v>
      </c>
      <c r="J1363" s="104">
        <v>6</v>
      </c>
      <c r="K1363" s="104">
        <v>0</v>
      </c>
      <c r="L1363" s="104">
        <v>0</v>
      </c>
      <c r="M1363" s="104">
        <v>-4.1533469422750047</v>
      </c>
    </row>
    <row r="1364" spans="1:13" s="81" customFormat="1" x14ac:dyDescent="0.25">
      <c r="A1364" s="79">
        <v>1361</v>
      </c>
      <c r="B1364" s="79">
        <v>62</v>
      </c>
      <c r="C1364" s="79">
        <v>62</v>
      </c>
      <c r="D1364" s="95"/>
      <c r="E1364" s="79">
        <v>1200.3183867789389</v>
      </c>
      <c r="F1364" s="79">
        <v>89.032253148948897</v>
      </c>
      <c r="G1364" s="80"/>
      <c r="H1364" s="79">
        <v>-17.073464320473349</v>
      </c>
      <c r="I1364" s="80">
        <v>10.353532800531999</v>
      </c>
      <c r="J1364" s="104">
        <v>6</v>
      </c>
      <c r="K1364" s="104">
        <v>0</v>
      </c>
      <c r="L1364" s="104">
        <v>0</v>
      </c>
      <c r="M1364" s="104">
        <v>-4.0085232981706787</v>
      </c>
    </row>
    <row r="1365" spans="1:13" s="81" customFormat="1" x14ac:dyDescent="0.25">
      <c r="A1365" s="79">
        <v>1362</v>
      </c>
      <c r="B1365" s="79">
        <v>60.202880859376087</v>
      </c>
      <c r="C1365" s="79">
        <v>60.202880859376087</v>
      </c>
      <c r="D1365" s="95"/>
      <c r="E1365" s="79">
        <v>1387.999959322213</v>
      </c>
      <c r="F1365" s="79">
        <v>89.066211747255835</v>
      </c>
      <c r="G1365" s="80"/>
      <c r="H1365" s="79">
        <v>-6.3826660300317339</v>
      </c>
      <c r="I1365" s="80">
        <v>-0.3372654899096057</v>
      </c>
      <c r="J1365" s="104">
        <v>5</v>
      </c>
      <c r="K1365" s="104">
        <v>0</v>
      </c>
      <c r="L1365" s="104">
        <v>0</v>
      </c>
      <c r="M1365" s="104">
        <v>-3.7837308444675961</v>
      </c>
    </row>
    <row r="1366" spans="1:13" s="81" customFormat="1" x14ac:dyDescent="0.25">
      <c r="A1366" s="79">
        <v>1363</v>
      </c>
      <c r="B1366" s="79">
        <v>59</v>
      </c>
      <c r="C1366" s="79">
        <v>59</v>
      </c>
      <c r="D1366" s="95"/>
      <c r="E1366" s="79">
        <v>1360.267090727712</v>
      </c>
      <c r="F1366" s="79">
        <v>89.010326437055937</v>
      </c>
      <c r="G1366" s="80"/>
      <c r="H1366" s="79">
        <v>0</v>
      </c>
      <c r="I1366" s="80">
        <v>-6.7199315199413396</v>
      </c>
      <c r="J1366" s="104">
        <v>5</v>
      </c>
      <c r="K1366" s="104">
        <v>0.36188260100856318</v>
      </c>
      <c r="L1366" s="104">
        <v>1.0205089348441481</v>
      </c>
      <c r="M1366" s="104">
        <v>1.8211484589864619</v>
      </c>
    </row>
    <row r="1367" spans="1:13" s="81" customFormat="1" x14ac:dyDescent="0.25">
      <c r="A1367" s="79">
        <v>1364</v>
      </c>
      <c r="B1367" s="79">
        <v>59</v>
      </c>
      <c r="C1367" s="79">
        <v>59</v>
      </c>
      <c r="D1367" s="95"/>
      <c r="E1367" s="79">
        <v>1360.267090727712</v>
      </c>
      <c r="F1367" s="79">
        <v>89.078420329385096</v>
      </c>
      <c r="G1367" s="80"/>
      <c r="H1367" s="79">
        <v>-0.16677568721521169</v>
      </c>
      <c r="I1367" s="80">
        <v>-6.5531558327261283</v>
      </c>
      <c r="J1367" s="104">
        <v>5</v>
      </c>
      <c r="K1367" s="104">
        <v>0.79514258414309114</v>
      </c>
      <c r="L1367" s="104">
        <v>2.2423020872835169</v>
      </c>
      <c r="M1367" s="104">
        <v>9.3675060639821481</v>
      </c>
    </row>
    <row r="1368" spans="1:13" s="81" customFormat="1" x14ac:dyDescent="0.25">
      <c r="A1368" s="79">
        <v>1365</v>
      </c>
      <c r="B1368" s="79">
        <v>60</v>
      </c>
      <c r="C1368" s="79">
        <v>60</v>
      </c>
      <c r="D1368" s="95"/>
      <c r="E1368" s="79">
        <v>1383.3224651468261</v>
      </c>
      <c r="F1368" s="79">
        <v>89.082810211412081</v>
      </c>
      <c r="G1368" s="80"/>
      <c r="H1368" s="79">
        <v>-1.372471217892137</v>
      </c>
      <c r="I1368" s="80">
        <v>-5.3474603020492024</v>
      </c>
      <c r="J1368" s="104">
        <v>5</v>
      </c>
      <c r="K1368" s="104">
        <v>1.3064852736592401</v>
      </c>
      <c r="L1368" s="104">
        <v>3.6842884717190572</v>
      </c>
      <c r="M1368" s="104">
        <v>17.90566091079814</v>
      </c>
    </row>
    <row r="1369" spans="1:13" s="81" customFormat="1" x14ac:dyDescent="0.25">
      <c r="A1369" s="79">
        <v>1366</v>
      </c>
      <c r="B1369" s="79">
        <v>61.766601562498963</v>
      </c>
      <c r="C1369" s="79">
        <v>61.766601562498963</v>
      </c>
      <c r="D1369" s="95"/>
      <c r="E1369" s="79">
        <v>1424.0521256196309</v>
      </c>
      <c r="F1369" s="79">
        <v>89.075799719966142</v>
      </c>
      <c r="G1369" s="80"/>
      <c r="H1369" s="79">
        <v>-0.60715757149067162</v>
      </c>
      <c r="I1369" s="80">
        <v>-6.112773948450668</v>
      </c>
      <c r="J1369" s="104">
        <v>5</v>
      </c>
      <c r="K1369" s="104">
        <v>1.1038209374312851</v>
      </c>
      <c r="L1369" s="104">
        <v>3.112775043556224</v>
      </c>
      <c r="M1369" s="104">
        <v>14.45740448079694</v>
      </c>
    </row>
    <row r="1370" spans="1:13" s="81" customFormat="1" x14ac:dyDescent="0.25">
      <c r="A1370" s="79">
        <v>1367</v>
      </c>
      <c r="B1370" s="79">
        <v>62</v>
      </c>
      <c r="C1370" s="79">
        <v>62</v>
      </c>
      <c r="D1370" s="95"/>
      <c r="E1370" s="79">
        <v>1429.433213985054</v>
      </c>
      <c r="F1370" s="79">
        <v>89.041103039269828</v>
      </c>
      <c r="G1370" s="80"/>
      <c r="H1370" s="79">
        <v>-0.66787096534452706</v>
      </c>
      <c r="I1370" s="80">
        <v>-6.0520605545968129</v>
      </c>
      <c r="J1370" s="104">
        <v>5</v>
      </c>
      <c r="K1370" s="104">
        <v>0.62868608099776113</v>
      </c>
      <c r="L1370" s="104">
        <v>1.7728947484136861</v>
      </c>
      <c r="M1370" s="104">
        <v>6.2881343368865492</v>
      </c>
    </row>
    <row r="1371" spans="1:13" s="81" customFormat="1" x14ac:dyDescent="0.25">
      <c r="A1371" s="79">
        <v>1368</v>
      </c>
      <c r="B1371" s="79">
        <v>62</v>
      </c>
      <c r="C1371" s="79">
        <v>62</v>
      </c>
      <c r="D1371" s="95"/>
      <c r="E1371" s="79">
        <v>1429.433213985054</v>
      </c>
      <c r="F1371" s="79">
        <v>89.048517245020122</v>
      </c>
      <c r="G1371" s="80"/>
      <c r="H1371" s="79">
        <v>-1.2411484804049291</v>
      </c>
      <c r="I1371" s="80">
        <v>-5.4787830395364114</v>
      </c>
      <c r="J1371" s="104">
        <v>5</v>
      </c>
      <c r="K1371" s="104">
        <v>0.59173291943622375</v>
      </c>
      <c r="L1371" s="104">
        <v>1.668686832810151</v>
      </c>
      <c r="M1371" s="104">
        <v>5.6411302324972006</v>
      </c>
    </row>
    <row r="1372" spans="1:13" s="81" customFormat="1" x14ac:dyDescent="0.25">
      <c r="A1372" s="79">
        <v>1369</v>
      </c>
      <c r="B1372" s="79">
        <v>61</v>
      </c>
      <c r="C1372" s="79">
        <v>61</v>
      </c>
      <c r="D1372" s="95"/>
      <c r="E1372" s="79">
        <v>1406.3778395659399</v>
      </c>
      <c r="F1372" s="79">
        <v>89.086855152747304</v>
      </c>
      <c r="G1372" s="80"/>
      <c r="H1372" s="79">
        <v>-19.188036093754771</v>
      </c>
      <c r="I1372" s="80">
        <v>12.468104573813431</v>
      </c>
      <c r="J1372" s="104">
        <v>5</v>
      </c>
      <c r="K1372" s="104">
        <v>0</v>
      </c>
      <c r="L1372" s="104">
        <v>0</v>
      </c>
      <c r="M1372" s="104">
        <v>-4.7968263707421768</v>
      </c>
    </row>
    <row r="1373" spans="1:13" s="81" customFormat="1" x14ac:dyDescent="0.25">
      <c r="A1373" s="79">
        <v>1370</v>
      </c>
      <c r="B1373" s="79">
        <v>58.273681640625988</v>
      </c>
      <c r="C1373" s="79">
        <v>58.273681640625988</v>
      </c>
      <c r="D1373" s="95"/>
      <c r="E1373" s="79">
        <v>1343.5215490048679</v>
      </c>
      <c r="F1373" s="79">
        <v>89.036220442830427</v>
      </c>
      <c r="G1373" s="80"/>
      <c r="H1373" s="79">
        <v>-20.177051713603159</v>
      </c>
      <c r="I1373" s="80">
        <v>13.457120193661821</v>
      </c>
      <c r="J1373" s="104">
        <v>5</v>
      </c>
      <c r="K1373" s="104">
        <v>0</v>
      </c>
      <c r="L1373" s="104">
        <v>0</v>
      </c>
      <c r="M1373" s="104">
        <v>-4.3111437707666349</v>
      </c>
    </row>
    <row r="1374" spans="1:13" s="81" customFormat="1" x14ac:dyDescent="0.25">
      <c r="A1374" s="79">
        <v>1371</v>
      </c>
      <c r="B1374" s="79">
        <v>58</v>
      </c>
      <c r="C1374" s="79">
        <v>58</v>
      </c>
      <c r="D1374" s="95"/>
      <c r="E1374" s="79">
        <v>1337.2117163085991</v>
      </c>
      <c r="F1374" s="79">
        <v>89.023958390383029</v>
      </c>
      <c r="G1374" s="80"/>
      <c r="H1374" s="79">
        <v>-1.8346190518044221</v>
      </c>
      <c r="I1374" s="80">
        <v>-4.8853124681369184</v>
      </c>
      <c r="J1374" s="104">
        <v>5</v>
      </c>
      <c r="K1374" s="104">
        <v>0.66189308283161408</v>
      </c>
      <c r="L1374" s="104">
        <v>1.8665384935851519</v>
      </c>
      <c r="M1374" s="104">
        <v>7.1404619088435766</v>
      </c>
    </row>
    <row r="1375" spans="1:13" s="81" customFormat="1" x14ac:dyDescent="0.25">
      <c r="A1375" s="79">
        <v>1372</v>
      </c>
      <c r="B1375" s="79">
        <v>58</v>
      </c>
      <c r="C1375" s="79">
        <v>58</v>
      </c>
      <c r="D1375" s="95"/>
      <c r="E1375" s="79">
        <v>1337.2117163085991</v>
      </c>
      <c r="F1375" s="79">
        <v>89.104986886166941</v>
      </c>
      <c r="G1375" s="80"/>
      <c r="H1375" s="79">
        <v>-0.1955192118647531</v>
      </c>
      <c r="I1375" s="80">
        <v>-6.5244123080765863</v>
      </c>
      <c r="J1375" s="104">
        <v>5</v>
      </c>
      <c r="K1375" s="104">
        <v>0.6447245440223478</v>
      </c>
      <c r="L1375" s="104">
        <v>1.818123214143021</v>
      </c>
      <c r="M1375" s="104">
        <v>6.8440491809957731</v>
      </c>
    </row>
    <row r="1376" spans="1:13" s="81" customFormat="1" x14ac:dyDescent="0.25">
      <c r="A1376" s="79">
        <v>1373</v>
      </c>
      <c r="B1376" s="79">
        <v>58</v>
      </c>
      <c r="C1376" s="79">
        <v>58</v>
      </c>
      <c r="D1376" s="95"/>
      <c r="E1376" s="79">
        <v>1337.2117163085991</v>
      </c>
      <c r="F1376" s="79">
        <v>89.142766125324968</v>
      </c>
      <c r="G1376" s="80"/>
      <c r="H1376" s="79">
        <v>-3.3260084173555118</v>
      </c>
      <c r="I1376" s="80">
        <v>-3.3939231025858279</v>
      </c>
      <c r="J1376" s="104">
        <v>5</v>
      </c>
      <c r="K1376" s="104">
        <v>0.32044076401490051</v>
      </c>
      <c r="L1376" s="104">
        <v>0.90364295452201937</v>
      </c>
      <c r="M1376" s="104">
        <v>1.166917018972141</v>
      </c>
    </row>
    <row r="1377" spans="1:13" s="81" customFormat="1" x14ac:dyDescent="0.25">
      <c r="A1377" s="79">
        <v>1374</v>
      </c>
      <c r="B1377" s="79">
        <v>56.608398437501897</v>
      </c>
      <c r="C1377" s="79">
        <v>56.608398437501897</v>
      </c>
      <c r="D1377" s="95"/>
      <c r="E1377" s="79">
        <v>1305.1278212429811</v>
      </c>
      <c r="F1377" s="79">
        <v>89.167610761028257</v>
      </c>
      <c r="G1377" s="80"/>
      <c r="H1377" s="79">
        <v>-25.63428165026605</v>
      </c>
      <c r="I1377" s="80">
        <v>18.91435013032471</v>
      </c>
      <c r="J1377" s="104">
        <v>5</v>
      </c>
      <c r="K1377" s="104">
        <v>0.18035742707675051</v>
      </c>
      <c r="L1377" s="104">
        <v>0.50860794435643641</v>
      </c>
      <c r="M1377" s="104">
        <v>-1.212261079598929</v>
      </c>
    </row>
    <row r="1378" spans="1:13" s="81" customFormat="1" x14ac:dyDescent="0.25">
      <c r="A1378" s="79">
        <v>1375</v>
      </c>
      <c r="B1378" s="79">
        <v>56</v>
      </c>
      <c r="C1378" s="79">
        <v>56</v>
      </c>
      <c r="D1378" s="95"/>
      <c r="E1378" s="79">
        <v>1291.100967470371</v>
      </c>
      <c r="F1378" s="79">
        <v>89.195875515056571</v>
      </c>
      <c r="G1378" s="80"/>
      <c r="H1378" s="79">
        <v>-0.88381165148777141</v>
      </c>
      <c r="I1378" s="80">
        <v>-5.8361198684535687</v>
      </c>
      <c r="J1378" s="104">
        <v>5</v>
      </c>
      <c r="K1378" s="104">
        <v>0.42856343939481911</v>
      </c>
      <c r="L1378" s="104">
        <v>1.2085488990933899</v>
      </c>
      <c r="M1378" s="104">
        <v>3.2265212322094161</v>
      </c>
    </row>
    <row r="1379" spans="1:13" s="81" customFormat="1" x14ac:dyDescent="0.25">
      <c r="A1379" s="79">
        <v>1376</v>
      </c>
      <c r="B1379" s="79">
        <v>55</v>
      </c>
      <c r="C1379" s="79">
        <v>55</v>
      </c>
      <c r="D1379" s="95"/>
      <c r="E1379" s="79">
        <v>1268.0455930512569</v>
      </c>
      <c r="F1379" s="79">
        <v>89.21840146766786</v>
      </c>
      <c r="G1379" s="80"/>
      <c r="H1379" s="79">
        <v>-35.963178259363232</v>
      </c>
      <c r="I1379" s="80">
        <v>29.243246739421888</v>
      </c>
      <c r="J1379" s="104">
        <v>5</v>
      </c>
      <c r="K1379" s="104">
        <v>0</v>
      </c>
      <c r="L1379" s="104">
        <v>0</v>
      </c>
      <c r="M1379" s="104">
        <v>-4.2628080461215614</v>
      </c>
    </row>
    <row r="1380" spans="1:13" s="81" customFormat="1" x14ac:dyDescent="0.25">
      <c r="A1380" s="79">
        <v>1377</v>
      </c>
      <c r="B1380" s="79">
        <v>51.343261718750902</v>
      </c>
      <c r="C1380" s="79">
        <v>51.343261718750902</v>
      </c>
      <c r="D1380" s="95"/>
      <c r="E1380" s="79">
        <v>1183.738122824353</v>
      </c>
      <c r="F1380" s="79">
        <v>89.209110809348928</v>
      </c>
      <c r="G1380" s="80"/>
      <c r="H1380" s="79">
        <v>-11.810238305158711</v>
      </c>
      <c r="I1380" s="80">
        <v>5.0903067852173658</v>
      </c>
      <c r="J1380" s="104">
        <v>5</v>
      </c>
      <c r="K1380" s="104">
        <v>0</v>
      </c>
      <c r="L1380" s="104">
        <v>0</v>
      </c>
      <c r="M1380" s="104">
        <v>-3.9469488326814659</v>
      </c>
    </row>
    <row r="1381" spans="1:13" s="81" customFormat="1" x14ac:dyDescent="0.25">
      <c r="A1381" s="79">
        <v>1378</v>
      </c>
      <c r="B1381" s="79">
        <v>46.361572265625867</v>
      </c>
      <c r="C1381" s="79">
        <v>46.361572265625867</v>
      </c>
      <c r="D1381" s="95"/>
      <c r="E1381" s="79">
        <v>1317.5314622609901</v>
      </c>
      <c r="F1381" s="79">
        <v>89.210012107172119</v>
      </c>
      <c r="G1381" s="80"/>
      <c r="H1381" s="79">
        <v>-8.6442874411369974</v>
      </c>
      <c r="I1381" s="80">
        <v>1.924355921195658</v>
      </c>
      <c r="J1381" s="104">
        <v>4</v>
      </c>
      <c r="K1381" s="104">
        <v>0</v>
      </c>
      <c r="L1381" s="104">
        <v>0</v>
      </c>
      <c r="M1381" s="104">
        <v>-4.4515164417330944</v>
      </c>
    </row>
    <row r="1382" spans="1:13" s="81" customFormat="1" x14ac:dyDescent="0.25">
      <c r="A1382" s="79">
        <v>1379</v>
      </c>
      <c r="B1382" s="79">
        <v>42</v>
      </c>
      <c r="C1382" s="79">
        <v>42</v>
      </c>
      <c r="D1382" s="95"/>
      <c r="E1382" s="79">
        <v>1193.581639076333</v>
      </c>
      <c r="F1382" s="79">
        <v>89.20234521294843</v>
      </c>
      <c r="G1382" s="80"/>
      <c r="H1382" s="79">
        <v>-13.30605089295743</v>
      </c>
      <c r="I1382" s="80">
        <v>6.5861193730160918</v>
      </c>
      <c r="J1382" s="104">
        <v>4</v>
      </c>
      <c r="K1382" s="104">
        <v>0</v>
      </c>
      <c r="L1382" s="104">
        <v>0</v>
      </c>
      <c r="M1382" s="104">
        <v>-3.9834734450598548</v>
      </c>
    </row>
    <row r="1383" spans="1:13" s="81" customFormat="1" x14ac:dyDescent="0.25">
      <c r="A1383" s="79">
        <v>1380</v>
      </c>
      <c r="B1383" s="79">
        <v>36.248372520020098</v>
      </c>
      <c r="C1383" s="79">
        <v>36.248372520020098</v>
      </c>
      <c r="D1383" s="95"/>
      <c r="E1383" s="79">
        <v>1397.608006848099</v>
      </c>
      <c r="F1383" s="79">
        <v>89.10539159412555</v>
      </c>
      <c r="G1383" s="80"/>
      <c r="H1383" s="79">
        <v>0</v>
      </c>
      <c r="I1383" s="80">
        <v>-6.7199315199413396</v>
      </c>
      <c r="J1383" s="104">
        <v>3</v>
      </c>
      <c r="K1383" s="104">
        <v>0</v>
      </c>
      <c r="L1383" s="104">
        <v>0</v>
      </c>
      <c r="M1383" s="104">
        <v>-4.7623578261317778</v>
      </c>
    </row>
    <row r="1384" spans="1:13" s="81" customFormat="1" x14ac:dyDescent="0.25">
      <c r="A1384" s="79">
        <v>1381</v>
      </c>
      <c r="B1384" s="79">
        <v>31.52115872387806</v>
      </c>
      <c r="C1384" s="79">
        <v>31.52115872387806</v>
      </c>
      <c r="D1384" s="95"/>
      <c r="E1384" s="79">
        <v>1215.343496960877</v>
      </c>
      <c r="F1384" s="79">
        <v>88.914270945383677</v>
      </c>
      <c r="G1384" s="80"/>
      <c r="H1384" s="79">
        <v>0</v>
      </c>
      <c r="I1384" s="80">
        <v>-6.7199315199413396</v>
      </c>
      <c r="J1384" s="104">
        <v>3</v>
      </c>
      <c r="K1384" s="104">
        <v>0</v>
      </c>
      <c r="L1384" s="104">
        <v>0</v>
      </c>
      <c r="M1384" s="104">
        <v>-4.0645489813291933</v>
      </c>
    </row>
    <row r="1385" spans="1:13" s="81" customFormat="1" x14ac:dyDescent="0.25">
      <c r="A1385" s="79">
        <v>1382</v>
      </c>
      <c r="B1385" s="79">
        <v>29</v>
      </c>
      <c r="C1385" s="79">
        <v>29</v>
      </c>
      <c r="D1385" s="95"/>
      <c r="E1385" s="79">
        <v>1118.136605338892</v>
      </c>
      <c r="F1385" s="79">
        <v>88.948229543690616</v>
      </c>
      <c r="G1385" s="80"/>
      <c r="H1385" s="79">
        <v>-2.5014029623625209</v>
      </c>
      <c r="I1385" s="80">
        <v>-4.2185285575788187</v>
      </c>
      <c r="J1385" s="104">
        <v>3</v>
      </c>
      <c r="K1385" s="104">
        <v>0</v>
      </c>
      <c r="L1385" s="104">
        <v>0</v>
      </c>
      <c r="M1385" s="104">
        <v>-3.1041399576328148</v>
      </c>
    </row>
    <row r="1386" spans="1:13" s="81" customFormat="1" x14ac:dyDescent="0.25">
      <c r="A1386" s="79">
        <v>1383</v>
      </c>
      <c r="B1386" s="79">
        <v>28.731282417724071</v>
      </c>
      <c r="C1386" s="79">
        <v>28.731282417724071</v>
      </c>
      <c r="D1386" s="95"/>
      <c r="E1386" s="79">
        <v>1107.775813434034</v>
      </c>
      <c r="F1386" s="79">
        <v>88.987630122948971</v>
      </c>
      <c r="G1386" s="80"/>
      <c r="H1386" s="79">
        <v>-2.8172756833586039</v>
      </c>
      <c r="I1386" s="80">
        <v>-3.9026558365827348</v>
      </c>
      <c r="J1386" s="104">
        <v>3</v>
      </c>
      <c r="K1386" s="104">
        <v>0.65616223618507907</v>
      </c>
      <c r="L1386" s="104">
        <v>1.850377506041923</v>
      </c>
      <c r="M1386" s="104">
        <v>7.6258779043664093</v>
      </c>
    </row>
    <row r="1387" spans="1:13" s="81" customFormat="1" x14ac:dyDescent="0.25">
      <c r="A1387" s="79">
        <v>1384</v>
      </c>
      <c r="B1387" s="79">
        <v>32</v>
      </c>
      <c r="C1387" s="79">
        <v>32</v>
      </c>
      <c r="D1387" s="95"/>
      <c r="E1387" s="79">
        <v>1233.805909339467</v>
      </c>
      <c r="F1387" s="79">
        <v>89.006977658205102</v>
      </c>
      <c r="G1387" s="80"/>
      <c r="H1387" s="79">
        <v>0</v>
      </c>
      <c r="I1387" s="80">
        <v>-6.7199315199413396</v>
      </c>
      <c r="J1387" s="104">
        <v>3</v>
      </c>
      <c r="K1387" s="104">
        <v>1.2337668692768351</v>
      </c>
      <c r="L1387" s="104">
        <v>3.4792225713606748</v>
      </c>
      <c r="M1387" s="104">
        <v>16.900046025567089</v>
      </c>
    </row>
    <row r="1388" spans="1:13" s="81" customFormat="1" x14ac:dyDescent="0.25">
      <c r="A1388" s="79">
        <v>1385</v>
      </c>
      <c r="B1388" s="79">
        <v>35.14990234374843</v>
      </c>
      <c r="C1388" s="79">
        <v>35.14990234374843</v>
      </c>
      <c r="D1388" s="95"/>
      <c r="E1388" s="79">
        <v>1355.254913263188</v>
      </c>
      <c r="F1388" s="79">
        <v>89.139688218879158</v>
      </c>
      <c r="G1388" s="80"/>
      <c r="H1388" s="79">
        <v>-2.277132108584659</v>
      </c>
      <c r="I1388" s="80">
        <v>-4.4427994113566811</v>
      </c>
      <c r="J1388" s="104">
        <v>3</v>
      </c>
      <c r="K1388" s="104">
        <v>0.85749885037175122</v>
      </c>
      <c r="L1388" s="104">
        <v>2.418146758048338</v>
      </c>
      <c r="M1388" s="104">
        <v>10.44440732024324</v>
      </c>
    </row>
    <row r="1389" spans="1:13" s="81" customFormat="1" x14ac:dyDescent="0.25">
      <c r="A1389" s="79">
        <v>1386</v>
      </c>
      <c r="B1389" s="79">
        <v>36</v>
      </c>
      <c r="C1389" s="79">
        <v>36</v>
      </c>
      <c r="D1389" s="95"/>
      <c r="E1389" s="79">
        <v>1388.0316480069009</v>
      </c>
      <c r="F1389" s="79">
        <v>89.098458866782934</v>
      </c>
      <c r="G1389" s="80"/>
      <c r="H1389" s="79">
        <v>0</v>
      </c>
      <c r="I1389" s="80">
        <v>-6.7199315199413396</v>
      </c>
      <c r="J1389" s="104">
        <v>3</v>
      </c>
      <c r="K1389" s="104">
        <v>0.5557689372496788</v>
      </c>
      <c r="L1389" s="104">
        <v>1.567268403044094</v>
      </c>
      <c r="M1389" s="104">
        <v>5.1432438271153389</v>
      </c>
    </row>
    <row r="1390" spans="1:13" s="81" customFormat="1" x14ac:dyDescent="0.25">
      <c r="A1390" s="79">
        <v>1387</v>
      </c>
      <c r="B1390" s="79">
        <v>37</v>
      </c>
      <c r="C1390" s="79">
        <v>37</v>
      </c>
      <c r="D1390" s="95"/>
      <c r="E1390" s="79">
        <v>1426.5880826737589</v>
      </c>
      <c r="F1390" s="79">
        <v>89.090441615961751</v>
      </c>
      <c r="G1390" s="80"/>
      <c r="H1390" s="79">
        <v>-1.372471217892137</v>
      </c>
      <c r="I1390" s="80">
        <v>-5.3474603020492024</v>
      </c>
      <c r="J1390" s="104">
        <v>3</v>
      </c>
      <c r="K1390" s="104">
        <v>0.80389503830899178</v>
      </c>
      <c r="L1390" s="104">
        <v>2.2669840080313568</v>
      </c>
      <c r="M1390" s="104">
        <v>9.3391359775394243</v>
      </c>
    </row>
    <row r="1391" spans="1:13" s="81" customFormat="1" x14ac:dyDescent="0.25">
      <c r="A1391" s="79">
        <v>1388</v>
      </c>
      <c r="B1391" s="79">
        <v>39</v>
      </c>
      <c r="C1391" s="79">
        <v>39</v>
      </c>
      <c r="D1391" s="95"/>
      <c r="E1391" s="79">
        <v>1503.700952007476</v>
      </c>
      <c r="F1391" s="79">
        <v>89.03513792074591</v>
      </c>
      <c r="G1391" s="80"/>
      <c r="H1391" s="79">
        <v>-1.861639642928713</v>
      </c>
      <c r="I1391" s="80">
        <v>-4.8582918770126273</v>
      </c>
      <c r="J1391" s="104">
        <v>3</v>
      </c>
      <c r="K1391" s="104">
        <v>1.1304675851561381</v>
      </c>
      <c r="L1391" s="104">
        <v>3.187918590140308</v>
      </c>
      <c r="M1391" s="104">
        <v>14.73009110085358</v>
      </c>
    </row>
    <row r="1392" spans="1:13" s="81" customFormat="1" x14ac:dyDescent="0.25">
      <c r="A1392" s="79">
        <v>1389</v>
      </c>
      <c r="B1392" s="79">
        <v>42</v>
      </c>
      <c r="C1392" s="79">
        <v>42</v>
      </c>
      <c r="D1392" s="95"/>
      <c r="E1392" s="79">
        <v>1619.370256008051</v>
      </c>
      <c r="F1392" s="79">
        <v>89.071411673815433</v>
      </c>
      <c r="G1392" s="80"/>
      <c r="H1392" s="79">
        <v>0</v>
      </c>
      <c r="I1392" s="80">
        <v>-6.7199315199413396</v>
      </c>
      <c r="J1392" s="104">
        <v>3</v>
      </c>
      <c r="K1392" s="104">
        <v>1.460555901356162</v>
      </c>
      <c r="L1392" s="104">
        <v>4.118767641824375</v>
      </c>
      <c r="M1392" s="104">
        <v>20.051664012032511</v>
      </c>
    </row>
    <row r="1393" spans="1:13" s="81" customFormat="1" x14ac:dyDescent="0.25">
      <c r="A1393" s="79">
        <v>1390</v>
      </c>
      <c r="B1393" s="79">
        <v>45.376302239256837</v>
      </c>
      <c r="C1393" s="79">
        <v>45.376302239256837</v>
      </c>
      <c r="D1393" s="95"/>
      <c r="E1393" s="79">
        <v>1289.531457189411</v>
      </c>
      <c r="F1393" s="79">
        <v>89.052499062033974</v>
      </c>
      <c r="G1393" s="80"/>
      <c r="H1393" s="79">
        <v>-0.77684689235746152</v>
      </c>
      <c r="I1393" s="80">
        <v>-5.943084627583878</v>
      </c>
      <c r="J1393" s="104">
        <v>4</v>
      </c>
      <c r="K1393" s="104">
        <v>1.43566912878231</v>
      </c>
      <c r="L1393" s="104">
        <v>4.0485869431661126</v>
      </c>
      <c r="M1393" s="104">
        <v>20.10125834582988</v>
      </c>
    </row>
    <row r="1394" spans="1:13" s="81" customFormat="1" x14ac:dyDescent="0.25">
      <c r="A1394" s="79">
        <v>1391</v>
      </c>
      <c r="B1394" s="79">
        <v>48.680012860839369</v>
      </c>
      <c r="C1394" s="79">
        <v>48.680012860839369</v>
      </c>
      <c r="D1394" s="95"/>
      <c r="E1394" s="79">
        <v>1383.418322397562</v>
      </c>
      <c r="F1394" s="79">
        <v>89.153129273149574</v>
      </c>
      <c r="G1394" s="80"/>
      <c r="H1394" s="79">
        <v>-1.5047408325774361</v>
      </c>
      <c r="I1394" s="80">
        <v>-5.2151906873639033</v>
      </c>
      <c r="J1394" s="104">
        <v>4</v>
      </c>
      <c r="K1394" s="104">
        <v>1.960080064467691</v>
      </c>
      <c r="L1394" s="104">
        <v>5.5274257817988888</v>
      </c>
      <c r="M1394" s="104">
        <v>28.37571836146418</v>
      </c>
    </row>
    <row r="1395" spans="1:13" s="81" customFormat="1" x14ac:dyDescent="0.25">
      <c r="A1395" s="79">
        <v>1392</v>
      </c>
      <c r="B1395" s="79">
        <v>53</v>
      </c>
      <c r="C1395" s="79">
        <v>53</v>
      </c>
      <c r="D1395" s="95"/>
      <c r="E1395" s="79">
        <v>1506.1863540725151</v>
      </c>
      <c r="F1395" s="79">
        <v>89.201190578998649</v>
      </c>
      <c r="G1395" s="80"/>
      <c r="H1395" s="79">
        <v>-8.8104093591890926</v>
      </c>
      <c r="I1395" s="80">
        <v>2.090477839247753</v>
      </c>
      <c r="J1395" s="104">
        <v>4</v>
      </c>
      <c r="K1395" s="104">
        <v>1.5505947631508989</v>
      </c>
      <c r="L1395" s="104">
        <v>4.3726772320855343</v>
      </c>
      <c r="M1395" s="104">
        <v>21.752134360192368</v>
      </c>
    </row>
    <row r="1396" spans="1:13" s="81" customFormat="1" x14ac:dyDescent="0.25">
      <c r="A1396" s="79">
        <v>1393</v>
      </c>
      <c r="B1396" s="79">
        <v>53.669433428466341</v>
      </c>
      <c r="C1396" s="79">
        <v>53.669433428466341</v>
      </c>
      <c r="D1396" s="95"/>
      <c r="E1396" s="79">
        <v>1525.2107219011179</v>
      </c>
      <c r="F1396" s="79">
        <v>89.140978532058895</v>
      </c>
      <c r="G1396" s="80"/>
      <c r="H1396" s="79">
        <v>-0.72252269350362841</v>
      </c>
      <c r="I1396" s="80">
        <v>-5.9974088264377112</v>
      </c>
      <c r="J1396" s="104">
        <v>4</v>
      </c>
      <c r="K1396" s="104">
        <v>0.56562716414271019</v>
      </c>
      <c r="L1396" s="104">
        <v>1.595068602882443</v>
      </c>
      <c r="M1396" s="104">
        <v>4.8597446017442234</v>
      </c>
    </row>
    <row r="1397" spans="1:13" s="81" customFormat="1" x14ac:dyDescent="0.25">
      <c r="A1397" s="79">
        <v>1394</v>
      </c>
      <c r="B1397" s="79">
        <v>54</v>
      </c>
      <c r="C1397" s="79">
        <v>54</v>
      </c>
      <c r="D1397" s="95"/>
      <c r="E1397" s="79">
        <v>1534.604964526713</v>
      </c>
      <c r="F1397" s="79">
        <v>89.011559119310732</v>
      </c>
      <c r="G1397" s="80"/>
      <c r="H1397" s="79">
        <v>-0.60715757149067162</v>
      </c>
      <c r="I1397" s="80">
        <v>-6.112773948450668</v>
      </c>
      <c r="J1397" s="104">
        <v>4</v>
      </c>
      <c r="K1397" s="104">
        <v>0.79732126202922693</v>
      </c>
      <c r="L1397" s="104">
        <v>2.2484459589224199</v>
      </c>
      <c r="M1397" s="104">
        <v>8.9060713683248238</v>
      </c>
    </row>
    <row r="1398" spans="1:13" s="81" customFormat="1" x14ac:dyDescent="0.25">
      <c r="A1398" s="79">
        <v>1395</v>
      </c>
      <c r="B1398" s="79">
        <v>54.653157378661668</v>
      </c>
      <c r="C1398" s="79">
        <v>54.653157378661668</v>
      </c>
      <c r="D1398" s="95"/>
      <c r="E1398" s="79">
        <v>1553.1667896361851</v>
      </c>
      <c r="F1398" s="79">
        <v>89.043070842504093</v>
      </c>
      <c r="G1398" s="80"/>
      <c r="H1398" s="79">
        <v>-0.92600558683589484</v>
      </c>
      <c r="I1398" s="80">
        <v>-5.7939259331054451</v>
      </c>
      <c r="J1398" s="104">
        <v>4</v>
      </c>
      <c r="K1398" s="104">
        <v>0.86205489777322475</v>
      </c>
      <c r="L1398" s="104">
        <v>2.430994811720494</v>
      </c>
      <c r="M1398" s="104">
        <v>9.9776693955816391</v>
      </c>
    </row>
    <row r="1399" spans="1:13" s="81" customFormat="1" x14ac:dyDescent="0.25">
      <c r="A1399" s="79">
        <v>1396</v>
      </c>
      <c r="B1399" s="79">
        <v>55</v>
      </c>
      <c r="C1399" s="79">
        <v>55</v>
      </c>
      <c r="D1399" s="95"/>
      <c r="E1399" s="79">
        <v>1563.0235749809119</v>
      </c>
      <c r="F1399" s="79">
        <v>88.973508501840641</v>
      </c>
      <c r="G1399" s="80"/>
      <c r="H1399" s="79">
        <v>-2.1241351401259232</v>
      </c>
      <c r="I1399" s="80">
        <v>-4.5957963798154164</v>
      </c>
      <c r="J1399" s="104">
        <v>4</v>
      </c>
      <c r="K1399" s="104">
        <v>0.45414292171946818</v>
      </c>
      <c r="L1399" s="104">
        <v>1.2806830392488999</v>
      </c>
      <c r="M1399" s="104">
        <v>2.734564410115524</v>
      </c>
    </row>
    <row r="1400" spans="1:13" s="81" customFormat="1" x14ac:dyDescent="0.25">
      <c r="A1400" s="79">
        <v>1397</v>
      </c>
      <c r="B1400" s="79">
        <v>54</v>
      </c>
      <c r="C1400" s="79">
        <v>54</v>
      </c>
      <c r="D1400" s="95"/>
      <c r="E1400" s="79">
        <v>1534.604964526713</v>
      </c>
      <c r="F1400" s="79">
        <v>89.028167856562703</v>
      </c>
      <c r="G1400" s="80"/>
      <c r="H1400" s="79">
        <v>-1.4290119630451541</v>
      </c>
      <c r="I1400" s="80">
        <v>-5.2909195568961849</v>
      </c>
      <c r="J1400" s="104">
        <v>4</v>
      </c>
      <c r="K1400" s="104">
        <v>0.29707331854429031</v>
      </c>
      <c r="L1400" s="104">
        <v>0.83774675829489842</v>
      </c>
      <c r="M1400" s="104">
        <v>1.5708804255009579E-2</v>
      </c>
    </row>
    <row r="1401" spans="1:13" s="81" customFormat="1" x14ac:dyDescent="0.25">
      <c r="A1401" s="79">
        <v>1398</v>
      </c>
      <c r="B1401" s="79">
        <v>53.368815288574623</v>
      </c>
      <c r="C1401" s="79">
        <v>53.368815288574623</v>
      </c>
      <c r="D1401" s="95"/>
      <c r="E1401" s="79">
        <v>1516.6675720880701</v>
      </c>
      <c r="F1401" s="79">
        <v>89.041347844897331</v>
      </c>
      <c r="G1401" s="80"/>
      <c r="H1401" s="79">
        <v>-3.0942579210582588</v>
      </c>
      <c r="I1401" s="80">
        <v>-3.6256735988830799</v>
      </c>
      <c r="J1401" s="104">
        <v>4</v>
      </c>
      <c r="K1401" s="104">
        <v>0.30200139392696329</v>
      </c>
      <c r="L1401" s="104">
        <v>0.85164393087403645</v>
      </c>
      <c r="M1401" s="104">
        <v>0.1746886823394673</v>
      </c>
    </row>
    <row r="1402" spans="1:13" s="81" customFormat="1" x14ac:dyDescent="0.25">
      <c r="A1402" s="79">
        <v>1399</v>
      </c>
      <c r="B1402" s="79">
        <v>52.37532570849649</v>
      </c>
      <c r="C1402" s="79">
        <v>52.37532570849649</v>
      </c>
      <c r="D1402" s="95"/>
      <c r="E1402" s="79">
        <v>1488.433978721524</v>
      </c>
      <c r="F1402" s="79">
        <v>88.915990240168554</v>
      </c>
      <c r="G1402" s="80"/>
      <c r="H1402" s="79">
        <v>-2.2839248745972269</v>
      </c>
      <c r="I1402" s="80">
        <v>-4.4360066453441132</v>
      </c>
      <c r="J1402" s="104">
        <v>4</v>
      </c>
      <c r="K1402" s="104">
        <v>0.39399645901036678</v>
      </c>
      <c r="L1402" s="104">
        <v>1.111070014409234</v>
      </c>
      <c r="M1402" s="104">
        <v>1.934658333054474</v>
      </c>
    </row>
    <row r="1403" spans="1:13" s="81" customFormat="1" x14ac:dyDescent="0.25">
      <c r="A1403" s="79">
        <v>1400</v>
      </c>
      <c r="B1403" s="79">
        <v>52</v>
      </c>
      <c r="C1403" s="79">
        <v>52</v>
      </c>
      <c r="D1403" s="95"/>
      <c r="E1403" s="79">
        <v>1477.767743618316</v>
      </c>
      <c r="F1403" s="79">
        <v>88.935190213813271</v>
      </c>
      <c r="G1403" s="80"/>
      <c r="H1403" s="79">
        <v>-18.001185442545179</v>
      </c>
      <c r="I1403" s="80">
        <v>11.281253922603829</v>
      </c>
      <c r="J1403" s="104">
        <v>4</v>
      </c>
      <c r="K1403" s="104">
        <v>0.2118416160193938</v>
      </c>
      <c r="L1403" s="104">
        <v>0.59739335717469044</v>
      </c>
      <c r="M1403" s="104">
        <v>-1.303282327625737</v>
      </c>
    </row>
    <row r="1404" spans="1:13" s="81" customFormat="1" x14ac:dyDescent="0.25">
      <c r="A1404" s="79">
        <v>1401</v>
      </c>
      <c r="B1404" s="79">
        <v>50</v>
      </c>
      <c r="C1404" s="79">
        <v>50</v>
      </c>
      <c r="D1404" s="95"/>
      <c r="E1404" s="79">
        <v>1420.9305227099201</v>
      </c>
      <c r="F1404" s="79">
        <v>88.960128988875013</v>
      </c>
      <c r="G1404" s="80"/>
      <c r="H1404" s="79">
        <v>-22.651417395849752</v>
      </c>
      <c r="I1404" s="80">
        <v>15.931485875908409</v>
      </c>
      <c r="J1404" s="104">
        <v>4</v>
      </c>
      <c r="K1404" s="104">
        <v>0</v>
      </c>
      <c r="L1404" s="104">
        <v>0</v>
      </c>
      <c r="M1404" s="104">
        <v>-4.8542136856714633</v>
      </c>
    </row>
    <row r="1405" spans="1:13" s="81" customFormat="1" x14ac:dyDescent="0.25">
      <c r="A1405" s="79">
        <v>1402</v>
      </c>
      <c r="B1405" s="79">
        <v>48.39322936328162</v>
      </c>
      <c r="C1405" s="79">
        <v>48.39322936328162</v>
      </c>
      <c r="D1405" s="95"/>
      <c r="E1405" s="79">
        <v>1375.2683338957761</v>
      </c>
      <c r="F1405" s="79">
        <v>88.982331927154334</v>
      </c>
      <c r="G1405" s="80"/>
      <c r="H1405" s="79">
        <v>-20.563390995530231</v>
      </c>
      <c r="I1405" s="80">
        <v>13.84345947558889</v>
      </c>
      <c r="J1405" s="104">
        <v>4</v>
      </c>
      <c r="K1405" s="104">
        <v>0</v>
      </c>
      <c r="L1405" s="104">
        <v>0</v>
      </c>
      <c r="M1405" s="104">
        <v>-4.6749401028617266</v>
      </c>
    </row>
    <row r="1406" spans="1:13" s="81" customFormat="1" x14ac:dyDescent="0.25">
      <c r="A1406" s="79">
        <v>1403</v>
      </c>
      <c r="B1406" s="79">
        <v>46</v>
      </c>
      <c r="C1406" s="79">
        <v>46</v>
      </c>
      <c r="D1406" s="95"/>
      <c r="E1406" s="79">
        <v>1307.256080893126</v>
      </c>
      <c r="F1406" s="79">
        <v>88.988593142730409</v>
      </c>
      <c r="G1406" s="80"/>
      <c r="H1406" s="79">
        <v>-17.82091055743269</v>
      </c>
      <c r="I1406" s="80">
        <v>11.100979037491349</v>
      </c>
      <c r="J1406" s="104">
        <v>4</v>
      </c>
      <c r="K1406" s="104">
        <v>0</v>
      </c>
      <c r="L1406" s="104">
        <v>0</v>
      </c>
      <c r="M1406" s="104">
        <v>-4.4121245617296472</v>
      </c>
    </row>
    <row r="1407" spans="1:13" s="81" customFormat="1" x14ac:dyDescent="0.25">
      <c r="A1407" s="79">
        <v>1404</v>
      </c>
      <c r="B1407" s="79">
        <v>43</v>
      </c>
      <c r="C1407" s="79">
        <v>43</v>
      </c>
      <c r="D1407" s="95"/>
      <c r="E1407" s="79">
        <v>1222.0002495305309</v>
      </c>
      <c r="F1407" s="79">
        <v>89.022551741037347</v>
      </c>
      <c r="G1407" s="80"/>
      <c r="H1407" s="79">
        <v>-13.95138590209034</v>
      </c>
      <c r="I1407" s="80">
        <v>7.2314543821490016</v>
      </c>
      <c r="J1407" s="104">
        <v>4</v>
      </c>
      <c r="K1407" s="104">
        <v>0</v>
      </c>
      <c r="L1407" s="104">
        <v>0</v>
      </c>
      <c r="M1407" s="104">
        <v>-4.0894403146127409</v>
      </c>
    </row>
    <row r="1408" spans="1:13" s="81" customFormat="1" x14ac:dyDescent="0.25">
      <c r="A1408" s="79">
        <v>1405</v>
      </c>
      <c r="B1408" s="79">
        <v>38</v>
      </c>
      <c r="C1408" s="79">
        <v>38</v>
      </c>
      <c r="D1408" s="95"/>
      <c r="E1408" s="79">
        <v>1465.144517340618</v>
      </c>
      <c r="F1408" s="79">
        <v>89.06660434869174</v>
      </c>
      <c r="G1408" s="80"/>
      <c r="H1408" s="79">
        <v>-21.884330196743651</v>
      </c>
      <c r="I1408" s="80">
        <v>15.16439867680231</v>
      </c>
      <c r="J1408" s="104">
        <v>3</v>
      </c>
      <c r="K1408" s="104">
        <v>0</v>
      </c>
      <c r="L1408" s="104">
        <v>0</v>
      </c>
      <c r="M1408" s="104">
        <v>-5.0300467013176542</v>
      </c>
    </row>
    <row r="1409" spans="1:13" s="81" customFormat="1" x14ac:dyDescent="0.25">
      <c r="A1409" s="79">
        <v>1406</v>
      </c>
      <c r="B1409" s="79">
        <v>33</v>
      </c>
      <c r="C1409" s="79">
        <v>33</v>
      </c>
      <c r="D1409" s="95"/>
      <c r="E1409" s="79">
        <v>1272.3623440063261</v>
      </c>
      <c r="F1409" s="79">
        <v>88.893623451630333</v>
      </c>
      <c r="G1409" s="80"/>
      <c r="H1409" s="79">
        <v>-10.803129606523751</v>
      </c>
      <c r="I1409" s="80">
        <v>4.0831980865824056</v>
      </c>
      <c r="J1409" s="104">
        <v>3</v>
      </c>
      <c r="K1409" s="104">
        <v>0</v>
      </c>
      <c r="L1409" s="104">
        <v>0</v>
      </c>
      <c r="M1409" s="104">
        <v>-4.2791697195574976</v>
      </c>
    </row>
    <row r="1410" spans="1:13" s="81" customFormat="1" x14ac:dyDescent="0.25">
      <c r="A1410" s="79">
        <v>1407</v>
      </c>
      <c r="B1410" s="79">
        <v>27.84993468335027</v>
      </c>
      <c r="C1410" s="79">
        <v>27.84993468335027</v>
      </c>
      <c r="D1410" s="95"/>
      <c r="E1410" s="79">
        <v>1715.8848587673699</v>
      </c>
      <c r="F1410" s="79">
        <v>88.850741752821392</v>
      </c>
      <c r="G1410" s="80"/>
      <c r="H1410" s="79">
        <v>0</v>
      </c>
      <c r="I1410" s="80">
        <v>-6.7199315199413396</v>
      </c>
      <c r="J1410" s="104">
        <v>2</v>
      </c>
      <c r="K1410" s="104">
        <v>0</v>
      </c>
      <c r="L1410" s="104">
        <v>0</v>
      </c>
      <c r="M1410" s="104">
        <v>-6.0723319780065879</v>
      </c>
    </row>
    <row r="1411" spans="1:13" s="81" customFormat="1" x14ac:dyDescent="0.25">
      <c r="A1411" s="79">
        <v>1408</v>
      </c>
      <c r="B1411" s="79">
        <v>26</v>
      </c>
      <c r="C1411" s="79">
        <v>26</v>
      </c>
      <c r="D1411" s="95"/>
      <c r="E1411" s="79">
        <v>1601.907036235275</v>
      </c>
      <c r="F1411" s="79">
        <v>88.855853129656452</v>
      </c>
      <c r="G1411" s="80"/>
      <c r="H1411" s="79">
        <v>0</v>
      </c>
      <c r="I1411" s="80">
        <v>-6.7199315199413396</v>
      </c>
      <c r="J1411" s="104">
        <v>2</v>
      </c>
      <c r="K1411" s="104">
        <v>0.46050906355436783</v>
      </c>
      <c r="L1411" s="104">
        <v>1.298635559223317</v>
      </c>
      <c r="M1411" s="104">
        <v>2.7012156317335378</v>
      </c>
    </row>
    <row r="1412" spans="1:13" s="81" customFormat="1" x14ac:dyDescent="0.25">
      <c r="A1412" s="79">
        <v>1409</v>
      </c>
      <c r="B1412" s="79">
        <v>27</v>
      </c>
      <c r="C1412" s="79">
        <v>27</v>
      </c>
      <c r="D1412" s="95"/>
      <c r="E1412" s="79">
        <v>1663.518845321247</v>
      </c>
      <c r="F1412" s="79">
        <v>88.910143513821154</v>
      </c>
      <c r="G1412" s="80"/>
      <c r="H1412" s="79">
        <v>0</v>
      </c>
      <c r="I1412" s="80">
        <v>-6.7199315199413396</v>
      </c>
      <c r="J1412" s="104">
        <v>2</v>
      </c>
      <c r="K1412" s="104">
        <v>0.58812726486168476</v>
      </c>
      <c r="L1412" s="104">
        <v>1.658518886909951</v>
      </c>
      <c r="M1412" s="104">
        <v>4.755856121552327</v>
      </c>
    </row>
    <row r="1413" spans="1:13" s="81" customFormat="1" x14ac:dyDescent="0.25">
      <c r="A1413" s="79">
        <v>1410</v>
      </c>
      <c r="B1413" s="79">
        <v>27</v>
      </c>
      <c r="C1413" s="79">
        <v>27</v>
      </c>
      <c r="D1413" s="95"/>
      <c r="E1413" s="79">
        <v>1663.518845321247</v>
      </c>
      <c r="F1413" s="79">
        <v>88.982433386784265</v>
      </c>
      <c r="G1413" s="80"/>
      <c r="H1413" s="79">
        <v>-0.1569902777190102</v>
      </c>
      <c r="I1413" s="80">
        <v>-6.5629412422223297</v>
      </c>
      <c r="J1413" s="104">
        <v>2</v>
      </c>
      <c r="K1413" s="104">
        <v>0.41145055401714192</v>
      </c>
      <c r="L1413" s="104">
        <v>1.1602905623283399</v>
      </c>
      <c r="M1413" s="104">
        <v>1.5728835127991589</v>
      </c>
    </row>
    <row r="1414" spans="1:13" s="81" customFormat="1" x14ac:dyDescent="0.25">
      <c r="A1414" s="79">
        <v>1411</v>
      </c>
      <c r="B1414" s="79">
        <v>27</v>
      </c>
      <c r="C1414" s="79">
        <v>27</v>
      </c>
      <c r="D1414" s="95"/>
      <c r="E1414" s="79">
        <v>1663.518845321247</v>
      </c>
      <c r="F1414" s="79">
        <v>89.057141758829545</v>
      </c>
      <c r="G1414" s="80"/>
      <c r="H1414" s="79">
        <v>-1.286425435901386</v>
      </c>
      <c r="I1414" s="80">
        <v>-5.4335060840399532</v>
      </c>
      <c r="J1414" s="104">
        <v>2</v>
      </c>
      <c r="K1414" s="104">
        <v>0.49549274000961652</v>
      </c>
      <c r="L1414" s="104">
        <v>1.3972895268271179</v>
      </c>
      <c r="M1414" s="104">
        <v>3.0914025905572018</v>
      </c>
    </row>
    <row r="1415" spans="1:13" s="81" customFormat="1" x14ac:dyDescent="0.25">
      <c r="A1415" s="79">
        <v>1412</v>
      </c>
      <c r="B1415" s="79">
        <v>27</v>
      </c>
      <c r="C1415" s="79">
        <v>27</v>
      </c>
      <c r="D1415" s="95"/>
      <c r="E1415" s="79">
        <v>1663.518845321247</v>
      </c>
      <c r="F1415" s="79">
        <v>88.996442521453403</v>
      </c>
      <c r="G1415" s="80"/>
      <c r="H1415" s="79">
        <v>0</v>
      </c>
      <c r="I1415" s="80">
        <v>-6.7199315199413396</v>
      </c>
      <c r="J1415" s="104">
        <v>2</v>
      </c>
      <c r="K1415" s="104">
        <v>0.3111254314043726</v>
      </c>
      <c r="L1415" s="104">
        <v>0.8773737165603307</v>
      </c>
      <c r="M1415" s="104">
        <v>-0.2503735409000909</v>
      </c>
    </row>
    <row r="1416" spans="1:13" s="81" customFormat="1" x14ac:dyDescent="0.25">
      <c r="A1416" s="79">
        <v>1413</v>
      </c>
      <c r="B1416" s="79">
        <v>26</v>
      </c>
      <c r="C1416" s="79">
        <v>26</v>
      </c>
      <c r="D1416" s="95"/>
      <c r="E1416" s="79">
        <v>1601.907036235275</v>
      </c>
      <c r="F1416" s="79">
        <v>89.065470568311753</v>
      </c>
      <c r="G1416" s="80"/>
      <c r="H1416" s="79">
        <v>-3.585286514693649</v>
      </c>
      <c r="I1416" s="80">
        <v>-3.1346450052476902</v>
      </c>
      <c r="J1416" s="104">
        <v>2</v>
      </c>
      <c r="K1416" s="104">
        <v>0.31848118641075951</v>
      </c>
      <c r="L1416" s="104">
        <v>0.89811694567834166</v>
      </c>
      <c r="M1416" s="104">
        <v>0.13597236782386929</v>
      </c>
    </row>
    <row r="1417" spans="1:13" s="81" customFormat="1" x14ac:dyDescent="0.25">
      <c r="A1417" s="79">
        <v>1414</v>
      </c>
      <c r="B1417" s="79">
        <v>26</v>
      </c>
      <c r="C1417" s="79">
        <v>26</v>
      </c>
      <c r="D1417" s="95"/>
      <c r="E1417" s="79">
        <v>1601.907036235275</v>
      </c>
      <c r="F1417" s="79">
        <v>88.987186105642763</v>
      </c>
      <c r="G1417" s="80"/>
      <c r="H1417" s="79">
        <v>-1.9650768592520049</v>
      </c>
      <c r="I1417" s="80">
        <v>-4.7548546606893343</v>
      </c>
      <c r="J1417" s="104">
        <v>2</v>
      </c>
      <c r="K1417" s="104">
        <v>0.41607723027775267</v>
      </c>
      <c r="L1417" s="104">
        <v>1.1733377893832631</v>
      </c>
      <c r="M1417" s="104">
        <v>1.9012713696111381</v>
      </c>
    </row>
    <row r="1418" spans="1:13" s="81" customFormat="1" x14ac:dyDescent="0.25">
      <c r="A1418" s="79">
        <v>1415</v>
      </c>
      <c r="B1418" s="79">
        <v>26.521321375243879</v>
      </c>
      <c r="C1418" s="79">
        <v>26.521321375243879</v>
      </c>
      <c r="D1418" s="95"/>
      <c r="E1418" s="79">
        <v>1634.0265892792379</v>
      </c>
      <c r="F1418" s="79">
        <v>89.065715287705061</v>
      </c>
      <c r="G1418" s="80"/>
      <c r="H1418" s="79">
        <v>-3.3668117173905152</v>
      </c>
      <c r="I1418" s="80">
        <v>-3.353119802550824</v>
      </c>
      <c r="J1418" s="104">
        <v>2</v>
      </c>
      <c r="K1418" s="104">
        <v>0.90437628244796031</v>
      </c>
      <c r="L1418" s="104">
        <v>2.5503411165032479</v>
      </c>
      <c r="M1418" s="104">
        <v>10.461794781691671</v>
      </c>
    </row>
    <row r="1419" spans="1:13" s="81" customFormat="1" x14ac:dyDescent="0.25">
      <c r="A1419" s="79">
        <v>1416</v>
      </c>
      <c r="B1419" s="79">
        <v>30.514810955322019</v>
      </c>
      <c r="C1419" s="79">
        <v>30.514810955322019</v>
      </c>
      <c r="D1419" s="95"/>
      <c r="E1419" s="79">
        <v>1176.542314970407</v>
      </c>
      <c r="F1419" s="79">
        <v>88.966974636223</v>
      </c>
      <c r="G1419" s="80"/>
      <c r="H1419" s="79">
        <v>-1.2985919641800929</v>
      </c>
      <c r="I1419" s="80">
        <v>-5.4213395557612456</v>
      </c>
      <c r="J1419" s="104">
        <v>3</v>
      </c>
      <c r="K1419" s="104">
        <v>1.0360289520694439</v>
      </c>
      <c r="L1419" s="104">
        <v>2.9216016448358322</v>
      </c>
      <c r="M1419" s="104">
        <v>13.76239242071121</v>
      </c>
    </row>
    <row r="1420" spans="1:13" s="81" customFormat="1" x14ac:dyDescent="0.25">
      <c r="A1420" s="79">
        <v>1417</v>
      </c>
      <c r="B1420" s="79">
        <v>32.514810955322019</v>
      </c>
      <c r="C1420" s="79">
        <v>32.514810955322019</v>
      </c>
      <c r="D1420" s="95"/>
      <c r="E1420" s="79">
        <v>1253.6551843041241</v>
      </c>
      <c r="F1420" s="79">
        <v>89.05109184055172</v>
      </c>
      <c r="G1420" s="80"/>
      <c r="H1420" s="79">
        <v>-3.9885742398069302</v>
      </c>
      <c r="I1420" s="80">
        <v>-2.7313572801344099</v>
      </c>
      <c r="J1420" s="104">
        <v>3</v>
      </c>
      <c r="K1420" s="104">
        <v>0.90908098130557757</v>
      </c>
      <c r="L1420" s="104">
        <v>2.563608367281728</v>
      </c>
      <c r="M1420" s="104">
        <v>11.540034375571761</v>
      </c>
    </row>
    <row r="1421" spans="1:13" s="81" customFormat="1" x14ac:dyDescent="0.25">
      <c r="A1421" s="79">
        <v>1418</v>
      </c>
      <c r="B1421" s="79">
        <v>36</v>
      </c>
      <c r="C1421" s="79">
        <v>36</v>
      </c>
      <c r="D1421" s="95"/>
      <c r="E1421" s="79">
        <v>1388.0316480069009</v>
      </c>
      <c r="F1421" s="79">
        <v>89.040015275758961</v>
      </c>
      <c r="G1421" s="80"/>
      <c r="H1421" s="79">
        <v>-6.1771103998063737</v>
      </c>
      <c r="I1421" s="80">
        <v>-0.54282112013496597</v>
      </c>
      <c r="J1421" s="104">
        <v>3</v>
      </c>
      <c r="K1421" s="104">
        <v>1.316250229899107</v>
      </c>
      <c r="L1421" s="104">
        <v>3.711825648315481</v>
      </c>
      <c r="M1421" s="104">
        <v>18.059691325925691</v>
      </c>
    </row>
    <row r="1422" spans="1:13" s="81" customFormat="1" x14ac:dyDescent="0.25">
      <c r="A1422" s="79">
        <v>1419</v>
      </c>
      <c r="B1422" s="79">
        <v>39</v>
      </c>
      <c r="C1422" s="79">
        <v>39</v>
      </c>
      <c r="D1422" s="95"/>
      <c r="E1422" s="79">
        <v>1503.700952007476</v>
      </c>
      <c r="F1422" s="79">
        <v>89.101469633901971</v>
      </c>
      <c r="G1422" s="80"/>
      <c r="H1422" s="79">
        <v>-3.9885742398069302</v>
      </c>
      <c r="I1422" s="80">
        <v>-2.7313572801344099</v>
      </c>
      <c r="J1422" s="104">
        <v>3</v>
      </c>
      <c r="K1422" s="104">
        <v>1.142415216708818</v>
      </c>
      <c r="L1422" s="104">
        <v>3.2216109111188671</v>
      </c>
      <c r="M1422" s="104">
        <v>14.932954023876119</v>
      </c>
    </row>
    <row r="1423" spans="1:13" s="81" customFormat="1" x14ac:dyDescent="0.25">
      <c r="A1423" s="79">
        <v>1420</v>
      </c>
      <c r="B1423" s="79">
        <v>41</v>
      </c>
      <c r="C1423" s="79">
        <v>41</v>
      </c>
      <c r="D1423" s="95"/>
      <c r="E1423" s="79">
        <v>1580.8138213411919</v>
      </c>
      <c r="F1423" s="79">
        <v>89.014934560370264</v>
      </c>
      <c r="G1423" s="80"/>
      <c r="H1423" s="79">
        <v>-0.92600558683589484</v>
      </c>
      <c r="I1423" s="80">
        <v>-5.7939259331054451</v>
      </c>
      <c r="J1423" s="104">
        <v>3</v>
      </c>
      <c r="K1423" s="104">
        <v>0.79523323413553393</v>
      </c>
      <c r="L1423" s="104">
        <v>2.242557720262206</v>
      </c>
      <c r="M1423" s="104">
        <v>8.722021202384072</v>
      </c>
    </row>
    <row r="1424" spans="1:13" s="81" customFormat="1" x14ac:dyDescent="0.25">
      <c r="A1424" s="79">
        <v>1421</v>
      </c>
      <c r="B1424" s="79">
        <v>41</v>
      </c>
      <c r="C1424" s="79">
        <v>41</v>
      </c>
      <c r="D1424" s="95"/>
      <c r="E1424" s="79">
        <v>1580.8138213411919</v>
      </c>
      <c r="F1424" s="79">
        <v>89.053067867834997</v>
      </c>
      <c r="G1424" s="80"/>
      <c r="H1424" s="79">
        <v>-8.5131179551558986</v>
      </c>
      <c r="I1424" s="80">
        <v>1.793186435214559</v>
      </c>
      <c r="J1424" s="104">
        <v>3</v>
      </c>
      <c r="K1424" s="104">
        <v>0.26573721531808481</v>
      </c>
      <c r="L1424" s="104">
        <v>0.74937894719699893</v>
      </c>
      <c r="M1424" s="104">
        <v>-0.73675967000105047</v>
      </c>
    </row>
    <row r="1425" spans="1:13" s="81" customFormat="1" x14ac:dyDescent="0.25">
      <c r="A1425" s="79">
        <v>1422</v>
      </c>
      <c r="B1425" s="79">
        <v>39</v>
      </c>
      <c r="C1425" s="79">
        <v>39</v>
      </c>
      <c r="D1425" s="95"/>
      <c r="E1425" s="79">
        <v>1503.700952007476</v>
      </c>
      <c r="F1425" s="79">
        <v>88.981191142844253</v>
      </c>
      <c r="G1425" s="80"/>
      <c r="H1425" s="79">
        <v>-11.37891084066197</v>
      </c>
      <c r="I1425" s="80">
        <v>4.6589793207206318</v>
      </c>
      <c r="J1425" s="104">
        <v>3</v>
      </c>
      <c r="K1425" s="104">
        <v>0</v>
      </c>
      <c r="L1425" s="104">
        <v>0</v>
      </c>
      <c r="M1425" s="104">
        <v>-5.1852378008576734</v>
      </c>
    </row>
    <row r="1426" spans="1:13" s="81" customFormat="1" x14ac:dyDescent="0.25">
      <c r="A1426" s="79">
        <v>1423</v>
      </c>
      <c r="B1426" s="79">
        <v>35.521810156738468</v>
      </c>
      <c r="C1426" s="79">
        <v>35.521810156738468</v>
      </c>
      <c r="D1426" s="95"/>
      <c r="E1426" s="79">
        <v>1369.594352556833</v>
      </c>
      <c r="F1426" s="79">
        <v>88.987496639142705</v>
      </c>
      <c r="G1426" s="80"/>
      <c r="H1426" s="79">
        <v>-23.713244578015779</v>
      </c>
      <c r="I1426" s="80">
        <v>16.993313058074438</v>
      </c>
      <c r="J1426" s="104">
        <v>3</v>
      </c>
      <c r="K1426" s="104">
        <v>0</v>
      </c>
      <c r="L1426" s="104">
        <v>0</v>
      </c>
      <c r="M1426" s="104">
        <v>-4.6528244578646234</v>
      </c>
    </row>
    <row r="1427" spans="1:13" s="81" customFormat="1" x14ac:dyDescent="0.25">
      <c r="A1427" s="79">
        <v>1424</v>
      </c>
      <c r="B1427" s="79">
        <v>35</v>
      </c>
      <c r="C1427" s="79">
        <v>35</v>
      </c>
      <c r="D1427" s="95"/>
      <c r="E1427" s="79">
        <v>1349.475213340042</v>
      </c>
      <c r="F1427" s="79">
        <v>89.023773920541643</v>
      </c>
      <c r="G1427" s="80"/>
      <c r="H1427" s="79">
        <v>-3.136397267926788</v>
      </c>
      <c r="I1427" s="80">
        <v>-3.5835342520145521</v>
      </c>
      <c r="J1427" s="104">
        <v>3</v>
      </c>
      <c r="K1427" s="104">
        <v>0.29065154764618878</v>
      </c>
      <c r="L1427" s="104">
        <v>0.81963736436225232</v>
      </c>
      <c r="M1427" s="104">
        <v>0.59418487272218334</v>
      </c>
    </row>
    <row r="1428" spans="1:13" s="81" customFormat="1" x14ac:dyDescent="0.25">
      <c r="A1428" s="79">
        <v>1425</v>
      </c>
      <c r="B1428" s="79">
        <v>34</v>
      </c>
      <c r="C1428" s="79">
        <v>34</v>
      </c>
      <c r="D1428" s="95"/>
      <c r="E1428" s="79">
        <v>1310.9187786731841</v>
      </c>
      <c r="F1428" s="79">
        <v>89.091867812870802</v>
      </c>
      <c r="G1428" s="80"/>
      <c r="H1428" s="79">
        <v>-2.8175492525815651</v>
      </c>
      <c r="I1428" s="80">
        <v>-3.902382267359775</v>
      </c>
      <c r="J1428" s="104">
        <v>3</v>
      </c>
      <c r="K1428" s="104">
        <v>0.28374921858513491</v>
      </c>
      <c r="L1428" s="104">
        <v>0.80017279641008043</v>
      </c>
      <c r="M1428" s="104">
        <v>0.6084037430299899</v>
      </c>
    </row>
    <row r="1429" spans="1:13" s="81" customFormat="1" x14ac:dyDescent="0.25">
      <c r="A1429" s="79">
        <v>1426</v>
      </c>
      <c r="B1429" s="79">
        <v>35</v>
      </c>
      <c r="C1429" s="79">
        <v>35</v>
      </c>
      <c r="D1429" s="95"/>
      <c r="E1429" s="79">
        <v>1349.475213340042</v>
      </c>
      <c r="F1429" s="79">
        <v>89.114393765482092</v>
      </c>
      <c r="G1429" s="80"/>
      <c r="H1429" s="79">
        <v>-3.9885742398069302</v>
      </c>
      <c r="I1429" s="80">
        <v>-2.7313572801344099</v>
      </c>
      <c r="J1429" s="104">
        <v>3</v>
      </c>
      <c r="K1429" s="104">
        <v>0.99623238484902155</v>
      </c>
      <c r="L1429" s="104">
        <v>2.8093753252742411</v>
      </c>
      <c r="M1429" s="104">
        <v>12.804077761498769</v>
      </c>
    </row>
    <row r="1430" spans="1:13" s="81" customFormat="1" x14ac:dyDescent="0.25">
      <c r="A1430" s="79">
        <v>1427</v>
      </c>
      <c r="B1430" s="79">
        <v>38</v>
      </c>
      <c r="C1430" s="79">
        <v>38</v>
      </c>
      <c r="D1430" s="95"/>
      <c r="E1430" s="79">
        <v>1465.144517340618</v>
      </c>
      <c r="F1430" s="79">
        <v>89.137362026836087</v>
      </c>
      <c r="G1430" s="80"/>
      <c r="H1430" s="79">
        <v>-3.6856597327357381</v>
      </c>
      <c r="I1430" s="80">
        <v>-3.034271787205602</v>
      </c>
      <c r="J1430" s="104">
        <v>3</v>
      </c>
      <c r="K1430" s="104">
        <v>1.1199264785059231</v>
      </c>
      <c r="L1430" s="104">
        <v>3.1581926693867022</v>
      </c>
      <c r="M1430" s="104">
        <v>14.63992086246709</v>
      </c>
    </row>
    <row r="1431" spans="1:13" s="81" customFormat="1" x14ac:dyDescent="0.25">
      <c r="A1431" s="79">
        <v>1428</v>
      </c>
      <c r="B1431" s="79">
        <v>40</v>
      </c>
      <c r="C1431" s="79">
        <v>40</v>
      </c>
      <c r="D1431" s="95"/>
      <c r="E1431" s="79">
        <v>1542.2573866743339</v>
      </c>
      <c r="F1431" s="79">
        <v>89.051325544243838</v>
      </c>
      <c r="G1431" s="80"/>
      <c r="H1431" s="79">
        <v>-4.4040667054628742</v>
      </c>
      <c r="I1431" s="80">
        <v>-2.315864814478465</v>
      </c>
      <c r="J1431" s="104">
        <v>3</v>
      </c>
      <c r="K1431" s="104">
        <v>1.04778488613934</v>
      </c>
      <c r="L1431" s="104">
        <v>2.954753378912939</v>
      </c>
      <c r="M1431" s="104">
        <v>13.220922870514491</v>
      </c>
    </row>
    <row r="1432" spans="1:13" s="81" customFormat="1" x14ac:dyDescent="0.25">
      <c r="A1432" s="79">
        <v>1429</v>
      </c>
      <c r="B1432" s="79">
        <v>42</v>
      </c>
      <c r="C1432" s="79">
        <v>42</v>
      </c>
      <c r="D1432" s="95"/>
      <c r="E1432" s="79">
        <v>1619.370256008051</v>
      </c>
      <c r="F1432" s="79">
        <v>88.937692773011932</v>
      </c>
      <c r="G1432" s="80"/>
      <c r="H1432" s="79">
        <v>-0.92600558683589484</v>
      </c>
      <c r="I1432" s="80">
        <v>-5.7939259331054451</v>
      </c>
      <c r="J1432" s="104">
        <v>3</v>
      </c>
      <c r="K1432" s="104">
        <v>0.78510458952813544</v>
      </c>
      <c r="L1432" s="104">
        <v>2.2139949424693421</v>
      </c>
      <c r="M1432" s="104">
        <v>8.4155294025922078</v>
      </c>
    </row>
    <row r="1433" spans="1:13" s="81" customFormat="1" x14ac:dyDescent="0.25">
      <c r="A1433" s="79">
        <v>1430</v>
      </c>
      <c r="B1433" s="79">
        <v>41.564127886230608</v>
      </c>
      <c r="C1433" s="79">
        <v>41.564127886230608</v>
      </c>
      <c r="D1433" s="95"/>
      <c r="E1433" s="79">
        <v>1602.5645813303961</v>
      </c>
      <c r="F1433" s="79">
        <v>88.992118397958393</v>
      </c>
      <c r="G1433" s="80"/>
      <c r="H1433" s="79">
        <v>-19.840806685181221</v>
      </c>
      <c r="I1433" s="80">
        <v>13.12087516523988</v>
      </c>
      <c r="J1433" s="104">
        <v>3</v>
      </c>
      <c r="K1433" s="104">
        <v>0.19594609638528759</v>
      </c>
      <c r="L1433" s="104">
        <v>0.55256799180651095</v>
      </c>
      <c r="M1433" s="104">
        <v>-2.0991158359458848</v>
      </c>
    </row>
    <row r="1434" spans="1:13" s="81" customFormat="1" x14ac:dyDescent="0.25">
      <c r="A1434" s="79">
        <v>1431</v>
      </c>
      <c r="B1434" s="79">
        <v>40</v>
      </c>
      <c r="C1434" s="79">
        <v>40</v>
      </c>
      <c r="D1434" s="95"/>
      <c r="E1434" s="79">
        <v>1542.2573866743339</v>
      </c>
      <c r="F1434" s="79">
        <v>89.046108816419249</v>
      </c>
      <c r="G1434" s="80"/>
      <c r="H1434" s="79">
        <v>-23.97644244485717</v>
      </c>
      <c r="I1434" s="80">
        <v>17.25651092491583</v>
      </c>
      <c r="J1434" s="104">
        <v>3</v>
      </c>
      <c r="K1434" s="104">
        <v>0</v>
      </c>
      <c r="L1434" s="104">
        <v>0</v>
      </c>
      <c r="M1434" s="104">
        <v>-4.1474232818544019</v>
      </c>
    </row>
    <row r="1435" spans="1:13" s="81" customFormat="1" x14ac:dyDescent="0.25">
      <c r="A1435" s="79">
        <v>1432</v>
      </c>
      <c r="B1435" s="79">
        <v>37.582031541015738</v>
      </c>
      <c r="C1435" s="79">
        <v>37.582031541015738</v>
      </c>
      <c r="D1435" s="95"/>
      <c r="E1435" s="79">
        <v>1449.0291437589831</v>
      </c>
      <c r="F1435" s="79">
        <v>88.858837012880244</v>
      </c>
      <c r="G1435" s="80"/>
      <c r="H1435" s="79">
        <v>-10.657712808637489</v>
      </c>
      <c r="I1435" s="80">
        <v>3.9377812886961552</v>
      </c>
      <c r="J1435" s="104">
        <v>3</v>
      </c>
      <c r="K1435" s="104">
        <v>0</v>
      </c>
      <c r="L1435" s="104">
        <v>0</v>
      </c>
      <c r="M1435" s="104">
        <v>-4.9656977935797482</v>
      </c>
    </row>
    <row r="1436" spans="1:13" s="81" customFormat="1" x14ac:dyDescent="0.25">
      <c r="A1436" s="79">
        <v>1433</v>
      </c>
      <c r="B1436" s="79">
        <v>33</v>
      </c>
      <c r="C1436" s="79">
        <v>33</v>
      </c>
      <c r="D1436" s="95"/>
      <c r="E1436" s="79">
        <v>1272.3623440063261</v>
      </c>
      <c r="F1436" s="79">
        <v>88.883664685035924</v>
      </c>
      <c r="G1436" s="80"/>
      <c r="H1436" s="79">
        <v>-22.34145274224635</v>
      </c>
      <c r="I1436" s="80">
        <v>15.62152122230501</v>
      </c>
      <c r="J1436" s="104">
        <v>3</v>
      </c>
      <c r="K1436" s="104">
        <v>0</v>
      </c>
      <c r="L1436" s="104">
        <v>0</v>
      </c>
      <c r="M1436" s="104">
        <v>-4.2791697195574976</v>
      </c>
    </row>
    <row r="1437" spans="1:13" s="81" customFormat="1" x14ac:dyDescent="0.25">
      <c r="A1437" s="79">
        <v>1434</v>
      </c>
      <c r="B1437" s="79">
        <v>27.588541960937611</v>
      </c>
      <c r="C1437" s="79">
        <v>27.588541960937611</v>
      </c>
      <c r="D1437" s="95"/>
      <c r="E1437" s="79">
        <v>1699.7799802576189</v>
      </c>
      <c r="F1437" s="79">
        <v>88.840782986226984</v>
      </c>
      <c r="G1437" s="80"/>
      <c r="H1437" s="79">
        <v>-20.49876303143748</v>
      </c>
      <c r="I1437" s="80">
        <v>13.77883151149614</v>
      </c>
      <c r="J1437" s="104">
        <v>2</v>
      </c>
      <c r="K1437" s="104">
        <v>0</v>
      </c>
      <c r="L1437" s="104">
        <v>0</v>
      </c>
      <c r="M1437" s="104">
        <v>-6.0029413708323913</v>
      </c>
    </row>
    <row r="1438" spans="1:13" s="81" customFormat="1" x14ac:dyDescent="0.25">
      <c r="A1438" s="79">
        <v>1435</v>
      </c>
      <c r="B1438" s="79">
        <v>23</v>
      </c>
      <c r="C1438" s="79">
        <v>23</v>
      </c>
      <c r="D1438" s="95"/>
      <c r="E1438" s="79">
        <v>1417.0716089773589</v>
      </c>
      <c r="F1438" s="79">
        <v>88.804951719263642</v>
      </c>
      <c r="G1438" s="80"/>
      <c r="H1438" s="79">
        <v>0</v>
      </c>
      <c r="I1438" s="80">
        <v>-6.7199315199413396</v>
      </c>
      <c r="J1438" s="104">
        <v>2</v>
      </c>
      <c r="K1438" s="104">
        <v>0</v>
      </c>
      <c r="L1438" s="104">
        <v>0</v>
      </c>
      <c r="M1438" s="104">
        <v>-4.838973152778177</v>
      </c>
    </row>
    <row r="1439" spans="1:13" s="81" customFormat="1" x14ac:dyDescent="0.25">
      <c r="A1439" s="79">
        <v>1436</v>
      </c>
      <c r="B1439" s="79">
        <v>19.602376603271569</v>
      </c>
      <c r="C1439" s="79">
        <v>19.602376603271569</v>
      </c>
      <c r="D1439" s="95"/>
      <c r="E1439" s="79">
        <v>1207.7378849120951</v>
      </c>
      <c r="F1439" s="79">
        <v>88.795436828098886</v>
      </c>
      <c r="G1439" s="80"/>
      <c r="H1439" s="79">
        <v>-1.1446273095375969</v>
      </c>
      <c r="I1439" s="80">
        <v>-5.5753042104037434</v>
      </c>
      <c r="J1439" s="104">
        <v>2</v>
      </c>
      <c r="K1439" s="104">
        <v>0</v>
      </c>
      <c r="L1439" s="104">
        <v>0</v>
      </c>
      <c r="M1439" s="104">
        <v>-3.68714716255626</v>
      </c>
    </row>
    <row r="1440" spans="1:13" s="81" customFormat="1" x14ac:dyDescent="0.25">
      <c r="A1440" s="79">
        <v>1437</v>
      </c>
      <c r="B1440" s="79">
        <v>19</v>
      </c>
      <c r="C1440" s="79">
        <v>19</v>
      </c>
      <c r="D1440" s="95"/>
      <c r="E1440" s="79">
        <v>1170.6243726334701</v>
      </c>
      <c r="F1440" s="79">
        <v>88.820618905584723</v>
      </c>
      <c r="G1440" s="80"/>
      <c r="H1440" s="79">
        <v>0</v>
      </c>
      <c r="I1440" s="80">
        <v>-6.7199315199413396</v>
      </c>
      <c r="J1440" s="104">
        <v>2</v>
      </c>
      <c r="K1440" s="104">
        <v>0.47758505189838818</v>
      </c>
      <c r="L1440" s="104">
        <v>1.3467898463534549</v>
      </c>
      <c r="M1440" s="104">
        <v>4.4414350291702984</v>
      </c>
    </row>
    <row r="1441" spans="1:13" s="81" customFormat="1" x14ac:dyDescent="0.25">
      <c r="A1441" s="79">
        <v>1438</v>
      </c>
      <c r="B1441" s="79">
        <v>21</v>
      </c>
      <c r="C1441" s="79">
        <v>21</v>
      </c>
      <c r="D1441" s="95"/>
      <c r="E1441" s="79">
        <v>1293.8479908054151</v>
      </c>
      <c r="F1441" s="79">
        <v>88.833014931410716</v>
      </c>
      <c r="G1441" s="80"/>
      <c r="H1441" s="79">
        <v>0</v>
      </c>
      <c r="I1441" s="80">
        <v>-6.7199315199413396</v>
      </c>
      <c r="J1441" s="104">
        <v>2</v>
      </c>
      <c r="K1441" s="104">
        <v>0.48504751194055978</v>
      </c>
      <c r="L1441" s="104">
        <v>1.367833983672379</v>
      </c>
      <c r="M1441" s="104">
        <v>4.2037685272387222</v>
      </c>
    </row>
    <row r="1442" spans="1:13" s="81" customFormat="1" x14ac:dyDescent="0.25">
      <c r="A1442" s="79">
        <v>1439</v>
      </c>
      <c r="B1442" s="79">
        <v>21</v>
      </c>
      <c r="C1442" s="79">
        <v>21</v>
      </c>
      <c r="D1442" s="95"/>
      <c r="E1442" s="79">
        <v>1293.8479908054151</v>
      </c>
      <c r="F1442" s="79">
        <v>88.867274438794837</v>
      </c>
      <c r="G1442" s="80"/>
      <c r="H1442" s="79">
        <v>-1.4340697027240521</v>
      </c>
      <c r="I1442" s="80">
        <v>-5.2858618172172882</v>
      </c>
      <c r="J1442" s="104">
        <v>2</v>
      </c>
      <c r="K1442" s="104">
        <v>0.4029114963817928</v>
      </c>
      <c r="L1442" s="104">
        <v>1.136210419796656</v>
      </c>
      <c r="M1442" s="104">
        <v>2.7683359336131801</v>
      </c>
    </row>
    <row r="1443" spans="1:13" s="81" customFormat="1" x14ac:dyDescent="0.25">
      <c r="A1443" s="79">
        <v>1440</v>
      </c>
      <c r="B1443" s="79">
        <v>22</v>
      </c>
      <c r="C1443" s="79">
        <v>22</v>
      </c>
      <c r="D1443" s="95"/>
      <c r="E1443" s="79">
        <v>1355.4597998913871</v>
      </c>
      <c r="F1443" s="79">
        <v>88.944515158641977</v>
      </c>
      <c r="G1443" s="80"/>
      <c r="H1443" s="79">
        <v>-1.9650768592520049</v>
      </c>
      <c r="I1443" s="80">
        <v>-4.7548546606893343</v>
      </c>
      <c r="J1443" s="104">
        <v>2</v>
      </c>
      <c r="K1443" s="104">
        <v>0.38448088682934178</v>
      </c>
      <c r="L1443" s="104">
        <v>1.084236100858744</v>
      </c>
      <c r="M1443" s="104">
        <v>2.2377006972745468</v>
      </c>
    </row>
    <row r="1444" spans="1:13" s="81" customFormat="1" x14ac:dyDescent="0.25">
      <c r="A1444" s="79">
        <v>1441</v>
      </c>
      <c r="B1444" s="79">
        <v>21</v>
      </c>
      <c r="C1444" s="79">
        <v>21</v>
      </c>
      <c r="D1444" s="95"/>
      <c r="E1444" s="79">
        <v>1293.8479908054151</v>
      </c>
      <c r="F1444" s="79">
        <v>89.024074561581102</v>
      </c>
      <c r="G1444" s="80"/>
      <c r="H1444" s="79">
        <v>-8.1185691289905382</v>
      </c>
      <c r="I1444" s="80">
        <v>1.398637609049199</v>
      </c>
      <c r="J1444" s="104">
        <v>2</v>
      </c>
      <c r="K1444" s="104">
        <v>0.1809201240941459</v>
      </c>
      <c r="L1444" s="104">
        <v>0.51019474994549141</v>
      </c>
      <c r="M1444" s="104">
        <v>-1.1606615826854401</v>
      </c>
    </row>
    <row r="1445" spans="1:13" s="81" customFormat="1" x14ac:dyDescent="0.25">
      <c r="A1445" s="79">
        <v>1442</v>
      </c>
      <c r="B1445" s="79">
        <v>20</v>
      </c>
      <c r="C1445" s="79">
        <v>20</v>
      </c>
      <c r="D1445" s="95"/>
      <c r="E1445" s="79">
        <v>1232.2361817194419</v>
      </c>
      <c r="F1445" s="79">
        <v>89.088723592738191</v>
      </c>
      <c r="G1445" s="80"/>
      <c r="H1445" s="79">
        <v>-12.43547828992363</v>
      </c>
      <c r="I1445" s="80">
        <v>5.7155467699822937</v>
      </c>
      <c r="J1445" s="104">
        <v>2</v>
      </c>
      <c r="K1445" s="104">
        <v>0.11222401695220829</v>
      </c>
      <c r="L1445" s="104">
        <v>0.31647172780522748</v>
      </c>
      <c r="M1445" s="104">
        <v>-2.1604194614610108</v>
      </c>
    </row>
    <row r="1446" spans="1:13" s="81" customFormat="1" x14ac:dyDescent="0.25">
      <c r="A1446" s="79">
        <v>1443</v>
      </c>
      <c r="B1446" s="79">
        <v>18</v>
      </c>
      <c r="C1446" s="79">
        <v>18</v>
      </c>
      <c r="D1446" s="95"/>
      <c r="E1446" s="79">
        <v>1109.0125635474981</v>
      </c>
      <c r="F1446" s="79">
        <v>89.128102204317173</v>
      </c>
      <c r="G1446" s="80"/>
      <c r="H1446" s="79">
        <v>-8.1185691289905382</v>
      </c>
      <c r="I1446" s="80">
        <v>1.398637609049199</v>
      </c>
      <c r="J1446" s="104">
        <v>2</v>
      </c>
      <c r="K1446" s="104">
        <v>0.14208933001294219</v>
      </c>
      <c r="L1446" s="104">
        <v>0.40069191063649712</v>
      </c>
      <c r="M1446" s="104">
        <v>-1.1888478124383841</v>
      </c>
    </row>
    <row r="1447" spans="1:13" s="81" customFormat="1" x14ac:dyDescent="0.25">
      <c r="A1447" s="79">
        <v>1444</v>
      </c>
      <c r="B1447" s="79">
        <v>18</v>
      </c>
      <c r="C1447" s="79">
        <v>18</v>
      </c>
      <c r="D1447" s="95"/>
      <c r="E1447" s="79">
        <v>1109.0125635474981</v>
      </c>
      <c r="F1447" s="79">
        <v>89.147149560712521</v>
      </c>
      <c r="G1447" s="80"/>
      <c r="H1447" s="79">
        <v>-0.39140429873556121</v>
      </c>
      <c r="I1447" s="80">
        <v>-6.3285272212057784</v>
      </c>
      <c r="J1447" s="104">
        <v>2</v>
      </c>
      <c r="K1447" s="104">
        <v>0.3523889272996884</v>
      </c>
      <c r="L1447" s="104">
        <v>0.99373677498512125</v>
      </c>
      <c r="M1447" s="104">
        <v>2.470536217870853</v>
      </c>
    </row>
    <row r="1448" spans="1:13" s="81" customFormat="1" x14ac:dyDescent="0.25">
      <c r="A1448" s="79">
        <v>1445</v>
      </c>
      <c r="B1448" s="79">
        <v>18</v>
      </c>
      <c r="C1448" s="79">
        <v>18</v>
      </c>
      <c r="D1448" s="95"/>
      <c r="E1448" s="79">
        <v>1109.0125635474981</v>
      </c>
      <c r="F1448" s="79">
        <v>89.166081714239283</v>
      </c>
      <c r="G1448" s="80"/>
      <c r="H1448" s="79">
        <v>-10.902704506066829</v>
      </c>
      <c r="I1448" s="80">
        <v>4.1827729861254914</v>
      </c>
      <c r="J1448" s="104">
        <v>2</v>
      </c>
      <c r="K1448" s="104">
        <v>0.17761051747782139</v>
      </c>
      <c r="L1448" s="104">
        <v>0.50086165928745618</v>
      </c>
      <c r="M1448" s="104">
        <v>-0.56544914055036699</v>
      </c>
    </row>
    <row r="1449" spans="1:13" s="81" customFormat="1" x14ac:dyDescent="0.25">
      <c r="A1449" s="79">
        <v>1446</v>
      </c>
      <c r="B1449" s="79">
        <v>17</v>
      </c>
      <c r="C1449" s="79">
        <v>17</v>
      </c>
      <c r="D1449" s="95"/>
      <c r="E1449" s="79">
        <v>1047.400754461526</v>
      </c>
      <c r="F1449" s="79">
        <v>89.186255248714716</v>
      </c>
      <c r="G1449" s="80"/>
      <c r="H1449" s="79">
        <v>-1.9650768592520049</v>
      </c>
      <c r="I1449" s="80">
        <v>-4.7548546606893343</v>
      </c>
      <c r="J1449" s="104">
        <v>2</v>
      </c>
      <c r="K1449" s="104">
        <v>0.29005434800202867</v>
      </c>
      <c r="L1449" s="104">
        <v>0.81795326136572077</v>
      </c>
      <c r="M1449" s="104">
        <v>1.585741754724471</v>
      </c>
    </row>
    <row r="1450" spans="1:13" s="81" customFormat="1" x14ac:dyDescent="0.25">
      <c r="A1450" s="79">
        <v>1447</v>
      </c>
      <c r="B1450" s="79">
        <v>17.6691084038086</v>
      </c>
      <c r="C1450" s="79">
        <v>17.6691084038086</v>
      </c>
      <c r="D1450" s="95"/>
      <c r="E1450" s="79">
        <v>1088.6257336948011</v>
      </c>
      <c r="F1450" s="79">
        <v>89.217894293800114</v>
      </c>
      <c r="G1450" s="80"/>
      <c r="H1450" s="79">
        <v>0</v>
      </c>
      <c r="I1450" s="80">
        <v>-6.7199315199413396</v>
      </c>
      <c r="J1450" s="104">
        <v>2</v>
      </c>
      <c r="K1450" s="104">
        <v>0.1904539250552108</v>
      </c>
      <c r="L1450" s="104">
        <v>0.53708006865569435</v>
      </c>
      <c r="M1450" s="104">
        <v>-0.27197156958768709</v>
      </c>
    </row>
    <row r="1451" spans="1:13" s="81" customFormat="1" x14ac:dyDescent="0.25">
      <c r="A1451" s="79">
        <v>1448</v>
      </c>
      <c r="B1451" s="79">
        <v>15.02441406250002</v>
      </c>
      <c r="C1451" s="79">
        <v>15.02441406250002</v>
      </c>
      <c r="D1451" s="95"/>
      <c r="E1451" s="79">
        <v>925.68133084734609</v>
      </c>
      <c r="F1451" s="79">
        <v>89.238067828275547</v>
      </c>
      <c r="G1451" s="80"/>
      <c r="H1451" s="79">
        <v>-12.30299836081676</v>
      </c>
      <c r="I1451" s="80">
        <v>5.5830668408754187</v>
      </c>
      <c r="J1451" s="104">
        <v>2</v>
      </c>
      <c r="K1451" s="104">
        <v>0</v>
      </c>
      <c r="L1451" s="104">
        <v>0</v>
      </c>
      <c r="M1451" s="104">
        <v>-3.0196983970358162</v>
      </c>
    </row>
    <row r="1452" spans="1:13" s="81" customFormat="1" x14ac:dyDescent="0.25">
      <c r="A1452" s="79">
        <v>1449</v>
      </c>
      <c r="B1452" s="79">
        <v>11.678467118408211</v>
      </c>
      <c r="C1452" s="79">
        <v>11.678467118408211</v>
      </c>
      <c r="D1452" s="95"/>
      <c r="E1452" s="79">
        <v>1390.941440494634</v>
      </c>
      <c r="F1452" s="79">
        <v>89.226424751820744</v>
      </c>
      <c r="G1452" s="80"/>
      <c r="H1452" s="79">
        <v>-10.502496361965351</v>
      </c>
      <c r="I1452" s="80">
        <v>3.782564842024013</v>
      </c>
      <c r="J1452" s="104">
        <v>1</v>
      </c>
      <c r="K1452" s="104">
        <v>0</v>
      </c>
      <c r="L1452" s="104">
        <v>0</v>
      </c>
      <c r="M1452" s="104">
        <v>-3.5511721424585052</v>
      </c>
    </row>
    <row r="1453" spans="1:13" s="81" customFormat="1" x14ac:dyDescent="0.25">
      <c r="A1453" s="79">
        <v>1450</v>
      </c>
      <c r="B1453" s="79">
        <v>7.6817223234863423</v>
      </c>
      <c r="C1453" s="79">
        <v>7.6817223234863423</v>
      </c>
      <c r="D1453" s="95"/>
      <c r="E1453" s="79">
        <v>914.91681277827092</v>
      </c>
      <c r="F1453" s="79">
        <v>89.180220647854355</v>
      </c>
      <c r="G1453" s="80"/>
      <c r="H1453" s="79">
        <v>0</v>
      </c>
      <c r="I1453" s="80">
        <v>-6.7199315199413396</v>
      </c>
      <c r="J1453" s="104">
        <v>1</v>
      </c>
      <c r="K1453" s="104">
        <v>0</v>
      </c>
      <c r="L1453" s="104">
        <v>0</v>
      </c>
      <c r="M1453" s="104">
        <v>-2.982179639597009</v>
      </c>
    </row>
    <row r="1454" spans="1:13" s="81" customFormat="1" x14ac:dyDescent="0.25">
      <c r="A1454" s="79">
        <v>1451</v>
      </c>
      <c r="B1454" s="79">
        <v>3</v>
      </c>
      <c r="C1454" s="79">
        <v>3</v>
      </c>
      <c r="D1454" s="95"/>
      <c r="E1454" s="79">
        <v>800</v>
      </c>
      <c r="F1454" s="79">
        <v>89.194938232028335</v>
      </c>
      <c r="G1454" s="80"/>
      <c r="H1454" s="79">
        <v>-33.445212402089147</v>
      </c>
      <c r="I1454" s="80">
        <v>26.725280882147811</v>
      </c>
      <c r="J1454" s="104">
        <v>1</v>
      </c>
      <c r="K1454" s="104">
        <v>8.4750000000000006E-2</v>
      </c>
      <c r="L1454" s="104">
        <v>0.23899500000000001</v>
      </c>
      <c r="M1454" s="104">
        <v>-0.50852256082675384</v>
      </c>
    </row>
    <row r="1455" spans="1:13" s="81" customFormat="1" x14ac:dyDescent="0.25">
      <c r="A1455" s="79">
        <v>1452</v>
      </c>
      <c r="B1455" s="79">
        <v>0</v>
      </c>
      <c r="C1455" s="79">
        <v>0</v>
      </c>
      <c r="D1455" s="95"/>
      <c r="E1455" s="79">
        <v>800</v>
      </c>
      <c r="F1455" s="79">
        <v>89.205127229717633</v>
      </c>
      <c r="G1455" s="80"/>
      <c r="H1455" s="79">
        <v>-2.0217578812410868</v>
      </c>
      <c r="I1455" s="80">
        <v>-4.6981736387002524</v>
      </c>
      <c r="J1455" s="104">
        <v>1</v>
      </c>
      <c r="K1455" s="104">
        <v>8.4750000000000006E-2</v>
      </c>
      <c r="L1455" s="104">
        <v>0.23899500000000001</v>
      </c>
      <c r="M1455" s="104">
        <v>8.4129607659476038E-2</v>
      </c>
    </row>
    <row r="1456" spans="1:13" s="81" customFormat="1" x14ac:dyDescent="0.25">
      <c r="A1456" s="79">
        <v>1453</v>
      </c>
      <c r="B1456" s="79">
        <v>0</v>
      </c>
      <c r="C1456" s="79">
        <v>0</v>
      </c>
      <c r="D1456" s="95"/>
      <c r="E1456" s="79">
        <v>800</v>
      </c>
      <c r="F1456" s="79">
        <v>89.23543311112978</v>
      </c>
      <c r="G1456" s="80"/>
      <c r="H1456" s="79">
        <v>-2.6887938667018099</v>
      </c>
      <c r="I1456" s="80">
        <v>-4.0311376532395293</v>
      </c>
      <c r="J1456" s="104">
        <v>1</v>
      </c>
      <c r="K1456" s="104">
        <v>8.4750000000000006E-2</v>
      </c>
      <c r="L1456" s="104">
        <v>0.23899500000000001</v>
      </c>
      <c r="M1456" s="104">
        <v>9.8066359429617139E-2</v>
      </c>
    </row>
    <row r="1457" spans="1:13" s="81" customFormat="1" x14ac:dyDescent="0.25">
      <c r="A1457" s="79">
        <v>1454</v>
      </c>
      <c r="B1457" s="79">
        <v>0</v>
      </c>
      <c r="C1457" s="79">
        <v>0</v>
      </c>
      <c r="D1457" s="95"/>
      <c r="E1457" s="79">
        <v>800</v>
      </c>
      <c r="F1457" s="79">
        <v>89.267072156215178</v>
      </c>
      <c r="G1457" s="80"/>
      <c r="H1457" s="79">
        <v>-2.8577806082951369</v>
      </c>
      <c r="I1457" s="80">
        <v>-3.8621509116462032</v>
      </c>
      <c r="J1457" s="104">
        <v>1</v>
      </c>
      <c r="K1457" s="104">
        <v>8.4750000000000006E-2</v>
      </c>
      <c r="L1457" s="104">
        <v>0.23899500000000001</v>
      </c>
      <c r="M1457" s="104">
        <v>0.10159709288533091</v>
      </c>
    </row>
    <row r="1458" spans="1:13" s="81" customFormat="1" x14ac:dyDescent="0.25">
      <c r="A1458" s="79">
        <v>1455</v>
      </c>
      <c r="B1458" s="79">
        <v>0</v>
      </c>
      <c r="C1458" s="79">
        <v>0</v>
      </c>
      <c r="D1458" s="95"/>
      <c r="E1458" s="79">
        <v>800</v>
      </c>
      <c r="F1458" s="79">
        <v>89.278600421459544</v>
      </c>
      <c r="G1458" s="80"/>
      <c r="H1458" s="79">
        <v>-4.4968804482348039</v>
      </c>
      <c r="I1458" s="80">
        <v>-2.2230510717065362</v>
      </c>
      <c r="J1458" s="104">
        <v>1</v>
      </c>
      <c r="K1458" s="104">
        <v>8.4750000000000006E-2</v>
      </c>
      <c r="L1458" s="104">
        <v>0.23899500000000001</v>
      </c>
      <c r="M1458" s="104">
        <v>0.1358437123985779</v>
      </c>
    </row>
    <row r="1459" spans="1:13" s="81" customFormat="1" x14ac:dyDescent="0.25">
      <c r="A1459" s="79">
        <v>1456</v>
      </c>
      <c r="B1459" s="79">
        <v>0</v>
      </c>
      <c r="C1459" s="79">
        <v>0</v>
      </c>
      <c r="D1459" s="95"/>
      <c r="E1459" s="79">
        <v>800</v>
      </c>
      <c r="F1459" s="79">
        <v>89.28728769570462</v>
      </c>
      <c r="G1459" s="80"/>
      <c r="H1459" s="79">
        <v>-4.4968804482348039</v>
      </c>
      <c r="I1459" s="80">
        <v>-2.2230510717065362</v>
      </c>
      <c r="J1459" s="104">
        <v>1</v>
      </c>
      <c r="K1459" s="104">
        <v>8.4750000000000006E-2</v>
      </c>
      <c r="L1459" s="104">
        <v>0.23899500000000001</v>
      </c>
      <c r="M1459" s="104">
        <v>0.1358437123985779</v>
      </c>
    </row>
    <row r="1460" spans="1:13" s="81" customFormat="1" x14ac:dyDescent="0.25">
      <c r="A1460" s="79">
        <v>1457</v>
      </c>
      <c r="B1460" s="79">
        <v>0</v>
      </c>
      <c r="C1460" s="79">
        <v>0</v>
      </c>
      <c r="D1460" s="95"/>
      <c r="E1460" s="79">
        <v>800</v>
      </c>
      <c r="F1460" s="79">
        <v>89.389990787389451</v>
      </c>
      <c r="G1460" s="80"/>
      <c r="H1460" s="79">
        <v>-4.4968804482348039</v>
      </c>
      <c r="I1460" s="80">
        <v>-2.2230510717065362</v>
      </c>
      <c r="J1460" s="104">
        <v>1</v>
      </c>
      <c r="K1460" s="104">
        <v>8.4750000000000006E-2</v>
      </c>
      <c r="L1460" s="104">
        <v>0.23899500000000001</v>
      </c>
      <c r="M1460" s="104">
        <v>0.1358437123985779</v>
      </c>
    </row>
    <row r="1461" spans="1:13" s="81" customFormat="1" x14ac:dyDescent="0.25">
      <c r="A1461" s="79">
        <v>1458</v>
      </c>
      <c r="B1461" s="79">
        <v>0</v>
      </c>
      <c r="C1461" s="79">
        <v>0</v>
      </c>
      <c r="D1461" s="95"/>
      <c r="E1461" s="79">
        <v>800</v>
      </c>
      <c r="F1461" s="79">
        <v>89.398678061634527</v>
      </c>
      <c r="G1461" s="80"/>
      <c r="H1461" s="79">
        <v>-4.4968804482348039</v>
      </c>
      <c r="I1461" s="80">
        <v>-2.2230510717065362</v>
      </c>
      <c r="J1461" s="104">
        <v>1</v>
      </c>
      <c r="K1461" s="104">
        <v>8.4750000000000006E-2</v>
      </c>
      <c r="L1461" s="104">
        <v>0.23899500000000001</v>
      </c>
      <c r="M1461" s="104">
        <v>0.1358437123985779</v>
      </c>
    </row>
    <row r="1462" spans="1:13" s="81" customFormat="1" x14ac:dyDescent="0.25">
      <c r="A1462" s="79">
        <v>1459</v>
      </c>
      <c r="B1462" s="79">
        <v>0</v>
      </c>
      <c r="C1462" s="79">
        <v>0</v>
      </c>
      <c r="D1462" s="95"/>
      <c r="E1462" s="79">
        <v>800</v>
      </c>
      <c r="F1462" s="79">
        <v>89.407365335879604</v>
      </c>
      <c r="G1462" s="80"/>
      <c r="H1462" s="79">
        <v>-4.4968804482348039</v>
      </c>
      <c r="I1462" s="80">
        <v>-2.2230510717065362</v>
      </c>
      <c r="J1462" s="104">
        <v>1</v>
      </c>
      <c r="K1462" s="104">
        <v>8.4750000000000006E-2</v>
      </c>
      <c r="L1462" s="104">
        <v>0.23899500000000001</v>
      </c>
      <c r="M1462" s="104">
        <v>0.1358437123985779</v>
      </c>
    </row>
    <row r="1463" spans="1:13" s="81" customFormat="1" x14ac:dyDescent="0.25">
      <c r="A1463" s="79">
        <v>1460</v>
      </c>
      <c r="B1463" s="79">
        <v>0</v>
      </c>
      <c r="C1463" s="79">
        <v>0</v>
      </c>
      <c r="D1463" s="95"/>
      <c r="E1463" s="79">
        <v>800</v>
      </c>
      <c r="F1463" s="79">
        <v>89.41605261012468</v>
      </c>
      <c r="G1463" s="80"/>
      <c r="H1463" s="79">
        <v>-4.4968804482348039</v>
      </c>
      <c r="I1463" s="80">
        <v>-2.2230510717065362</v>
      </c>
      <c r="J1463" s="104">
        <v>1</v>
      </c>
      <c r="K1463" s="104">
        <v>8.4750000000000006E-2</v>
      </c>
      <c r="L1463" s="104">
        <v>0.23899500000000001</v>
      </c>
      <c r="M1463" s="104">
        <v>0.1358437123985779</v>
      </c>
    </row>
    <row r="1464" spans="1:13" s="81" customFormat="1" x14ac:dyDescent="0.25">
      <c r="A1464" s="79">
        <v>1461</v>
      </c>
      <c r="B1464" s="79">
        <v>0</v>
      </c>
      <c r="C1464" s="79">
        <v>0</v>
      </c>
      <c r="D1464" s="95"/>
      <c r="E1464" s="79">
        <v>800</v>
      </c>
      <c r="F1464" s="79">
        <v>89.424739884369757</v>
      </c>
      <c r="G1464" s="80"/>
      <c r="H1464" s="79">
        <v>-4.4968804482348039</v>
      </c>
      <c r="I1464" s="80">
        <v>-2.2230510717065362</v>
      </c>
      <c r="J1464" s="104">
        <v>1</v>
      </c>
      <c r="K1464" s="104">
        <v>8.4750000000000006E-2</v>
      </c>
      <c r="L1464" s="104">
        <v>0.23899500000000001</v>
      </c>
      <c r="M1464" s="104">
        <v>0.1358437123985779</v>
      </c>
    </row>
    <row r="1465" spans="1:13" s="81" customFormat="1" x14ac:dyDescent="0.25">
      <c r="A1465" s="79">
        <v>1462</v>
      </c>
      <c r="B1465" s="79">
        <v>0</v>
      </c>
      <c r="C1465" s="79">
        <v>0</v>
      </c>
      <c r="D1465" s="95"/>
      <c r="E1465" s="79">
        <v>800</v>
      </c>
      <c r="F1465" s="79">
        <v>89.433427158614833</v>
      </c>
      <c r="G1465" s="80"/>
      <c r="H1465" s="79">
        <v>-4.4968804482348039</v>
      </c>
      <c r="I1465" s="80">
        <v>-2.2230510717065362</v>
      </c>
      <c r="J1465" s="104">
        <v>1</v>
      </c>
      <c r="K1465" s="104">
        <v>8.4750000000000006E-2</v>
      </c>
      <c r="L1465" s="104">
        <v>0.23899500000000001</v>
      </c>
      <c r="M1465" s="104">
        <v>0.1358437123985779</v>
      </c>
    </row>
    <row r="1466" spans="1:13" s="81" customFormat="1" x14ac:dyDescent="0.25">
      <c r="A1466" s="79">
        <v>1463</v>
      </c>
      <c r="B1466" s="79">
        <v>0</v>
      </c>
      <c r="C1466" s="79">
        <v>0</v>
      </c>
      <c r="D1466" s="95"/>
      <c r="E1466" s="79">
        <v>800</v>
      </c>
      <c r="F1466" s="79">
        <v>89.44211443285991</v>
      </c>
      <c r="G1466" s="80"/>
      <c r="H1466" s="79">
        <v>-4.4968804482348039</v>
      </c>
      <c r="I1466" s="80">
        <v>-2.2230510717065362</v>
      </c>
      <c r="J1466" s="104">
        <v>1</v>
      </c>
      <c r="K1466" s="104">
        <v>8.4750000000000006E-2</v>
      </c>
      <c r="L1466" s="104">
        <v>0.23899500000000001</v>
      </c>
      <c r="M1466" s="104">
        <v>0.1358437123985779</v>
      </c>
    </row>
    <row r="1467" spans="1:13" s="81" customFormat="1" x14ac:dyDescent="0.25">
      <c r="A1467" s="79">
        <v>1464</v>
      </c>
      <c r="B1467" s="79">
        <v>0</v>
      </c>
      <c r="C1467" s="79">
        <v>0</v>
      </c>
      <c r="D1467" s="95"/>
      <c r="E1467" s="79">
        <v>800</v>
      </c>
      <c r="F1467" s="79">
        <v>89.450801707104986</v>
      </c>
      <c r="G1467" s="80"/>
      <c r="H1467" s="79">
        <v>-4.4968804482348039</v>
      </c>
      <c r="I1467" s="80">
        <v>-2.2230510717065362</v>
      </c>
      <c r="J1467" s="104">
        <v>1</v>
      </c>
      <c r="K1467" s="104">
        <v>8.4750000000000006E-2</v>
      </c>
      <c r="L1467" s="104">
        <v>0.23899500000000001</v>
      </c>
      <c r="M1467" s="104">
        <v>0.1358437123985779</v>
      </c>
    </row>
    <row r="1468" spans="1:13" s="81" customFormat="1" x14ac:dyDescent="0.25">
      <c r="A1468" s="79">
        <v>1465</v>
      </c>
      <c r="B1468" s="79">
        <v>0</v>
      </c>
      <c r="C1468" s="79">
        <v>0</v>
      </c>
      <c r="D1468" s="95"/>
      <c r="E1468" s="79">
        <v>800</v>
      </c>
      <c r="F1468" s="79">
        <v>89.459488981350063</v>
      </c>
      <c r="G1468" s="80"/>
      <c r="H1468" s="79">
        <v>-4.4968804482348039</v>
      </c>
      <c r="I1468" s="80">
        <v>-2.2230510717065362</v>
      </c>
      <c r="J1468" s="104">
        <v>1</v>
      </c>
      <c r="K1468" s="104">
        <v>8.4750000000000006E-2</v>
      </c>
      <c r="L1468" s="104">
        <v>0.23899500000000001</v>
      </c>
      <c r="M1468" s="104">
        <v>0.1358437123985779</v>
      </c>
    </row>
    <row r="1469" spans="1:13" s="81" customFormat="1" x14ac:dyDescent="0.25">
      <c r="A1469" s="79">
        <v>1466</v>
      </c>
      <c r="B1469" s="79">
        <v>0</v>
      </c>
      <c r="C1469" s="79">
        <v>0</v>
      </c>
      <c r="D1469" s="95"/>
      <c r="E1469" s="79">
        <v>800</v>
      </c>
      <c r="F1469" s="79">
        <v>89.468176255595139</v>
      </c>
      <c r="G1469" s="80"/>
      <c r="H1469" s="79">
        <v>-4.8157284635800268</v>
      </c>
      <c r="I1469" s="80">
        <v>-1.904203056361313</v>
      </c>
      <c r="J1469" s="104">
        <v>1</v>
      </c>
      <c r="K1469" s="104">
        <v>8.4750000000000006E-2</v>
      </c>
      <c r="L1469" s="104">
        <v>0.23899500000000001</v>
      </c>
      <c r="M1469" s="104">
        <v>0.14250558033243349</v>
      </c>
    </row>
    <row r="1470" spans="1:13" s="81" customFormat="1" x14ac:dyDescent="0.25">
      <c r="A1470" s="79">
        <v>1467</v>
      </c>
      <c r="B1470" s="79">
        <v>0</v>
      </c>
      <c r="C1470" s="79">
        <v>0</v>
      </c>
      <c r="D1470" s="95"/>
      <c r="E1470" s="79">
        <v>800</v>
      </c>
      <c r="F1470" s="79">
        <v>89.476863529840216</v>
      </c>
      <c r="G1470" s="80"/>
      <c r="H1470" s="79">
        <v>-4.8157284635800268</v>
      </c>
      <c r="I1470" s="80">
        <v>-1.904203056361313</v>
      </c>
      <c r="J1470" s="104">
        <v>1</v>
      </c>
      <c r="K1470" s="104">
        <v>8.4750000000000006E-2</v>
      </c>
      <c r="L1470" s="104">
        <v>0.23899500000000001</v>
      </c>
      <c r="M1470" s="104">
        <v>0.14250558033243349</v>
      </c>
    </row>
    <row r="1471" spans="1:13" s="81" customFormat="1" x14ac:dyDescent="0.25">
      <c r="A1471" s="79">
        <v>1468</v>
      </c>
      <c r="B1471" s="79">
        <v>0</v>
      </c>
      <c r="C1471" s="79">
        <v>0</v>
      </c>
      <c r="D1471" s="95"/>
      <c r="E1471" s="79">
        <v>800</v>
      </c>
      <c r="F1471" s="79">
        <v>89.485550804085292</v>
      </c>
      <c r="G1471" s="80"/>
      <c r="H1471" s="79">
        <v>-4.8157284635800268</v>
      </c>
      <c r="I1471" s="80">
        <v>-1.904203056361313</v>
      </c>
      <c r="J1471" s="104">
        <v>1</v>
      </c>
      <c r="K1471" s="104">
        <v>8.4750000000000006E-2</v>
      </c>
      <c r="L1471" s="104">
        <v>0.23899500000000001</v>
      </c>
      <c r="M1471" s="104">
        <v>0.14250558033243349</v>
      </c>
    </row>
    <row r="1472" spans="1:13" s="81" customFormat="1" x14ac:dyDescent="0.25">
      <c r="A1472" s="79">
        <v>1469</v>
      </c>
      <c r="B1472" s="79">
        <v>0</v>
      </c>
      <c r="C1472" s="79">
        <v>0</v>
      </c>
      <c r="D1472" s="95"/>
      <c r="E1472" s="79">
        <v>800</v>
      </c>
      <c r="F1472" s="79">
        <v>89.494238078330369</v>
      </c>
      <c r="G1472" s="80"/>
      <c r="H1472" s="79">
        <v>-4.8157284635800268</v>
      </c>
      <c r="I1472" s="80">
        <v>-1.904203056361313</v>
      </c>
      <c r="J1472" s="104">
        <v>1</v>
      </c>
      <c r="K1472" s="104">
        <v>8.4750000000000006E-2</v>
      </c>
      <c r="L1472" s="104">
        <v>0.23899500000000001</v>
      </c>
      <c r="M1472" s="104">
        <v>0.14250558033243349</v>
      </c>
    </row>
    <row r="1473" spans="1:13" s="81" customFormat="1" x14ac:dyDescent="0.25">
      <c r="A1473" s="79">
        <v>1470</v>
      </c>
      <c r="B1473" s="79">
        <v>0</v>
      </c>
      <c r="C1473" s="79">
        <v>0</v>
      </c>
      <c r="D1473" s="95"/>
      <c r="E1473" s="79">
        <v>800</v>
      </c>
      <c r="F1473" s="79">
        <v>89.502925352575446</v>
      </c>
      <c r="G1473" s="80"/>
      <c r="H1473" s="79">
        <v>-4.8157284635800268</v>
      </c>
      <c r="I1473" s="80">
        <v>-1.904203056361313</v>
      </c>
      <c r="J1473" s="104">
        <v>1</v>
      </c>
      <c r="K1473" s="104">
        <v>8.4750000000000006E-2</v>
      </c>
      <c r="L1473" s="104">
        <v>0.23899500000000001</v>
      </c>
      <c r="M1473" s="104">
        <v>0.14250558033243349</v>
      </c>
    </row>
    <row r="1474" spans="1:13" s="81" customFormat="1" x14ac:dyDescent="0.25">
      <c r="A1474" s="79">
        <v>1471</v>
      </c>
      <c r="B1474" s="79">
        <v>0</v>
      </c>
      <c r="C1474" s="79">
        <v>0</v>
      </c>
      <c r="D1474" s="95"/>
      <c r="E1474" s="79">
        <v>800</v>
      </c>
      <c r="F1474" s="79">
        <v>89.511612626820522</v>
      </c>
      <c r="G1474" s="80"/>
      <c r="H1474" s="79">
        <v>-4.8157284635800268</v>
      </c>
      <c r="I1474" s="80">
        <v>-1.904203056361313</v>
      </c>
      <c r="J1474" s="104">
        <v>1</v>
      </c>
      <c r="K1474" s="104">
        <v>8.4750000000000006E-2</v>
      </c>
      <c r="L1474" s="104">
        <v>0.23899500000000001</v>
      </c>
      <c r="M1474" s="104">
        <v>0.14250558033243349</v>
      </c>
    </row>
    <row r="1475" spans="1:13" s="81" customFormat="1" x14ac:dyDescent="0.25">
      <c r="A1475" s="79">
        <v>1472</v>
      </c>
      <c r="B1475" s="79">
        <v>0</v>
      </c>
      <c r="C1475" s="79">
        <v>0</v>
      </c>
      <c r="D1475" s="95"/>
      <c r="E1475" s="79">
        <v>800</v>
      </c>
      <c r="F1475" s="79">
        <v>89.520299901065599</v>
      </c>
      <c r="G1475" s="80"/>
      <c r="H1475" s="79">
        <v>-4.8157284635800268</v>
      </c>
      <c r="I1475" s="80">
        <v>-1.904203056361313</v>
      </c>
      <c r="J1475" s="104">
        <v>1</v>
      </c>
      <c r="K1475" s="104">
        <v>8.4750000000000006E-2</v>
      </c>
      <c r="L1475" s="104">
        <v>0.23899500000000001</v>
      </c>
      <c r="M1475" s="104">
        <v>0.14250558033243349</v>
      </c>
    </row>
    <row r="1476" spans="1:13" s="81" customFormat="1" x14ac:dyDescent="0.25">
      <c r="A1476" s="79">
        <v>1473</v>
      </c>
      <c r="B1476" s="79">
        <v>0</v>
      </c>
      <c r="C1476" s="79">
        <v>0</v>
      </c>
      <c r="D1476" s="95"/>
      <c r="E1476" s="79">
        <v>800</v>
      </c>
      <c r="F1476" s="79">
        <v>89.528987175310675</v>
      </c>
      <c r="G1476" s="80"/>
      <c r="H1476" s="79">
        <v>-4.8157284635800268</v>
      </c>
      <c r="I1476" s="80">
        <v>-1.904203056361313</v>
      </c>
      <c r="J1476" s="104">
        <v>1</v>
      </c>
      <c r="K1476" s="104">
        <v>8.4750000000000006E-2</v>
      </c>
      <c r="L1476" s="104">
        <v>0.23899500000000001</v>
      </c>
      <c r="M1476" s="104">
        <v>0.14250558033243349</v>
      </c>
    </row>
    <row r="1477" spans="1:13" s="81" customFormat="1" x14ac:dyDescent="0.25">
      <c r="A1477" s="79">
        <v>1474</v>
      </c>
      <c r="B1477" s="79">
        <v>0</v>
      </c>
      <c r="C1477" s="79">
        <v>0</v>
      </c>
      <c r="D1477" s="95"/>
      <c r="E1477" s="79">
        <v>800</v>
      </c>
      <c r="F1477" s="79">
        <v>89.537674449555752</v>
      </c>
      <c r="G1477" s="80"/>
      <c r="H1477" s="79">
        <v>-4.8157284635800268</v>
      </c>
      <c r="I1477" s="80">
        <v>-1.904203056361313</v>
      </c>
      <c r="J1477" s="104">
        <v>1</v>
      </c>
      <c r="K1477" s="104">
        <v>8.4750000000000006E-2</v>
      </c>
      <c r="L1477" s="104">
        <v>0.23899500000000001</v>
      </c>
      <c r="M1477" s="104">
        <v>0.14250558033243349</v>
      </c>
    </row>
    <row r="1478" spans="1:13" s="81" customFormat="1" x14ac:dyDescent="0.25">
      <c r="A1478" s="79">
        <v>1475</v>
      </c>
      <c r="B1478" s="79">
        <v>0</v>
      </c>
      <c r="C1478" s="79">
        <v>0</v>
      </c>
      <c r="D1478" s="95"/>
      <c r="E1478" s="79">
        <v>800</v>
      </c>
      <c r="F1478" s="79">
        <v>89.546361723800828</v>
      </c>
      <c r="G1478" s="80"/>
      <c r="H1478" s="79">
        <v>-4.8157284635800268</v>
      </c>
      <c r="I1478" s="80">
        <v>-1.904203056361313</v>
      </c>
      <c r="J1478" s="104">
        <v>1</v>
      </c>
      <c r="K1478" s="104">
        <v>8.4750000000000006E-2</v>
      </c>
      <c r="L1478" s="104">
        <v>0.23899500000000001</v>
      </c>
      <c r="M1478" s="104">
        <v>0.14250558033243349</v>
      </c>
    </row>
    <row r="1479" spans="1:13" s="81" customFormat="1" x14ac:dyDescent="0.25">
      <c r="A1479" s="79">
        <v>1476</v>
      </c>
      <c r="B1479" s="79">
        <v>0</v>
      </c>
      <c r="C1479" s="79">
        <v>0</v>
      </c>
      <c r="D1479" s="95"/>
      <c r="E1479" s="79">
        <v>800</v>
      </c>
      <c r="F1479" s="79">
        <v>89.561302692119298</v>
      </c>
      <c r="G1479" s="80"/>
      <c r="H1479" s="79">
        <v>-4.8157284635800268</v>
      </c>
      <c r="I1479" s="80">
        <v>-1.904203056361313</v>
      </c>
      <c r="J1479" s="104">
        <v>1</v>
      </c>
      <c r="K1479" s="104">
        <v>8.4750000000000006E-2</v>
      </c>
      <c r="L1479" s="104">
        <v>0.23899500000000001</v>
      </c>
      <c r="M1479" s="104">
        <v>0.14250558033243349</v>
      </c>
    </row>
    <row r="1480" spans="1:13" s="81" customFormat="1" x14ac:dyDescent="0.25">
      <c r="A1480" s="79">
        <v>1477</v>
      </c>
      <c r="B1480" s="79">
        <v>0</v>
      </c>
      <c r="C1480" s="79">
        <v>0</v>
      </c>
      <c r="D1480" s="95"/>
      <c r="E1480" s="79">
        <v>800</v>
      </c>
      <c r="F1480" s="79">
        <v>89.592941737204697</v>
      </c>
      <c r="G1480" s="80"/>
      <c r="H1480" s="79">
        <v>-4.8157284635800268</v>
      </c>
      <c r="I1480" s="80">
        <v>-1.904203056361313</v>
      </c>
      <c r="J1480" s="104">
        <v>1</v>
      </c>
      <c r="K1480" s="104">
        <v>8.4750000000000006E-2</v>
      </c>
      <c r="L1480" s="104">
        <v>0.23899500000000001</v>
      </c>
      <c r="M1480" s="104">
        <v>0.14250558033243349</v>
      </c>
    </row>
    <row r="1481" spans="1:13" s="81" customFormat="1" x14ac:dyDescent="0.25">
      <c r="A1481" s="79">
        <v>1478</v>
      </c>
      <c r="B1481" s="79">
        <v>0</v>
      </c>
      <c r="C1481" s="79">
        <v>0</v>
      </c>
      <c r="D1481" s="95"/>
      <c r="E1481" s="79">
        <v>800</v>
      </c>
      <c r="F1481" s="79">
        <v>89.605789302676229</v>
      </c>
      <c r="G1481" s="80"/>
      <c r="H1481" s="79">
        <v>-5.1689178631164197</v>
      </c>
      <c r="I1481" s="80">
        <v>-1.55101365682492</v>
      </c>
      <c r="J1481" s="104">
        <v>1</v>
      </c>
      <c r="K1481" s="104">
        <v>8.4750000000000006E-2</v>
      </c>
      <c r="L1481" s="104">
        <v>0.23899500000000001</v>
      </c>
      <c r="M1481" s="104">
        <v>0.1498849617998127</v>
      </c>
    </row>
    <row r="1482" spans="1:13" s="81" customFormat="1" x14ac:dyDescent="0.25">
      <c r="A1482" s="79">
        <v>1479</v>
      </c>
      <c r="B1482" s="79">
        <v>2</v>
      </c>
      <c r="C1482" s="79">
        <v>2</v>
      </c>
      <c r="D1482" s="95"/>
      <c r="E1482" s="79">
        <v>800</v>
      </c>
      <c r="F1482" s="79">
        <v>89.586084141853391</v>
      </c>
      <c r="G1482" s="80"/>
      <c r="H1482" s="79">
        <v>-4.0194785063931908</v>
      </c>
      <c r="I1482" s="80">
        <v>-2.7004530135481488</v>
      </c>
      <c r="J1482" s="104">
        <v>1</v>
      </c>
      <c r="K1482" s="104">
        <v>8.4750000000000006E-2</v>
      </c>
      <c r="L1482" s="104">
        <v>0.23899500000000001</v>
      </c>
      <c r="M1482" s="104">
        <v>0.6769283363369315</v>
      </c>
    </row>
    <row r="1483" spans="1:13" s="81" customFormat="1" x14ac:dyDescent="0.25">
      <c r="A1483" s="79">
        <v>1480</v>
      </c>
      <c r="B1483" s="79">
        <v>3.3233642578121119</v>
      </c>
      <c r="C1483" s="79">
        <v>3.3233642578121119</v>
      </c>
      <c r="D1483" s="95"/>
      <c r="E1483" s="79">
        <v>800</v>
      </c>
      <c r="F1483" s="79">
        <v>89.564455442047304</v>
      </c>
      <c r="G1483" s="80"/>
      <c r="H1483" s="79">
        <v>-3.3926967078665888</v>
      </c>
      <c r="I1483" s="80">
        <v>-3.3272348120747508</v>
      </c>
      <c r="J1483" s="104">
        <v>1</v>
      </c>
      <c r="K1483" s="104">
        <v>8.4750000000000006E-2</v>
      </c>
      <c r="L1483" s="104">
        <v>0.23899500000000001</v>
      </c>
      <c r="M1483" s="104">
        <v>1.181165945596736</v>
      </c>
    </row>
    <row r="1484" spans="1:13" s="81" customFormat="1" x14ac:dyDescent="0.25">
      <c r="A1484" s="79">
        <v>1481</v>
      </c>
      <c r="B1484" s="79">
        <v>6</v>
      </c>
      <c r="C1484" s="79">
        <v>6</v>
      </c>
      <c r="D1484" s="95"/>
      <c r="E1484" s="79">
        <v>800</v>
      </c>
      <c r="F1484" s="79">
        <v>89.550152711245104</v>
      </c>
      <c r="G1484" s="80"/>
      <c r="H1484" s="79">
        <v>-2.2823328046632119</v>
      </c>
      <c r="I1484" s="80">
        <v>-4.4375987152781278</v>
      </c>
      <c r="J1484" s="104">
        <v>1</v>
      </c>
      <c r="K1484" s="104">
        <v>8.4750000000000006E-2</v>
      </c>
      <c r="L1484" s="104">
        <v>0.23899500000000001</v>
      </c>
      <c r="M1484" s="104">
        <v>2.0553997301093241</v>
      </c>
    </row>
    <row r="1485" spans="1:13" s="81" customFormat="1" x14ac:dyDescent="0.25">
      <c r="A1485" s="79">
        <v>1482</v>
      </c>
      <c r="B1485" s="79">
        <v>7</v>
      </c>
      <c r="C1485" s="79">
        <v>7</v>
      </c>
      <c r="D1485" s="95"/>
      <c r="E1485" s="79">
        <v>833.72158218565471</v>
      </c>
      <c r="F1485" s="79">
        <v>89.535849980442904</v>
      </c>
      <c r="G1485" s="80"/>
      <c r="H1485" s="79">
        <v>0</v>
      </c>
      <c r="I1485" s="80">
        <v>-6.7199315199413396</v>
      </c>
      <c r="J1485" s="104">
        <v>1</v>
      </c>
      <c r="K1485" s="104">
        <v>0.23491114650793049</v>
      </c>
      <c r="L1485" s="104">
        <v>0.66244943315236393</v>
      </c>
      <c r="M1485" s="104">
        <v>1.285515200572962</v>
      </c>
    </row>
    <row r="1486" spans="1:13" s="81" customFormat="1" x14ac:dyDescent="0.25">
      <c r="A1486" s="79">
        <v>1483</v>
      </c>
      <c r="B1486" s="79">
        <v>8</v>
      </c>
      <c r="C1486" s="79">
        <v>8</v>
      </c>
      <c r="D1486" s="95"/>
      <c r="E1486" s="79">
        <v>952.82466535503374</v>
      </c>
      <c r="F1486" s="79">
        <v>89.554782133969667</v>
      </c>
      <c r="G1486" s="80"/>
      <c r="H1486" s="79">
        <v>0</v>
      </c>
      <c r="I1486" s="80">
        <v>-6.7199315199413396</v>
      </c>
      <c r="J1486" s="104">
        <v>1</v>
      </c>
      <c r="K1486" s="104">
        <v>0.28830137939110401</v>
      </c>
      <c r="L1486" s="104">
        <v>0.81300988988291323</v>
      </c>
      <c r="M1486" s="104">
        <v>1.8390355290652149</v>
      </c>
    </row>
    <row r="1487" spans="1:13" s="81" customFormat="1" x14ac:dyDescent="0.25">
      <c r="A1487" s="79">
        <v>1484</v>
      </c>
      <c r="B1487" s="79">
        <v>9</v>
      </c>
      <c r="C1487" s="79">
        <v>9</v>
      </c>
      <c r="D1487" s="95"/>
      <c r="E1487" s="79">
        <v>1071.9277485244129</v>
      </c>
      <c r="F1487" s="79">
        <v>89.543020659400185</v>
      </c>
      <c r="G1487" s="80"/>
      <c r="H1487" s="79">
        <v>-2.416367513165349</v>
      </c>
      <c r="I1487" s="80">
        <v>-4.303564006775991</v>
      </c>
      <c r="J1487" s="104">
        <v>1</v>
      </c>
      <c r="K1487" s="104">
        <v>0.32179370037940069</v>
      </c>
      <c r="L1487" s="104">
        <v>0.90745823506991008</v>
      </c>
      <c r="M1487" s="104">
        <v>2.0564571477605398</v>
      </c>
    </row>
    <row r="1488" spans="1:13" s="81" customFormat="1" x14ac:dyDescent="0.25">
      <c r="A1488" s="79">
        <v>1485</v>
      </c>
      <c r="B1488" s="79">
        <v>10</v>
      </c>
      <c r="C1488" s="79">
        <v>10</v>
      </c>
      <c r="D1488" s="95"/>
      <c r="E1488" s="79">
        <v>1191.0308316937919</v>
      </c>
      <c r="F1488" s="79">
        <v>89.531259184830702</v>
      </c>
      <c r="G1488" s="80"/>
      <c r="H1488" s="79">
        <v>0</v>
      </c>
      <c r="I1488" s="80">
        <v>-6.7199315199413396</v>
      </c>
      <c r="J1488" s="104">
        <v>1</v>
      </c>
      <c r="K1488" s="104">
        <v>0.35057713555050551</v>
      </c>
      <c r="L1488" s="104">
        <v>0.98862752225242534</v>
      </c>
      <c r="M1488" s="104">
        <v>2.184888589435714</v>
      </c>
    </row>
    <row r="1489" spans="1:13" s="81" customFormat="1" x14ac:dyDescent="0.25">
      <c r="A1489" s="79">
        <v>1486</v>
      </c>
      <c r="B1489" s="79">
        <v>11</v>
      </c>
      <c r="C1489" s="79">
        <v>11</v>
      </c>
      <c r="D1489" s="95"/>
      <c r="E1489" s="79">
        <v>1310.1339148631721</v>
      </c>
      <c r="F1489" s="79">
        <v>89.545584625307427</v>
      </c>
      <c r="G1489" s="80"/>
      <c r="H1489" s="79">
        <v>-8.4933370344600991</v>
      </c>
      <c r="I1489" s="80">
        <v>1.7734055145187591</v>
      </c>
      <c r="J1489" s="104">
        <v>1</v>
      </c>
      <c r="K1489" s="104">
        <v>0.42198645529698481</v>
      </c>
      <c r="L1489" s="104">
        <v>1.1900018039374971</v>
      </c>
      <c r="M1489" s="104">
        <v>3.0497310447232691</v>
      </c>
    </row>
    <row r="1490" spans="1:13" s="81" customFormat="1" x14ac:dyDescent="0.25">
      <c r="A1490" s="79">
        <v>1487</v>
      </c>
      <c r="B1490" s="79">
        <v>13.292236328124581</v>
      </c>
      <c r="C1490" s="79">
        <v>13.292236328124581</v>
      </c>
      <c r="D1490" s="95"/>
      <c r="E1490" s="79">
        <v>1583.1463288956661</v>
      </c>
      <c r="F1490" s="79">
        <v>89.535557851624347</v>
      </c>
      <c r="G1490" s="80"/>
      <c r="H1490" s="79">
        <v>-8.597009637491162</v>
      </c>
      <c r="I1490" s="80">
        <v>1.8770781175498219</v>
      </c>
      <c r="J1490" s="104">
        <v>1</v>
      </c>
      <c r="K1490" s="104">
        <v>0.74563577514169044</v>
      </c>
      <c r="L1490" s="104">
        <v>2.1026928858995668</v>
      </c>
      <c r="M1490" s="104">
        <v>7.8424693032509323</v>
      </c>
    </row>
    <row r="1491" spans="1:13" s="81" customFormat="1" x14ac:dyDescent="0.25">
      <c r="A1491" s="79">
        <v>1488</v>
      </c>
      <c r="B1491" s="79">
        <v>17.71752929687543</v>
      </c>
      <c r="C1491" s="79">
        <v>17.71752929687543</v>
      </c>
      <c r="D1491" s="95"/>
      <c r="E1491" s="79">
        <v>1091.609032514207</v>
      </c>
      <c r="F1491" s="79">
        <v>89.497235978075693</v>
      </c>
      <c r="G1491" s="80"/>
      <c r="H1491" s="79">
        <v>-23.496572250993118</v>
      </c>
      <c r="I1491" s="80">
        <v>16.776640731051781</v>
      </c>
      <c r="J1491" s="104">
        <v>2</v>
      </c>
      <c r="K1491" s="104">
        <v>0.6713196284774372</v>
      </c>
      <c r="L1491" s="104">
        <v>1.893121352306373</v>
      </c>
      <c r="M1491" s="104">
        <v>7.9140838581426882</v>
      </c>
    </row>
    <row r="1492" spans="1:13" s="81" customFormat="1" x14ac:dyDescent="0.25">
      <c r="A1492" s="79">
        <v>1489</v>
      </c>
      <c r="B1492" s="79">
        <v>19.27697753906207</v>
      </c>
      <c r="C1492" s="79">
        <v>19.27697753906207</v>
      </c>
      <c r="D1492" s="95"/>
      <c r="E1492" s="79">
        <v>1187.689459891265</v>
      </c>
      <c r="F1492" s="79">
        <v>89.543776170660493</v>
      </c>
      <c r="G1492" s="80"/>
      <c r="H1492" s="79">
        <v>-1.5757404661711829</v>
      </c>
      <c r="I1492" s="80">
        <v>-5.1441910537701574</v>
      </c>
      <c r="J1492" s="104">
        <v>2</v>
      </c>
      <c r="K1492" s="104">
        <v>0.60630425686584977</v>
      </c>
      <c r="L1492" s="104">
        <v>1.7097780043616959</v>
      </c>
      <c r="M1492" s="104">
        <v>6.5927591447019269</v>
      </c>
    </row>
    <row r="1493" spans="1:13" s="81" customFormat="1" x14ac:dyDescent="0.25">
      <c r="A1493" s="79">
        <v>1490</v>
      </c>
      <c r="B1493" s="79">
        <v>23</v>
      </c>
      <c r="C1493" s="79">
        <v>23</v>
      </c>
      <c r="D1493" s="95"/>
      <c r="E1493" s="79">
        <v>1417.0716089773589</v>
      </c>
      <c r="F1493" s="79">
        <v>89.533878603103943</v>
      </c>
      <c r="G1493" s="80"/>
      <c r="H1493" s="79">
        <v>0</v>
      </c>
      <c r="I1493" s="80">
        <v>-6.7199315199413396</v>
      </c>
      <c r="J1493" s="104">
        <v>2</v>
      </c>
      <c r="K1493" s="104">
        <v>0.98165174648478493</v>
      </c>
      <c r="L1493" s="104">
        <v>2.7682579250870929</v>
      </c>
      <c r="M1493" s="104">
        <v>12.406518542117521</v>
      </c>
    </row>
    <row r="1494" spans="1:13" s="81" customFormat="1" x14ac:dyDescent="0.25">
      <c r="A1494" s="79">
        <v>1491</v>
      </c>
      <c r="B1494" s="79">
        <v>26.268432617187059</v>
      </c>
      <c r="C1494" s="79">
        <v>26.268432617187059</v>
      </c>
      <c r="D1494" s="95"/>
      <c r="E1494" s="79">
        <v>1618.4456553978521</v>
      </c>
      <c r="F1494" s="79">
        <v>89.498366494216683</v>
      </c>
      <c r="G1494" s="80"/>
      <c r="H1494" s="79">
        <v>0</v>
      </c>
      <c r="I1494" s="80">
        <v>-6.7199315199413396</v>
      </c>
      <c r="J1494" s="104">
        <v>2</v>
      </c>
      <c r="K1494" s="104">
        <v>0.96226691100851836</v>
      </c>
      <c r="L1494" s="104">
        <v>2.7135926890440221</v>
      </c>
      <c r="M1494" s="104">
        <v>11.52202726451746</v>
      </c>
    </row>
    <row r="1495" spans="1:13" s="81" customFormat="1" x14ac:dyDescent="0.25">
      <c r="A1495" s="79">
        <v>1492</v>
      </c>
      <c r="B1495" s="79">
        <v>29.519775390624108</v>
      </c>
      <c r="C1495" s="79">
        <v>29.519775390624108</v>
      </c>
      <c r="D1495" s="95"/>
      <c r="E1495" s="79">
        <v>1138.1772912289309</v>
      </c>
      <c r="F1495" s="79">
        <v>89.453831436239582</v>
      </c>
      <c r="G1495" s="80"/>
      <c r="H1495" s="79">
        <v>-5.2192983869410048</v>
      </c>
      <c r="I1495" s="80">
        <v>-1.5006331330003351</v>
      </c>
      <c r="J1495" s="104">
        <v>3</v>
      </c>
      <c r="K1495" s="104">
        <v>1.054638152680156</v>
      </c>
      <c r="L1495" s="104">
        <v>2.9740795905580408</v>
      </c>
      <c r="M1495" s="104">
        <v>14.111582260780059</v>
      </c>
    </row>
    <row r="1496" spans="1:13" s="81" customFormat="1" x14ac:dyDescent="0.25">
      <c r="A1496" s="79">
        <v>1493</v>
      </c>
      <c r="B1496" s="79">
        <v>33</v>
      </c>
      <c r="C1496" s="79">
        <v>33</v>
      </c>
      <c r="D1496" s="95"/>
      <c r="E1496" s="79">
        <v>1272.3623440063261</v>
      </c>
      <c r="F1496" s="79">
        <v>89.536774752517218</v>
      </c>
      <c r="G1496" s="80"/>
      <c r="H1496" s="79">
        <v>-7.1653814451785776</v>
      </c>
      <c r="I1496" s="80">
        <v>0.44544992523723792</v>
      </c>
      <c r="J1496" s="104">
        <v>3</v>
      </c>
      <c r="K1496" s="104">
        <v>1.128438072002933</v>
      </c>
      <c r="L1496" s="104">
        <v>3.182195363048272</v>
      </c>
      <c r="M1496" s="104">
        <v>15.13844657679177</v>
      </c>
    </row>
    <row r="1497" spans="1:13" s="81" customFormat="1" x14ac:dyDescent="0.25">
      <c r="A1497" s="79">
        <v>1494</v>
      </c>
      <c r="B1497" s="79">
        <v>36</v>
      </c>
      <c r="C1497" s="79">
        <v>36</v>
      </c>
      <c r="D1497" s="95"/>
      <c r="E1497" s="79">
        <v>1388.0316480069009</v>
      </c>
      <c r="F1497" s="79">
        <v>89.578773301481888</v>
      </c>
      <c r="G1497" s="80"/>
      <c r="H1497" s="79">
        <v>-84.428950637393754</v>
      </c>
      <c r="I1497" s="80">
        <v>63.801335754411902</v>
      </c>
      <c r="J1497" s="104">
        <v>3</v>
      </c>
      <c r="K1497" s="104">
        <v>1.2285305450348361</v>
      </c>
      <c r="L1497" s="104">
        <v>3.464456136998237</v>
      </c>
      <c r="M1497" s="104">
        <v>16.610071525048468</v>
      </c>
    </row>
    <row r="1498" spans="1:13" s="81" customFormat="1" x14ac:dyDescent="0.25">
      <c r="A1498" s="79">
        <v>1495</v>
      </c>
      <c r="B1498" s="79">
        <v>39.246459960937052</v>
      </c>
      <c r="C1498" s="79">
        <v>39.246459960937052</v>
      </c>
      <c r="D1498" s="95"/>
      <c r="E1498" s="79">
        <v>1513.2035693893411</v>
      </c>
      <c r="F1498" s="79">
        <v>89.58707975559247</v>
      </c>
      <c r="G1498" s="80"/>
      <c r="H1498" s="79">
        <v>0</v>
      </c>
      <c r="I1498" s="80">
        <v>-6.7199315199413396</v>
      </c>
      <c r="J1498" s="104">
        <v>3</v>
      </c>
      <c r="K1498" s="104">
        <v>1.5194013251570639</v>
      </c>
      <c r="L1498" s="104">
        <v>4.2847117369429224</v>
      </c>
      <c r="M1498" s="104">
        <v>21.227517657500229</v>
      </c>
    </row>
    <row r="1499" spans="1:13" s="81" customFormat="1" x14ac:dyDescent="0.25">
      <c r="A1499" s="79">
        <v>1496</v>
      </c>
      <c r="B1499" s="79">
        <v>43</v>
      </c>
      <c r="C1499" s="79">
        <v>43</v>
      </c>
      <c r="D1499" s="95"/>
      <c r="E1499" s="79">
        <v>1657.926690674909</v>
      </c>
      <c r="F1499" s="79">
        <v>89.551681554110473</v>
      </c>
      <c r="G1499" s="80"/>
      <c r="H1499" s="79">
        <v>-4.4040667054628742</v>
      </c>
      <c r="I1499" s="80">
        <v>-2.315864814478465</v>
      </c>
      <c r="J1499" s="104">
        <v>3</v>
      </c>
      <c r="K1499" s="104">
        <v>1.192855515240439</v>
      </c>
      <c r="L1499" s="104">
        <v>3.363852552978039</v>
      </c>
      <c r="M1499" s="104">
        <v>15.39743868704112</v>
      </c>
    </row>
    <row r="1500" spans="1:13" s="81" customFormat="1" x14ac:dyDescent="0.25">
      <c r="A1500" s="79">
        <v>1497</v>
      </c>
      <c r="B1500" s="79">
        <v>44</v>
      </c>
      <c r="C1500" s="79">
        <v>44</v>
      </c>
      <c r="D1500" s="95"/>
      <c r="E1500" s="79">
        <v>1696.4831253417681</v>
      </c>
      <c r="F1500" s="79">
        <v>89.491382216954619</v>
      </c>
      <c r="G1500" s="80"/>
      <c r="H1500" s="79">
        <v>-0.92600558683589484</v>
      </c>
      <c r="I1500" s="80">
        <v>-5.7939259331054451</v>
      </c>
      <c r="J1500" s="104">
        <v>3</v>
      </c>
      <c r="K1500" s="104">
        <v>0.86686785824869506</v>
      </c>
      <c r="L1500" s="104">
        <v>2.44456736026132</v>
      </c>
      <c r="M1500" s="104">
        <v>9.5913977902208032</v>
      </c>
    </row>
    <row r="1501" spans="1:13" s="81" customFormat="1" x14ac:dyDescent="0.25">
      <c r="A1501" s="79">
        <v>1498</v>
      </c>
      <c r="B1501" s="79">
        <v>46</v>
      </c>
      <c r="C1501" s="79">
        <v>46</v>
      </c>
      <c r="D1501" s="95"/>
      <c r="E1501" s="79">
        <v>1307.256080893126</v>
      </c>
      <c r="F1501" s="79">
        <v>89.376638397841688</v>
      </c>
      <c r="G1501" s="80"/>
      <c r="H1501" s="79">
        <v>-8.3980478098532441</v>
      </c>
      <c r="I1501" s="80">
        <v>1.678116289911904</v>
      </c>
      <c r="J1501" s="104">
        <v>4</v>
      </c>
      <c r="K1501" s="104">
        <v>1.2337008715317419</v>
      </c>
      <c r="L1501" s="104">
        <v>3.4790364577195132</v>
      </c>
      <c r="M1501" s="104">
        <v>16.815150857389121</v>
      </c>
    </row>
    <row r="1502" spans="1:13" s="81" customFormat="1" x14ac:dyDescent="0.25">
      <c r="A1502" s="79">
        <v>1499</v>
      </c>
      <c r="B1502" s="79">
        <v>48.226928710937017</v>
      </c>
      <c r="C1502" s="79">
        <v>48.226928710937017</v>
      </c>
      <c r="D1502" s="95"/>
      <c r="E1502" s="79">
        <v>1370.5423004385159</v>
      </c>
      <c r="F1502" s="79">
        <v>89.397677611121964</v>
      </c>
      <c r="G1502" s="80"/>
      <c r="H1502" s="79">
        <v>-4.4040667054628742</v>
      </c>
      <c r="I1502" s="80">
        <v>-2.315864814478465</v>
      </c>
      <c r="J1502" s="104">
        <v>4</v>
      </c>
      <c r="K1502" s="104">
        <v>1.186752689850499</v>
      </c>
      <c r="L1502" s="104">
        <v>3.3466425853784059</v>
      </c>
      <c r="M1502" s="104">
        <v>15.9463092145592</v>
      </c>
    </row>
    <row r="1503" spans="1:13" s="81" customFormat="1" x14ac:dyDescent="0.25">
      <c r="A1503" s="79">
        <v>1500</v>
      </c>
      <c r="B1503" s="79">
        <v>50</v>
      </c>
      <c r="C1503" s="79">
        <v>50</v>
      </c>
      <c r="D1503" s="95"/>
      <c r="E1503" s="79">
        <v>1420.9305227099201</v>
      </c>
      <c r="F1503" s="79">
        <v>89.381012847269275</v>
      </c>
      <c r="G1503" s="80"/>
      <c r="H1503" s="79">
        <v>-3.4994058147703551</v>
      </c>
      <c r="I1503" s="80">
        <v>-3.220525705170985</v>
      </c>
      <c r="J1503" s="104">
        <v>4</v>
      </c>
      <c r="K1503" s="104">
        <v>0.9682813131026663</v>
      </c>
      <c r="L1503" s="104">
        <v>2.7305533029495188</v>
      </c>
      <c r="M1503" s="104">
        <v>12.1699605196434</v>
      </c>
    </row>
    <row r="1504" spans="1:13" s="81" customFormat="1" x14ac:dyDescent="0.25">
      <c r="A1504" s="79">
        <v>1501</v>
      </c>
      <c r="B1504" s="79">
        <v>51</v>
      </c>
      <c r="C1504" s="79">
        <v>51</v>
      </c>
      <c r="D1504" s="95"/>
      <c r="E1504" s="79">
        <v>1449.349133164118</v>
      </c>
      <c r="F1504" s="79">
        <v>89.320081501207184</v>
      </c>
      <c r="G1504" s="80"/>
      <c r="H1504" s="79">
        <v>-0.92600558683589484</v>
      </c>
      <c r="I1504" s="80">
        <v>-5.7939259331054451</v>
      </c>
      <c r="J1504" s="104">
        <v>4</v>
      </c>
      <c r="K1504" s="104">
        <v>0.89517416805438266</v>
      </c>
      <c r="L1504" s="104">
        <v>2.524391153913359</v>
      </c>
      <c r="M1504" s="104">
        <v>10.84798521155518</v>
      </c>
    </row>
    <row r="1505" spans="1:13" s="81" customFormat="1" x14ac:dyDescent="0.25">
      <c r="A1505" s="79">
        <v>1502</v>
      </c>
      <c r="B1505" s="79">
        <v>52</v>
      </c>
      <c r="C1505" s="79">
        <v>52</v>
      </c>
      <c r="D1505" s="95"/>
      <c r="E1505" s="79">
        <v>1477.767743618316</v>
      </c>
      <c r="F1505" s="79">
        <v>89.271573196257407</v>
      </c>
      <c r="G1505" s="80"/>
      <c r="H1505" s="79">
        <v>-0.92600558683589484</v>
      </c>
      <c r="I1505" s="80">
        <v>-5.7939259331054451</v>
      </c>
      <c r="J1505" s="104">
        <v>4</v>
      </c>
      <c r="K1505" s="104">
        <v>0.75785351160327863</v>
      </c>
      <c r="L1505" s="104">
        <v>2.1371469027212462</v>
      </c>
      <c r="M1505" s="104">
        <v>8.3925690151276289</v>
      </c>
    </row>
    <row r="1506" spans="1:13" s="81" customFormat="1" x14ac:dyDescent="0.25">
      <c r="A1506" s="79">
        <v>1503</v>
      </c>
      <c r="B1506" s="79">
        <v>52</v>
      </c>
      <c r="C1506" s="79">
        <v>52</v>
      </c>
      <c r="D1506" s="95"/>
      <c r="E1506" s="79">
        <v>1477.767743618316</v>
      </c>
      <c r="F1506" s="79">
        <v>89.215351735934689</v>
      </c>
      <c r="G1506" s="80"/>
      <c r="H1506" s="79">
        <v>-1.605273451246608</v>
      </c>
      <c r="I1506" s="80">
        <v>-5.1146580686947312</v>
      </c>
      <c r="J1506" s="104">
        <v>4</v>
      </c>
      <c r="K1506" s="104">
        <v>0.45530370545801579</v>
      </c>
      <c r="L1506" s="104">
        <v>1.283956449391604</v>
      </c>
      <c r="M1506" s="104">
        <v>3.0672168081964499</v>
      </c>
    </row>
    <row r="1507" spans="1:13" s="81" customFormat="1" x14ac:dyDescent="0.25">
      <c r="A1507" s="79">
        <v>1504</v>
      </c>
      <c r="B1507" s="79">
        <v>52</v>
      </c>
      <c r="C1507" s="79">
        <v>52</v>
      </c>
      <c r="D1507" s="95"/>
      <c r="E1507" s="79">
        <v>1477.767743618316</v>
      </c>
      <c r="F1507" s="79">
        <v>89.145694242179246</v>
      </c>
      <c r="G1507" s="80"/>
      <c r="H1507" s="79">
        <v>0</v>
      </c>
      <c r="I1507" s="80">
        <v>-6.7199315199413396</v>
      </c>
      <c r="J1507" s="104">
        <v>4</v>
      </c>
      <c r="K1507" s="104">
        <v>0.80315123477062311</v>
      </c>
      <c r="L1507" s="104">
        <v>2.2648864820531571</v>
      </c>
      <c r="M1507" s="104">
        <v>9.179783253871534</v>
      </c>
    </row>
    <row r="1508" spans="1:13" s="81" customFormat="1" x14ac:dyDescent="0.25">
      <c r="A1508" s="79">
        <v>1505</v>
      </c>
      <c r="B1508" s="79">
        <v>53.195190429687003</v>
      </c>
      <c r="C1508" s="79">
        <v>53.195190429687003</v>
      </c>
      <c r="D1508" s="95"/>
      <c r="E1508" s="79">
        <v>1511.733394858177</v>
      </c>
      <c r="F1508" s="79">
        <v>89.084497457909393</v>
      </c>
      <c r="G1508" s="80"/>
      <c r="H1508" s="79">
        <v>0</v>
      </c>
      <c r="I1508" s="80">
        <v>-6.7199315199413396</v>
      </c>
      <c r="J1508" s="104">
        <v>4</v>
      </c>
      <c r="K1508" s="104">
        <v>0.95879074167157963</v>
      </c>
      <c r="L1508" s="104">
        <v>2.7037898915138538</v>
      </c>
      <c r="M1508" s="104">
        <v>11.773361945463551</v>
      </c>
    </row>
    <row r="1509" spans="1:13" s="81" customFormat="1" x14ac:dyDescent="0.25">
      <c r="A1509" s="79">
        <v>1506</v>
      </c>
      <c r="B1509" s="79">
        <v>54</v>
      </c>
      <c r="C1509" s="79">
        <v>54</v>
      </c>
      <c r="D1509" s="95"/>
      <c r="E1509" s="79">
        <v>1534.604964526713</v>
      </c>
      <c r="F1509" s="79">
        <v>88.929678286504839</v>
      </c>
      <c r="G1509" s="80"/>
      <c r="H1509" s="79">
        <v>0</v>
      </c>
      <c r="I1509" s="80">
        <v>-6.7199315199413396</v>
      </c>
      <c r="J1509" s="104">
        <v>4</v>
      </c>
      <c r="K1509" s="104">
        <v>0.9415733044993676</v>
      </c>
      <c r="L1509" s="104">
        <v>2.655236718688216</v>
      </c>
      <c r="M1509" s="104">
        <v>11.412337026774461</v>
      </c>
    </row>
    <row r="1510" spans="1:13" s="81" customFormat="1" x14ac:dyDescent="0.25">
      <c r="A1510" s="79">
        <v>1507</v>
      </c>
      <c r="B1510" s="79">
        <v>55</v>
      </c>
      <c r="C1510" s="79">
        <v>55</v>
      </c>
      <c r="D1510" s="95"/>
      <c r="E1510" s="79">
        <v>1563.0235749809119</v>
      </c>
      <c r="F1510" s="79">
        <v>88.959623480992519</v>
      </c>
      <c r="G1510" s="80"/>
      <c r="H1510" s="79">
        <v>0</v>
      </c>
      <c r="I1510" s="80">
        <v>-6.7199315199413396</v>
      </c>
      <c r="J1510" s="104">
        <v>4</v>
      </c>
      <c r="K1510" s="104">
        <v>0.76233271494451471</v>
      </c>
      <c r="L1510" s="104">
        <v>2.1497782561435308</v>
      </c>
      <c r="M1510" s="104">
        <v>8.2026571919230946</v>
      </c>
    </row>
    <row r="1511" spans="1:13" s="81" customFormat="1" x14ac:dyDescent="0.25">
      <c r="A1511" s="79">
        <v>1508</v>
      </c>
      <c r="B1511" s="79">
        <v>55</v>
      </c>
      <c r="C1511" s="79">
        <v>55</v>
      </c>
      <c r="D1511" s="95"/>
      <c r="E1511" s="79">
        <v>1268.0455930512569</v>
      </c>
      <c r="F1511" s="79">
        <v>89.045321462131952</v>
      </c>
      <c r="G1511" s="80"/>
      <c r="H1511" s="79">
        <v>-10.7202264798168</v>
      </c>
      <c r="I1511" s="80">
        <v>4.0002949598754567</v>
      </c>
      <c r="J1511" s="104">
        <v>5</v>
      </c>
      <c r="K1511" s="104">
        <v>0.68951871705671752</v>
      </c>
      <c r="L1511" s="104">
        <v>1.944442782099943</v>
      </c>
      <c r="M1511" s="104">
        <v>7.8019318635633086</v>
      </c>
    </row>
    <row r="1512" spans="1:13" s="81" customFormat="1" x14ac:dyDescent="0.25">
      <c r="A1512" s="79">
        <v>1509</v>
      </c>
      <c r="B1512" s="79">
        <v>56</v>
      </c>
      <c r="C1512" s="79">
        <v>56</v>
      </c>
      <c r="D1512" s="95"/>
      <c r="E1512" s="79">
        <v>1291.100967470371</v>
      </c>
      <c r="F1512" s="79">
        <v>89.09084789599504</v>
      </c>
      <c r="G1512" s="80"/>
      <c r="H1512" s="79">
        <v>-8.296142955695089</v>
      </c>
      <c r="I1512" s="80">
        <v>1.5762114357537489</v>
      </c>
      <c r="J1512" s="104">
        <v>5</v>
      </c>
      <c r="K1512" s="104">
        <v>1.0093690054550239</v>
      </c>
      <c r="L1512" s="104">
        <v>2.8464205953831661</v>
      </c>
      <c r="M1512" s="104">
        <v>13.139352342035719</v>
      </c>
    </row>
    <row r="1513" spans="1:13" s="81" customFormat="1" x14ac:dyDescent="0.25">
      <c r="A1513" s="79">
        <v>1510</v>
      </c>
      <c r="B1513" s="79">
        <v>57</v>
      </c>
      <c r="C1513" s="79">
        <v>57</v>
      </c>
      <c r="D1513" s="95"/>
      <c r="E1513" s="79">
        <v>1314.156341889485</v>
      </c>
      <c r="F1513" s="79">
        <v>89.11900656378964</v>
      </c>
      <c r="G1513" s="80"/>
      <c r="H1513" s="79">
        <v>-7.8615391883051879</v>
      </c>
      <c r="I1513" s="80">
        <v>1.1416076683638481</v>
      </c>
      <c r="J1513" s="104">
        <v>5</v>
      </c>
      <c r="K1513" s="104">
        <v>0.96294302387373543</v>
      </c>
      <c r="L1513" s="104">
        <v>2.7154993273239341</v>
      </c>
      <c r="M1513" s="104">
        <v>12.31861458769824</v>
      </c>
    </row>
    <row r="1514" spans="1:13" s="81" customFormat="1" x14ac:dyDescent="0.25">
      <c r="A1514" s="79">
        <v>1511</v>
      </c>
      <c r="B1514" s="79">
        <v>58</v>
      </c>
      <c r="C1514" s="79">
        <v>58</v>
      </c>
      <c r="D1514" s="95"/>
      <c r="E1514" s="79">
        <v>1337.2117163085991</v>
      </c>
      <c r="F1514" s="79">
        <v>89.152412553234612</v>
      </c>
      <c r="G1514" s="80"/>
      <c r="H1514" s="79">
        <v>0</v>
      </c>
      <c r="I1514" s="80">
        <v>-6.7199315199413396</v>
      </c>
      <c r="J1514" s="104">
        <v>5</v>
      </c>
      <c r="K1514" s="104">
        <v>0.92975132680517292</v>
      </c>
      <c r="L1514" s="104">
        <v>2.621898741590587</v>
      </c>
      <c r="M1514" s="104">
        <v>11.710936413345619</v>
      </c>
    </row>
    <row r="1515" spans="1:13" s="81" customFormat="1" x14ac:dyDescent="0.25">
      <c r="A1515" s="79">
        <v>1512</v>
      </c>
      <c r="B1515" s="79">
        <v>59</v>
      </c>
      <c r="C1515" s="79">
        <v>59</v>
      </c>
      <c r="D1515" s="95"/>
      <c r="E1515" s="79">
        <v>1360.267090727712</v>
      </c>
      <c r="F1515" s="79">
        <v>89.170582946700577</v>
      </c>
      <c r="G1515" s="80"/>
      <c r="H1515" s="79">
        <v>-10.434939416239651</v>
      </c>
      <c r="I1515" s="80">
        <v>3.7150078962983089</v>
      </c>
      <c r="J1515" s="104">
        <v>5</v>
      </c>
      <c r="K1515" s="104">
        <v>1.219178931883101</v>
      </c>
      <c r="L1515" s="104">
        <v>3.4380845879103452</v>
      </c>
      <c r="M1515" s="104">
        <v>16.500141017577349</v>
      </c>
    </row>
    <row r="1516" spans="1:13" s="81" customFormat="1" x14ac:dyDescent="0.25">
      <c r="A1516" s="79">
        <v>1513</v>
      </c>
      <c r="B1516" s="79">
        <v>61.150634765624453</v>
      </c>
      <c r="C1516" s="79">
        <v>61.150634765624453</v>
      </c>
      <c r="D1516" s="95"/>
      <c r="E1516" s="79">
        <v>1409.8507804879471</v>
      </c>
      <c r="F1516" s="79">
        <v>89.153918182847889</v>
      </c>
      <c r="G1516" s="80"/>
      <c r="H1516" s="79">
        <v>-13.252818676304861</v>
      </c>
      <c r="I1516" s="80">
        <v>6.5328871563635174</v>
      </c>
      <c r="J1516" s="104">
        <v>5</v>
      </c>
      <c r="K1516" s="104">
        <v>1.7347429190085191</v>
      </c>
      <c r="L1516" s="104">
        <v>4.8919750316040238</v>
      </c>
      <c r="M1516" s="104">
        <v>24.824524232106771</v>
      </c>
    </row>
    <row r="1517" spans="1:13" s="81" customFormat="1" x14ac:dyDescent="0.25">
      <c r="A1517" s="79">
        <v>1514</v>
      </c>
      <c r="B1517" s="79">
        <v>64</v>
      </c>
      <c r="C1517" s="79">
        <v>64</v>
      </c>
      <c r="D1517" s="95"/>
      <c r="E1517" s="79">
        <v>1475.5439628232809</v>
      </c>
      <c r="F1517" s="79">
        <v>89.012416439585976</v>
      </c>
      <c r="G1517" s="80"/>
      <c r="H1517" s="79">
        <v>-1.8153703547424069</v>
      </c>
      <c r="I1517" s="80">
        <v>-4.9045611651989329</v>
      </c>
      <c r="J1517" s="104">
        <v>5</v>
      </c>
      <c r="K1517" s="104">
        <v>2.140133843390954</v>
      </c>
      <c r="L1517" s="104">
        <v>6.0351774383624894</v>
      </c>
      <c r="M1517" s="104">
        <v>31.229543023456309</v>
      </c>
    </row>
    <row r="1518" spans="1:13" s="81" customFormat="1" x14ac:dyDescent="0.25">
      <c r="A1518" s="79">
        <v>1515</v>
      </c>
      <c r="B1518" s="79">
        <v>67</v>
      </c>
      <c r="C1518" s="79">
        <v>67</v>
      </c>
      <c r="D1518" s="95"/>
      <c r="E1518" s="79">
        <v>1544.7100860806229</v>
      </c>
      <c r="F1518" s="79">
        <v>88.996112061787713</v>
      </c>
      <c r="G1518" s="80"/>
      <c r="H1518" s="79">
        <v>-5.1144526936092989</v>
      </c>
      <c r="I1518" s="80">
        <v>-1.605478826332041</v>
      </c>
      <c r="J1518" s="104">
        <v>5</v>
      </c>
      <c r="K1518" s="104">
        <v>1.63344039763258</v>
      </c>
      <c r="L1518" s="104">
        <v>4.6063019213238743</v>
      </c>
      <c r="M1518" s="104">
        <v>23.062275538773381</v>
      </c>
    </row>
    <row r="1519" spans="1:13" s="81" customFormat="1" x14ac:dyDescent="0.25">
      <c r="A1519" s="79">
        <v>1516</v>
      </c>
      <c r="B1519" s="79">
        <v>68.143310546874446</v>
      </c>
      <c r="C1519" s="79">
        <v>68.143310546874446</v>
      </c>
      <c r="D1519" s="95"/>
      <c r="E1519" s="79">
        <v>1571.069538816135</v>
      </c>
      <c r="F1519" s="79">
        <v>88.98219013499012</v>
      </c>
      <c r="G1519" s="80"/>
      <c r="H1519" s="79">
        <v>-10.434939416239651</v>
      </c>
      <c r="I1519" s="80">
        <v>3.7150078962983089</v>
      </c>
      <c r="J1519" s="104">
        <v>5</v>
      </c>
      <c r="K1519" s="104">
        <v>1.397921879962017</v>
      </c>
      <c r="L1519" s="104">
        <v>3.9421397014928869</v>
      </c>
      <c r="M1519" s="104">
        <v>19.099826949122651</v>
      </c>
    </row>
    <row r="1520" spans="1:13" s="81" customFormat="1" x14ac:dyDescent="0.25">
      <c r="A1520" s="79">
        <v>1517</v>
      </c>
      <c r="B1520" s="79">
        <v>70</v>
      </c>
      <c r="C1520" s="79">
        <v>70</v>
      </c>
      <c r="D1520" s="95"/>
      <c r="E1520" s="79">
        <v>1355.198178621383</v>
      </c>
      <c r="F1520" s="79">
        <v>88.953574112381858</v>
      </c>
      <c r="G1520" s="80"/>
      <c r="H1520" s="79">
        <v>-46.391220542205943</v>
      </c>
      <c r="I1520" s="80">
        <v>39.671289022264602</v>
      </c>
      <c r="J1520" s="104">
        <v>6</v>
      </c>
      <c r="K1520" s="104">
        <v>1.5799612573351081</v>
      </c>
      <c r="L1520" s="104">
        <v>4.4554907456850037</v>
      </c>
      <c r="M1520" s="104">
        <v>22.374367411134749</v>
      </c>
    </row>
    <row r="1521" spans="1:13" s="81" customFormat="1" x14ac:dyDescent="0.25">
      <c r="A1521" s="79">
        <v>1518</v>
      </c>
      <c r="B1521" s="79">
        <v>71</v>
      </c>
      <c r="C1521" s="79">
        <v>71</v>
      </c>
      <c r="D1521" s="95"/>
      <c r="E1521" s="79">
        <v>1374.5581526016881</v>
      </c>
      <c r="F1521" s="79">
        <v>89.036219511972774</v>
      </c>
      <c r="G1521" s="80"/>
      <c r="H1521" s="79">
        <v>0</v>
      </c>
      <c r="I1521" s="80">
        <v>-6.7199315199413396</v>
      </c>
      <c r="J1521" s="104">
        <v>6</v>
      </c>
      <c r="K1521" s="104">
        <v>1.1422461926959411</v>
      </c>
      <c r="L1521" s="104">
        <v>3.2211342634025542</v>
      </c>
      <c r="M1521" s="104">
        <v>15.1989281635863</v>
      </c>
    </row>
    <row r="1522" spans="1:13" s="81" customFormat="1" x14ac:dyDescent="0.25">
      <c r="A1522" s="79">
        <v>1519</v>
      </c>
      <c r="B1522" s="79">
        <v>72</v>
      </c>
      <c r="C1522" s="79">
        <v>72</v>
      </c>
      <c r="D1522" s="95"/>
      <c r="E1522" s="79">
        <v>1393.9181265819941</v>
      </c>
      <c r="F1522" s="79">
        <v>89.016393826293836</v>
      </c>
      <c r="G1522" s="80"/>
      <c r="H1522" s="79">
        <v>-1.720661091574226</v>
      </c>
      <c r="I1522" s="80">
        <v>-4.9992704283671134</v>
      </c>
      <c r="J1522" s="104">
        <v>6</v>
      </c>
      <c r="K1522" s="104">
        <v>1.383465190275277</v>
      </c>
      <c r="L1522" s="104">
        <v>3.90137183657628</v>
      </c>
      <c r="M1522" s="104">
        <v>19.1559031535405</v>
      </c>
    </row>
    <row r="1523" spans="1:13" s="81" customFormat="1" x14ac:dyDescent="0.25">
      <c r="A1523" s="79">
        <v>1520</v>
      </c>
      <c r="B1523" s="79">
        <v>73</v>
      </c>
      <c r="C1523" s="79">
        <v>73</v>
      </c>
      <c r="D1523" s="95"/>
      <c r="E1523" s="79">
        <v>1413.278100562299</v>
      </c>
      <c r="F1523" s="79">
        <v>89.126120701518531</v>
      </c>
      <c r="G1523" s="80"/>
      <c r="H1523" s="79">
        <v>-2.3398884128810322</v>
      </c>
      <c r="I1523" s="80">
        <v>-4.3800431070603079</v>
      </c>
      <c r="J1523" s="104">
        <v>6</v>
      </c>
      <c r="K1523" s="104">
        <v>0.95524086959574672</v>
      </c>
      <c r="L1523" s="104">
        <v>2.693779252260005</v>
      </c>
      <c r="M1523" s="104">
        <v>11.96655190080371</v>
      </c>
    </row>
    <row r="1524" spans="1:13" s="81" customFormat="1" x14ac:dyDescent="0.25">
      <c r="A1524" s="79">
        <v>1521</v>
      </c>
      <c r="B1524" s="79">
        <v>73</v>
      </c>
      <c r="C1524" s="79">
        <v>73</v>
      </c>
      <c r="D1524" s="95"/>
      <c r="E1524" s="79">
        <v>1413.278100562299</v>
      </c>
      <c r="F1524" s="79">
        <v>89.06225808738651</v>
      </c>
      <c r="G1524" s="80"/>
      <c r="H1524" s="79">
        <v>-0.31085899066928357</v>
      </c>
      <c r="I1524" s="80">
        <v>-6.4090725292720556</v>
      </c>
      <c r="J1524" s="104">
        <v>6</v>
      </c>
      <c r="K1524" s="104">
        <v>1.050339860130465</v>
      </c>
      <c r="L1524" s="104">
        <v>2.9619584055679118</v>
      </c>
      <c r="M1524" s="104">
        <v>13.57867498516006</v>
      </c>
    </row>
    <row r="1525" spans="1:13" s="81" customFormat="1" x14ac:dyDescent="0.25">
      <c r="A1525" s="79">
        <v>1522</v>
      </c>
      <c r="B1525" s="79">
        <v>74</v>
      </c>
      <c r="C1525" s="79">
        <v>74</v>
      </c>
      <c r="D1525" s="95"/>
      <c r="E1525" s="79">
        <v>1432.638074542604</v>
      </c>
      <c r="F1525" s="79">
        <v>89.019262582689649</v>
      </c>
      <c r="G1525" s="80"/>
      <c r="H1525" s="79">
        <v>0</v>
      </c>
      <c r="I1525" s="80">
        <v>-6.7199315199413396</v>
      </c>
      <c r="J1525" s="104">
        <v>6</v>
      </c>
      <c r="K1525" s="104">
        <v>1.132908769904986</v>
      </c>
      <c r="L1525" s="104">
        <v>3.1948027311320608</v>
      </c>
      <c r="M1525" s="104">
        <v>14.929036674601241</v>
      </c>
    </row>
    <row r="1526" spans="1:13" s="81" customFormat="1" x14ac:dyDescent="0.25">
      <c r="A1526" s="79">
        <v>1523</v>
      </c>
      <c r="B1526" s="79">
        <v>74</v>
      </c>
      <c r="C1526" s="79">
        <v>74</v>
      </c>
      <c r="D1526" s="95"/>
      <c r="E1526" s="79">
        <v>1432.638074542604</v>
      </c>
      <c r="F1526" s="79">
        <v>89.082467352513561</v>
      </c>
      <c r="G1526" s="80"/>
      <c r="H1526" s="79">
        <v>0</v>
      </c>
      <c r="I1526" s="80">
        <v>-6.7199315199413396</v>
      </c>
      <c r="J1526" s="104">
        <v>6</v>
      </c>
      <c r="K1526" s="104">
        <v>0.79637068485875451</v>
      </c>
      <c r="L1526" s="104">
        <v>2.245765331301687</v>
      </c>
      <c r="M1526" s="104">
        <v>9.1923345830791039</v>
      </c>
    </row>
    <row r="1527" spans="1:13" s="81" customFormat="1" x14ac:dyDescent="0.25">
      <c r="A1527" s="79">
        <v>1524</v>
      </c>
      <c r="B1527" s="79">
        <v>74</v>
      </c>
      <c r="C1527" s="79">
        <v>74</v>
      </c>
      <c r="D1527" s="95"/>
      <c r="E1527" s="79">
        <v>1432.638074542604</v>
      </c>
      <c r="F1527" s="79">
        <v>89.053376043790223</v>
      </c>
      <c r="G1527" s="80"/>
      <c r="H1527" s="79">
        <v>0</v>
      </c>
      <c r="I1527" s="80">
        <v>-6.7199315199413396</v>
      </c>
      <c r="J1527" s="104">
        <v>6</v>
      </c>
      <c r="K1527" s="104">
        <v>0.58792611842075937</v>
      </c>
      <c r="L1527" s="104">
        <v>1.6579516539465411</v>
      </c>
      <c r="M1527" s="104">
        <v>5.5640555805607006</v>
      </c>
    </row>
    <row r="1528" spans="1:13" s="81" customFormat="1" x14ac:dyDescent="0.25">
      <c r="A1528" s="79">
        <v>1525</v>
      </c>
      <c r="B1528" s="79">
        <v>72.813476562501194</v>
      </c>
      <c r="C1528" s="79">
        <v>72.813476562501194</v>
      </c>
      <c r="D1528" s="95"/>
      <c r="E1528" s="79">
        <v>1409.6670116656051</v>
      </c>
      <c r="F1528" s="79">
        <v>89.024398672001269</v>
      </c>
      <c r="G1528" s="80"/>
      <c r="H1528" s="79">
        <v>-10.65591457583978</v>
      </c>
      <c r="I1528" s="80">
        <v>3.935983055898439</v>
      </c>
      <c r="J1528" s="104">
        <v>6</v>
      </c>
      <c r="K1528" s="104">
        <v>0</v>
      </c>
      <c r="L1528" s="104">
        <v>0</v>
      </c>
      <c r="M1528" s="104">
        <v>-3.2184032970137562</v>
      </c>
    </row>
    <row r="1529" spans="1:13" s="81" customFormat="1" x14ac:dyDescent="0.25">
      <c r="A1529" s="79">
        <v>1526</v>
      </c>
      <c r="B1529" s="79">
        <v>71</v>
      </c>
      <c r="C1529" s="79">
        <v>71</v>
      </c>
      <c r="D1529" s="95"/>
      <c r="E1529" s="79">
        <v>1374.5581526016881</v>
      </c>
      <c r="F1529" s="79">
        <v>89.014513931266293</v>
      </c>
      <c r="G1529" s="80"/>
      <c r="H1529" s="79">
        <v>-13.335117133833631</v>
      </c>
      <c r="I1529" s="80">
        <v>6.6151856138922858</v>
      </c>
      <c r="J1529" s="104">
        <v>6</v>
      </c>
      <c r="K1529" s="104">
        <v>0</v>
      </c>
      <c r="L1529" s="104">
        <v>0</v>
      </c>
      <c r="M1529" s="104">
        <v>-4.6721700828303607</v>
      </c>
    </row>
    <row r="1530" spans="1:13" s="81" customFormat="1" x14ac:dyDescent="0.25">
      <c r="A1530" s="79">
        <v>1527</v>
      </c>
      <c r="B1530" s="79">
        <v>69</v>
      </c>
      <c r="C1530" s="79">
        <v>69</v>
      </c>
      <c r="D1530" s="95"/>
      <c r="E1530" s="79">
        <v>1335.838204641077</v>
      </c>
      <c r="F1530" s="79">
        <v>89.020775146842368</v>
      </c>
      <c r="G1530" s="80"/>
      <c r="H1530" s="79">
        <v>-16.388529535326409</v>
      </c>
      <c r="I1530" s="80">
        <v>9.6685980153850721</v>
      </c>
      <c r="J1530" s="104">
        <v>6</v>
      </c>
      <c r="K1530" s="104">
        <v>0</v>
      </c>
      <c r="L1530" s="104">
        <v>0</v>
      </c>
      <c r="M1530" s="104">
        <v>-4.5219722547554806</v>
      </c>
    </row>
    <row r="1531" spans="1:13" s="81" customFormat="1" x14ac:dyDescent="0.25">
      <c r="A1531" s="79">
        <v>1528</v>
      </c>
      <c r="B1531" s="79">
        <v>67</v>
      </c>
      <c r="C1531" s="79">
        <v>67</v>
      </c>
      <c r="D1531" s="95"/>
      <c r="E1531" s="79">
        <v>1297.1182566804659</v>
      </c>
      <c r="F1531" s="79">
        <v>89.057052428241306</v>
      </c>
      <c r="G1531" s="80"/>
      <c r="H1531" s="79">
        <v>-6.144331074930669</v>
      </c>
      <c r="I1531" s="80">
        <v>-0.57560044501067065</v>
      </c>
      <c r="J1531" s="104">
        <v>6</v>
      </c>
      <c r="K1531" s="104">
        <v>0</v>
      </c>
      <c r="L1531" s="104">
        <v>0</v>
      </c>
      <c r="M1531" s="104">
        <v>-4.3733676326697264</v>
      </c>
    </row>
    <row r="1532" spans="1:13" s="81" customFormat="1" x14ac:dyDescent="0.25">
      <c r="A1532" s="79">
        <v>1529</v>
      </c>
      <c r="B1532" s="79">
        <v>64.929931640625625</v>
      </c>
      <c r="C1532" s="79">
        <v>64.929931640625625</v>
      </c>
      <c r="D1532" s="95"/>
      <c r="E1532" s="79">
        <v>1257.0417871055249</v>
      </c>
      <c r="F1532" s="79">
        <v>89.017745704099511</v>
      </c>
      <c r="G1532" s="80"/>
      <c r="H1532" s="79">
        <v>-17.046202616669401</v>
      </c>
      <c r="I1532" s="80">
        <v>10.32627109672806</v>
      </c>
      <c r="J1532" s="104">
        <v>6</v>
      </c>
      <c r="K1532" s="104">
        <v>0</v>
      </c>
      <c r="L1532" s="104">
        <v>0</v>
      </c>
      <c r="M1532" s="104">
        <v>-4.2211854752849067</v>
      </c>
    </row>
    <row r="1533" spans="1:13" s="81" customFormat="1" x14ac:dyDescent="0.25">
      <c r="A1533" s="79">
        <v>1530</v>
      </c>
      <c r="B1533" s="79">
        <v>62</v>
      </c>
      <c r="C1533" s="79">
        <v>62</v>
      </c>
      <c r="D1533" s="95"/>
      <c r="E1533" s="79">
        <v>1200.3183867789389</v>
      </c>
      <c r="F1533" s="79">
        <v>89.051704302406449</v>
      </c>
      <c r="G1533" s="80"/>
      <c r="H1533" s="79">
        <v>-13.507150168369771</v>
      </c>
      <c r="I1533" s="80">
        <v>6.7872186484284347</v>
      </c>
      <c r="J1533" s="104">
        <v>6</v>
      </c>
      <c r="K1533" s="104">
        <v>0</v>
      </c>
      <c r="L1533" s="104">
        <v>0</v>
      </c>
      <c r="M1533" s="104">
        <v>-4.0085232981706787</v>
      </c>
    </row>
    <row r="1534" spans="1:13" s="81" customFormat="1" x14ac:dyDescent="0.25">
      <c r="A1534" s="79">
        <v>1531</v>
      </c>
      <c r="B1534" s="79">
        <v>61</v>
      </c>
      <c r="C1534" s="79">
        <v>61</v>
      </c>
      <c r="D1534" s="95"/>
      <c r="E1534" s="79">
        <v>1180.9584127986329</v>
      </c>
      <c r="F1534" s="79">
        <v>89.042413644087517</v>
      </c>
      <c r="G1534" s="80"/>
      <c r="H1534" s="79">
        <v>-1.4520262324112569</v>
      </c>
      <c r="I1534" s="80">
        <v>-5.2679052875300831</v>
      </c>
      <c r="J1534" s="104">
        <v>6</v>
      </c>
      <c r="K1534" s="104">
        <v>0.29034358241670027</v>
      </c>
      <c r="L1534" s="104">
        <v>0.8187689024150947</v>
      </c>
      <c r="M1534" s="104">
        <v>1.1667398321984199</v>
      </c>
    </row>
    <row r="1535" spans="1:13" s="81" customFormat="1" x14ac:dyDescent="0.25">
      <c r="A1535" s="79">
        <v>1532</v>
      </c>
      <c r="B1535" s="79">
        <v>60</v>
      </c>
      <c r="C1535" s="79">
        <v>60</v>
      </c>
      <c r="D1535" s="95"/>
      <c r="E1535" s="79">
        <v>1383.3224651468261</v>
      </c>
      <c r="F1535" s="79">
        <v>89.06258717856295</v>
      </c>
      <c r="G1535" s="80"/>
      <c r="H1535" s="79">
        <v>-1.497537289346264</v>
      </c>
      <c r="I1535" s="80">
        <v>-5.222394230595075</v>
      </c>
      <c r="J1535" s="104">
        <v>5</v>
      </c>
      <c r="K1535" s="104">
        <v>0.37278060866239848</v>
      </c>
      <c r="L1535" s="104">
        <v>1.0512413164279639</v>
      </c>
      <c r="M1535" s="104">
        <v>1.9339910084966789</v>
      </c>
    </row>
    <row r="1536" spans="1:13" s="81" customFormat="1" x14ac:dyDescent="0.25">
      <c r="A1536" s="79">
        <v>1533</v>
      </c>
      <c r="B1536" s="79">
        <v>59.946411132813132</v>
      </c>
      <c r="C1536" s="79">
        <v>59.946411132813132</v>
      </c>
      <c r="D1536" s="95"/>
      <c r="E1536" s="79">
        <v>1382.0869537491369</v>
      </c>
      <c r="F1536" s="79">
        <v>89.041823603491949</v>
      </c>
      <c r="G1536" s="80"/>
      <c r="H1536" s="79">
        <v>-3.2846054225497259</v>
      </c>
      <c r="I1536" s="80">
        <v>-3.4353260973916129</v>
      </c>
      <c r="J1536" s="104">
        <v>5</v>
      </c>
      <c r="K1536" s="104">
        <v>0.70891489642674688</v>
      </c>
      <c r="L1536" s="104">
        <v>1.9991400079234261</v>
      </c>
      <c r="M1536" s="104">
        <v>7.8248325173448139</v>
      </c>
    </row>
    <row r="1537" spans="1:13" s="81" customFormat="1" x14ac:dyDescent="0.25">
      <c r="A1537" s="79">
        <v>1534</v>
      </c>
      <c r="B1537" s="79">
        <v>60</v>
      </c>
      <c r="C1537" s="79">
        <v>60</v>
      </c>
      <c r="D1537" s="95"/>
      <c r="E1537" s="79">
        <v>1383.3224651468261</v>
      </c>
      <c r="F1537" s="79">
        <v>89.044060509672732</v>
      </c>
      <c r="G1537" s="80"/>
      <c r="H1537" s="79">
        <v>0</v>
      </c>
      <c r="I1537" s="80">
        <v>-6.7199315199413396</v>
      </c>
      <c r="J1537" s="104">
        <v>5</v>
      </c>
      <c r="K1537" s="104">
        <v>0.52849911006948713</v>
      </c>
      <c r="L1537" s="104">
        <v>1.4903674903959541</v>
      </c>
      <c r="M1537" s="104">
        <v>4.6805957685404342</v>
      </c>
    </row>
    <row r="1538" spans="1:13" s="81" customFormat="1" x14ac:dyDescent="0.25">
      <c r="A1538" s="79">
        <v>1535</v>
      </c>
      <c r="B1538" s="79">
        <v>60</v>
      </c>
      <c r="C1538" s="79">
        <v>60</v>
      </c>
      <c r="D1538" s="95"/>
      <c r="E1538" s="79">
        <v>1383.3224651468261</v>
      </c>
      <c r="F1538" s="79">
        <v>89.042411406407112</v>
      </c>
      <c r="G1538" s="80"/>
      <c r="H1538" s="79">
        <v>0</v>
      </c>
      <c r="I1538" s="80">
        <v>-6.7199315199413396</v>
      </c>
      <c r="J1538" s="104">
        <v>5</v>
      </c>
      <c r="K1538" s="104">
        <v>0.96763881401800056</v>
      </c>
      <c r="L1538" s="104">
        <v>2.728741455530761</v>
      </c>
      <c r="M1538" s="104">
        <v>12.24743756378432</v>
      </c>
    </row>
    <row r="1539" spans="1:13" s="81" customFormat="1" x14ac:dyDescent="0.25">
      <c r="A1539" s="79">
        <v>1536</v>
      </c>
      <c r="B1539" s="79">
        <v>62</v>
      </c>
      <c r="C1539" s="79">
        <v>62</v>
      </c>
      <c r="D1539" s="95"/>
      <c r="E1539" s="79">
        <v>1429.433213985054</v>
      </c>
      <c r="F1539" s="79">
        <v>89.014973589098787</v>
      </c>
      <c r="G1539" s="80"/>
      <c r="H1539" s="79">
        <v>-10.62791644030276</v>
      </c>
      <c r="I1539" s="80">
        <v>3.907984920361423</v>
      </c>
      <c r="J1539" s="104">
        <v>5</v>
      </c>
      <c r="K1539" s="104">
        <v>1.853965801674613</v>
      </c>
      <c r="L1539" s="104">
        <v>5.2281835607224094</v>
      </c>
      <c r="M1539" s="104">
        <v>26.716699587467229</v>
      </c>
    </row>
    <row r="1540" spans="1:13" s="81" customFormat="1" x14ac:dyDescent="0.25">
      <c r="A1540" s="79">
        <v>1537</v>
      </c>
      <c r="B1540" s="79">
        <v>65</v>
      </c>
      <c r="C1540" s="79">
        <v>65</v>
      </c>
      <c r="D1540" s="95"/>
      <c r="E1540" s="79">
        <v>1498.599337242395</v>
      </c>
      <c r="F1540" s="79">
        <v>89.112204095647414</v>
      </c>
      <c r="G1540" s="80"/>
      <c r="H1540" s="79">
        <v>0</v>
      </c>
      <c r="I1540" s="80">
        <v>-6.7199315199413396</v>
      </c>
      <c r="J1540" s="104">
        <v>5</v>
      </c>
      <c r="K1540" s="104">
        <v>2.0778142274114928</v>
      </c>
      <c r="L1540" s="104">
        <v>5.8594361213004102</v>
      </c>
      <c r="M1540" s="104">
        <v>30.25698780275119</v>
      </c>
    </row>
    <row r="1541" spans="1:13" s="81" customFormat="1" x14ac:dyDescent="0.25">
      <c r="A1541" s="79">
        <v>1538</v>
      </c>
      <c r="B1541" s="79">
        <v>68</v>
      </c>
      <c r="C1541" s="79">
        <v>68</v>
      </c>
      <c r="D1541" s="95"/>
      <c r="E1541" s="79">
        <v>1567.7654604997369</v>
      </c>
      <c r="F1541" s="79">
        <v>89.068123852739191</v>
      </c>
      <c r="G1541" s="80"/>
      <c r="H1541" s="79">
        <v>0</v>
      </c>
      <c r="I1541" s="80">
        <v>-6.7199315199413396</v>
      </c>
      <c r="J1541" s="104">
        <v>5</v>
      </c>
      <c r="K1541" s="104">
        <v>2.1751034368229312</v>
      </c>
      <c r="L1541" s="104">
        <v>6.1337916918406643</v>
      </c>
      <c r="M1541" s="104">
        <v>31.79545004716941</v>
      </c>
    </row>
    <row r="1542" spans="1:13" s="81" customFormat="1" x14ac:dyDescent="0.25">
      <c r="A1542" s="79">
        <v>1539</v>
      </c>
      <c r="B1542" s="79">
        <v>71</v>
      </c>
      <c r="C1542" s="79">
        <v>71</v>
      </c>
      <c r="D1542" s="95"/>
      <c r="E1542" s="79">
        <v>1636.931583757078</v>
      </c>
      <c r="F1542" s="79">
        <v>89.110585146923711</v>
      </c>
      <c r="G1542" s="80"/>
      <c r="H1542" s="79">
        <v>-78.555307057223501</v>
      </c>
      <c r="I1542" s="80">
        <v>63.801335754411902</v>
      </c>
      <c r="J1542" s="104">
        <v>5</v>
      </c>
      <c r="K1542" s="104">
        <v>2.3172893895217301</v>
      </c>
      <c r="L1542" s="104">
        <v>6.5347560784512773</v>
      </c>
      <c r="M1542" s="104">
        <v>34.040481748182771</v>
      </c>
    </row>
    <row r="1543" spans="1:13" s="81" customFormat="1" x14ac:dyDescent="0.25">
      <c r="A1543" s="79">
        <v>1540</v>
      </c>
      <c r="B1543" s="79">
        <v>74.018188476561832</v>
      </c>
      <c r="C1543" s="79">
        <v>74.018188476561832</v>
      </c>
      <c r="D1543" s="95"/>
      <c r="E1543" s="79">
        <v>1432.9902029755831</v>
      </c>
      <c r="F1543" s="79">
        <v>89.132264560652459</v>
      </c>
      <c r="G1543" s="80"/>
      <c r="H1543" s="79">
        <v>-19.61457009711145</v>
      </c>
      <c r="I1543" s="80">
        <v>12.89463857717011</v>
      </c>
      <c r="J1543" s="104">
        <v>6</v>
      </c>
      <c r="K1543" s="104">
        <v>2.5418486154257498</v>
      </c>
      <c r="L1543" s="104">
        <v>7.1680130955006156</v>
      </c>
      <c r="M1543" s="104">
        <v>37.321345821379587</v>
      </c>
    </row>
    <row r="1544" spans="1:13" s="81" customFormat="1" x14ac:dyDescent="0.25">
      <c r="A1544" s="79">
        <v>1541</v>
      </c>
      <c r="B1544" s="79">
        <v>78</v>
      </c>
      <c r="C1544" s="79">
        <v>78</v>
      </c>
      <c r="D1544" s="95"/>
      <c r="E1544" s="79">
        <v>1510.077970463826</v>
      </c>
      <c r="F1544" s="79">
        <v>89.07213961216155</v>
      </c>
      <c r="G1544" s="80"/>
      <c r="H1544" s="79">
        <v>-4.7562631627938314</v>
      </c>
      <c r="I1544" s="80">
        <v>-1.963668357147508</v>
      </c>
      <c r="J1544" s="104">
        <v>6</v>
      </c>
      <c r="K1544" s="104">
        <v>2.7429363929018629</v>
      </c>
      <c r="L1544" s="104">
        <v>7.7350806279832529</v>
      </c>
      <c r="M1544" s="104">
        <v>40.49733551867191</v>
      </c>
    </row>
    <row r="1545" spans="1:13" s="81" customFormat="1" x14ac:dyDescent="0.25">
      <c r="A1545" s="79">
        <v>1542</v>
      </c>
      <c r="B1545" s="79">
        <v>81.516357421874332</v>
      </c>
      <c r="C1545" s="79">
        <v>81.516357421874332</v>
      </c>
      <c r="D1545" s="95"/>
      <c r="E1545" s="79">
        <v>1578.154558656767</v>
      </c>
      <c r="F1545" s="79">
        <v>89.106923478616565</v>
      </c>
      <c r="G1545" s="80"/>
      <c r="H1545" s="79">
        <v>0</v>
      </c>
      <c r="I1545" s="80">
        <v>-6.7199315199413396</v>
      </c>
      <c r="J1545" s="104">
        <v>6</v>
      </c>
      <c r="K1545" s="104">
        <v>2.9204923771838929</v>
      </c>
      <c r="L1545" s="104">
        <v>8.2357885036585774</v>
      </c>
      <c r="M1545" s="104">
        <v>43.301860241819092</v>
      </c>
    </row>
    <row r="1546" spans="1:13" s="81" customFormat="1" x14ac:dyDescent="0.25">
      <c r="A1546" s="79">
        <v>1543</v>
      </c>
      <c r="B1546" s="79">
        <v>84.488525390625668</v>
      </c>
      <c r="C1546" s="79">
        <v>84.488525390625668</v>
      </c>
      <c r="D1546" s="95"/>
      <c r="E1546" s="79">
        <v>1635.695653196891</v>
      </c>
      <c r="F1546" s="79">
        <v>89.195188224809613</v>
      </c>
      <c r="G1546" s="80"/>
      <c r="H1546" s="79">
        <v>-7.1923174661869664</v>
      </c>
      <c r="I1546" s="80">
        <v>0.4723859462456268</v>
      </c>
      <c r="J1546" s="104">
        <v>6</v>
      </c>
      <c r="K1546" s="104">
        <v>2.3258379312860709</v>
      </c>
      <c r="L1546" s="104">
        <v>6.5588629662267186</v>
      </c>
      <c r="M1546" s="104">
        <v>34.17640247900642</v>
      </c>
    </row>
    <row r="1547" spans="1:13" s="81" customFormat="1" x14ac:dyDescent="0.25">
      <c r="A1547" s="79">
        <v>1544</v>
      </c>
      <c r="B1547" s="79">
        <v>86</v>
      </c>
      <c r="C1547" s="79">
        <v>86</v>
      </c>
      <c r="D1547" s="95"/>
      <c r="E1547" s="79">
        <v>1664.9577623062701</v>
      </c>
      <c r="F1547" s="79">
        <v>89.208492829322935</v>
      </c>
      <c r="G1547" s="80"/>
      <c r="H1547" s="79">
        <v>-6.384405157340475</v>
      </c>
      <c r="I1547" s="80">
        <v>-0.33552636260086471</v>
      </c>
      <c r="J1547" s="104">
        <v>6</v>
      </c>
      <c r="K1547" s="104">
        <v>1.917407708245316</v>
      </c>
      <c r="L1547" s="104">
        <v>5.4070897372517912</v>
      </c>
      <c r="M1547" s="104">
        <v>27.562376915353092</v>
      </c>
    </row>
    <row r="1548" spans="1:13" s="81" customFormat="1" x14ac:dyDescent="0.25">
      <c r="A1548" s="79">
        <v>1545</v>
      </c>
      <c r="B1548" s="79">
        <v>87.497436523436818</v>
      </c>
      <c r="C1548" s="79">
        <v>87.497436523436818</v>
      </c>
      <c r="D1548" s="95"/>
      <c r="E1548" s="79">
        <v>1693.948094437166</v>
      </c>
      <c r="F1548" s="79">
        <v>89.000145121235818</v>
      </c>
      <c r="G1548" s="80"/>
      <c r="H1548" s="79">
        <v>-4.605660434144343</v>
      </c>
      <c r="I1548" s="80">
        <v>-2.1142710857969971</v>
      </c>
      <c r="J1548" s="104">
        <v>6</v>
      </c>
      <c r="K1548" s="104">
        <v>1.836880284505648</v>
      </c>
      <c r="L1548" s="104">
        <v>5.1800024023059272</v>
      </c>
      <c r="M1548" s="104">
        <v>26.189763248150729</v>
      </c>
    </row>
    <row r="1549" spans="1:13" s="81" customFormat="1" x14ac:dyDescent="0.25">
      <c r="A1549" s="79">
        <v>1546</v>
      </c>
      <c r="B1549" s="79">
        <v>88.489501953124332</v>
      </c>
      <c r="C1549" s="79">
        <v>88.489501953124332</v>
      </c>
      <c r="D1549" s="95"/>
      <c r="E1549" s="79">
        <v>1713.154455342677</v>
      </c>
      <c r="F1549" s="79">
        <v>88.935106147352315</v>
      </c>
      <c r="G1549" s="80"/>
      <c r="H1549" s="79">
        <v>-4.605660434144343</v>
      </c>
      <c r="I1549" s="80">
        <v>-2.1142710857969971</v>
      </c>
      <c r="J1549" s="104">
        <v>6</v>
      </c>
      <c r="K1549" s="104">
        <v>1.898708186507442</v>
      </c>
      <c r="L1549" s="104">
        <v>5.354357085950987</v>
      </c>
      <c r="M1549" s="104">
        <v>27.179717821699999</v>
      </c>
    </row>
    <row r="1550" spans="1:13" s="81" customFormat="1" x14ac:dyDescent="0.25">
      <c r="A1550" s="79">
        <v>1547</v>
      </c>
      <c r="B1550" s="79">
        <v>90</v>
      </c>
      <c r="C1550" s="79">
        <v>90</v>
      </c>
      <c r="D1550" s="95"/>
      <c r="E1550" s="79">
        <v>1742.397658227492</v>
      </c>
      <c r="F1550" s="79">
        <v>88.841231217292858</v>
      </c>
      <c r="G1550" s="80"/>
      <c r="H1550" s="79">
        <v>-6.384405157340475</v>
      </c>
      <c r="I1550" s="80">
        <v>-0.33552636260086471</v>
      </c>
      <c r="J1550" s="104">
        <v>6</v>
      </c>
      <c r="K1550" s="104">
        <v>1.9921734390546859</v>
      </c>
      <c r="L1550" s="104">
        <v>5.6179290981342147</v>
      </c>
      <c r="M1550" s="104">
        <v>28.67338504442645</v>
      </c>
    </row>
    <row r="1551" spans="1:13" s="81" customFormat="1" x14ac:dyDescent="0.25">
      <c r="A1551" s="79">
        <v>1548</v>
      </c>
      <c r="B1551" s="79">
        <v>91</v>
      </c>
      <c r="C1551" s="79">
        <v>91</v>
      </c>
      <c r="D1551" s="95"/>
      <c r="E1551" s="79">
        <v>1761.7576322077971</v>
      </c>
      <c r="F1551" s="79">
        <v>88.720727269779545</v>
      </c>
      <c r="G1551" s="80"/>
      <c r="H1551" s="79">
        <v>-3.8110049294060131</v>
      </c>
      <c r="I1551" s="80">
        <v>-2.908926590535327</v>
      </c>
      <c r="J1551" s="104">
        <v>6</v>
      </c>
      <c r="K1551" s="104">
        <v>1.8498310909031439</v>
      </c>
      <c r="L1551" s="104">
        <v>5.2165236763468652</v>
      </c>
      <c r="M1551" s="104">
        <v>26.275542759519741</v>
      </c>
    </row>
    <row r="1552" spans="1:13" s="81" customFormat="1" x14ac:dyDescent="0.25">
      <c r="A1552" s="79">
        <v>1549</v>
      </c>
      <c r="B1552" s="79">
        <v>92</v>
      </c>
      <c r="C1552" s="79">
        <v>92</v>
      </c>
      <c r="D1552" s="95"/>
      <c r="E1552" s="79">
        <v>1781.1176061881031</v>
      </c>
      <c r="F1552" s="79">
        <v>88.612340832501474</v>
      </c>
      <c r="G1552" s="80"/>
      <c r="H1552" s="79">
        <v>-45.117297145808458</v>
      </c>
      <c r="I1552" s="80">
        <v>38.397365625867117</v>
      </c>
      <c r="J1552" s="104">
        <v>6</v>
      </c>
      <c r="K1552" s="104">
        <v>1.6255989522927641</v>
      </c>
      <c r="L1552" s="104">
        <v>4.5841890454655934</v>
      </c>
      <c r="M1552" s="104">
        <v>22.457649977364682</v>
      </c>
    </row>
    <row r="1553" spans="1:13" s="81" customFormat="1" x14ac:dyDescent="0.25">
      <c r="A1553" s="79">
        <v>1550</v>
      </c>
      <c r="B1553" s="79">
        <v>92</v>
      </c>
      <c r="C1553" s="79">
        <v>92</v>
      </c>
      <c r="D1553" s="95"/>
      <c r="E1553" s="79">
        <v>1781.1176061881031</v>
      </c>
      <c r="F1553" s="79">
        <v>88.633611956258008</v>
      </c>
      <c r="G1553" s="80"/>
      <c r="H1553" s="79">
        <v>-2.0210403975358102</v>
      </c>
      <c r="I1553" s="80">
        <v>-4.698891122405529</v>
      </c>
      <c r="J1553" s="104">
        <v>6</v>
      </c>
      <c r="K1553" s="104">
        <v>1.1066641547498759</v>
      </c>
      <c r="L1553" s="104">
        <v>3.1207929163946511</v>
      </c>
      <c r="M1553" s="104">
        <v>13.512879047177661</v>
      </c>
    </row>
    <row r="1554" spans="1:13" s="81" customFormat="1" x14ac:dyDescent="0.25">
      <c r="A1554" s="79">
        <v>1551</v>
      </c>
      <c r="B1554" s="79">
        <v>92</v>
      </c>
      <c r="C1554" s="79">
        <v>92</v>
      </c>
      <c r="D1554" s="95"/>
      <c r="E1554" s="79">
        <v>1781.1176061881031</v>
      </c>
      <c r="F1554" s="79">
        <v>88.793816319899761</v>
      </c>
      <c r="G1554" s="80"/>
      <c r="H1554" s="79">
        <v>-0.2129538160028146</v>
      </c>
      <c r="I1554" s="80">
        <v>-6.5069777039385253</v>
      </c>
      <c r="J1554" s="104">
        <v>6</v>
      </c>
      <c r="K1554" s="104">
        <v>1.4275229038462789</v>
      </c>
      <c r="L1554" s="104">
        <v>4.0256145888465058</v>
      </c>
      <c r="M1554" s="104">
        <v>19.077243949075001</v>
      </c>
    </row>
    <row r="1555" spans="1:13" s="81" customFormat="1" x14ac:dyDescent="0.25">
      <c r="A1555" s="79">
        <v>1552</v>
      </c>
      <c r="B1555" s="79">
        <v>92.457763671874375</v>
      </c>
      <c r="C1555" s="79">
        <v>92.457763671874375</v>
      </c>
      <c r="D1555" s="95"/>
      <c r="E1555" s="79">
        <v>1789.979898964719</v>
      </c>
      <c r="F1555" s="79">
        <v>88.893198092806131</v>
      </c>
      <c r="G1555" s="80"/>
      <c r="H1555" s="79">
        <v>-1.753258101107404</v>
      </c>
      <c r="I1555" s="80">
        <v>-4.9666734188339356</v>
      </c>
      <c r="J1555" s="104">
        <v>6</v>
      </c>
      <c r="K1555" s="104">
        <v>1.453448307510625</v>
      </c>
      <c r="L1555" s="104">
        <v>4.0987242271799644</v>
      </c>
      <c r="M1555" s="104">
        <v>19.496142583144849</v>
      </c>
    </row>
    <row r="1556" spans="1:13" s="81" customFormat="1" x14ac:dyDescent="0.25">
      <c r="A1556" s="79">
        <v>1553</v>
      </c>
      <c r="B1556" s="79">
        <v>93</v>
      </c>
      <c r="C1556" s="79">
        <v>93</v>
      </c>
      <c r="D1556" s="95"/>
      <c r="E1556" s="79">
        <v>1800.4775801684079</v>
      </c>
      <c r="F1556" s="79">
        <v>89.008485507060172</v>
      </c>
      <c r="G1556" s="80"/>
      <c r="H1556" s="79">
        <v>-4.5763185758074778</v>
      </c>
      <c r="I1556" s="80">
        <v>-2.1436129441338618</v>
      </c>
      <c r="J1556" s="104">
        <v>6</v>
      </c>
      <c r="K1556" s="104">
        <v>2.128516182342183</v>
      </c>
      <c r="L1556" s="104">
        <v>6.0024156342049553</v>
      </c>
      <c r="M1556" s="104">
        <v>30.820174185610561</v>
      </c>
    </row>
    <row r="1557" spans="1:13" s="81" customFormat="1" x14ac:dyDescent="0.25">
      <c r="A1557" s="79">
        <v>1554</v>
      </c>
      <c r="B1557" s="79">
        <v>94.952880859374389</v>
      </c>
      <c r="C1557" s="79">
        <v>94.952880859374389</v>
      </c>
      <c r="D1557" s="95"/>
      <c r="E1557" s="79">
        <v>1838.285302792533</v>
      </c>
      <c r="F1557" s="79">
        <v>88.947230896790501</v>
      </c>
      <c r="G1557" s="80"/>
      <c r="H1557" s="79">
        <v>-3.551409587660058</v>
      </c>
      <c r="I1557" s="80">
        <v>-3.1685219322812821</v>
      </c>
      <c r="J1557" s="104">
        <v>6</v>
      </c>
      <c r="K1557" s="104">
        <v>2.4352430488699119</v>
      </c>
      <c r="L1557" s="104">
        <v>6.8673853978131509</v>
      </c>
      <c r="M1557" s="104">
        <v>35.773901993091002</v>
      </c>
    </row>
    <row r="1558" spans="1:13" s="81" customFormat="1" x14ac:dyDescent="0.25">
      <c r="A1558" s="79">
        <v>1555</v>
      </c>
      <c r="B1558" s="79">
        <v>96</v>
      </c>
      <c r="C1558" s="79">
        <v>96</v>
      </c>
      <c r="D1558" s="95"/>
      <c r="E1558" s="79">
        <v>1858.557502109325</v>
      </c>
      <c r="F1558" s="79">
        <v>89.020359771358912</v>
      </c>
      <c r="G1558" s="80"/>
      <c r="H1558" s="79">
        <v>-3.8110049294060131</v>
      </c>
      <c r="I1558" s="80">
        <v>-2.908926590535327</v>
      </c>
      <c r="J1558" s="104">
        <v>6</v>
      </c>
      <c r="K1558" s="104">
        <v>1.862173638938434</v>
      </c>
      <c r="L1558" s="104">
        <v>5.2513296618063849</v>
      </c>
      <c r="M1558" s="104">
        <v>26.255529085708851</v>
      </c>
    </row>
    <row r="1559" spans="1:13" s="81" customFormat="1" x14ac:dyDescent="0.25">
      <c r="A1559" s="79">
        <v>1556</v>
      </c>
      <c r="B1559" s="79">
        <v>97</v>
      </c>
      <c r="C1559" s="79">
        <v>97</v>
      </c>
      <c r="D1559" s="95"/>
      <c r="E1559" s="79">
        <v>1877.9174760896301</v>
      </c>
      <c r="F1559" s="79">
        <v>88.93485900401798</v>
      </c>
      <c r="G1559" s="80"/>
      <c r="H1559" s="79">
        <v>-5.8607726676064624</v>
      </c>
      <c r="I1559" s="80">
        <v>-0.85915885233487721</v>
      </c>
      <c r="J1559" s="104">
        <v>6</v>
      </c>
      <c r="K1559" s="104">
        <v>2.2170065152269061</v>
      </c>
      <c r="L1559" s="104">
        <v>6.2519583729398738</v>
      </c>
      <c r="M1559" s="104">
        <v>32.131104957492553</v>
      </c>
    </row>
    <row r="1560" spans="1:13" s="81" customFormat="1" x14ac:dyDescent="0.25">
      <c r="A1560" s="79">
        <v>1557</v>
      </c>
      <c r="B1560" s="79">
        <v>98</v>
      </c>
      <c r="C1560" s="79">
        <v>98</v>
      </c>
      <c r="D1560" s="95"/>
      <c r="E1560" s="79">
        <v>1897.277450069935</v>
      </c>
      <c r="F1560" s="79">
        <v>88.858460809353616</v>
      </c>
      <c r="G1560" s="80"/>
      <c r="H1560" s="79">
        <v>-2.516083350777734</v>
      </c>
      <c r="I1560" s="80">
        <v>-4.2038481691636056</v>
      </c>
      <c r="J1560" s="104">
        <v>6</v>
      </c>
      <c r="K1560" s="104">
        <v>1.5042496124195071</v>
      </c>
      <c r="L1560" s="104">
        <v>4.2419839070230099</v>
      </c>
      <c r="M1560" s="104">
        <v>20.032605185588409</v>
      </c>
    </row>
    <row r="1561" spans="1:13" s="81" customFormat="1" x14ac:dyDescent="0.25">
      <c r="A1561" s="79">
        <v>1558</v>
      </c>
      <c r="B1561" s="79">
        <v>98</v>
      </c>
      <c r="C1561" s="79">
        <v>98</v>
      </c>
      <c r="D1561" s="95"/>
      <c r="E1561" s="79">
        <v>1897.277450069935</v>
      </c>
      <c r="F1561" s="79">
        <v>88.908903460164538</v>
      </c>
      <c r="G1561" s="80"/>
      <c r="H1561" s="79">
        <v>-4.2456086967959132</v>
      </c>
      <c r="I1561" s="80">
        <v>-2.474322823145426</v>
      </c>
      <c r="J1561" s="104">
        <v>6</v>
      </c>
      <c r="K1561" s="104">
        <v>2.172632029938149</v>
      </c>
      <c r="L1561" s="104">
        <v>6.1268223244255813</v>
      </c>
      <c r="M1561" s="104">
        <v>31.353696740218169</v>
      </c>
    </row>
    <row r="1562" spans="1:13" s="81" customFormat="1" x14ac:dyDescent="0.25">
      <c r="A1562" s="79">
        <v>1559</v>
      </c>
      <c r="B1562" s="79">
        <v>99.923583984374417</v>
      </c>
      <c r="C1562" s="79">
        <v>99.923583984374417</v>
      </c>
      <c r="D1562" s="95"/>
      <c r="E1562" s="79">
        <v>1934.5179859563571</v>
      </c>
      <c r="F1562" s="79">
        <v>88.843759303522589</v>
      </c>
      <c r="G1562" s="80"/>
      <c r="H1562" s="79">
        <v>-3.8110049294060131</v>
      </c>
      <c r="I1562" s="80">
        <v>-2.908926590535327</v>
      </c>
      <c r="J1562" s="104">
        <v>6</v>
      </c>
      <c r="K1562" s="104">
        <v>2.1692355222197048</v>
      </c>
      <c r="L1562" s="104">
        <v>6.117244172659567</v>
      </c>
      <c r="M1562" s="104">
        <v>31.20744444213847</v>
      </c>
    </row>
    <row r="1563" spans="1:13" s="81" customFormat="1" x14ac:dyDescent="0.25">
      <c r="A1563" s="79">
        <v>1560</v>
      </c>
      <c r="B1563" s="79">
        <v>100</v>
      </c>
      <c r="C1563" s="79">
        <v>100</v>
      </c>
      <c r="D1563" s="95"/>
      <c r="E1563" s="79">
        <v>1935.997398030546</v>
      </c>
      <c r="F1563" s="79">
        <v>88.819443755888628</v>
      </c>
      <c r="G1563" s="80"/>
      <c r="H1563" s="79">
        <v>-3.8110049294060131</v>
      </c>
      <c r="I1563" s="80">
        <v>-2.908926590535327</v>
      </c>
      <c r="J1563" s="104">
        <v>6</v>
      </c>
      <c r="K1563" s="104">
        <v>1.947804796249242</v>
      </c>
      <c r="L1563" s="104">
        <v>5.4928095254228611</v>
      </c>
      <c r="M1563" s="104">
        <v>27.48740934198381</v>
      </c>
    </row>
    <row r="1564" spans="1:13" s="81" customFormat="1" x14ac:dyDescent="0.25">
      <c r="A1564" s="79">
        <v>1561</v>
      </c>
      <c r="B1564" s="79">
        <v>102</v>
      </c>
      <c r="C1564" s="79">
        <v>102</v>
      </c>
      <c r="D1564" s="95"/>
      <c r="E1564" s="79">
        <v>1974.7173459911569</v>
      </c>
      <c r="F1564" s="79">
        <v>88.746903642754788</v>
      </c>
      <c r="G1564" s="80"/>
      <c r="H1564" s="79">
        <v>-7.5597701651795548</v>
      </c>
      <c r="I1564" s="80">
        <v>0.83983864523821516</v>
      </c>
      <c r="J1564" s="104">
        <v>6</v>
      </c>
      <c r="K1564" s="104">
        <v>3.212576187453736</v>
      </c>
      <c r="L1564" s="104">
        <v>9.0594648486195339</v>
      </c>
      <c r="M1564" s="104">
        <v>48.041935251840663</v>
      </c>
    </row>
    <row r="1565" spans="1:13" s="81" customFormat="1" x14ac:dyDescent="0.25">
      <c r="A1565" s="79">
        <v>1562</v>
      </c>
      <c r="B1565" s="79">
        <v>104</v>
      </c>
      <c r="C1565" s="79">
        <v>104</v>
      </c>
      <c r="D1565" s="95"/>
      <c r="E1565" s="79">
        <v>2013.437293951768</v>
      </c>
      <c r="F1565" s="79">
        <v>88.797810281663061</v>
      </c>
      <c r="G1565" s="80"/>
      <c r="H1565" s="79">
        <v>-3.565789060789188</v>
      </c>
      <c r="I1565" s="80">
        <v>-3.1541424591521521</v>
      </c>
      <c r="J1565" s="104">
        <v>6</v>
      </c>
      <c r="K1565" s="104">
        <v>2.933809187488984</v>
      </c>
      <c r="L1565" s="104">
        <v>8.273341908718935</v>
      </c>
      <c r="M1565" s="104">
        <v>43.556053095460648</v>
      </c>
    </row>
    <row r="1566" spans="1:13" s="81" customFormat="1" x14ac:dyDescent="0.25">
      <c r="A1566" s="79">
        <v>1563</v>
      </c>
      <c r="B1566" s="79">
        <v>106</v>
      </c>
      <c r="C1566" s="79">
        <v>106</v>
      </c>
      <c r="D1566" s="95"/>
      <c r="E1566" s="79">
        <v>2052.15724191238</v>
      </c>
      <c r="F1566" s="79">
        <v>88.891192909469126</v>
      </c>
      <c r="G1566" s="80"/>
      <c r="H1566" s="79">
        <v>-3.565789060789188</v>
      </c>
      <c r="I1566" s="80">
        <v>-3.1541424591521521</v>
      </c>
      <c r="J1566" s="104">
        <v>6</v>
      </c>
      <c r="K1566" s="104">
        <v>3.2831318539479581</v>
      </c>
      <c r="L1566" s="104">
        <v>9.2584318281332418</v>
      </c>
      <c r="M1566" s="104">
        <v>49.066373409463729</v>
      </c>
    </row>
    <row r="1567" spans="1:13" s="81" customFormat="1" x14ac:dyDescent="0.25">
      <c r="A1567" s="79">
        <v>1564</v>
      </c>
      <c r="B1567" s="79">
        <v>108</v>
      </c>
      <c r="C1567" s="79">
        <v>108</v>
      </c>
      <c r="D1567" s="95"/>
      <c r="E1567" s="79">
        <v>2090.8771898729901</v>
      </c>
      <c r="F1567" s="79">
        <v>88.89175878912728</v>
      </c>
      <c r="G1567" s="80"/>
      <c r="H1567" s="79">
        <v>-4.5463030519015151</v>
      </c>
      <c r="I1567" s="80">
        <v>-2.173628468039825</v>
      </c>
      <c r="J1567" s="104">
        <v>6</v>
      </c>
      <c r="K1567" s="104">
        <v>2.7403059538296688</v>
      </c>
      <c r="L1567" s="104">
        <v>7.7276627897996653</v>
      </c>
      <c r="M1567" s="104">
        <v>40.241909726313281</v>
      </c>
    </row>
    <row r="1568" spans="1:13" s="81" customFormat="1" x14ac:dyDescent="0.25">
      <c r="A1568" s="79">
        <v>1565</v>
      </c>
      <c r="B1568" s="79">
        <v>109</v>
      </c>
      <c r="C1568" s="79">
        <v>109</v>
      </c>
      <c r="D1568" s="95"/>
      <c r="E1568" s="79">
        <v>2110.237163853295</v>
      </c>
      <c r="F1568" s="79">
        <v>88.868281353922924</v>
      </c>
      <c r="G1568" s="80"/>
      <c r="H1568" s="79">
        <v>-4.2873500527530446</v>
      </c>
      <c r="I1568" s="80">
        <v>-2.432581467188295</v>
      </c>
      <c r="J1568" s="104">
        <v>6</v>
      </c>
      <c r="K1568" s="104">
        <v>2.7954203569437199</v>
      </c>
      <c r="L1568" s="104">
        <v>7.8830854065812908</v>
      </c>
      <c r="M1568" s="104">
        <v>41.091889165545922</v>
      </c>
    </row>
    <row r="1569" spans="1:13" s="81" customFormat="1" x14ac:dyDescent="0.25">
      <c r="A1569" s="79">
        <v>1566</v>
      </c>
      <c r="B1569" s="79">
        <v>111</v>
      </c>
      <c r="C1569" s="79">
        <v>111</v>
      </c>
      <c r="D1569" s="95"/>
      <c r="E1569" s="79">
        <v>2148.957111813907</v>
      </c>
      <c r="F1569" s="79">
        <v>88.778732841771742</v>
      </c>
      <c r="G1569" s="80"/>
      <c r="H1569" s="79">
        <v>-3.88463707613441</v>
      </c>
      <c r="I1569" s="80">
        <v>-2.8352944438069301</v>
      </c>
      <c r="J1569" s="104">
        <v>6</v>
      </c>
      <c r="K1569" s="104">
        <v>3.5132256449335699</v>
      </c>
      <c r="L1569" s="104">
        <v>9.9072963187126675</v>
      </c>
      <c r="M1569" s="104">
        <v>52.542084324432643</v>
      </c>
    </row>
    <row r="1570" spans="1:13" s="81" customFormat="1" x14ac:dyDescent="0.25">
      <c r="A1570" s="79">
        <v>1567</v>
      </c>
      <c r="B1570" s="79">
        <v>113</v>
      </c>
      <c r="C1570" s="79">
        <v>113</v>
      </c>
      <c r="D1570" s="95"/>
      <c r="E1570" s="79">
        <v>2187.6770597745181</v>
      </c>
      <c r="F1570" s="79">
        <v>88.57771246701644</v>
      </c>
      <c r="G1570" s="80"/>
      <c r="H1570" s="79">
        <v>-3.88463707613441</v>
      </c>
      <c r="I1570" s="80">
        <v>-2.8352944438069301</v>
      </c>
      <c r="J1570" s="104">
        <v>6</v>
      </c>
      <c r="K1570" s="104">
        <v>3.494896303065687</v>
      </c>
      <c r="L1570" s="104">
        <v>9.8556075746452372</v>
      </c>
      <c r="M1570" s="104">
        <v>52.169732814907057</v>
      </c>
    </row>
    <row r="1571" spans="1:13" s="81" customFormat="1" x14ac:dyDescent="0.25">
      <c r="A1571" s="79">
        <v>1568</v>
      </c>
      <c r="B1571" s="79">
        <v>114.8784179687495</v>
      </c>
      <c r="C1571" s="79">
        <v>114.8784179687495</v>
      </c>
      <c r="D1571" s="95"/>
      <c r="E1571" s="79">
        <v>2224.0431827736461</v>
      </c>
      <c r="F1571" s="79">
        <v>88.382332505951865</v>
      </c>
      <c r="G1571" s="80"/>
      <c r="H1571" s="79">
        <v>-2.979976185441886</v>
      </c>
      <c r="I1571" s="80">
        <v>-3.7399553344994532</v>
      </c>
      <c r="J1571" s="104">
        <v>6</v>
      </c>
      <c r="K1571" s="104">
        <v>3.1562180589695932</v>
      </c>
      <c r="L1571" s="104">
        <v>8.9005349262942524</v>
      </c>
      <c r="M1571" s="104">
        <v>46.635674831268098</v>
      </c>
    </row>
    <row r="1572" spans="1:13" s="81" customFormat="1" x14ac:dyDescent="0.25">
      <c r="A1572" s="79">
        <v>1569</v>
      </c>
      <c r="B1572" s="79">
        <v>116</v>
      </c>
      <c r="C1572" s="79">
        <v>116</v>
      </c>
      <c r="D1572" s="95"/>
      <c r="E1572" s="79">
        <v>2245.756981715434</v>
      </c>
      <c r="F1572" s="79">
        <v>88.411578273116348</v>
      </c>
      <c r="G1572" s="80"/>
      <c r="H1572" s="79">
        <v>-1.0489837800536641</v>
      </c>
      <c r="I1572" s="80">
        <v>-5.6709477398876764</v>
      </c>
      <c r="J1572" s="104">
        <v>6</v>
      </c>
      <c r="K1572" s="104">
        <v>2.9253839500519652</v>
      </c>
      <c r="L1572" s="104">
        <v>8.2495827391465415</v>
      </c>
      <c r="M1572" s="104">
        <v>42.792668441479499</v>
      </c>
    </row>
    <row r="1573" spans="1:13" s="81" customFormat="1" x14ac:dyDescent="0.25">
      <c r="A1573" s="79">
        <v>1570</v>
      </c>
      <c r="B1573" s="79">
        <v>117.3735351562495</v>
      </c>
      <c r="C1573" s="79">
        <v>117.3735351562495</v>
      </c>
      <c r="D1573" s="95"/>
      <c r="E1573" s="79">
        <v>2272.3485866014589</v>
      </c>
      <c r="F1573" s="79">
        <v>88.185317272300381</v>
      </c>
      <c r="G1573" s="80"/>
      <c r="H1573" s="79">
        <v>-2.979976185441886</v>
      </c>
      <c r="I1573" s="80">
        <v>-3.7399553344994532</v>
      </c>
      <c r="J1573" s="104">
        <v>6</v>
      </c>
      <c r="K1573" s="104">
        <v>3.3408026617007991</v>
      </c>
      <c r="L1573" s="104">
        <v>9.4210635059962513</v>
      </c>
      <c r="M1573" s="104">
        <v>49.464673133849622</v>
      </c>
    </row>
    <row r="1574" spans="1:13" s="81" customFormat="1" x14ac:dyDescent="0.25">
      <c r="A1574" s="79">
        <v>1571</v>
      </c>
      <c r="B1574" s="79">
        <v>118.8686523437495</v>
      </c>
      <c r="C1574" s="79">
        <v>118.8686523437495</v>
      </c>
      <c r="D1574" s="95"/>
      <c r="E1574" s="79">
        <v>2301.294016448966</v>
      </c>
      <c r="F1574" s="79">
        <v>88.068024236986091</v>
      </c>
      <c r="G1574" s="80"/>
      <c r="H1574" s="79">
        <v>-2.979976185441886</v>
      </c>
      <c r="I1574" s="80">
        <v>-3.7399553344994532</v>
      </c>
      <c r="J1574" s="104">
        <v>6</v>
      </c>
      <c r="K1574" s="104">
        <v>3.2589256598120691</v>
      </c>
      <c r="L1574" s="104">
        <v>9.1901703606700327</v>
      </c>
      <c r="M1574" s="104">
        <v>48.038728620106653</v>
      </c>
    </row>
    <row r="1575" spans="1:13" s="81" customFormat="1" x14ac:dyDescent="0.25">
      <c r="A1575" s="79">
        <v>1572</v>
      </c>
      <c r="B1575" s="79">
        <v>120</v>
      </c>
      <c r="C1575" s="79">
        <v>120</v>
      </c>
      <c r="D1575" s="95"/>
      <c r="E1575" s="79">
        <v>2323.1968776366562</v>
      </c>
      <c r="F1575" s="79">
        <v>88.158813677291391</v>
      </c>
      <c r="G1575" s="80"/>
      <c r="H1575" s="79">
        <v>0</v>
      </c>
      <c r="I1575" s="80">
        <v>-6.7199315199413396</v>
      </c>
      <c r="J1575" s="104">
        <v>6</v>
      </c>
      <c r="K1575" s="104">
        <v>2.998306212907381</v>
      </c>
      <c r="L1575" s="104">
        <v>8.4552235203988122</v>
      </c>
      <c r="M1575" s="104">
        <v>43.691493486383763</v>
      </c>
    </row>
    <row r="1576" spans="1:13" s="81" customFormat="1" x14ac:dyDescent="0.25">
      <c r="A1576" s="79">
        <v>1573</v>
      </c>
      <c r="B1576" s="79">
        <v>121</v>
      </c>
      <c r="C1576" s="79">
        <v>121</v>
      </c>
      <c r="D1576" s="95"/>
      <c r="E1576" s="79">
        <v>2342.556851616961</v>
      </c>
      <c r="F1576" s="79">
        <v>88.217968897692415</v>
      </c>
      <c r="G1576" s="80"/>
      <c r="H1576" s="79">
        <v>0</v>
      </c>
      <c r="I1576" s="80">
        <v>-6.7199315199413396</v>
      </c>
      <c r="J1576" s="104">
        <v>6</v>
      </c>
      <c r="K1576" s="104">
        <v>3.2247451797502231</v>
      </c>
      <c r="L1576" s="104">
        <v>9.0937814068956282</v>
      </c>
      <c r="M1576" s="104">
        <v>47.322858260677641</v>
      </c>
    </row>
    <row r="1577" spans="1:13" s="81" customFormat="1" x14ac:dyDescent="0.25">
      <c r="A1577" s="79">
        <v>1574</v>
      </c>
      <c r="B1577" s="79">
        <v>122</v>
      </c>
      <c r="C1577" s="79">
        <v>122</v>
      </c>
      <c r="D1577" s="95"/>
      <c r="E1577" s="79">
        <v>2361.9168255972668</v>
      </c>
      <c r="F1577" s="79">
        <v>88.215087604603369</v>
      </c>
      <c r="G1577" s="80"/>
      <c r="H1577" s="79">
        <v>0</v>
      </c>
      <c r="I1577" s="80">
        <v>-6.7199315199413396</v>
      </c>
      <c r="J1577" s="104">
        <v>6</v>
      </c>
      <c r="K1577" s="104">
        <v>2.562914769631325</v>
      </c>
      <c r="L1577" s="104">
        <v>7.2274196503603374</v>
      </c>
      <c r="M1577" s="104">
        <v>36.260393174104173</v>
      </c>
    </row>
    <row r="1578" spans="1:13" s="81" customFormat="1" x14ac:dyDescent="0.25">
      <c r="A1578" s="79">
        <v>1575</v>
      </c>
      <c r="B1578" s="79">
        <v>122</v>
      </c>
      <c r="C1578" s="79">
        <v>122</v>
      </c>
      <c r="D1578" s="95"/>
      <c r="E1578" s="79">
        <v>2361.9168255972668</v>
      </c>
      <c r="F1578" s="79">
        <v>88.232058219583919</v>
      </c>
      <c r="G1578" s="80"/>
      <c r="H1578" s="79">
        <v>0</v>
      </c>
      <c r="I1578" s="80">
        <v>-6.7199315199413396</v>
      </c>
      <c r="J1578" s="104">
        <v>6</v>
      </c>
      <c r="K1578" s="104">
        <v>2.7045526746022142</v>
      </c>
      <c r="L1578" s="104">
        <v>7.6268385423782439</v>
      </c>
      <c r="M1578" s="104">
        <v>38.640210848778587</v>
      </c>
    </row>
    <row r="1579" spans="1:13" s="81" customFormat="1" x14ac:dyDescent="0.25">
      <c r="A1579" s="79">
        <v>1576</v>
      </c>
      <c r="B1579" s="79">
        <v>123</v>
      </c>
      <c r="C1579" s="79">
        <v>123</v>
      </c>
      <c r="D1579" s="95"/>
      <c r="E1579" s="79">
        <v>2381.2767995775721</v>
      </c>
      <c r="F1579" s="79">
        <v>88.258654650164573</v>
      </c>
      <c r="G1579" s="80"/>
      <c r="H1579" s="79">
        <v>0</v>
      </c>
      <c r="I1579" s="80">
        <v>-6.7199315199413396</v>
      </c>
      <c r="J1579" s="104">
        <v>6</v>
      </c>
      <c r="K1579" s="104">
        <v>2.8945723437500051</v>
      </c>
      <c r="L1579" s="104">
        <v>8.1626940093750147</v>
      </c>
      <c r="M1579" s="104">
        <v>41.717868704900113</v>
      </c>
    </row>
    <row r="1580" spans="1:13" s="81" customFormat="1" x14ac:dyDescent="0.25">
      <c r="A1580" s="79">
        <v>1577</v>
      </c>
      <c r="B1580" s="79">
        <v>123</v>
      </c>
      <c r="C1580" s="79">
        <v>123</v>
      </c>
      <c r="D1580" s="95"/>
      <c r="E1580" s="79">
        <v>2381.2767995775721</v>
      </c>
      <c r="F1580" s="79">
        <v>88.167641861339476</v>
      </c>
      <c r="G1580" s="80"/>
      <c r="H1580" s="79">
        <v>-12.672715303953639</v>
      </c>
      <c r="I1580" s="80">
        <v>5.9527837840122997</v>
      </c>
      <c r="J1580" s="104">
        <v>6</v>
      </c>
      <c r="K1580" s="104">
        <v>2.2105027199882441</v>
      </c>
      <c r="L1580" s="104">
        <v>6.233617670366848</v>
      </c>
      <c r="M1580" s="104">
        <v>30.168729492836469</v>
      </c>
    </row>
    <row r="1581" spans="1:13" s="81" customFormat="1" x14ac:dyDescent="0.25">
      <c r="A1581" s="79">
        <v>1578</v>
      </c>
      <c r="B1581" s="79">
        <v>123</v>
      </c>
      <c r="C1581" s="79">
        <v>123</v>
      </c>
      <c r="D1581" s="95"/>
      <c r="E1581" s="79">
        <v>2381.2767995775721</v>
      </c>
      <c r="F1581" s="79">
        <v>87.884456962578795</v>
      </c>
      <c r="G1581" s="80"/>
      <c r="H1581" s="79">
        <v>-12.14908281421963</v>
      </c>
      <c r="I1581" s="80">
        <v>5.4291512942782871</v>
      </c>
      <c r="J1581" s="104">
        <v>6</v>
      </c>
      <c r="K1581" s="104">
        <v>2.3512071395591629</v>
      </c>
      <c r="L1581" s="104">
        <v>6.6304041335568389</v>
      </c>
      <c r="M1581" s="104">
        <v>32.574643661017411</v>
      </c>
    </row>
    <row r="1582" spans="1:13" s="81" customFormat="1" x14ac:dyDescent="0.25">
      <c r="A1582" s="79">
        <v>1579</v>
      </c>
      <c r="B1582" s="79">
        <v>123</v>
      </c>
      <c r="C1582" s="79">
        <v>123</v>
      </c>
      <c r="D1582" s="95"/>
      <c r="E1582" s="79">
        <v>2381.2767995775721</v>
      </c>
      <c r="F1582" s="79">
        <v>87.903026204010729</v>
      </c>
      <c r="G1582" s="80"/>
      <c r="H1582" s="79">
        <v>-4.0435076465643567</v>
      </c>
      <c r="I1582" s="80">
        <v>-2.676423873376983</v>
      </c>
      <c r="J1582" s="104">
        <v>6</v>
      </c>
      <c r="K1582" s="104">
        <v>2.467513480391931</v>
      </c>
      <c r="L1582" s="104">
        <v>6.9583880147052453</v>
      </c>
      <c r="M1582" s="104">
        <v>34.55148642928458</v>
      </c>
    </row>
    <row r="1583" spans="1:13" s="81" customFormat="1" x14ac:dyDescent="0.25">
      <c r="A1583" s="79">
        <v>1580</v>
      </c>
      <c r="B1583" s="79">
        <v>123</v>
      </c>
      <c r="C1583" s="79">
        <v>123</v>
      </c>
      <c r="D1583" s="95"/>
      <c r="E1583" s="79">
        <v>2381.2767995775721</v>
      </c>
      <c r="F1583" s="79">
        <v>87.972917492258517</v>
      </c>
      <c r="G1583" s="80"/>
      <c r="H1583" s="79">
        <v>-1.3220191166416699</v>
      </c>
      <c r="I1583" s="80">
        <v>-5.397912403299669</v>
      </c>
      <c r="J1583" s="104">
        <v>6</v>
      </c>
      <c r="K1583" s="104">
        <v>1.824825832750121</v>
      </c>
      <c r="L1583" s="104">
        <v>5.1460088483553399</v>
      </c>
      <c r="M1583" s="104">
        <v>23.493283402699259</v>
      </c>
    </row>
    <row r="1584" spans="1:13" s="81" customFormat="1" x14ac:dyDescent="0.25">
      <c r="A1584" s="79">
        <v>1581</v>
      </c>
      <c r="B1584" s="79">
        <v>122</v>
      </c>
      <c r="C1584" s="79">
        <v>122</v>
      </c>
      <c r="D1584" s="95"/>
      <c r="E1584" s="79">
        <v>2361.9168255972668</v>
      </c>
      <c r="F1584" s="79">
        <v>87.981710346958209</v>
      </c>
      <c r="G1584" s="80"/>
      <c r="H1584" s="79">
        <v>-3.2750272421145761</v>
      </c>
      <c r="I1584" s="80">
        <v>-3.444904277826764</v>
      </c>
      <c r="J1584" s="104">
        <v>6</v>
      </c>
      <c r="K1584" s="104">
        <v>1.751717759709027</v>
      </c>
      <c r="L1584" s="104">
        <v>4.9398440823794543</v>
      </c>
      <c r="M1584" s="104">
        <v>22.320669724570699</v>
      </c>
    </row>
    <row r="1585" spans="1:13" s="81" customFormat="1" x14ac:dyDescent="0.25">
      <c r="A1585" s="79">
        <v>1582</v>
      </c>
      <c r="B1585" s="79">
        <v>122</v>
      </c>
      <c r="C1585" s="79">
        <v>122</v>
      </c>
      <c r="D1585" s="95"/>
      <c r="E1585" s="79">
        <v>2361.9168255972668</v>
      </c>
      <c r="F1585" s="79">
        <v>87.990503201657901</v>
      </c>
      <c r="G1585" s="80"/>
      <c r="H1585" s="79">
        <v>-11.47881957421289</v>
      </c>
      <c r="I1585" s="80">
        <v>4.7588880542715506</v>
      </c>
      <c r="J1585" s="104">
        <v>6</v>
      </c>
      <c r="K1585" s="104">
        <v>2.5402659055169159</v>
      </c>
      <c r="L1585" s="104">
        <v>7.1635498535577034</v>
      </c>
      <c r="M1585" s="104">
        <v>35.878352336387138</v>
      </c>
    </row>
    <row r="1586" spans="1:13" s="81" customFormat="1" x14ac:dyDescent="0.25">
      <c r="A1586" s="79">
        <v>1583</v>
      </c>
      <c r="B1586" s="79">
        <v>121.781616210938</v>
      </c>
      <c r="C1586" s="79">
        <v>121.781616210938</v>
      </c>
      <c r="D1586" s="95"/>
      <c r="E1586" s="79">
        <v>2357.688921123306</v>
      </c>
      <c r="F1586" s="79">
        <v>88.052902434284462</v>
      </c>
      <c r="G1586" s="80"/>
      <c r="H1586" s="79">
        <v>-4.4769740758805243</v>
      </c>
      <c r="I1586" s="80">
        <v>-2.2429574440608149</v>
      </c>
      <c r="J1586" s="104">
        <v>6</v>
      </c>
      <c r="K1586" s="104">
        <v>1.3713364548855811</v>
      </c>
      <c r="L1586" s="104">
        <v>3.867168802777337</v>
      </c>
      <c r="M1586" s="104">
        <v>15.62613830335332</v>
      </c>
    </row>
    <row r="1587" spans="1:13" s="81" customFormat="1" x14ac:dyDescent="0.25">
      <c r="A1587" s="79">
        <v>1584</v>
      </c>
      <c r="B1587" s="79">
        <v>120</v>
      </c>
      <c r="C1587" s="79">
        <v>120</v>
      </c>
      <c r="D1587" s="95"/>
      <c r="E1587" s="79">
        <v>2323.1968776366562</v>
      </c>
      <c r="F1587" s="79">
        <v>88.201156374696524</v>
      </c>
      <c r="G1587" s="80"/>
      <c r="H1587" s="79">
        <v>-5.0686643264560134</v>
      </c>
      <c r="I1587" s="80">
        <v>-1.651267193485326</v>
      </c>
      <c r="J1587" s="104">
        <v>6</v>
      </c>
      <c r="K1587" s="104">
        <v>0.84606670257419936</v>
      </c>
      <c r="L1587" s="104">
        <v>2.385908101259242</v>
      </c>
      <c r="M1587" s="104">
        <v>6.3562945922876688</v>
      </c>
    </row>
    <row r="1588" spans="1:13" s="81" customFormat="1" x14ac:dyDescent="0.25">
      <c r="A1588" s="79">
        <v>1585</v>
      </c>
      <c r="B1588" s="79">
        <v>119</v>
      </c>
      <c r="C1588" s="79">
        <v>119</v>
      </c>
      <c r="D1588" s="95"/>
      <c r="E1588" s="79">
        <v>2303.8369036563499</v>
      </c>
      <c r="F1588" s="79">
        <v>88.19369511740021</v>
      </c>
      <c r="G1588" s="80"/>
      <c r="H1588" s="79">
        <v>-12.479269372265669</v>
      </c>
      <c r="I1588" s="80">
        <v>5.7593378523243279</v>
      </c>
      <c r="J1588" s="104">
        <v>6</v>
      </c>
      <c r="K1588" s="104">
        <v>1.979886672529092</v>
      </c>
      <c r="L1588" s="104">
        <v>5.5832804165320402</v>
      </c>
      <c r="M1588" s="104">
        <v>26.592567915788489</v>
      </c>
    </row>
    <row r="1589" spans="1:13" s="81" customFormat="1" x14ac:dyDescent="0.25">
      <c r="A1589" s="79">
        <v>1586</v>
      </c>
      <c r="B1589" s="79">
        <v>119</v>
      </c>
      <c r="C1589" s="79">
        <v>119</v>
      </c>
      <c r="D1589" s="95"/>
      <c r="E1589" s="79">
        <v>2303.8369036563499</v>
      </c>
      <c r="F1589" s="79">
        <v>88.163142986604925</v>
      </c>
      <c r="G1589" s="80"/>
      <c r="H1589" s="79">
        <v>-12.479269372265669</v>
      </c>
      <c r="I1589" s="80">
        <v>5.7593378523243279</v>
      </c>
      <c r="J1589" s="104">
        <v>6</v>
      </c>
      <c r="K1589" s="104">
        <v>1.9470487676628501</v>
      </c>
      <c r="L1589" s="104">
        <v>5.4906775248092368</v>
      </c>
      <c r="M1589" s="104">
        <v>26.02449516343604</v>
      </c>
    </row>
    <row r="1590" spans="1:13" s="81" customFormat="1" x14ac:dyDescent="0.25">
      <c r="A1590" s="79">
        <v>1587</v>
      </c>
      <c r="B1590" s="79">
        <v>118.2077636718754</v>
      </c>
      <c r="C1590" s="79">
        <v>118.2077636718754</v>
      </c>
      <c r="D1590" s="95"/>
      <c r="E1590" s="79">
        <v>2288.4992289576062</v>
      </c>
      <c r="F1590" s="79">
        <v>88.118059845215939</v>
      </c>
      <c r="G1590" s="80"/>
      <c r="H1590" s="79">
        <v>0</v>
      </c>
      <c r="I1590" s="80">
        <v>-6.7199315199413396</v>
      </c>
      <c r="J1590" s="104">
        <v>6</v>
      </c>
      <c r="K1590" s="104">
        <v>1.351339034525963</v>
      </c>
      <c r="L1590" s="104">
        <v>3.8107760773632169</v>
      </c>
      <c r="M1590" s="104">
        <v>15.646983809237289</v>
      </c>
    </row>
    <row r="1591" spans="1:13" s="81" customFormat="1" x14ac:dyDescent="0.25">
      <c r="A1591" s="79">
        <v>1588</v>
      </c>
      <c r="B1591" s="79">
        <v>117.2163085937504</v>
      </c>
      <c r="C1591" s="79">
        <v>117.2163085937504</v>
      </c>
      <c r="D1591" s="95"/>
      <c r="E1591" s="79">
        <v>2269.3046844424639</v>
      </c>
      <c r="F1591" s="79">
        <v>88.137406485467523</v>
      </c>
      <c r="G1591" s="80"/>
      <c r="H1591" s="79">
        <v>0</v>
      </c>
      <c r="I1591" s="80">
        <v>-6.7199315199413396</v>
      </c>
      <c r="J1591" s="104">
        <v>6</v>
      </c>
      <c r="K1591" s="104">
        <v>1.2431928626102691</v>
      </c>
      <c r="L1591" s="104">
        <v>3.5058038725609579</v>
      </c>
      <c r="M1591" s="104">
        <v>13.819766732182959</v>
      </c>
    </row>
    <row r="1592" spans="1:13" s="81" customFormat="1" x14ac:dyDescent="0.25">
      <c r="A1592" s="79">
        <v>1589</v>
      </c>
      <c r="B1592" s="79">
        <v>116</v>
      </c>
      <c r="C1592" s="79">
        <v>116</v>
      </c>
      <c r="D1592" s="95"/>
      <c r="E1592" s="79">
        <v>2245.756981715434</v>
      </c>
      <c r="F1592" s="79">
        <v>88.087888849465543</v>
      </c>
      <c r="G1592" s="80"/>
      <c r="H1592" s="79">
        <v>-4.4769740758805243</v>
      </c>
      <c r="I1592" s="80">
        <v>-2.2429574440608149</v>
      </c>
      <c r="J1592" s="104">
        <v>6</v>
      </c>
      <c r="K1592" s="104">
        <v>1.081433898623416</v>
      </c>
      <c r="L1592" s="104">
        <v>3.0496435941180322</v>
      </c>
      <c r="M1592" s="104">
        <v>11.04275338105079</v>
      </c>
    </row>
    <row r="1593" spans="1:13" s="81" customFormat="1" x14ac:dyDescent="0.25">
      <c r="A1593" s="79">
        <v>1590</v>
      </c>
      <c r="B1593" s="79">
        <v>115</v>
      </c>
      <c r="C1593" s="79">
        <v>115</v>
      </c>
      <c r="D1593" s="95"/>
      <c r="E1593" s="79">
        <v>2226.3970077351282</v>
      </c>
      <c r="F1593" s="79">
        <v>87.98563608816869</v>
      </c>
      <c r="G1593" s="80"/>
      <c r="H1593" s="79">
        <v>-9.7704649675922486</v>
      </c>
      <c r="I1593" s="80">
        <v>3.0505334476509089</v>
      </c>
      <c r="J1593" s="104">
        <v>6</v>
      </c>
      <c r="K1593" s="104">
        <v>1.6196145844076431</v>
      </c>
      <c r="L1593" s="104">
        <v>4.5673131280295536</v>
      </c>
      <c r="M1593" s="104">
        <v>20.69997453273281</v>
      </c>
    </row>
    <row r="1594" spans="1:13" s="81" customFormat="1" x14ac:dyDescent="0.25">
      <c r="A1594" s="79">
        <v>1591</v>
      </c>
      <c r="B1594" s="79">
        <v>115</v>
      </c>
      <c r="C1594" s="79">
        <v>115</v>
      </c>
      <c r="D1594" s="95"/>
      <c r="E1594" s="79">
        <v>2226.3970077351282</v>
      </c>
      <c r="F1594" s="79">
        <v>88.199070192935139</v>
      </c>
      <c r="G1594" s="80"/>
      <c r="H1594" s="79">
        <v>-12.672715303953639</v>
      </c>
      <c r="I1594" s="80">
        <v>5.9527837840122997</v>
      </c>
      <c r="J1594" s="104">
        <v>6</v>
      </c>
      <c r="K1594" s="104">
        <v>2.234740665549833</v>
      </c>
      <c r="L1594" s="104">
        <v>6.3019686768505299</v>
      </c>
      <c r="M1594" s="104">
        <v>31.320547318677281</v>
      </c>
    </row>
    <row r="1595" spans="1:13" s="81" customFormat="1" x14ac:dyDescent="0.25">
      <c r="A1595" s="79">
        <v>1592</v>
      </c>
      <c r="B1595" s="79">
        <v>115</v>
      </c>
      <c r="C1595" s="79">
        <v>115</v>
      </c>
      <c r="D1595" s="95"/>
      <c r="E1595" s="79">
        <v>2226.3970077351282</v>
      </c>
      <c r="F1595" s="79">
        <v>88.293811684998943</v>
      </c>
      <c r="G1595" s="80"/>
      <c r="H1595" s="79">
        <v>-8.4890344290993713</v>
      </c>
      <c r="I1595" s="80">
        <v>1.7691029091580319</v>
      </c>
      <c r="J1595" s="104">
        <v>6</v>
      </c>
      <c r="K1595" s="104">
        <v>1.5063923381879669</v>
      </c>
      <c r="L1595" s="104">
        <v>4.2480263936900684</v>
      </c>
      <c r="M1595" s="104">
        <v>18.710040003514369</v>
      </c>
    </row>
    <row r="1596" spans="1:13" s="81" customFormat="1" x14ac:dyDescent="0.25">
      <c r="A1596" s="79">
        <v>1593</v>
      </c>
      <c r="B1596" s="79">
        <v>114</v>
      </c>
      <c r="C1596" s="79">
        <v>114</v>
      </c>
      <c r="D1596" s="95"/>
      <c r="E1596" s="79">
        <v>2207.0370337548229</v>
      </c>
      <c r="F1596" s="79">
        <v>88.480111663656174</v>
      </c>
      <c r="G1596" s="80"/>
      <c r="H1596" s="79">
        <v>0</v>
      </c>
      <c r="I1596" s="80">
        <v>-6.7199315199413396</v>
      </c>
      <c r="J1596" s="104">
        <v>6</v>
      </c>
      <c r="K1596" s="104">
        <v>1.4511716255243921</v>
      </c>
      <c r="L1596" s="104">
        <v>4.0923039839787849</v>
      </c>
      <c r="M1596" s="104">
        <v>17.830471753921721</v>
      </c>
    </row>
    <row r="1597" spans="1:13" s="81" customFormat="1" x14ac:dyDescent="0.25">
      <c r="A1597" s="79">
        <v>1594</v>
      </c>
      <c r="B1597" s="79">
        <v>114</v>
      </c>
      <c r="C1597" s="79">
        <v>114</v>
      </c>
      <c r="D1597" s="95"/>
      <c r="E1597" s="79">
        <v>2207.0370337548229</v>
      </c>
      <c r="F1597" s="79">
        <v>88.630045668788341</v>
      </c>
      <c r="G1597" s="80"/>
      <c r="H1597" s="79">
        <v>-12.672715303953639</v>
      </c>
      <c r="I1597" s="80">
        <v>5.9527837840122997</v>
      </c>
      <c r="J1597" s="104">
        <v>6</v>
      </c>
      <c r="K1597" s="104">
        <v>2.2259642416370231</v>
      </c>
      <c r="L1597" s="104">
        <v>6.2772191614164026</v>
      </c>
      <c r="M1597" s="104">
        <v>31.252906429861682</v>
      </c>
    </row>
    <row r="1598" spans="1:13" s="81" customFormat="1" x14ac:dyDescent="0.25">
      <c r="A1598" s="79">
        <v>1595</v>
      </c>
      <c r="B1598" s="79">
        <v>114</v>
      </c>
      <c r="C1598" s="79">
        <v>114</v>
      </c>
      <c r="D1598" s="95"/>
      <c r="E1598" s="79">
        <v>2207.0370337548229</v>
      </c>
      <c r="F1598" s="79">
        <v>88.668383450904756</v>
      </c>
      <c r="G1598" s="80"/>
      <c r="H1598" s="79">
        <v>-8.4890344290993713</v>
      </c>
      <c r="I1598" s="80">
        <v>1.7691029091580319</v>
      </c>
      <c r="J1598" s="104">
        <v>6</v>
      </c>
      <c r="K1598" s="104">
        <v>1.4661748297362791</v>
      </c>
      <c r="L1598" s="104">
        <v>4.1346130198563067</v>
      </c>
      <c r="M1598" s="104">
        <v>18.09527684484781</v>
      </c>
    </row>
    <row r="1599" spans="1:13" s="81" customFormat="1" x14ac:dyDescent="0.25">
      <c r="A1599" s="79">
        <v>1596</v>
      </c>
      <c r="B1599" s="79">
        <v>113</v>
      </c>
      <c r="C1599" s="79">
        <v>113</v>
      </c>
      <c r="D1599" s="95"/>
      <c r="E1599" s="79">
        <v>2187.6770597745181</v>
      </c>
      <c r="F1599" s="79">
        <v>88.818317456036908</v>
      </c>
      <c r="G1599" s="80"/>
      <c r="H1599" s="79">
        <v>-0.70327539136462491</v>
      </c>
      <c r="I1599" s="80">
        <v>-6.0166561285767148</v>
      </c>
      <c r="J1599" s="104">
        <v>6</v>
      </c>
      <c r="K1599" s="104">
        <v>1.4089013804491439</v>
      </c>
      <c r="L1599" s="104">
        <v>3.9731018928665862</v>
      </c>
      <c r="M1599" s="104">
        <v>17.177172154387861</v>
      </c>
    </row>
    <row r="1600" spans="1:13" s="81" customFormat="1" x14ac:dyDescent="0.25">
      <c r="A1600" s="79">
        <v>1597</v>
      </c>
      <c r="B1600" s="79">
        <v>112.758422851563</v>
      </c>
      <c r="C1600" s="79">
        <v>112.758422851563</v>
      </c>
      <c r="D1600" s="95"/>
      <c r="E1600" s="79">
        <v>2183.00013246654</v>
      </c>
      <c r="F1600" s="79">
        <v>88.92641894792591</v>
      </c>
      <c r="G1600" s="80"/>
      <c r="H1600" s="79">
        <v>-12.615273275717049</v>
      </c>
      <c r="I1600" s="80">
        <v>5.8953417557757097</v>
      </c>
      <c r="J1600" s="104">
        <v>6</v>
      </c>
      <c r="K1600" s="104">
        <v>1.6719835760009041</v>
      </c>
      <c r="L1600" s="104">
        <v>4.7149936843225477</v>
      </c>
      <c r="M1600" s="104">
        <v>21.819343337814239</v>
      </c>
    </row>
    <row r="1601" spans="1:13" s="81" customFormat="1" x14ac:dyDescent="0.25">
      <c r="A1601" s="79">
        <v>1598</v>
      </c>
      <c r="B1601" s="79">
        <v>112</v>
      </c>
      <c r="C1601" s="79">
        <v>112</v>
      </c>
      <c r="D1601" s="95"/>
      <c r="E1601" s="79">
        <v>2168.3170857942118</v>
      </c>
      <c r="F1601" s="79">
        <v>88.940674614659486</v>
      </c>
      <c r="G1601" s="80"/>
      <c r="H1601" s="79">
        <v>-6.9799259057586056</v>
      </c>
      <c r="I1601" s="80">
        <v>0.25999438581726692</v>
      </c>
      <c r="J1601" s="104">
        <v>6</v>
      </c>
      <c r="K1601" s="104">
        <v>1.1660975101116151</v>
      </c>
      <c r="L1601" s="104">
        <v>3.2883949785147539</v>
      </c>
      <c r="M1601" s="104">
        <v>12.954993452559609</v>
      </c>
    </row>
    <row r="1602" spans="1:13" s="81" customFormat="1" x14ac:dyDescent="0.25">
      <c r="A1602" s="79">
        <v>1599</v>
      </c>
      <c r="B1602" s="79">
        <v>111</v>
      </c>
      <c r="C1602" s="79">
        <v>111</v>
      </c>
      <c r="D1602" s="95"/>
      <c r="E1602" s="79">
        <v>2148.957111813907</v>
      </c>
      <c r="F1602" s="79">
        <v>88.945799291499625</v>
      </c>
      <c r="G1602" s="80"/>
      <c r="H1602" s="79">
        <v>0</v>
      </c>
      <c r="I1602" s="80">
        <v>-6.7199315199413396</v>
      </c>
      <c r="J1602" s="104">
        <v>6</v>
      </c>
      <c r="K1602" s="104">
        <v>1.1022334911234091</v>
      </c>
      <c r="L1602" s="104">
        <v>3.1082984449680131</v>
      </c>
      <c r="M1602" s="104">
        <v>11.90664467603869</v>
      </c>
    </row>
    <row r="1603" spans="1:13" s="81" customFormat="1" x14ac:dyDescent="0.25">
      <c r="A1603" s="79">
        <v>1600</v>
      </c>
      <c r="B1603" s="79">
        <v>110</v>
      </c>
      <c r="C1603" s="79">
        <v>110</v>
      </c>
      <c r="D1603" s="95"/>
      <c r="E1603" s="79">
        <v>2129.5971378336012</v>
      </c>
      <c r="F1603" s="79">
        <v>88.923321828136338</v>
      </c>
      <c r="G1603" s="80"/>
      <c r="H1603" s="79">
        <v>-6.9799259057586056</v>
      </c>
      <c r="I1603" s="80">
        <v>0.25999438581726692</v>
      </c>
      <c r="J1603" s="104">
        <v>6</v>
      </c>
      <c r="K1603" s="104">
        <v>1.1254027383712819</v>
      </c>
      <c r="L1603" s="104">
        <v>3.173635722207016</v>
      </c>
      <c r="M1603" s="104">
        <v>12.41468577295425</v>
      </c>
    </row>
    <row r="1604" spans="1:13" s="81" customFormat="1" x14ac:dyDescent="0.25">
      <c r="A1604" s="79">
        <v>1601</v>
      </c>
      <c r="B1604" s="79">
        <v>109</v>
      </c>
      <c r="C1604" s="79">
        <v>109</v>
      </c>
      <c r="D1604" s="95"/>
      <c r="E1604" s="79">
        <v>2110.237163853295</v>
      </c>
      <c r="F1604" s="79">
        <v>88.95700927552798</v>
      </c>
      <c r="G1604" s="80"/>
      <c r="H1604" s="79">
        <v>-4.4769740758805243</v>
      </c>
      <c r="I1604" s="80">
        <v>-2.2429574440608149</v>
      </c>
      <c r="J1604" s="104">
        <v>6</v>
      </c>
      <c r="K1604" s="104">
        <v>0.940685796956233</v>
      </c>
      <c r="L1604" s="104">
        <v>2.6527339474165772</v>
      </c>
      <c r="M1604" s="104">
        <v>9.1908361896491026</v>
      </c>
    </row>
    <row r="1605" spans="1:13" s="81" customFormat="1" x14ac:dyDescent="0.25">
      <c r="A1605" s="79">
        <v>1602</v>
      </c>
      <c r="B1605" s="79">
        <v>108</v>
      </c>
      <c r="C1605" s="79">
        <v>108</v>
      </c>
      <c r="D1605" s="95"/>
      <c r="E1605" s="79">
        <v>2090.8771898729901</v>
      </c>
      <c r="F1605" s="79">
        <v>88.937071947283968</v>
      </c>
      <c r="G1605" s="80"/>
      <c r="H1605" s="79">
        <v>-9.2754220143503314</v>
      </c>
      <c r="I1605" s="80">
        <v>2.5554904944089918</v>
      </c>
      <c r="J1605" s="104">
        <v>6</v>
      </c>
      <c r="K1605" s="104">
        <v>1.483702879900334</v>
      </c>
      <c r="L1605" s="104">
        <v>4.1840421213189432</v>
      </c>
      <c r="M1605" s="104">
        <v>18.934162207043649</v>
      </c>
    </row>
    <row r="1606" spans="1:13" s="81" customFormat="1" x14ac:dyDescent="0.25">
      <c r="A1606" s="79">
        <v>1603</v>
      </c>
      <c r="B1606" s="79">
        <v>108</v>
      </c>
      <c r="C1606" s="79">
        <v>108</v>
      </c>
      <c r="D1606" s="95"/>
      <c r="E1606" s="79">
        <v>2090.8771898729901</v>
      </c>
      <c r="F1606" s="79">
        <v>88.970714036881262</v>
      </c>
      <c r="G1606" s="80"/>
      <c r="H1606" s="79">
        <v>-9.2754220143503314</v>
      </c>
      <c r="I1606" s="80">
        <v>2.5554904944089918</v>
      </c>
      <c r="J1606" s="104">
        <v>6</v>
      </c>
      <c r="K1606" s="104">
        <v>1.473416986668947</v>
      </c>
      <c r="L1606" s="104">
        <v>4.1550359024064303</v>
      </c>
      <c r="M1606" s="104">
        <v>18.753846417744391</v>
      </c>
    </row>
    <row r="1607" spans="1:13" s="81" customFormat="1" x14ac:dyDescent="0.25">
      <c r="A1607" s="79">
        <v>1604</v>
      </c>
      <c r="B1607" s="79">
        <v>107</v>
      </c>
      <c r="C1607" s="79">
        <v>107</v>
      </c>
      <c r="D1607" s="95"/>
      <c r="E1607" s="79">
        <v>2071.5172158926848</v>
      </c>
      <c r="F1607" s="79">
        <v>89.022650618015334</v>
      </c>
      <c r="G1607" s="80"/>
      <c r="H1607" s="79">
        <v>-4.4769740758805243</v>
      </c>
      <c r="I1607" s="80">
        <v>-2.2429574440608149</v>
      </c>
      <c r="J1607" s="104">
        <v>6</v>
      </c>
      <c r="K1607" s="104">
        <v>0.91578317575471957</v>
      </c>
      <c r="L1607" s="104">
        <v>2.5825085556283089</v>
      </c>
      <c r="M1607" s="104">
        <v>8.9269054877502025</v>
      </c>
    </row>
    <row r="1608" spans="1:13" s="81" customFormat="1" x14ac:dyDescent="0.25">
      <c r="A1608" s="79">
        <v>1605</v>
      </c>
      <c r="B1608" s="79">
        <v>106.302368164063</v>
      </c>
      <c r="C1608" s="79">
        <v>106.302368164063</v>
      </c>
      <c r="D1608" s="95"/>
      <c r="E1608" s="79">
        <v>2058.0110817011109</v>
      </c>
      <c r="F1608" s="79">
        <v>89.024819596315396</v>
      </c>
      <c r="G1608" s="80"/>
      <c r="H1608" s="79">
        <v>-9.7704649675922486</v>
      </c>
      <c r="I1608" s="80">
        <v>3.0505334476509089</v>
      </c>
      <c r="J1608" s="104">
        <v>6</v>
      </c>
      <c r="K1608" s="104">
        <v>1.539419623087529</v>
      </c>
      <c r="L1608" s="104">
        <v>4.3411633371068312</v>
      </c>
      <c r="M1608" s="104">
        <v>20.045766234799832</v>
      </c>
    </row>
    <row r="1609" spans="1:13" s="81" customFormat="1" x14ac:dyDescent="0.25">
      <c r="A1609" s="79">
        <v>1606</v>
      </c>
      <c r="B1609" s="79">
        <v>106.309692382813</v>
      </c>
      <c r="C1609" s="79">
        <v>106.309692382813</v>
      </c>
      <c r="D1609" s="95"/>
      <c r="E1609" s="79">
        <v>2058.1528783855379</v>
      </c>
      <c r="F1609" s="79">
        <v>89.07299269650639</v>
      </c>
      <c r="G1609" s="80"/>
      <c r="H1609" s="79">
        <v>-9.7704649675922486</v>
      </c>
      <c r="I1609" s="80">
        <v>3.0505334476509089</v>
      </c>
      <c r="J1609" s="104">
        <v>6</v>
      </c>
      <c r="K1609" s="104">
        <v>1.5989450538300241</v>
      </c>
      <c r="L1609" s="104">
        <v>4.5090250518006663</v>
      </c>
      <c r="M1609" s="104">
        <v>21.081716540460128</v>
      </c>
    </row>
    <row r="1610" spans="1:13" s="81" customFormat="1" x14ac:dyDescent="0.25">
      <c r="A1610" s="79">
        <v>1607</v>
      </c>
      <c r="B1610" s="79">
        <v>106</v>
      </c>
      <c r="C1610" s="79">
        <v>106</v>
      </c>
      <c r="D1610" s="95"/>
      <c r="E1610" s="79">
        <v>2052.15724191238</v>
      </c>
      <c r="F1610" s="79">
        <v>89.00237066449283</v>
      </c>
      <c r="G1610" s="80"/>
      <c r="H1610" s="79">
        <v>-2.2618678511034078</v>
      </c>
      <c r="I1610" s="80">
        <v>-4.4580636688379318</v>
      </c>
      <c r="J1610" s="104">
        <v>6</v>
      </c>
      <c r="K1610" s="104">
        <v>1.5126694404618071</v>
      </c>
      <c r="L1610" s="104">
        <v>4.2657278221022947</v>
      </c>
      <c r="M1610" s="104">
        <v>19.602851220766318</v>
      </c>
    </row>
    <row r="1611" spans="1:13" s="81" customFormat="1" x14ac:dyDescent="0.25">
      <c r="A1611" s="79">
        <v>1608</v>
      </c>
      <c r="B1611" s="79">
        <v>106</v>
      </c>
      <c r="C1611" s="79">
        <v>106</v>
      </c>
      <c r="D1611" s="95"/>
      <c r="E1611" s="79">
        <v>2052.15724191238</v>
      </c>
      <c r="F1611" s="79">
        <v>89.040970919748489</v>
      </c>
      <c r="G1611" s="80"/>
      <c r="H1611" s="79">
        <v>-3.5958364287352769</v>
      </c>
      <c r="I1611" s="80">
        <v>-3.1240950912060619</v>
      </c>
      <c r="J1611" s="104">
        <v>6</v>
      </c>
      <c r="K1611" s="104">
        <v>1.7080049965240729</v>
      </c>
      <c r="L1611" s="104">
        <v>4.8165740901978866</v>
      </c>
      <c r="M1611" s="104">
        <v>22.995544961589619</v>
      </c>
    </row>
    <row r="1612" spans="1:13" s="81" customFormat="1" x14ac:dyDescent="0.25">
      <c r="A1612" s="79">
        <v>1609</v>
      </c>
      <c r="B1612" s="79">
        <v>106</v>
      </c>
      <c r="C1612" s="79">
        <v>106</v>
      </c>
      <c r="D1612" s="95"/>
      <c r="E1612" s="79">
        <v>2052.15724191238</v>
      </c>
      <c r="F1612" s="79">
        <v>88.750133906705514</v>
      </c>
      <c r="G1612" s="80"/>
      <c r="H1612" s="79">
        <v>-12.615273275717049</v>
      </c>
      <c r="I1612" s="80">
        <v>5.8953417557757097</v>
      </c>
      <c r="J1612" s="104">
        <v>6</v>
      </c>
      <c r="K1612" s="104">
        <v>1.6636776771736019</v>
      </c>
      <c r="L1612" s="104">
        <v>4.6915710496295571</v>
      </c>
      <c r="M1612" s="104">
        <v>22.228732873303461</v>
      </c>
    </row>
    <row r="1613" spans="1:13" s="81" customFormat="1" x14ac:dyDescent="0.25">
      <c r="A1613" s="79">
        <v>1610</v>
      </c>
      <c r="B1613" s="79">
        <v>106</v>
      </c>
      <c r="C1613" s="79">
        <v>106</v>
      </c>
      <c r="D1613" s="95"/>
      <c r="E1613" s="79">
        <v>2052.15724191238</v>
      </c>
      <c r="F1613" s="79">
        <v>88.630256415220842</v>
      </c>
      <c r="G1613" s="80"/>
      <c r="H1613" s="79">
        <v>-12.615273275717049</v>
      </c>
      <c r="I1613" s="80">
        <v>5.8953417557757097</v>
      </c>
      <c r="J1613" s="104">
        <v>6</v>
      </c>
      <c r="K1613" s="104">
        <v>1.6900361093565921</v>
      </c>
      <c r="L1613" s="104">
        <v>4.7659018283855881</v>
      </c>
      <c r="M1613" s="104">
        <v>22.684922253596881</v>
      </c>
    </row>
    <row r="1614" spans="1:13" s="81" customFormat="1" x14ac:dyDescent="0.25">
      <c r="A1614" s="79">
        <v>1611</v>
      </c>
      <c r="B1614" s="79">
        <v>106</v>
      </c>
      <c r="C1614" s="79">
        <v>106</v>
      </c>
      <c r="D1614" s="95"/>
      <c r="E1614" s="79">
        <v>2052.15724191238</v>
      </c>
      <c r="F1614" s="79">
        <v>88.546925412539949</v>
      </c>
      <c r="G1614" s="80"/>
      <c r="H1614" s="79">
        <v>-3.119547128230717</v>
      </c>
      <c r="I1614" s="80">
        <v>-3.6003843917106222</v>
      </c>
      <c r="J1614" s="104">
        <v>6</v>
      </c>
      <c r="K1614" s="104">
        <v>1.6283919090574339</v>
      </c>
      <c r="L1614" s="104">
        <v>4.5920651835419646</v>
      </c>
      <c r="M1614" s="104">
        <v>21.61703302297088</v>
      </c>
    </row>
    <row r="1615" spans="1:13" s="81" customFormat="1" x14ac:dyDescent="0.25">
      <c r="A1615" s="79">
        <v>1612</v>
      </c>
      <c r="B1615" s="79">
        <v>106.158569335937</v>
      </c>
      <c r="C1615" s="79">
        <v>106.158569335937</v>
      </c>
      <c r="D1615" s="95"/>
      <c r="E1615" s="79">
        <v>2055.2271401301932</v>
      </c>
      <c r="F1615" s="79">
        <v>88.519899461693342</v>
      </c>
      <c r="G1615" s="80"/>
      <c r="H1615" s="79">
        <v>-1.569660398734199</v>
      </c>
      <c r="I1615" s="80">
        <v>-5.1502711212071404</v>
      </c>
      <c r="J1615" s="104">
        <v>6</v>
      </c>
      <c r="K1615" s="104">
        <v>2.1484888563417019</v>
      </c>
      <c r="L1615" s="104">
        <v>6.0587385748835993</v>
      </c>
      <c r="M1615" s="104">
        <v>30.50674160099156</v>
      </c>
    </row>
    <row r="1616" spans="1:13" s="81" customFormat="1" x14ac:dyDescent="0.25">
      <c r="A1616" s="79">
        <v>1613</v>
      </c>
      <c r="B1616" s="79">
        <v>107</v>
      </c>
      <c r="C1616" s="79">
        <v>107</v>
      </c>
      <c r="D1616" s="95"/>
      <c r="E1616" s="79">
        <v>2071.5172158926848</v>
      </c>
      <c r="F1616" s="79">
        <v>88.411926093815737</v>
      </c>
      <c r="G1616" s="80"/>
      <c r="H1616" s="79">
        <v>-4.1188568556021314</v>
      </c>
      <c r="I1616" s="80">
        <v>-2.6010746643392091</v>
      </c>
      <c r="J1616" s="104">
        <v>6</v>
      </c>
      <c r="K1616" s="104">
        <v>1.9685655110808491</v>
      </c>
      <c r="L1616" s="104">
        <v>5.5513547412479944</v>
      </c>
      <c r="M1616" s="104">
        <v>27.396846051957422</v>
      </c>
    </row>
    <row r="1617" spans="1:13" s="81" customFormat="1" x14ac:dyDescent="0.25">
      <c r="A1617" s="79">
        <v>1614</v>
      </c>
      <c r="B1617" s="79">
        <v>107</v>
      </c>
      <c r="C1617" s="79">
        <v>107</v>
      </c>
      <c r="D1617" s="95"/>
      <c r="E1617" s="79">
        <v>2071.5172158926848</v>
      </c>
      <c r="F1617" s="79">
        <v>88.3611197069105</v>
      </c>
      <c r="G1617" s="80"/>
      <c r="H1617" s="79">
        <v>-12.672715303953639</v>
      </c>
      <c r="I1617" s="80">
        <v>5.9527837840122997</v>
      </c>
      <c r="J1617" s="104">
        <v>6</v>
      </c>
      <c r="K1617" s="104">
        <v>1.973155825767507</v>
      </c>
      <c r="L1617" s="104">
        <v>5.5642994286643699</v>
      </c>
      <c r="M1617" s="104">
        <v>27.475159452969422</v>
      </c>
    </row>
    <row r="1618" spans="1:13" s="81" customFormat="1" x14ac:dyDescent="0.25">
      <c r="A1618" s="79">
        <v>1615</v>
      </c>
      <c r="B1618" s="79">
        <v>108</v>
      </c>
      <c r="C1618" s="79">
        <v>108</v>
      </c>
      <c r="D1618" s="95"/>
      <c r="E1618" s="79">
        <v>2090.8771898729901</v>
      </c>
      <c r="F1618" s="79">
        <v>88.310313320005264</v>
      </c>
      <c r="G1618" s="80"/>
      <c r="H1618" s="79">
        <v>-10.666146321218109</v>
      </c>
      <c r="I1618" s="80">
        <v>3.9462148012767702</v>
      </c>
      <c r="J1618" s="104">
        <v>6</v>
      </c>
      <c r="K1618" s="104">
        <v>2.6057789277812029</v>
      </c>
      <c r="L1618" s="104">
        <v>7.3482965763429906</v>
      </c>
      <c r="M1618" s="104">
        <v>38.029150091800588</v>
      </c>
    </row>
    <row r="1619" spans="1:13" s="81" customFormat="1" x14ac:dyDescent="0.25">
      <c r="A1619" s="79">
        <v>1616</v>
      </c>
      <c r="B1619" s="79">
        <v>109</v>
      </c>
      <c r="C1619" s="79">
        <v>109</v>
      </c>
      <c r="D1619" s="95"/>
      <c r="E1619" s="79">
        <v>2110.237163853295</v>
      </c>
      <c r="F1619" s="79">
        <v>88.378118093778397</v>
      </c>
      <c r="G1619" s="80"/>
      <c r="H1619" s="79">
        <v>-1.31763236812827</v>
      </c>
      <c r="I1619" s="80">
        <v>-5.4022991518130699</v>
      </c>
      <c r="J1619" s="104">
        <v>6</v>
      </c>
      <c r="K1619" s="104">
        <v>2.4746794045062672</v>
      </c>
      <c r="L1619" s="104">
        <v>6.9785959207076722</v>
      </c>
      <c r="M1619" s="104">
        <v>35.795998806285553</v>
      </c>
    </row>
    <row r="1620" spans="1:13" s="81" customFormat="1" x14ac:dyDescent="0.25">
      <c r="A1620" s="79">
        <v>1617</v>
      </c>
      <c r="B1620" s="79">
        <v>110</v>
      </c>
      <c r="C1620" s="79">
        <v>110</v>
      </c>
      <c r="D1620" s="95"/>
      <c r="E1620" s="79">
        <v>2129.5971378336012</v>
      </c>
      <c r="F1620" s="79">
        <v>88.441847092678785</v>
      </c>
      <c r="G1620" s="80"/>
      <c r="H1620" s="79">
        <v>-1.31763236812827</v>
      </c>
      <c r="I1620" s="80">
        <v>-5.4022991518130699</v>
      </c>
      <c r="J1620" s="104">
        <v>6</v>
      </c>
      <c r="K1620" s="104">
        <v>2.5622756863519771</v>
      </c>
      <c r="L1620" s="104">
        <v>7.2256174355125751</v>
      </c>
      <c r="M1620" s="104">
        <v>37.190262225004673</v>
      </c>
    </row>
    <row r="1621" spans="1:13" s="81" customFormat="1" x14ac:dyDescent="0.25">
      <c r="A1621" s="79">
        <v>1618</v>
      </c>
      <c r="B1621" s="79">
        <v>111</v>
      </c>
      <c r="C1621" s="79">
        <v>111</v>
      </c>
      <c r="D1621" s="95"/>
      <c r="E1621" s="79">
        <v>2148.957111813907</v>
      </c>
      <c r="F1621" s="79">
        <v>88.490231847279063</v>
      </c>
      <c r="G1621" s="80"/>
      <c r="H1621" s="79">
        <v>-9.8714908164797759</v>
      </c>
      <c r="I1621" s="80">
        <v>3.1515592965384358</v>
      </c>
      <c r="J1621" s="104">
        <v>6</v>
      </c>
      <c r="K1621" s="104">
        <v>2.6045496808735722</v>
      </c>
      <c r="L1621" s="104">
        <v>7.344830100063473</v>
      </c>
      <c r="M1621" s="104">
        <v>37.828591534951521</v>
      </c>
    </row>
    <row r="1622" spans="1:13" s="81" customFormat="1" x14ac:dyDescent="0.25">
      <c r="A1622" s="79">
        <v>1619</v>
      </c>
      <c r="B1622" s="79">
        <v>112</v>
      </c>
      <c r="C1622" s="79">
        <v>112</v>
      </c>
      <c r="D1622" s="95"/>
      <c r="E1622" s="79">
        <v>2168.3170857942118</v>
      </c>
      <c r="F1622" s="79">
        <v>88.581140940850545</v>
      </c>
      <c r="G1622" s="80"/>
      <c r="H1622" s="79">
        <v>-9.2272844407815686</v>
      </c>
      <c r="I1622" s="80">
        <v>2.507352920840229</v>
      </c>
      <c r="J1622" s="104">
        <v>6</v>
      </c>
      <c r="K1622" s="104">
        <v>2.6552683934444938</v>
      </c>
      <c r="L1622" s="104">
        <v>7.4878568695134726</v>
      </c>
      <c r="M1622" s="104">
        <v>38.604849761802519</v>
      </c>
    </row>
    <row r="1623" spans="1:13" s="81" customFormat="1" x14ac:dyDescent="0.25">
      <c r="A1623" s="79">
        <v>1620</v>
      </c>
      <c r="B1623" s="79">
        <v>113</v>
      </c>
      <c r="C1623" s="79">
        <v>113</v>
      </c>
      <c r="D1623" s="95"/>
      <c r="E1623" s="79">
        <v>2187.6770597745181</v>
      </c>
      <c r="F1623" s="79">
        <v>88.629525695450823</v>
      </c>
      <c r="G1623" s="80"/>
      <c r="H1623" s="79">
        <v>-9.2272844407815686</v>
      </c>
      <c r="I1623" s="80">
        <v>2.507352920840229</v>
      </c>
      <c r="J1623" s="104">
        <v>6</v>
      </c>
      <c r="K1623" s="104">
        <v>2.6871735084224531</v>
      </c>
      <c r="L1623" s="104">
        <v>7.577829293751317</v>
      </c>
      <c r="M1623" s="104">
        <v>39.067106129300178</v>
      </c>
    </row>
    <row r="1624" spans="1:13" s="81" customFormat="1" x14ac:dyDescent="0.25">
      <c r="A1624" s="79">
        <v>1621</v>
      </c>
      <c r="B1624" s="79">
        <v>114</v>
      </c>
      <c r="C1624" s="79">
        <v>114</v>
      </c>
      <c r="D1624" s="95"/>
      <c r="E1624" s="79">
        <v>2207.0370337548229</v>
      </c>
      <c r="F1624" s="79">
        <v>88.631816691334521</v>
      </c>
      <c r="G1624" s="80"/>
      <c r="H1624" s="79">
        <v>-0.67342599243005929</v>
      </c>
      <c r="I1624" s="80">
        <v>-6.0465055275112807</v>
      </c>
      <c r="J1624" s="104">
        <v>6</v>
      </c>
      <c r="K1624" s="104">
        <v>2.77120598683174</v>
      </c>
      <c r="L1624" s="104">
        <v>7.8148008828655051</v>
      </c>
      <c r="M1624" s="104">
        <v>40.389811736191888</v>
      </c>
    </row>
    <row r="1625" spans="1:13" s="81" customFormat="1" x14ac:dyDescent="0.25">
      <c r="A1625" s="79">
        <v>1622</v>
      </c>
      <c r="B1625" s="79">
        <v>115.1036376953119</v>
      </c>
      <c r="C1625" s="79">
        <v>115.1036376953119</v>
      </c>
      <c r="D1625" s="95"/>
      <c r="E1625" s="79">
        <v>2228.4034308197461</v>
      </c>
      <c r="F1625" s="79">
        <v>88.586641948659221</v>
      </c>
      <c r="G1625" s="80"/>
      <c r="H1625" s="79">
        <v>-7.9845173815229584</v>
      </c>
      <c r="I1625" s="80">
        <v>1.264585861581619</v>
      </c>
      <c r="J1625" s="104">
        <v>6</v>
      </c>
      <c r="K1625" s="104">
        <v>2.8995665135826671</v>
      </c>
      <c r="L1625" s="104">
        <v>8.1767775683031214</v>
      </c>
      <c r="M1625" s="104">
        <v>42.430235376270304</v>
      </c>
    </row>
    <row r="1626" spans="1:13" s="81" customFormat="1" x14ac:dyDescent="0.25">
      <c r="A1626" s="79">
        <v>1623</v>
      </c>
      <c r="B1626" s="79">
        <v>116</v>
      </c>
      <c r="C1626" s="79">
        <v>116</v>
      </c>
      <c r="D1626" s="95"/>
      <c r="E1626" s="79">
        <v>2245.756981715434</v>
      </c>
      <c r="F1626" s="79">
        <v>88.45237451023344</v>
      </c>
      <c r="G1626" s="80"/>
      <c r="H1626" s="79">
        <v>-12.20474930005096</v>
      </c>
      <c r="I1626" s="80">
        <v>5.4848177801096183</v>
      </c>
      <c r="J1626" s="104">
        <v>6</v>
      </c>
      <c r="K1626" s="104">
        <v>2.3837255810692688</v>
      </c>
      <c r="L1626" s="104">
        <v>6.7221061386153389</v>
      </c>
      <c r="M1626" s="104">
        <v>33.763604941732403</v>
      </c>
    </row>
    <row r="1627" spans="1:13" s="81" customFormat="1" x14ac:dyDescent="0.25">
      <c r="A1627" s="79">
        <v>1624</v>
      </c>
      <c r="B1627" s="79">
        <v>116</v>
      </c>
      <c r="C1627" s="79">
        <v>116</v>
      </c>
      <c r="D1627" s="95"/>
      <c r="E1627" s="79">
        <v>2245.756981715434</v>
      </c>
      <c r="F1627" s="79">
        <v>88.320779437571957</v>
      </c>
      <c r="G1627" s="80"/>
      <c r="H1627" s="79">
        <v>-3.9254109239141588</v>
      </c>
      <c r="I1627" s="80">
        <v>-2.7945205960271808</v>
      </c>
      <c r="J1627" s="104">
        <v>6</v>
      </c>
      <c r="K1627" s="104">
        <v>1.923677430639817</v>
      </c>
      <c r="L1627" s="104">
        <v>5.4247703544042833</v>
      </c>
      <c r="M1627" s="104">
        <v>25.900609700128651</v>
      </c>
    </row>
    <row r="1628" spans="1:13" s="81" customFormat="1" x14ac:dyDescent="0.25">
      <c r="A1628" s="79">
        <v>1625</v>
      </c>
      <c r="B1628" s="79">
        <v>116</v>
      </c>
      <c r="C1628" s="79">
        <v>116</v>
      </c>
      <c r="D1628" s="95"/>
      <c r="E1628" s="79">
        <v>2245.756981715434</v>
      </c>
      <c r="F1628" s="79">
        <v>88.028255455422624</v>
      </c>
      <c r="G1628" s="80"/>
      <c r="H1628" s="79">
        <v>-4.1188568556021314</v>
      </c>
      <c r="I1628" s="80">
        <v>-2.6010746643392091</v>
      </c>
      <c r="J1628" s="104">
        <v>6</v>
      </c>
      <c r="K1628" s="104">
        <v>2.1715563749300411</v>
      </c>
      <c r="L1628" s="104">
        <v>6.1237889773027154</v>
      </c>
      <c r="M1628" s="104">
        <v>30.159453259168352</v>
      </c>
    </row>
    <row r="1629" spans="1:13" s="81" customFormat="1" x14ac:dyDescent="0.25">
      <c r="A1629" s="79">
        <v>1626</v>
      </c>
      <c r="B1629" s="79">
        <v>116</v>
      </c>
      <c r="C1629" s="79">
        <v>116</v>
      </c>
      <c r="D1629" s="95"/>
      <c r="E1629" s="79">
        <v>2245.756981715434</v>
      </c>
      <c r="F1629" s="79">
        <v>87.854343292277903</v>
      </c>
      <c r="G1629" s="80"/>
      <c r="H1629" s="79">
        <v>-9.7704649675922486</v>
      </c>
      <c r="I1629" s="80">
        <v>3.0505334476509089</v>
      </c>
      <c r="J1629" s="104">
        <v>6</v>
      </c>
      <c r="K1629" s="104">
        <v>1.639159705101209</v>
      </c>
      <c r="L1629" s="104">
        <v>4.6224303683854107</v>
      </c>
      <c r="M1629" s="104">
        <v>20.948397966427969</v>
      </c>
    </row>
    <row r="1630" spans="1:13" s="81" customFormat="1" x14ac:dyDescent="0.25">
      <c r="A1630" s="79">
        <v>1627</v>
      </c>
      <c r="B1630" s="79">
        <v>115</v>
      </c>
      <c r="C1630" s="79">
        <v>115</v>
      </c>
      <c r="D1630" s="95"/>
      <c r="E1630" s="79">
        <v>2226.3970077351282</v>
      </c>
      <c r="F1630" s="79">
        <v>87.870591966073476</v>
      </c>
      <c r="G1630" s="80"/>
      <c r="H1630" s="79">
        <v>-4.4769740758805243</v>
      </c>
      <c r="I1630" s="80">
        <v>-2.2429574440608149</v>
      </c>
      <c r="J1630" s="104">
        <v>6</v>
      </c>
      <c r="K1630" s="104">
        <v>1.2047844037920321</v>
      </c>
      <c r="L1630" s="104">
        <v>3.3974920186935309</v>
      </c>
      <c r="M1630" s="104">
        <v>13.355922250890909</v>
      </c>
    </row>
    <row r="1631" spans="1:13" s="81" customFormat="1" x14ac:dyDescent="0.25">
      <c r="A1631" s="79">
        <v>1628</v>
      </c>
      <c r="B1631" s="79">
        <v>113.9281005859381</v>
      </c>
      <c r="C1631" s="79">
        <v>113.9281005859381</v>
      </c>
      <c r="D1631" s="95"/>
      <c r="E1631" s="79">
        <v>2205.645062969385</v>
      </c>
      <c r="F1631" s="79">
        <v>88.065641005019486</v>
      </c>
      <c r="G1631" s="80"/>
      <c r="H1631" s="79">
        <v>0</v>
      </c>
      <c r="I1631" s="80">
        <v>-6.7199315199413396</v>
      </c>
      <c r="J1631" s="104">
        <v>6</v>
      </c>
      <c r="K1631" s="104">
        <v>0.86031170996236417</v>
      </c>
      <c r="L1631" s="104">
        <v>2.4260790220938668</v>
      </c>
      <c r="M1631" s="104">
        <v>7.2555419597503352</v>
      </c>
    </row>
    <row r="1632" spans="1:13" s="81" customFormat="1" x14ac:dyDescent="0.25">
      <c r="A1632" s="79">
        <v>1629</v>
      </c>
      <c r="B1632" s="79">
        <v>112</v>
      </c>
      <c r="C1632" s="79">
        <v>112</v>
      </c>
      <c r="D1632" s="95"/>
      <c r="E1632" s="79">
        <v>2168.3170857942118</v>
      </c>
      <c r="F1632" s="79">
        <v>88.154949427084986</v>
      </c>
      <c r="G1632" s="80"/>
      <c r="H1632" s="79">
        <v>-5.3740941941631961</v>
      </c>
      <c r="I1632" s="80">
        <v>-1.345837325778144</v>
      </c>
      <c r="J1632" s="104">
        <v>6</v>
      </c>
      <c r="K1632" s="104">
        <v>0.50080544351443779</v>
      </c>
      <c r="L1632" s="104">
        <v>1.412271350710715</v>
      </c>
      <c r="M1632" s="104">
        <v>0.86985878085019153</v>
      </c>
    </row>
    <row r="1633" spans="1:13" s="81" customFormat="1" x14ac:dyDescent="0.25">
      <c r="A1633" s="79">
        <v>1630</v>
      </c>
      <c r="B1633" s="79">
        <v>110</v>
      </c>
      <c r="C1633" s="79">
        <v>110</v>
      </c>
      <c r="D1633" s="95"/>
      <c r="E1633" s="79">
        <v>2129.5971378336012</v>
      </c>
      <c r="F1633" s="79">
        <v>88.208584616720088</v>
      </c>
      <c r="G1633" s="80"/>
      <c r="H1633" s="79">
        <v>-80.422932109525064</v>
      </c>
      <c r="I1633" s="80">
        <v>63.801335754411902</v>
      </c>
      <c r="J1633" s="104">
        <v>6</v>
      </c>
      <c r="K1633" s="104">
        <v>0.51440680507028369</v>
      </c>
      <c r="L1633" s="104">
        <v>1.4506271902982</v>
      </c>
      <c r="M1633" s="104">
        <v>1.3230826116466849</v>
      </c>
    </row>
    <row r="1634" spans="1:13" s="81" customFormat="1" x14ac:dyDescent="0.25">
      <c r="A1634" s="79">
        <v>1631</v>
      </c>
      <c r="B1634" s="79">
        <v>108</v>
      </c>
      <c r="C1634" s="79">
        <v>108</v>
      </c>
      <c r="D1634" s="95"/>
      <c r="E1634" s="79">
        <v>2090.8771898729901</v>
      </c>
      <c r="F1634" s="79">
        <v>88.262219806355191</v>
      </c>
      <c r="G1634" s="80"/>
      <c r="H1634" s="79">
        <v>0</v>
      </c>
      <c r="I1634" s="80">
        <v>-6.7199315199413396</v>
      </c>
      <c r="J1634" s="104">
        <v>6</v>
      </c>
      <c r="K1634" s="104">
        <v>0.63401658657794768</v>
      </c>
      <c r="L1634" s="104">
        <v>1.7879267741498119</v>
      </c>
      <c r="M1634" s="104">
        <v>3.7158053164142468</v>
      </c>
    </row>
    <row r="1635" spans="1:13" s="81" customFormat="1" x14ac:dyDescent="0.25">
      <c r="A1635" s="79">
        <v>1632</v>
      </c>
      <c r="B1635" s="79">
        <v>107</v>
      </c>
      <c r="C1635" s="79">
        <v>107</v>
      </c>
      <c r="D1635" s="95"/>
      <c r="E1635" s="79">
        <v>2071.5172158926848</v>
      </c>
      <c r="F1635" s="79">
        <v>88.294425117707135</v>
      </c>
      <c r="G1635" s="80"/>
      <c r="H1635" s="79">
        <v>-1.553500827630071</v>
      </c>
      <c r="I1635" s="80">
        <v>-5.1664306923112679</v>
      </c>
      <c r="J1635" s="104">
        <v>6</v>
      </c>
      <c r="K1635" s="104">
        <v>1.261688639220361</v>
      </c>
      <c r="L1635" s="104">
        <v>3.5579619626014169</v>
      </c>
      <c r="M1635" s="104">
        <v>15.107221232530931</v>
      </c>
    </row>
    <row r="1636" spans="1:13" s="81" customFormat="1" x14ac:dyDescent="0.25">
      <c r="A1636" s="79">
        <v>1633</v>
      </c>
      <c r="B1636" s="79">
        <v>106.4567871093756</v>
      </c>
      <c r="C1636" s="79">
        <v>106.4567871093756</v>
      </c>
      <c r="D1636" s="95"/>
      <c r="E1636" s="79">
        <v>2061.000628464431</v>
      </c>
      <c r="F1636" s="79">
        <v>88.37610951348536</v>
      </c>
      <c r="G1636" s="80"/>
      <c r="H1636" s="79">
        <v>-1.553500827630071</v>
      </c>
      <c r="I1636" s="80">
        <v>-5.1664306923112679</v>
      </c>
      <c r="J1636" s="104">
        <v>6</v>
      </c>
      <c r="K1636" s="104">
        <v>1.276983745734489</v>
      </c>
      <c r="L1636" s="104">
        <v>3.6010941629712581</v>
      </c>
      <c r="M1636" s="104">
        <v>15.42406395345863</v>
      </c>
    </row>
    <row r="1637" spans="1:13" s="81" customFormat="1" x14ac:dyDescent="0.25">
      <c r="A1637" s="79">
        <v>1634</v>
      </c>
      <c r="B1637" s="79">
        <v>106</v>
      </c>
      <c r="C1637" s="79">
        <v>106</v>
      </c>
      <c r="D1637" s="95"/>
      <c r="E1637" s="79">
        <v>2052.15724191238</v>
      </c>
      <c r="F1637" s="79">
        <v>88.532993960779592</v>
      </c>
      <c r="G1637" s="80"/>
      <c r="H1637" s="79">
        <v>-2.834931366122956</v>
      </c>
      <c r="I1637" s="80">
        <v>-3.885000153818384</v>
      </c>
      <c r="J1637" s="104">
        <v>6</v>
      </c>
      <c r="K1637" s="104">
        <v>1.6094853344205211</v>
      </c>
      <c r="L1637" s="104">
        <v>4.5387486430658681</v>
      </c>
      <c r="M1637" s="104">
        <v>21.288803476587091</v>
      </c>
    </row>
    <row r="1638" spans="1:13" s="81" customFormat="1" x14ac:dyDescent="0.25">
      <c r="A1638" s="79">
        <v>1635</v>
      </c>
      <c r="B1638" s="79">
        <v>105.9665527343757</v>
      </c>
      <c r="C1638" s="79">
        <v>105.9665527343757</v>
      </c>
      <c r="D1638" s="95"/>
      <c r="E1638" s="79">
        <v>2051.5097037201799</v>
      </c>
      <c r="F1638" s="79">
        <v>88.534190361778926</v>
      </c>
      <c r="G1638" s="80"/>
      <c r="H1638" s="79">
        <v>-1.553500827630071</v>
      </c>
      <c r="I1638" s="80">
        <v>-5.1664306923112679</v>
      </c>
      <c r="J1638" s="104">
        <v>6</v>
      </c>
      <c r="K1638" s="104">
        <v>1.2602439466241679</v>
      </c>
      <c r="L1638" s="104">
        <v>3.5538879294801529</v>
      </c>
      <c r="M1638" s="104">
        <v>15.16924235080883</v>
      </c>
    </row>
    <row r="1639" spans="1:13" s="81" customFormat="1" x14ac:dyDescent="0.25">
      <c r="A1639" s="79">
        <v>1636</v>
      </c>
      <c r="B1639" s="79">
        <v>105</v>
      </c>
      <c r="C1639" s="79">
        <v>105</v>
      </c>
      <c r="D1639" s="95"/>
      <c r="E1639" s="79">
        <v>2032.797267932074</v>
      </c>
      <c r="F1639" s="79">
        <v>88.570228232242997</v>
      </c>
      <c r="G1639" s="80"/>
      <c r="H1639" s="79">
        <v>-1.553500827630071</v>
      </c>
      <c r="I1639" s="80">
        <v>-5.1664306923112679</v>
      </c>
      <c r="J1639" s="104">
        <v>6</v>
      </c>
      <c r="K1639" s="104">
        <v>1.20906216005806</v>
      </c>
      <c r="L1639" s="104">
        <v>3.4095552913637288</v>
      </c>
      <c r="M1639" s="104">
        <v>14.34394055860799</v>
      </c>
    </row>
    <row r="1640" spans="1:13" s="81" customFormat="1" x14ac:dyDescent="0.25">
      <c r="A1640" s="79">
        <v>1637</v>
      </c>
      <c r="B1640" s="79">
        <v>105</v>
      </c>
      <c r="C1640" s="79">
        <v>105</v>
      </c>
      <c r="D1640" s="95"/>
      <c r="E1640" s="79">
        <v>2032.797267932074</v>
      </c>
      <c r="F1640" s="79">
        <v>88.73557958208626</v>
      </c>
      <c r="G1640" s="80"/>
      <c r="H1640" s="79">
        <v>-1.925675318418052</v>
      </c>
      <c r="I1640" s="80">
        <v>-4.7942562015232877</v>
      </c>
      <c r="J1640" s="104">
        <v>6</v>
      </c>
      <c r="K1640" s="104">
        <v>1.7132034794316111</v>
      </c>
      <c r="L1640" s="104">
        <v>4.8312338119971434</v>
      </c>
      <c r="M1640" s="104">
        <v>23.158903357813671</v>
      </c>
    </row>
    <row r="1641" spans="1:13" s="81" customFormat="1" x14ac:dyDescent="0.25">
      <c r="A1641" s="79">
        <v>1638</v>
      </c>
      <c r="B1641" s="79">
        <v>105</v>
      </c>
      <c r="C1641" s="79">
        <v>105</v>
      </c>
      <c r="D1641" s="95"/>
      <c r="E1641" s="79">
        <v>2032.797267932074</v>
      </c>
      <c r="F1641" s="79">
        <v>88.716424013750398</v>
      </c>
      <c r="G1641" s="80"/>
      <c r="H1641" s="79">
        <v>-1.925675318418052</v>
      </c>
      <c r="I1641" s="80">
        <v>-4.7942562015232877</v>
      </c>
      <c r="J1641" s="104">
        <v>6</v>
      </c>
      <c r="K1641" s="104">
        <v>1.725811708814293</v>
      </c>
      <c r="L1641" s="104">
        <v>4.8667890188563057</v>
      </c>
      <c r="M1641" s="104">
        <v>23.37632447265014</v>
      </c>
    </row>
    <row r="1642" spans="1:13" s="81" customFormat="1" x14ac:dyDescent="0.25">
      <c r="A1642" s="79">
        <v>1639</v>
      </c>
      <c r="B1642" s="79">
        <v>105</v>
      </c>
      <c r="C1642" s="79">
        <v>105</v>
      </c>
      <c r="D1642" s="95"/>
      <c r="E1642" s="79">
        <v>2032.797267932074</v>
      </c>
      <c r="F1642" s="79">
        <v>88.697268445414537</v>
      </c>
      <c r="G1642" s="80"/>
      <c r="H1642" s="79">
        <v>0</v>
      </c>
      <c r="I1642" s="80">
        <v>-6.7199315199413396</v>
      </c>
      <c r="J1642" s="104">
        <v>6</v>
      </c>
      <c r="K1642" s="104">
        <v>1.1704611752166989</v>
      </c>
      <c r="L1642" s="104">
        <v>3.3007005141110901</v>
      </c>
      <c r="M1642" s="104">
        <v>13.65923888580908</v>
      </c>
    </row>
    <row r="1643" spans="1:13" s="81" customFormat="1" x14ac:dyDescent="0.25">
      <c r="A1643" s="79">
        <v>1640</v>
      </c>
      <c r="B1643" s="79">
        <v>104</v>
      </c>
      <c r="C1643" s="79">
        <v>104</v>
      </c>
      <c r="D1643" s="95"/>
      <c r="E1643" s="79">
        <v>2013.437293951768</v>
      </c>
      <c r="F1643" s="79">
        <v>88.868728990196246</v>
      </c>
      <c r="G1643" s="80"/>
      <c r="H1643" s="79">
        <v>0</v>
      </c>
      <c r="I1643" s="80">
        <v>-6.7199315199413396</v>
      </c>
      <c r="J1643" s="104">
        <v>6</v>
      </c>
      <c r="K1643" s="104">
        <v>1.2660495009240931</v>
      </c>
      <c r="L1643" s="104">
        <v>3.5702595926059408</v>
      </c>
      <c r="M1643" s="104">
        <v>15.43378145104737</v>
      </c>
    </row>
    <row r="1644" spans="1:13" s="81" customFormat="1" x14ac:dyDescent="0.25">
      <c r="A1644" s="79">
        <v>1641</v>
      </c>
      <c r="B1644" s="79">
        <v>104</v>
      </c>
      <c r="C1644" s="79">
        <v>104</v>
      </c>
      <c r="D1644" s="95"/>
      <c r="E1644" s="79">
        <v>2013.437293951768</v>
      </c>
      <c r="F1644" s="79">
        <v>89.100355770832294</v>
      </c>
      <c r="G1644" s="80"/>
      <c r="H1644" s="79">
        <v>-0.72156356599881277</v>
      </c>
      <c r="I1644" s="80">
        <v>-5.9983679539425268</v>
      </c>
      <c r="J1644" s="104">
        <v>6</v>
      </c>
      <c r="K1644" s="104">
        <v>1.3107276220941091</v>
      </c>
      <c r="L1644" s="104">
        <v>3.6962518943053859</v>
      </c>
      <c r="M1644" s="104">
        <v>16.221263159582371</v>
      </c>
    </row>
    <row r="1645" spans="1:13" s="81" customFormat="1" x14ac:dyDescent="0.25">
      <c r="A1645" s="79">
        <v>1642</v>
      </c>
      <c r="B1645" s="79">
        <v>103</v>
      </c>
      <c r="C1645" s="79">
        <v>103</v>
      </c>
      <c r="D1645" s="95"/>
      <c r="E1645" s="79">
        <v>1994.0773199714631</v>
      </c>
      <c r="F1645" s="79">
        <v>89.13457011641222</v>
      </c>
      <c r="G1645" s="80"/>
      <c r="H1645" s="79">
        <v>-6.9799259057586056</v>
      </c>
      <c r="I1645" s="80">
        <v>0.25999438581726692</v>
      </c>
      <c r="J1645" s="104">
        <v>6</v>
      </c>
      <c r="K1645" s="104">
        <v>0.99275126846550177</v>
      </c>
      <c r="L1645" s="104">
        <v>2.7995585770727152</v>
      </c>
      <c r="M1645" s="104">
        <v>10.66119880599522</v>
      </c>
    </row>
    <row r="1646" spans="1:13" s="81" customFormat="1" x14ac:dyDescent="0.25">
      <c r="A1646" s="79">
        <v>1643</v>
      </c>
      <c r="B1646" s="79">
        <v>103</v>
      </c>
      <c r="C1646" s="79">
        <v>103</v>
      </c>
      <c r="D1646" s="95"/>
      <c r="E1646" s="79">
        <v>1994.0773199714631</v>
      </c>
      <c r="F1646" s="79">
        <v>89.143095745215803</v>
      </c>
      <c r="G1646" s="80"/>
      <c r="H1646" s="79">
        <v>-11.06538654622052</v>
      </c>
      <c r="I1646" s="80">
        <v>4.3454550262791853</v>
      </c>
      <c r="J1646" s="104">
        <v>6</v>
      </c>
      <c r="K1646" s="104">
        <v>2.1634745588936699</v>
      </c>
      <c r="L1646" s="104">
        <v>6.1009982560801497</v>
      </c>
      <c r="M1646" s="104">
        <v>30.949079481647789</v>
      </c>
    </row>
    <row r="1647" spans="1:13" s="81" customFormat="1" x14ac:dyDescent="0.25">
      <c r="A1647" s="79">
        <v>1644</v>
      </c>
      <c r="B1647" s="79">
        <v>103.9882812499993</v>
      </c>
      <c r="C1647" s="79">
        <v>103.9882812499993</v>
      </c>
      <c r="D1647" s="95"/>
      <c r="E1647" s="79">
        <v>2013.210419256674</v>
      </c>
      <c r="F1647" s="79">
        <v>88.957989616194936</v>
      </c>
      <c r="G1647" s="80"/>
      <c r="H1647" s="79">
        <v>-12.10805195020902</v>
      </c>
      <c r="I1647" s="80">
        <v>5.3881204302676764</v>
      </c>
      <c r="J1647" s="104">
        <v>6</v>
      </c>
      <c r="K1647" s="104">
        <v>1.91443438518319</v>
      </c>
      <c r="L1647" s="104">
        <v>5.3987049662165969</v>
      </c>
      <c r="M1647" s="104">
        <v>26.678667317061411</v>
      </c>
    </row>
    <row r="1648" spans="1:13" s="81" customFormat="1" x14ac:dyDescent="0.25">
      <c r="A1648" s="79">
        <v>1645</v>
      </c>
      <c r="B1648" s="79">
        <v>104</v>
      </c>
      <c r="C1648" s="79">
        <v>104</v>
      </c>
      <c r="D1648" s="95"/>
      <c r="E1648" s="79">
        <v>2013.437293951768</v>
      </c>
      <c r="F1648" s="79">
        <v>88.955883965115319</v>
      </c>
      <c r="G1648" s="80"/>
      <c r="H1648" s="79">
        <v>-3.9254109239141588</v>
      </c>
      <c r="I1648" s="80">
        <v>-2.7945205960271808</v>
      </c>
      <c r="J1648" s="104">
        <v>6</v>
      </c>
      <c r="K1648" s="104">
        <v>1.877980279663571</v>
      </c>
      <c r="L1648" s="104">
        <v>5.2959043886512713</v>
      </c>
      <c r="M1648" s="104">
        <v>26.05621372173345</v>
      </c>
    </row>
    <row r="1649" spans="1:13" s="81" customFormat="1" x14ac:dyDescent="0.25">
      <c r="A1649" s="79">
        <v>1646</v>
      </c>
      <c r="B1649" s="79">
        <v>105</v>
      </c>
      <c r="C1649" s="79">
        <v>105</v>
      </c>
      <c r="D1649" s="95"/>
      <c r="E1649" s="79">
        <v>2032.797267932074</v>
      </c>
      <c r="F1649" s="79">
        <v>88.965989350316988</v>
      </c>
      <c r="G1649" s="80"/>
      <c r="H1649" s="79">
        <v>-2.414779516022989</v>
      </c>
      <c r="I1649" s="80">
        <v>-4.3051520039183524</v>
      </c>
      <c r="J1649" s="104">
        <v>6</v>
      </c>
      <c r="K1649" s="104">
        <v>2.339382330973184</v>
      </c>
      <c r="L1649" s="104">
        <v>6.5970581733443776</v>
      </c>
      <c r="M1649" s="104">
        <v>33.777993004946623</v>
      </c>
    </row>
    <row r="1650" spans="1:13" s="81" customFormat="1" x14ac:dyDescent="0.25">
      <c r="A1650" s="79">
        <v>1647</v>
      </c>
      <c r="B1650" s="79">
        <v>106</v>
      </c>
      <c r="C1650" s="79">
        <v>106</v>
      </c>
      <c r="D1650" s="95"/>
      <c r="E1650" s="79">
        <v>2052.15724191238</v>
      </c>
      <c r="F1650" s="79">
        <v>88.991515525039276</v>
      </c>
      <c r="G1650" s="80"/>
      <c r="H1650" s="79">
        <v>-10.83683999648261</v>
      </c>
      <c r="I1650" s="80">
        <v>4.1169084765412753</v>
      </c>
      <c r="J1650" s="104">
        <v>6</v>
      </c>
      <c r="K1650" s="104">
        <v>2.8517440568159702</v>
      </c>
      <c r="L1650" s="104">
        <v>8.041918240221035</v>
      </c>
      <c r="M1650" s="104">
        <v>42.153900242011368</v>
      </c>
    </row>
    <row r="1651" spans="1:13" s="81" customFormat="1" x14ac:dyDescent="0.25">
      <c r="A1651" s="79">
        <v>1648</v>
      </c>
      <c r="B1651" s="79">
        <v>107.9791259765618</v>
      </c>
      <c r="C1651" s="79">
        <v>107.9791259765618</v>
      </c>
      <c r="D1651" s="95"/>
      <c r="E1651" s="79">
        <v>2090.4730693223628</v>
      </c>
      <c r="F1651" s="79">
        <v>88.869549897518283</v>
      </c>
      <c r="G1651" s="80"/>
      <c r="H1651" s="79">
        <v>-10.83683999648261</v>
      </c>
      <c r="I1651" s="80">
        <v>4.1169084765412753</v>
      </c>
      <c r="J1651" s="104">
        <v>6</v>
      </c>
      <c r="K1651" s="104">
        <v>2.837281148124335</v>
      </c>
      <c r="L1651" s="104">
        <v>8.0011328377106228</v>
      </c>
      <c r="M1651" s="104">
        <v>41.827857257800353</v>
      </c>
    </row>
    <row r="1652" spans="1:13" s="81" customFormat="1" x14ac:dyDescent="0.25">
      <c r="A1652" s="79">
        <v>1649</v>
      </c>
      <c r="B1652" s="79">
        <v>109</v>
      </c>
      <c r="C1652" s="79">
        <v>109</v>
      </c>
      <c r="D1652" s="95"/>
      <c r="E1652" s="79">
        <v>2110.237163853295</v>
      </c>
      <c r="F1652" s="79">
        <v>88.772028052782346</v>
      </c>
      <c r="G1652" s="80"/>
      <c r="H1652" s="79">
        <v>-1.569455393716001</v>
      </c>
      <c r="I1652" s="80">
        <v>-5.1504761262253389</v>
      </c>
      <c r="J1652" s="104">
        <v>6</v>
      </c>
      <c r="K1652" s="104">
        <v>2.8734285971470479</v>
      </c>
      <c r="L1652" s="104">
        <v>8.1030686439546749</v>
      </c>
      <c r="M1652" s="104">
        <v>42.3659579434931</v>
      </c>
    </row>
    <row r="1653" spans="1:13" s="81" customFormat="1" x14ac:dyDescent="0.25">
      <c r="A1653" s="79">
        <v>1650</v>
      </c>
      <c r="B1653" s="79">
        <v>111</v>
      </c>
      <c r="C1653" s="79">
        <v>111</v>
      </c>
      <c r="D1653" s="95"/>
      <c r="E1653" s="79">
        <v>2148.957111813907</v>
      </c>
      <c r="F1653" s="79">
        <v>88.729711054434318</v>
      </c>
      <c r="G1653" s="80"/>
      <c r="H1653" s="79">
        <v>-1.361651338559664</v>
      </c>
      <c r="I1653" s="80">
        <v>-5.3582801813816756</v>
      </c>
      <c r="J1653" s="104">
        <v>6</v>
      </c>
      <c r="K1653" s="104">
        <v>3.1257250398618579</v>
      </c>
      <c r="L1653" s="104">
        <v>8.8145446124104385</v>
      </c>
      <c r="M1653" s="104">
        <v>46.356577616564643</v>
      </c>
    </row>
    <row r="1654" spans="1:13" s="81" customFormat="1" x14ac:dyDescent="0.25">
      <c r="A1654" s="79">
        <v>1651</v>
      </c>
      <c r="B1654" s="79">
        <v>112</v>
      </c>
      <c r="C1654" s="79">
        <v>112</v>
      </c>
      <c r="D1654" s="95"/>
      <c r="E1654" s="79">
        <v>2168.3170857942118</v>
      </c>
      <c r="F1654" s="79">
        <v>88.717124308355636</v>
      </c>
      <c r="G1654" s="80"/>
      <c r="H1654" s="79">
        <v>-9.8714908164797759</v>
      </c>
      <c r="I1654" s="80">
        <v>3.1515592965384358</v>
      </c>
      <c r="J1654" s="104">
        <v>6</v>
      </c>
      <c r="K1654" s="104">
        <v>2.5094432614249271</v>
      </c>
      <c r="L1654" s="104">
        <v>7.0766299972182916</v>
      </c>
      <c r="M1654" s="104">
        <v>36.178672002222463</v>
      </c>
    </row>
    <row r="1655" spans="1:13" s="81" customFormat="1" x14ac:dyDescent="0.25">
      <c r="A1655" s="79">
        <v>1652</v>
      </c>
      <c r="B1655" s="79">
        <v>113</v>
      </c>
      <c r="C1655" s="79">
        <v>113</v>
      </c>
      <c r="D1655" s="95"/>
      <c r="E1655" s="79">
        <v>2187.6770597745181</v>
      </c>
      <c r="F1655" s="79">
        <v>88.75726022682845</v>
      </c>
      <c r="G1655" s="80"/>
      <c r="H1655" s="79">
        <v>-9.2272844407815686</v>
      </c>
      <c r="I1655" s="80">
        <v>2.507352920840229</v>
      </c>
      <c r="J1655" s="104">
        <v>6</v>
      </c>
      <c r="K1655" s="104">
        <v>2.746679879044053</v>
      </c>
      <c r="L1655" s="104">
        <v>7.745637258904229</v>
      </c>
      <c r="M1655" s="104">
        <v>40.051672297367887</v>
      </c>
    </row>
    <row r="1656" spans="1:13" s="81" customFormat="1" x14ac:dyDescent="0.25">
      <c r="A1656" s="79">
        <v>1653</v>
      </c>
      <c r="B1656" s="79">
        <v>114</v>
      </c>
      <c r="C1656" s="79">
        <v>114</v>
      </c>
      <c r="D1656" s="95"/>
      <c r="E1656" s="79">
        <v>2207.0370337548229</v>
      </c>
      <c r="F1656" s="79">
        <v>88.686537201069314</v>
      </c>
      <c r="G1656" s="80"/>
      <c r="H1656" s="79">
        <v>-9.2272844407815686</v>
      </c>
      <c r="I1656" s="80">
        <v>2.507352920840229</v>
      </c>
      <c r="J1656" s="104">
        <v>6</v>
      </c>
      <c r="K1656" s="104">
        <v>2.692008264570334</v>
      </c>
      <c r="L1656" s="104">
        <v>7.5914633060883414</v>
      </c>
      <c r="M1656" s="104">
        <v>39.078489959441207</v>
      </c>
    </row>
    <row r="1657" spans="1:13" s="81" customFormat="1" x14ac:dyDescent="0.25">
      <c r="A1657" s="79">
        <v>1654</v>
      </c>
      <c r="B1657" s="79">
        <v>115</v>
      </c>
      <c r="C1657" s="79">
        <v>115</v>
      </c>
      <c r="D1657" s="95"/>
      <c r="E1657" s="79">
        <v>2226.3970077351282</v>
      </c>
      <c r="F1657" s="79">
        <v>88.68261674845354</v>
      </c>
      <c r="G1657" s="80"/>
      <c r="H1657" s="79">
        <v>0</v>
      </c>
      <c r="I1657" s="80">
        <v>-6.7199315199413396</v>
      </c>
      <c r="J1657" s="104">
        <v>6</v>
      </c>
      <c r="K1657" s="104">
        <v>2.9387911552531292</v>
      </c>
      <c r="L1657" s="104">
        <v>8.2873910578138226</v>
      </c>
      <c r="M1657" s="104">
        <v>43.08142821658425</v>
      </c>
    </row>
    <row r="1658" spans="1:13" s="81" customFormat="1" x14ac:dyDescent="0.25">
      <c r="A1658" s="79">
        <v>1655</v>
      </c>
      <c r="B1658" s="79">
        <v>116</v>
      </c>
      <c r="C1658" s="79">
        <v>116</v>
      </c>
      <c r="D1658" s="95"/>
      <c r="E1658" s="79">
        <v>2245.756981715434</v>
      </c>
      <c r="F1658" s="79">
        <v>88.720421775857005</v>
      </c>
      <c r="G1658" s="80"/>
      <c r="H1658" s="79">
        <v>-12.672715303953639</v>
      </c>
      <c r="I1658" s="80">
        <v>5.9527837840122997</v>
      </c>
      <c r="J1658" s="104">
        <v>6</v>
      </c>
      <c r="K1658" s="104">
        <v>2.2610874286992741</v>
      </c>
      <c r="L1658" s="104">
        <v>6.3762665489319534</v>
      </c>
      <c r="M1658" s="104">
        <v>31.684961188297979</v>
      </c>
    </row>
    <row r="1659" spans="1:13" s="81" customFormat="1" x14ac:dyDescent="0.25">
      <c r="A1659" s="79">
        <v>1656</v>
      </c>
      <c r="B1659" s="79">
        <v>116</v>
      </c>
      <c r="C1659" s="79">
        <v>116</v>
      </c>
      <c r="D1659" s="95"/>
      <c r="E1659" s="79">
        <v>2245.756981715434</v>
      </c>
      <c r="F1659" s="79">
        <v>88.529966744548361</v>
      </c>
      <c r="G1659" s="80"/>
      <c r="H1659" s="79">
        <v>-9.8714908164797759</v>
      </c>
      <c r="I1659" s="80">
        <v>3.1515592965384358</v>
      </c>
      <c r="J1659" s="104">
        <v>6</v>
      </c>
      <c r="K1659" s="104">
        <v>2.6138963714375252</v>
      </c>
      <c r="L1659" s="104">
        <v>7.3711877674538204</v>
      </c>
      <c r="M1659" s="104">
        <v>37.63062121564505</v>
      </c>
    </row>
    <row r="1660" spans="1:13" s="81" customFormat="1" x14ac:dyDescent="0.25">
      <c r="A1660" s="79">
        <v>1657</v>
      </c>
      <c r="B1660" s="79">
        <v>117.4284667968744</v>
      </c>
      <c r="C1660" s="79">
        <v>117.4284667968744</v>
      </c>
      <c r="D1660" s="95"/>
      <c r="E1660" s="79">
        <v>2273.412061734653</v>
      </c>
      <c r="F1660" s="79">
        <v>88.387798540307116</v>
      </c>
      <c r="G1660" s="80"/>
      <c r="H1660" s="79">
        <v>0</v>
      </c>
      <c r="I1660" s="80">
        <v>-6.7199315199413396</v>
      </c>
      <c r="J1660" s="104">
        <v>6</v>
      </c>
      <c r="K1660" s="104">
        <v>3.0073373440563098</v>
      </c>
      <c r="L1660" s="104">
        <v>8.4806913102387949</v>
      </c>
      <c r="M1660" s="104">
        <v>44.036680900043933</v>
      </c>
    </row>
    <row r="1661" spans="1:13" s="81" customFormat="1" x14ac:dyDescent="0.25">
      <c r="A1661" s="79">
        <v>1658</v>
      </c>
      <c r="B1661" s="79">
        <v>118</v>
      </c>
      <c r="C1661" s="79">
        <v>118</v>
      </c>
      <c r="D1661" s="95"/>
      <c r="E1661" s="79">
        <v>2284.4769296760451</v>
      </c>
      <c r="F1661" s="79">
        <v>88.191267791760481</v>
      </c>
      <c r="G1661" s="80"/>
      <c r="H1661" s="79">
        <v>-0.67342599243005929</v>
      </c>
      <c r="I1661" s="80">
        <v>-6.0465055275112807</v>
      </c>
      <c r="J1661" s="104">
        <v>6</v>
      </c>
      <c r="K1661" s="104">
        <v>2.7102784802553028</v>
      </c>
      <c r="L1661" s="104">
        <v>7.6429853143199544</v>
      </c>
      <c r="M1661" s="104">
        <v>39.080759693639983</v>
      </c>
    </row>
    <row r="1662" spans="1:13" s="81" customFormat="1" x14ac:dyDescent="0.25">
      <c r="A1662" s="79">
        <v>1659</v>
      </c>
      <c r="B1662" s="79">
        <v>119</v>
      </c>
      <c r="C1662" s="79">
        <v>119</v>
      </c>
      <c r="D1662" s="95"/>
      <c r="E1662" s="79">
        <v>2303.8369036563499</v>
      </c>
      <c r="F1662" s="79">
        <v>87.980519226253776</v>
      </c>
      <c r="G1662" s="80"/>
      <c r="H1662" s="79">
        <v>-9.2272844407815686</v>
      </c>
      <c r="I1662" s="80">
        <v>2.507352920840229</v>
      </c>
      <c r="J1662" s="104">
        <v>6</v>
      </c>
      <c r="K1662" s="104">
        <v>2.6772815973168478</v>
      </c>
      <c r="L1662" s="104">
        <v>7.549934104433512</v>
      </c>
      <c r="M1662" s="104">
        <v>38.447688451193692</v>
      </c>
    </row>
    <row r="1663" spans="1:13" s="81" customFormat="1" x14ac:dyDescent="0.25">
      <c r="A1663" s="79">
        <v>1660</v>
      </c>
      <c r="B1663" s="79">
        <v>119.4083251953119</v>
      </c>
      <c r="C1663" s="79">
        <v>119.4083251953119</v>
      </c>
      <c r="D1663" s="95"/>
      <c r="E1663" s="79">
        <v>2311.7420688130928</v>
      </c>
      <c r="F1663" s="79">
        <v>88.031390004479121</v>
      </c>
      <c r="G1663" s="80"/>
      <c r="H1663" s="79">
        <v>-6.8907719578906557</v>
      </c>
      <c r="I1663" s="80">
        <v>0.170840437949316</v>
      </c>
      <c r="J1663" s="104">
        <v>6</v>
      </c>
      <c r="K1663" s="104">
        <v>2.9863832647198509</v>
      </c>
      <c r="L1663" s="104">
        <v>8.4216008065099786</v>
      </c>
      <c r="M1663" s="104">
        <v>43.5422935413186</v>
      </c>
    </row>
    <row r="1664" spans="1:13" s="81" customFormat="1" x14ac:dyDescent="0.25">
      <c r="A1664" s="79">
        <v>1661</v>
      </c>
      <c r="B1664" s="79">
        <v>121</v>
      </c>
      <c r="C1664" s="79">
        <v>121</v>
      </c>
      <c r="D1664" s="95"/>
      <c r="E1664" s="79">
        <v>2342.556851616961</v>
      </c>
      <c r="F1664" s="79">
        <v>88.169048210549988</v>
      </c>
      <c r="G1664" s="80"/>
      <c r="H1664" s="79">
        <v>-9.9155097869111781</v>
      </c>
      <c r="I1664" s="80">
        <v>3.195578266969838</v>
      </c>
      <c r="J1664" s="104">
        <v>6</v>
      </c>
      <c r="K1664" s="104">
        <v>3.4773105062067651</v>
      </c>
      <c r="L1664" s="104">
        <v>9.8060156275030774</v>
      </c>
      <c r="M1664" s="104">
        <v>51.415704015431437</v>
      </c>
    </row>
    <row r="1665" spans="1:13" s="81" customFormat="1" x14ac:dyDescent="0.25">
      <c r="A1665" s="79">
        <v>1662</v>
      </c>
      <c r="B1665" s="79">
        <v>122</v>
      </c>
      <c r="C1665" s="79">
        <v>122</v>
      </c>
      <c r="D1665" s="95"/>
      <c r="E1665" s="79">
        <v>2361.9168255972668</v>
      </c>
      <c r="F1665" s="79">
        <v>88.007313183346696</v>
      </c>
      <c r="G1665" s="80"/>
      <c r="H1665" s="79">
        <v>-6.8907719578906557</v>
      </c>
      <c r="I1665" s="80">
        <v>0.170840437949316</v>
      </c>
      <c r="J1665" s="104">
        <v>6</v>
      </c>
      <c r="K1665" s="104">
        <v>3.119209032380525</v>
      </c>
      <c r="L1665" s="104">
        <v>8.7961694713130818</v>
      </c>
      <c r="M1665" s="104">
        <v>45.514836488830809</v>
      </c>
    </row>
    <row r="1666" spans="1:13" s="81" customFormat="1" x14ac:dyDescent="0.25">
      <c r="A1666" s="79">
        <v>1663</v>
      </c>
      <c r="B1666" s="79">
        <v>122.9083251953119</v>
      </c>
      <c r="C1666" s="79">
        <v>122.9083251953119</v>
      </c>
      <c r="D1666" s="95"/>
      <c r="E1666" s="79">
        <v>2379.5019777441621</v>
      </c>
      <c r="F1666" s="79">
        <v>88.144971389417563</v>
      </c>
      <c r="G1666" s="80"/>
      <c r="H1666" s="79">
        <v>-11.47881957421289</v>
      </c>
      <c r="I1666" s="80">
        <v>4.7588880542715506</v>
      </c>
      <c r="J1666" s="104">
        <v>6</v>
      </c>
      <c r="K1666" s="104">
        <v>2.6381938574756361</v>
      </c>
      <c r="L1666" s="104">
        <v>7.4397066780812926</v>
      </c>
      <c r="M1666" s="104">
        <v>37.441785912218393</v>
      </c>
    </row>
    <row r="1667" spans="1:13" s="81" customFormat="1" x14ac:dyDescent="0.25">
      <c r="A1667" s="79">
        <v>1664</v>
      </c>
      <c r="B1667" s="79">
        <v>123</v>
      </c>
      <c r="C1667" s="79">
        <v>123</v>
      </c>
      <c r="D1667" s="95"/>
      <c r="E1667" s="79">
        <v>2381.2767995775721</v>
      </c>
      <c r="F1667" s="79">
        <v>88.171567819998216</v>
      </c>
      <c r="G1667" s="80"/>
      <c r="H1667" s="79">
        <v>-9.562497793635949E-2</v>
      </c>
      <c r="I1667" s="80">
        <v>-6.6243065420049803</v>
      </c>
      <c r="J1667" s="104">
        <v>6</v>
      </c>
      <c r="K1667" s="104">
        <v>2.8468397732460469</v>
      </c>
      <c r="L1667" s="104">
        <v>8.0280881605538514</v>
      </c>
      <c r="M1667" s="104">
        <v>40.924079015834373</v>
      </c>
    </row>
    <row r="1668" spans="1:13" s="81" customFormat="1" x14ac:dyDescent="0.25">
      <c r="A1668" s="79">
        <v>1665</v>
      </c>
      <c r="B1668" s="79">
        <v>124</v>
      </c>
      <c r="C1668" s="79">
        <v>124</v>
      </c>
      <c r="D1668" s="95"/>
      <c r="E1668" s="79">
        <v>2400.6367735578779</v>
      </c>
      <c r="F1668" s="79">
        <v>88.086347077181344</v>
      </c>
      <c r="G1668" s="80"/>
      <c r="H1668" s="79">
        <v>-2.2345766213755671</v>
      </c>
      <c r="I1668" s="80">
        <v>-4.4853548985657721</v>
      </c>
      <c r="J1668" s="104">
        <v>6</v>
      </c>
      <c r="K1668" s="104">
        <v>2.7885385240582412</v>
      </c>
      <c r="L1668" s="104">
        <v>7.8636786378442389</v>
      </c>
      <c r="M1668" s="104">
        <v>39.857597971223392</v>
      </c>
    </row>
    <row r="1669" spans="1:13" s="81" customFormat="1" x14ac:dyDescent="0.25">
      <c r="A1669" s="79">
        <v>1666</v>
      </c>
      <c r="B1669" s="79">
        <v>124</v>
      </c>
      <c r="C1669" s="79">
        <v>124</v>
      </c>
      <c r="D1669" s="95"/>
      <c r="E1669" s="79">
        <v>2400.6367735578779</v>
      </c>
      <c r="F1669" s="79">
        <v>88.030117456082436</v>
      </c>
      <c r="G1669" s="80"/>
      <c r="H1669" s="79">
        <v>-10.463395776458031</v>
      </c>
      <c r="I1669" s="80">
        <v>3.7434642565166909</v>
      </c>
      <c r="J1669" s="104">
        <v>6</v>
      </c>
      <c r="K1669" s="104">
        <v>2.7880057867046202</v>
      </c>
      <c r="L1669" s="104">
        <v>7.8621763185070286</v>
      </c>
      <c r="M1669" s="104">
        <v>39.848694885629882</v>
      </c>
    </row>
    <row r="1670" spans="1:13" s="81" customFormat="1" x14ac:dyDescent="0.25">
      <c r="A1670" s="79">
        <v>1667</v>
      </c>
      <c r="B1670" s="79">
        <v>125</v>
      </c>
      <c r="C1670" s="79">
        <v>125</v>
      </c>
      <c r="D1670" s="95"/>
      <c r="E1670" s="79">
        <v>2419.9967475381832</v>
      </c>
      <c r="F1670" s="79">
        <v>88.019316452629525</v>
      </c>
      <c r="G1670" s="80"/>
      <c r="H1670" s="79">
        <v>-7.5499136141330601</v>
      </c>
      <c r="I1670" s="80">
        <v>0.82998209419172042</v>
      </c>
      <c r="J1670" s="104">
        <v>6</v>
      </c>
      <c r="K1670" s="104">
        <v>2.9908955943610072</v>
      </c>
      <c r="L1670" s="104">
        <v>8.4343255760980398</v>
      </c>
      <c r="M1670" s="104">
        <v>43.129208848562193</v>
      </c>
    </row>
    <row r="1671" spans="1:13" s="81" customFormat="1" x14ac:dyDescent="0.25">
      <c r="A1671" s="79">
        <v>1668</v>
      </c>
      <c r="B1671" s="79">
        <v>125</v>
      </c>
      <c r="C1671" s="79">
        <v>125</v>
      </c>
      <c r="D1671" s="95"/>
      <c r="E1671" s="79">
        <v>2419.9967475381832</v>
      </c>
      <c r="F1671" s="79">
        <v>88.069260883721057</v>
      </c>
      <c r="G1671" s="80"/>
      <c r="H1671" s="79">
        <v>-12.14908281421963</v>
      </c>
      <c r="I1671" s="80">
        <v>5.4291512942782871</v>
      </c>
      <c r="J1671" s="104">
        <v>6</v>
      </c>
      <c r="K1671" s="104">
        <v>2.38817959919683</v>
      </c>
      <c r="L1671" s="104">
        <v>6.7346664697350596</v>
      </c>
      <c r="M1671" s="104">
        <v>33.000648006570827</v>
      </c>
    </row>
    <row r="1672" spans="1:13" s="81" customFormat="1" x14ac:dyDescent="0.25">
      <c r="A1672" s="79">
        <v>1669</v>
      </c>
      <c r="B1672" s="79">
        <v>125.3735351562495</v>
      </c>
      <c r="C1672" s="79">
        <v>125.3735351562495</v>
      </c>
      <c r="D1672" s="95"/>
      <c r="E1672" s="79">
        <v>2427.2283784439019</v>
      </c>
      <c r="F1672" s="79">
        <v>88.10933894200322</v>
      </c>
      <c r="G1672" s="80"/>
      <c r="H1672" s="79">
        <v>-6.8907719578906557</v>
      </c>
      <c r="I1672" s="80">
        <v>0.170840437949316</v>
      </c>
      <c r="J1672" s="104">
        <v>6</v>
      </c>
      <c r="K1672" s="104">
        <v>3.071636452082906</v>
      </c>
      <c r="L1672" s="104">
        <v>8.6620147948737927</v>
      </c>
      <c r="M1672" s="104">
        <v>44.429091708606506</v>
      </c>
    </row>
    <row r="1673" spans="1:13" s="81" customFormat="1" x14ac:dyDescent="0.25">
      <c r="A1673" s="79">
        <v>1670</v>
      </c>
      <c r="B1673" s="79">
        <v>126</v>
      </c>
      <c r="C1673" s="79">
        <v>126</v>
      </c>
      <c r="D1673" s="95"/>
      <c r="E1673" s="79">
        <v>2439.356721518488</v>
      </c>
      <c r="F1673" s="79">
        <v>88.151640621777119</v>
      </c>
      <c r="G1673" s="80"/>
      <c r="H1673" s="79">
        <v>-2.924961125861381</v>
      </c>
      <c r="I1673" s="80">
        <v>-3.7949703940799582</v>
      </c>
      <c r="J1673" s="104">
        <v>6</v>
      </c>
      <c r="K1673" s="104">
        <v>2.6332774824616831</v>
      </c>
      <c r="L1673" s="104">
        <v>7.4258425005419459</v>
      </c>
      <c r="M1673" s="104">
        <v>37.051495129313423</v>
      </c>
    </row>
    <row r="1674" spans="1:13" s="81" customFormat="1" x14ac:dyDescent="0.25">
      <c r="A1674" s="79">
        <v>1671</v>
      </c>
      <c r="B1674" s="79">
        <v>126</v>
      </c>
      <c r="C1674" s="79">
        <v>126</v>
      </c>
      <c r="D1674" s="95"/>
      <c r="E1674" s="79">
        <v>2439.356721518488</v>
      </c>
      <c r="F1674" s="79">
        <v>88.178237052357773</v>
      </c>
      <c r="G1674" s="80"/>
      <c r="H1674" s="79">
        <v>-1.909537328106522</v>
      </c>
      <c r="I1674" s="80">
        <v>-4.8103941918348179</v>
      </c>
      <c r="J1674" s="104">
        <v>6</v>
      </c>
      <c r="K1674" s="104">
        <v>2.8429023838960701</v>
      </c>
      <c r="L1674" s="104">
        <v>8.0169847225869155</v>
      </c>
      <c r="M1674" s="104">
        <v>40.569288249468393</v>
      </c>
    </row>
    <row r="1675" spans="1:13" s="81" customFormat="1" x14ac:dyDescent="0.25">
      <c r="A1675" s="79">
        <v>1672</v>
      </c>
      <c r="B1675" s="79">
        <v>126.6411132812505</v>
      </c>
      <c r="C1675" s="79">
        <v>126.6411132812505</v>
      </c>
      <c r="D1675" s="95"/>
      <c r="E1675" s="79">
        <v>2451.7686579619258</v>
      </c>
      <c r="F1675" s="79">
        <v>88.099931155091298</v>
      </c>
      <c r="G1675" s="80"/>
      <c r="H1675" s="79">
        <v>-12.597366094915859</v>
      </c>
      <c r="I1675" s="80">
        <v>5.8774345749745249</v>
      </c>
      <c r="J1675" s="104">
        <v>6</v>
      </c>
      <c r="K1675" s="104">
        <v>2.5461086972103351</v>
      </c>
      <c r="L1675" s="104">
        <v>7.1800265261331448</v>
      </c>
      <c r="M1675" s="104">
        <v>35.510937614972782</v>
      </c>
    </row>
    <row r="1676" spans="1:13" s="81" customFormat="1" x14ac:dyDescent="0.25">
      <c r="A1676" s="79">
        <v>1673</v>
      </c>
      <c r="B1676" s="79">
        <v>126</v>
      </c>
      <c r="C1676" s="79">
        <v>126</v>
      </c>
      <c r="D1676" s="95"/>
      <c r="E1676" s="79">
        <v>2439.356721518488</v>
      </c>
      <c r="F1676" s="79">
        <v>88.107277566449369</v>
      </c>
      <c r="G1676" s="80"/>
      <c r="H1676" s="79">
        <v>-12.479269372265669</v>
      </c>
      <c r="I1676" s="80">
        <v>5.7593378523243279</v>
      </c>
      <c r="J1676" s="104">
        <v>6</v>
      </c>
      <c r="K1676" s="104">
        <v>2.019482029322353</v>
      </c>
      <c r="L1676" s="104">
        <v>5.6949393226890361</v>
      </c>
      <c r="M1676" s="104">
        <v>26.554966345705001</v>
      </c>
    </row>
    <row r="1677" spans="1:13" s="81" customFormat="1" x14ac:dyDescent="0.25">
      <c r="A1677" s="79">
        <v>1674</v>
      </c>
      <c r="B1677" s="79">
        <v>126</v>
      </c>
      <c r="C1677" s="79">
        <v>126</v>
      </c>
      <c r="D1677" s="95"/>
      <c r="E1677" s="79">
        <v>2439.356721518488</v>
      </c>
      <c r="F1677" s="79">
        <v>88.070641803503065</v>
      </c>
      <c r="G1677" s="80"/>
      <c r="H1677" s="79">
        <v>-2.2807547501631711</v>
      </c>
      <c r="I1677" s="80">
        <v>-4.439176769778169</v>
      </c>
      <c r="J1677" s="104">
        <v>6</v>
      </c>
      <c r="K1677" s="104">
        <v>2.70005231484881</v>
      </c>
      <c r="L1677" s="104">
        <v>7.6141475278736426</v>
      </c>
      <c r="M1677" s="104">
        <v>38.175771267612483</v>
      </c>
    </row>
    <row r="1678" spans="1:13" s="81" customFormat="1" x14ac:dyDescent="0.25">
      <c r="A1678" s="79">
        <v>1675</v>
      </c>
      <c r="B1678" s="79">
        <v>126.151489257813</v>
      </c>
      <c r="C1678" s="79">
        <v>126.151489257813</v>
      </c>
      <c r="D1678" s="95"/>
      <c r="E1678" s="79">
        <v>2442.2895496080441</v>
      </c>
      <c r="F1678" s="79">
        <v>88.142666851729714</v>
      </c>
      <c r="G1678" s="80"/>
      <c r="H1678" s="79">
        <v>-4.0221082737560998</v>
      </c>
      <c r="I1678" s="80">
        <v>-2.6978232461852398</v>
      </c>
      <c r="J1678" s="104">
        <v>6</v>
      </c>
      <c r="K1678" s="104">
        <v>2.452601145866256</v>
      </c>
      <c r="L1678" s="104">
        <v>6.9163352313428428</v>
      </c>
      <c r="M1678" s="104">
        <v>33.976044255751113</v>
      </c>
    </row>
    <row r="1679" spans="1:13" s="81" customFormat="1" x14ac:dyDescent="0.25">
      <c r="A1679" s="79">
        <v>1676</v>
      </c>
      <c r="B1679" s="79">
        <v>126</v>
      </c>
      <c r="C1679" s="79">
        <v>126</v>
      </c>
      <c r="D1679" s="95"/>
      <c r="E1679" s="79">
        <v>2439.356721518488</v>
      </c>
      <c r="F1679" s="79">
        <v>88.155464413686531</v>
      </c>
      <c r="G1679" s="80"/>
      <c r="H1679" s="79">
        <v>-3.595224365868118</v>
      </c>
      <c r="I1679" s="80">
        <v>-3.1247071540732212</v>
      </c>
      <c r="J1679" s="104">
        <v>6</v>
      </c>
      <c r="K1679" s="104">
        <v>2.382686280319259</v>
      </c>
      <c r="L1679" s="104">
        <v>6.7191753105003098</v>
      </c>
      <c r="M1679" s="104">
        <v>32.801461950187687</v>
      </c>
    </row>
    <row r="1680" spans="1:13" s="81" customFormat="1" x14ac:dyDescent="0.25">
      <c r="A1680" s="79">
        <v>1677</v>
      </c>
      <c r="B1680" s="79">
        <v>126</v>
      </c>
      <c r="C1680" s="79">
        <v>126</v>
      </c>
      <c r="D1680" s="95"/>
      <c r="E1680" s="79">
        <v>2439.356721518488</v>
      </c>
      <c r="F1680" s="79">
        <v>88.141188567889373</v>
      </c>
      <c r="G1680" s="80"/>
      <c r="H1680" s="79">
        <v>-12.597366094915859</v>
      </c>
      <c r="I1680" s="80">
        <v>5.8774345749745249</v>
      </c>
      <c r="J1680" s="104">
        <v>6</v>
      </c>
      <c r="K1680" s="104">
        <v>2.5107022609494249</v>
      </c>
      <c r="L1680" s="104">
        <v>7.0801803758773776</v>
      </c>
      <c r="M1680" s="104">
        <v>34.978707693035211</v>
      </c>
    </row>
    <row r="1681" spans="1:13" s="81" customFormat="1" x14ac:dyDescent="0.25">
      <c r="A1681" s="79">
        <v>1678</v>
      </c>
      <c r="B1681" s="79">
        <v>126</v>
      </c>
      <c r="C1681" s="79">
        <v>126</v>
      </c>
      <c r="D1681" s="95"/>
      <c r="E1681" s="79">
        <v>2439.356721518488</v>
      </c>
      <c r="F1681" s="79">
        <v>88.142699467650843</v>
      </c>
      <c r="G1681" s="80"/>
      <c r="H1681" s="79">
        <v>-12.597366094915859</v>
      </c>
      <c r="I1681" s="80">
        <v>5.8774345749745249</v>
      </c>
      <c r="J1681" s="104">
        <v>6</v>
      </c>
      <c r="K1681" s="104">
        <v>2.4927984332749049</v>
      </c>
      <c r="L1681" s="104">
        <v>7.029691581835233</v>
      </c>
      <c r="M1681" s="104">
        <v>34.674971697828127</v>
      </c>
    </row>
    <row r="1682" spans="1:13" s="81" customFormat="1" x14ac:dyDescent="0.25">
      <c r="A1682" s="79">
        <v>1679</v>
      </c>
      <c r="B1682" s="79">
        <v>126</v>
      </c>
      <c r="C1682" s="79">
        <v>126</v>
      </c>
      <c r="D1682" s="95"/>
      <c r="E1682" s="79">
        <v>2439.356721518488</v>
      </c>
      <c r="F1682" s="79">
        <v>88.144210367412313</v>
      </c>
      <c r="G1682" s="80"/>
      <c r="H1682" s="79">
        <v>-3.0802405746212789</v>
      </c>
      <c r="I1682" s="80">
        <v>-3.6396909453200612</v>
      </c>
      <c r="J1682" s="104">
        <v>6</v>
      </c>
      <c r="K1682" s="104">
        <v>2.4355390404342092</v>
      </c>
      <c r="L1682" s="104">
        <v>6.8682200940244682</v>
      </c>
      <c r="M1682" s="104">
        <v>33.701903178191557</v>
      </c>
    </row>
    <row r="1683" spans="1:13" s="81" customFormat="1" x14ac:dyDescent="0.25">
      <c r="A1683" s="79">
        <v>1680</v>
      </c>
      <c r="B1683" s="79">
        <v>126</v>
      </c>
      <c r="C1683" s="79">
        <v>126</v>
      </c>
      <c r="D1683" s="95"/>
      <c r="E1683" s="79">
        <v>2439.356721518488</v>
      </c>
      <c r="F1683" s="79">
        <v>88.170642787098132</v>
      </c>
      <c r="G1683" s="80"/>
      <c r="H1683" s="79">
        <v>-1.9830934267265601</v>
      </c>
      <c r="I1683" s="80">
        <v>-4.7368380932147804</v>
      </c>
      <c r="J1683" s="104">
        <v>6</v>
      </c>
      <c r="K1683" s="104">
        <v>2.634944448769672</v>
      </c>
      <c r="L1683" s="104">
        <v>7.4305433455304746</v>
      </c>
      <c r="M1683" s="104">
        <v>37.079603680769942</v>
      </c>
    </row>
    <row r="1684" spans="1:13" s="81" customFormat="1" x14ac:dyDescent="0.25">
      <c r="A1684" s="79">
        <v>1681</v>
      </c>
      <c r="B1684" s="79">
        <v>126</v>
      </c>
      <c r="C1684" s="79">
        <v>126</v>
      </c>
      <c r="D1684" s="95"/>
      <c r="E1684" s="79">
        <v>2439.356721518488</v>
      </c>
      <c r="F1684" s="79">
        <v>88.197239217678785</v>
      </c>
      <c r="G1684" s="80"/>
      <c r="H1684" s="79">
        <v>-14.285552934621499</v>
      </c>
      <c r="I1684" s="80">
        <v>7.5656214146801579</v>
      </c>
      <c r="J1684" s="104">
        <v>6</v>
      </c>
      <c r="K1684" s="104">
        <v>1.9017774623819601</v>
      </c>
      <c r="L1684" s="104">
        <v>5.3630124439171274</v>
      </c>
      <c r="M1684" s="104">
        <v>24.50867388798439</v>
      </c>
    </row>
    <row r="1685" spans="1:13" s="81" customFormat="1" x14ac:dyDescent="0.25">
      <c r="A1685" s="79">
        <v>1682</v>
      </c>
      <c r="B1685" s="79">
        <v>125</v>
      </c>
      <c r="C1685" s="79">
        <v>125</v>
      </c>
      <c r="D1685" s="95"/>
      <c r="E1685" s="79">
        <v>2419.9967475381832</v>
      </c>
      <c r="F1685" s="79">
        <v>88.160603454732481</v>
      </c>
      <c r="G1685" s="80"/>
      <c r="H1685" s="79">
        <v>-4.1188568556021314</v>
      </c>
      <c r="I1685" s="80">
        <v>-2.6010746643392091</v>
      </c>
      <c r="J1685" s="104">
        <v>6</v>
      </c>
      <c r="K1685" s="104">
        <v>2.098886852411431</v>
      </c>
      <c r="L1685" s="104">
        <v>5.9188609238002368</v>
      </c>
      <c r="M1685" s="104">
        <v>28.03814589210749</v>
      </c>
    </row>
    <row r="1686" spans="1:13" s="81" customFormat="1" x14ac:dyDescent="0.25">
      <c r="A1686" s="79">
        <v>1683</v>
      </c>
      <c r="B1686" s="79">
        <v>125.3124999999996</v>
      </c>
      <c r="C1686" s="79">
        <v>125.3124999999996</v>
      </c>
      <c r="D1686" s="95"/>
      <c r="E1686" s="79">
        <v>2426.0467394070201</v>
      </c>
      <c r="F1686" s="79">
        <v>88.123967691786177</v>
      </c>
      <c r="G1686" s="80"/>
      <c r="H1686" s="79">
        <v>-1.9830934267265601</v>
      </c>
      <c r="I1686" s="80">
        <v>-4.7368380932147804</v>
      </c>
      <c r="J1686" s="104">
        <v>6</v>
      </c>
      <c r="K1686" s="104">
        <v>2.6264228210147831</v>
      </c>
      <c r="L1686" s="104">
        <v>7.4065123552616878</v>
      </c>
      <c r="M1686" s="104">
        <v>37.006562390359292</v>
      </c>
    </row>
    <row r="1687" spans="1:13" s="81" customFormat="1" x14ac:dyDescent="0.25">
      <c r="A1687" s="79">
        <v>1684</v>
      </c>
      <c r="B1687" s="79">
        <v>125</v>
      </c>
      <c r="C1687" s="79">
        <v>125</v>
      </c>
      <c r="D1687" s="95"/>
      <c r="E1687" s="79">
        <v>2419.9967475381832</v>
      </c>
      <c r="F1687" s="79">
        <v>88.150564122366831</v>
      </c>
      <c r="G1687" s="80"/>
      <c r="H1687" s="79">
        <v>-4.1188568556021314</v>
      </c>
      <c r="I1687" s="80">
        <v>-2.6010746643392091</v>
      </c>
      <c r="J1687" s="104">
        <v>6</v>
      </c>
      <c r="K1687" s="104">
        <v>2.038620642077591</v>
      </c>
      <c r="L1687" s="104">
        <v>5.7489102106588073</v>
      </c>
      <c r="M1687" s="104">
        <v>26.99610122763978</v>
      </c>
    </row>
    <row r="1688" spans="1:13" s="81" customFormat="1" x14ac:dyDescent="0.25">
      <c r="A1688" s="79">
        <v>1685</v>
      </c>
      <c r="B1688" s="79">
        <v>125</v>
      </c>
      <c r="C1688" s="79">
        <v>125</v>
      </c>
      <c r="D1688" s="95"/>
      <c r="E1688" s="79">
        <v>2419.9967475381832</v>
      </c>
      <c r="F1688" s="79">
        <v>88.113928359420527</v>
      </c>
      <c r="G1688" s="80"/>
      <c r="H1688" s="79">
        <v>-6.8907719578906557</v>
      </c>
      <c r="I1688" s="80">
        <v>0.170840437949316</v>
      </c>
      <c r="J1688" s="104">
        <v>6</v>
      </c>
      <c r="K1688" s="104">
        <v>3.0493939822053591</v>
      </c>
      <c r="L1688" s="104">
        <v>8.5992910298191116</v>
      </c>
      <c r="M1688" s="104">
        <v>44.09713072774089</v>
      </c>
    </row>
    <row r="1689" spans="1:13" s="81" customFormat="1" x14ac:dyDescent="0.25">
      <c r="A1689" s="79">
        <v>1686</v>
      </c>
      <c r="B1689" s="79">
        <v>126</v>
      </c>
      <c r="C1689" s="79">
        <v>126</v>
      </c>
      <c r="D1689" s="95"/>
      <c r="E1689" s="79">
        <v>2439.356721518488</v>
      </c>
      <c r="F1689" s="79">
        <v>88.156230039194426</v>
      </c>
      <c r="G1689" s="80"/>
      <c r="H1689" s="79">
        <v>-7.5499136141330601</v>
      </c>
      <c r="I1689" s="80">
        <v>0.82998209419172042</v>
      </c>
      <c r="J1689" s="104">
        <v>6</v>
      </c>
      <c r="K1689" s="104">
        <v>3.001151449170659</v>
      </c>
      <c r="L1689" s="104">
        <v>8.4632470866612586</v>
      </c>
      <c r="M1689" s="104">
        <v>43.202325195488562</v>
      </c>
    </row>
    <row r="1690" spans="1:13" s="81" customFormat="1" x14ac:dyDescent="0.25">
      <c r="A1690" s="79">
        <v>1687</v>
      </c>
      <c r="B1690" s="79">
        <v>126</v>
      </c>
      <c r="C1690" s="79">
        <v>126</v>
      </c>
      <c r="D1690" s="95"/>
      <c r="E1690" s="79">
        <v>2439.356721518488</v>
      </c>
      <c r="F1690" s="79">
        <v>88.145225763687108</v>
      </c>
      <c r="G1690" s="80"/>
      <c r="H1690" s="79">
        <v>-12.14908281421963</v>
      </c>
      <c r="I1690" s="80">
        <v>5.4291512942782871</v>
      </c>
      <c r="J1690" s="104">
        <v>6</v>
      </c>
      <c r="K1690" s="104">
        <v>2.3864715073856302</v>
      </c>
      <c r="L1690" s="104">
        <v>6.7298496508274752</v>
      </c>
      <c r="M1690" s="104">
        <v>32.866022159033022</v>
      </c>
    </row>
    <row r="1691" spans="1:13" s="81" customFormat="1" x14ac:dyDescent="0.25">
      <c r="A1691" s="79">
        <v>1688</v>
      </c>
      <c r="B1691" s="79">
        <v>126</v>
      </c>
      <c r="C1691" s="79">
        <v>126</v>
      </c>
      <c r="D1691" s="95"/>
      <c r="E1691" s="79">
        <v>2439.356721518488</v>
      </c>
      <c r="F1691" s="79">
        <v>88.13094991788995</v>
      </c>
      <c r="G1691" s="80"/>
      <c r="H1691" s="79">
        <v>-3.595224365868118</v>
      </c>
      <c r="I1691" s="80">
        <v>-3.1247071540732212</v>
      </c>
      <c r="J1691" s="104">
        <v>6</v>
      </c>
      <c r="K1691" s="104">
        <v>2.369836832868355</v>
      </c>
      <c r="L1691" s="104">
        <v>6.682939868688762</v>
      </c>
      <c r="M1691" s="104">
        <v>32.58222091674228</v>
      </c>
    </row>
    <row r="1692" spans="1:13" s="81" customFormat="1" x14ac:dyDescent="0.25">
      <c r="A1692" s="79">
        <v>1689</v>
      </c>
      <c r="B1692" s="79">
        <v>126</v>
      </c>
      <c r="C1692" s="79">
        <v>126</v>
      </c>
      <c r="D1692" s="95"/>
      <c r="E1692" s="79">
        <v>2439.356721518488</v>
      </c>
      <c r="F1692" s="79">
        <v>88.168043991727558</v>
      </c>
      <c r="G1692" s="80"/>
      <c r="H1692" s="79">
        <v>0</v>
      </c>
      <c r="I1692" s="80">
        <v>-6.7199315199413396</v>
      </c>
      <c r="J1692" s="104">
        <v>6</v>
      </c>
      <c r="K1692" s="104">
        <v>3.0106544676591618</v>
      </c>
      <c r="L1692" s="104">
        <v>8.4900455987988366</v>
      </c>
      <c r="M1692" s="104">
        <v>43.35982291484202</v>
      </c>
    </row>
    <row r="1693" spans="1:13" s="81" customFormat="1" x14ac:dyDescent="0.25">
      <c r="A1693" s="79">
        <v>1690</v>
      </c>
      <c r="B1693" s="79">
        <v>127</v>
      </c>
      <c r="C1693" s="79">
        <v>127</v>
      </c>
      <c r="D1693" s="95"/>
      <c r="E1693" s="79">
        <v>2458.7166954987938</v>
      </c>
      <c r="F1693" s="79">
        <v>88.210345671501457</v>
      </c>
      <c r="G1693" s="80"/>
      <c r="H1693" s="79">
        <v>-6.8907719578906557</v>
      </c>
      <c r="I1693" s="80">
        <v>0.170840437949316</v>
      </c>
      <c r="J1693" s="104">
        <v>6</v>
      </c>
      <c r="K1693" s="104">
        <v>3.085436445076549</v>
      </c>
      <c r="L1693" s="104">
        <v>8.700930775115868</v>
      </c>
      <c r="M1693" s="104">
        <v>44.498345644436533</v>
      </c>
    </row>
    <row r="1694" spans="1:13" s="81" customFormat="1" x14ac:dyDescent="0.25">
      <c r="A1694" s="79">
        <v>1691</v>
      </c>
      <c r="B1694" s="79">
        <v>127</v>
      </c>
      <c r="C1694" s="79">
        <v>127</v>
      </c>
      <c r="D1694" s="95"/>
      <c r="E1694" s="79">
        <v>2458.7166954987938</v>
      </c>
      <c r="F1694" s="79">
        <v>88.197155339404418</v>
      </c>
      <c r="G1694" s="80"/>
      <c r="H1694" s="79">
        <v>-12.14908281421963</v>
      </c>
      <c r="I1694" s="80">
        <v>5.4291512942782871</v>
      </c>
      <c r="J1694" s="104">
        <v>6</v>
      </c>
      <c r="K1694" s="104">
        <v>2.388927594989958</v>
      </c>
      <c r="L1694" s="104">
        <v>6.7367758178716803</v>
      </c>
      <c r="M1694" s="104">
        <v>32.799946674261527</v>
      </c>
    </row>
    <row r="1695" spans="1:13" s="81" customFormat="1" x14ac:dyDescent="0.25">
      <c r="A1695" s="79">
        <v>1692</v>
      </c>
      <c r="B1695" s="79">
        <v>127</v>
      </c>
      <c r="C1695" s="79">
        <v>127</v>
      </c>
      <c r="D1695" s="95"/>
      <c r="E1695" s="79">
        <v>2458.7166954987938</v>
      </c>
      <c r="F1695" s="79">
        <v>88.256172002902616</v>
      </c>
      <c r="G1695" s="80"/>
      <c r="H1695" s="79">
        <v>-11.47881957421289</v>
      </c>
      <c r="I1695" s="80">
        <v>4.7588880542715506</v>
      </c>
      <c r="J1695" s="104">
        <v>6</v>
      </c>
      <c r="K1695" s="104">
        <v>2.5734074945900991</v>
      </c>
      <c r="L1695" s="104">
        <v>7.257009134744079</v>
      </c>
      <c r="M1695" s="104">
        <v>35.934807822231328</v>
      </c>
    </row>
    <row r="1696" spans="1:13" s="81" customFormat="1" x14ac:dyDescent="0.25">
      <c r="A1696" s="79">
        <v>1693</v>
      </c>
      <c r="B1696" s="79">
        <v>127</v>
      </c>
      <c r="C1696" s="79">
        <v>127</v>
      </c>
      <c r="D1696" s="95"/>
      <c r="E1696" s="79">
        <v>2458.7166954987938</v>
      </c>
      <c r="F1696" s="79">
        <v>88.274003308538752</v>
      </c>
      <c r="G1696" s="80"/>
      <c r="H1696" s="79">
        <v>-4.0435076465643567</v>
      </c>
      <c r="I1696" s="80">
        <v>-2.676423873376983</v>
      </c>
      <c r="J1696" s="104">
        <v>6</v>
      </c>
      <c r="K1696" s="104">
        <v>2.5177603512333189</v>
      </c>
      <c r="L1696" s="104">
        <v>7.1000841904779586</v>
      </c>
      <c r="M1696" s="104">
        <v>34.991958807680618</v>
      </c>
    </row>
    <row r="1697" spans="1:13" s="81" customFormat="1" x14ac:dyDescent="0.25">
      <c r="A1697" s="79">
        <v>1694</v>
      </c>
      <c r="B1697" s="79">
        <v>127</v>
      </c>
      <c r="C1697" s="79">
        <v>127</v>
      </c>
      <c r="D1697" s="95"/>
      <c r="E1697" s="79">
        <v>2458.7166954987938</v>
      </c>
      <c r="F1697" s="79">
        <v>88.33360875720922</v>
      </c>
      <c r="G1697" s="80"/>
      <c r="H1697" s="79">
        <v>-4.0435076465643567</v>
      </c>
      <c r="I1697" s="80">
        <v>-2.676423873376983</v>
      </c>
      <c r="J1697" s="104">
        <v>6</v>
      </c>
      <c r="K1697" s="104">
        <v>2.5178269830115241</v>
      </c>
      <c r="L1697" s="104">
        <v>7.1002720920924967</v>
      </c>
      <c r="M1697" s="104">
        <v>34.993089199549878</v>
      </c>
    </row>
    <row r="1698" spans="1:13" s="81" customFormat="1" x14ac:dyDescent="0.25">
      <c r="A1698" s="79">
        <v>1695</v>
      </c>
      <c r="B1698" s="79">
        <v>127</v>
      </c>
      <c r="C1698" s="79">
        <v>127</v>
      </c>
      <c r="D1698" s="95"/>
      <c r="E1698" s="79">
        <v>2458.7166954987938</v>
      </c>
      <c r="F1698" s="79">
        <v>88.373176469457377</v>
      </c>
      <c r="G1698" s="80"/>
      <c r="H1698" s="79">
        <v>-11.47881957421289</v>
      </c>
      <c r="I1698" s="80">
        <v>4.7588880542715506</v>
      </c>
      <c r="J1698" s="104">
        <v>6</v>
      </c>
      <c r="K1698" s="104">
        <v>2.573207094127866</v>
      </c>
      <c r="L1698" s="104">
        <v>7.2564440054405814</v>
      </c>
      <c r="M1698" s="104">
        <v>35.931416646623063</v>
      </c>
    </row>
    <row r="1699" spans="1:13" s="81" customFormat="1" x14ac:dyDescent="0.25">
      <c r="A1699" s="79">
        <v>1696</v>
      </c>
      <c r="B1699" s="79">
        <v>127</v>
      </c>
      <c r="C1699" s="79">
        <v>127</v>
      </c>
      <c r="D1699" s="95"/>
      <c r="E1699" s="79">
        <v>2458.7166954987938</v>
      </c>
      <c r="F1699" s="79">
        <v>88.369189534949257</v>
      </c>
      <c r="G1699" s="80"/>
      <c r="H1699" s="79">
        <v>-3.595224365868118</v>
      </c>
      <c r="I1699" s="80">
        <v>-3.1247071540732212</v>
      </c>
      <c r="J1699" s="104">
        <v>6</v>
      </c>
      <c r="K1699" s="104">
        <v>2.3791848947348071</v>
      </c>
      <c r="L1699" s="104">
        <v>6.7093014031521561</v>
      </c>
      <c r="M1699" s="104">
        <v>32.63366048927405</v>
      </c>
    </row>
    <row r="1700" spans="1:13" s="81" customFormat="1" x14ac:dyDescent="0.25">
      <c r="A1700" s="79">
        <v>1697</v>
      </c>
      <c r="B1700" s="79">
        <v>127</v>
      </c>
      <c r="C1700" s="79">
        <v>127</v>
      </c>
      <c r="D1700" s="95"/>
      <c r="E1700" s="79">
        <v>2458.7166954987938</v>
      </c>
      <c r="F1700" s="79">
        <v>88.258692988767649</v>
      </c>
      <c r="G1700" s="80"/>
      <c r="H1700" s="79">
        <v>0</v>
      </c>
      <c r="I1700" s="80">
        <v>-6.7199315199413396</v>
      </c>
      <c r="J1700" s="104">
        <v>6</v>
      </c>
      <c r="K1700" s="104">
        <v>3.0739242615927211</v>
      </c>
      <c r="L1700" s="104">
        <v>8.668466417691473</v>
      </c>
      <c r="M1700" s="104">
        <v>44.30802686811149</v>
      </c>
    </row>
    <row r="1701" spans="1:13" s="81" customFormat="1" x14ac:dyDescent="0.25">
      <c r="A1701" s="79">
        <v>1698</v>
      </c>
      <c r="B1701" s="79">
        <v>128</v>
      </c>
      <c r="C1701" s="79">
        <v>128</v>
      </c>
      <c r="D1701" s="95"/>
      <c r="E1701" s="79">
        <v>2478.0766694790991</v>
      </c>
      <c r="F1701" s="79">
        <v>88.24550265667061</v>
      </c>
      <c r="G1701" s="80"/>
      <c r="H1701" s="79">
        <v>-6.8907719578906557</v>
      </c>
      <c r="I1701" s="80">
        <v>0.170840437949316</v>
      </c>
      <c r="J1701" s="104">
        <v>6</v>
      </c>
      <c r="K1701" s="104">
        <v>3.1366120418342218</v>
      </c>
      <c r="L1701" s="104">
        <v>8.8452459579725069</v>
      </c>
      <c r="M1701" s="104">
        <v>45.242460077936983</v>
      </c>
    </row>
    <row r="1702" spans="1:13" s="81" customFormat="1" x14ac:dyDescent="0.25">
      <c r="A1702" s="79">
        <v>1699</v>
      </c>
      <c r="B1702" s="79">
        <v>128</v>
      </c>
      <c r="C1702" s="79">
        <v>128</v>
      </c>
      <c r="D1702" s="95"/>
      <c r="E1702" s="79">
        <v>2478.0766694790991</v>
      </c>
      <c r="F1702" s="79">
        <v>88.325566540526935</v>
      </c>
      <c r="G1702" s="80"/>
      <c r="H1702" s="79">
        <v>-15.79950800248381</v>
      </c>
      <c r="I1702" s="80">
        <v>9.0795764825424712</v>
      </c>
      <c r="J1702" s="104">
        <v>6</v>
      </c>
      <c r="K1702" s="104">
        <v>2.4410683512874529</v>
      </c>
      <c r="L1702" s="104">
        <v>6.8838127506306179</v>
      </c>
      <c r="M1702" s="104">
        <v>33.578767783768228</v>
      </c>
    </row>
    <row r="1703" spans="1:13" s="81" customFormat="1" x14ac:dyDescent="0.25">
      <c r="A1703" s="79">
        <v>1700</v>
      </c>
      <c r="B1703" s="79">
        <v>128</v>
      </c>
      <c r="C1703" s="79">
        <v>128</v>
      </c>
      <c r="D1703" s="95"/>
      <c r="E1703" s="79">
        <v>2478.0766694790991</v>
      </c>
      <c r="F1703" s="79">
        <v>88.477837419978485</v>
      </c>
      <c r="G1703" s="80"/>
      <c r="H1703" s="79">
        <v>-11.47881957421289</v>
      </c>
      <c r="I1703" s="80">
        <v>4.7588880542715506</v>
      </c>
      <c r="J1703" s="104">
        <v>6</v>
      </c>
      <c r="K1703" s="104">
        <v>2.6234907840817181</v>
      </c>
      <c r="L1703" s="104">
        <v>7.3982440111104433</v>
      </c>
      <c r="M1703" s="104">
        <v>36.673610531417218</v>
      </c>
    </row>
    <row r="1704" spans="1:13" s="81" customFormat="1" x14ac:dyDescent="0.25">
      <c r="A1704" s="79">
        <v>1701</v>
      </c>
      <c r="B1704" s="79">
        <v>128</v>
      </c>
      <c r="C1704" s="79">
        <v>128</v>
      </c>
      <c r="D1704" s="95"/>
      <c r="E1704" s="79">
        <v>2478.0766694790991</v>
      </c>
      <c r="F1704" s="79">
        <v>88.568885205145662</v>
      </c>
      <c r="G1704" s="80"/>
      <c r="H1704" s="79">
        <v>-9.1489258179121666</v>
      </c>
      <c r="I1704" s="80">
        <v>2.428994297970827</v>
      </c>
      <c r="J1704" s="104">
        <v>6</v>
      </c>
      <c r="K1704" s="104">
        <v>2.5679469128686958</v>
      </c>
      <c r="L1704" s="104">
        <v>7.241610294289722</v>
      </c>
      <c r="M1704" s="104">
        <v>35.733987710381371</v>
      </c>
    </row>
    <row r="1705" spans="1:13" s="81" customFormat="1" x14ac:dyDescent="0.25">
      <c r="A1705" s="79">
        <v>1702</v>
      </c>
      <c r="B1705" s="79">
        <v>128</v>
      </c>
      <c r="C1705" s="79">
        <v>128</v>
      </c>
      <c r="D1705" s="95"/>
      <c r="E1705" s="79">
        <v>2478.0766694790991</v>
      </c>
      <c r="F1705" s="79">
        <v>88.648267881667863</v>
      </c>
      <c r="G1705" s="80"/>
      <c r="H1705" s="79">
        <v>0</v>
      </c>
      <c r="I1705" s="80">
        <v>-6.7199315199413396</v>
      </c>
      <c r="J1705" s="104">
        <v>6</v>
      </c>
      <c r="K1705" s="104">
        <v>2.5790202708767782</v>
      </c>
      <c r="L1705" s="104">
        <v>7.2728371638725138</v>
      </c>
      <c r="M1705" s="104">
        <v>35.921501322944557</v>
      </c>
    </row>
    <row r="1706" spans="1:13" s="81" customFormat="1" x14ac:dyDescent="0.25">
      <c r="A1706" s="79">
        <v>1703</v>
      </c>
      <c r="B1706" s="79">
        <v>127.798706054688</v>
      </c>
      <c r="C1706" s="79">
        <v>127.798706054688</v>
      </c>
      <c r="D1706" s="95"/>
      <c r="E1706" s="79">
        <v>2474.1796239354662</v>
      </c>
      <c r="F1706" s="79">
        <v>88.716363895994732</v>
      </c>
      <c r="G1706" s="80"/>
      <c r="H1706" s="79">
        <v>-6.2507780359869853</v>
      </c>
      <c r="I1706" s="80">
        <v>-0.4691534839543543</v>
      </c>
      <c r="J1706" s="104">
        <v>6</v>
      </c>
      <c r="K1706" s="104">
        <v>2.0221852577835371</v>
      </c>
      <c r="L1706" s="104">
        <v>5.7025624269495729</v>
      </c>
      <c r="M1706" s="104">
        <v>26.399181479721481</v>
      </c>
    </row>
    <row r="1707" spans="1:13" s="81" customFormat="1" x14ac:dyDescent="0.25">
      <c r="A1707" s="79">
        <v>1704</v>
      </c>
      <c r="B1707" s="79">
        <v>127</v>
      </c>
      <c r="C1707" s="79">
        <v>127</v>
      </c>
      <c r="D1707" s="95"/>
      <c r="E1707" s="79">
        <v>2458.7166954987938</v>
      </c>
      <c r="F1707" s="79">
        <v>88.633131614478032</v>
      </c>
      <c r="G1707" s="80"/>
      <c r="H1707" s="79">
        <v>-4.1188568556021314</v>
      </c>
      <c r="I1707" s="80">
        <v>-2.6010746643392091</v>
      </c>
      <c r="J1707" s="104">
        <v>6</v>
      </c>
      <c r="K1707" s="104">
        <v>2.1224571847085172</v>
      </c>
      <c r="L1707" s="104">
        <v>5.9853292608780171</v>
      </c>
      <c r="M1707" s="104">
        <v>28.225542846753179</v>
      </c>
    </row>
    <row r="1708" spans="1:13" s="81" customFormat="1" x14ac:dyDescent="0.25">
      <c r="A1708" s="79">
        <v>1705</v>
      </c>
      <c r="B1708" s="79">
        <v>127</v>
      </c>
      <c r="C1708" s="79">
        <v>127</v>
      </c>
      <c r="D1708" s="95"/>
      <c r="E1708" s="79">
        <v>2458.7166954987938</v>
      </c>
      <c r="F1708" s="79">
        <v>88.580389015632946</v>
      </c>
      <c r="G1708" s="80"/>
      <c r="H1708" s="79">
        <v>-2.924961125861381</v>
      </c>
      <c r="I1708" s="80">
        <v>-3.7949703940799582</v>
      </c>
      <c r="J1708" s="104">
        <v>6</v>
      </c>
      <c r="K1708" s="104">
        <v>2.6332278593830938</v>
      </c>
      <c r="L1708" s="104">
        <v>7.4257025634603249</v>
      </c>
      <c r="M1708" s="104">
        <v>36.945704895726848</v>
      </c>
    </row>
    <row r="1709" spans="1:13" s="81" customFormat="1" x14ac:dyDescent="0.25">
      <c r="A1709" s="79">
        <v>1706</v>
      </c>
      <c r="B1709" s="79">
        <v>127</v>
      </c>
      <c r="C1709" s="79">
        <v>127</v>
      </c>
      <c r="D1709" s="95"/>
      <c r="E1709" s="79">
        <v>2458.7166954987938</v>
      </c>
      <c r="F1709" s="79">
        <v>88.578182584846772</v>
      </c>
      <c r="G1709" s="80"/>
      <c r="H1709" s="79">
        <v>-12.597366094915859</v>
      </c>
      <c r="I1709" s="80">
        <v>5.8774345749745249</v>
      </c>
      <c r="J1709" s="104">
        <v>6</v>
      </c>
      <c r="K1709" s="104">
        <v>2.507569024070087</v>
      </c>
      <c r="L1709" s="104">
        <v>7.0713446478776447</v>
      </c>
      <c r="M1709" s="104">
        <v>34.819025163934889</v>
      </c>
    </row>
    <row r="1710" spans="1:13" s="81" customFormat="1" x14ac:dyDescent="0.25">
      <c r="A1710" s="79">
        <v>1707</v>
      </c>
      <c r="B1710" s="79">
        <v>127</v>
      </c>
      <c r="C1710" s="79">
        <v>127</v>
      </c>
      <c r="D1710" s="95"/>
      <c r="E1710" s="79">
        <v>2458.7166954987938</v>
      </c>
      <c r="F1710" s="79">
        <v>88.571803101036849</v>
      </c>
      <c r="G1710" s="80"/>
      <c r="H1710" s="79">
        <v>-12.597366094915859</v>
      </c>
      <c r="I1710" s="80">
        <v>5.8774345749745249</v>
      </c>
      <c r="J1710" s="104">
        <v>6</v>
      </c>
      <c r="K1710" s="104">
        <v>2.541165359224582</v>
      </c>
      <c r="L1710" s="104">
        <v>7.166086313013321</v>
      </c>
      <c r="M1710" s="104">
        <v>35.388808683239581</v>
      </c>
    </row>
    <row r="1711" spans="1:13" s="81" customFormat="1" x14ac:dyDescent="0.25">
      <c r="A1711" s="79">
        <v>1708</v>
      </c>
      <c r="B1711" s="79">
        <v>127</v>
      </c>
      <c r="C1711" s="79">
        <v>127</v>
      </c>
      <c r="D1711" s="95"/>
      <c r="E1711" s="79">
        <v>2458.7166954987938</v>
      </c>
      <c r="F1711" s="79">
        <v>88.546644899410353</v>
      </c>
      <c r="G1711" s="80"/>
      <c r="H1711" s="79">
        <v>-3.1016399474295362</v>
      </c>
      <c r="I1711" s="80">
        <v>-3.618291572511803</v>
      </c>
      <c r="J1711" s="104">
        <v>6</v>
      </c>
      <c r="K1711" s="104">
        <v>2.5323888562641188</v>
      </c>
      <c r="L1711" s="104">
        <v>7.1413365746648161</v>
      </c>
      <c r="M1711" s="104">
        <v>35.240045786148052</v>
      </c>
    </row>
    <row r="1712" spans="1:13" s="81" customFormat="1" x14ac:dyDescent="0.25">
      <c r="A1712" s="79">
        <v>1709</v>
      </c>
      <c r="B1712" s="79">
        <v>127</v>
      </c>
      <c r="C1712" s="79">
        <v>127</v>
      </c>
      <c r="D1712" s="95"/>
      <c r="E1712" s="79">
        <v>2458.7166954987938</v>
      </c>
      <c r="F1712" s="79">
        <v>88.521486697783857</v>
      </c>
      <c r="G1712" s="80"/>
      <c r="H1712" s="79">
        <v>-3.1016399474295362</v>
      </c>
      <c r="I1712" s="80">
        <v>-3.618291572511803</v>
      </c>
      <c r="J1712" s="104">
        <v>6</v>
      </c>
      <c r="K1712" s="104">
        <v>2.487116112921512</v>
      </c>
      <c r="L1712" s="104">
        <v>7.0136674384386621</v>
      </c>
      <c r="M1712" s="104">
        <v>34.471724316197218</v>
      </c>
    </row>
    <row r="1713" spans="1:13" s="81" customFormat="1" x14ac:dyDescent="0.25">
      <c r="A1713" s="79">
        <v>1710</v>
      </c>
      <c r="B1713" s="79">
        <v>126.834106445313</v>
      </c>
      <c r="C1713" s="79">
        <v>126.834106445313</v>
      </c>
      <c r="D1713" s="95"/>
      <c r="E1713" s="79">
        <v>2455.5050005965541</v>
      </c>
      <c r="F1713" s="79">
        <v>88.528742071702936</v>
      </c>
      <c r="G1713" s="80"/>
      <c r="H1713" s="79">
        <v>-4.1188568556021314</v>
      </c>
      <c r="I1713" s="80">
        <v>-2.6010746643392091</v>
      </c>
      <c r="J1713" s="104">
        <v>6</v>
      </c>
      <c r="K1713" s="104">
        <v>2.2318429165925422</v>
      </c>
      <c r="L1713" s="104">
        <v>6.2937970247909671</v>
      </c>
      <c r="M1713" s="104">
        <v>30.128308526232239</v>
      </c>
    </row>
    <row r="1714" spans="1:13" s="81" customFormat="1" x14ac:dyDescent="0.25">
      <c r="A1714" s="79">
        <v>1711</v>
      </c>
      <c r="B1714" s="79">
        <v>126.656127929687</v>
      </c>
      <c r="C1714" s="79">
        <v>126.656127929687</v>
      </c>
      <c r="D1714" s="95"/>
      <c r="E1714" s="79">
        <v>2452.0593411649802</v>
      </c>
      <c r="F1714" s="79">
        <v>88.54056413992015</v>
      </c>
      <c r="G1714" s="80"/>
      <c r="H1714" s="79">
        <v>-10.834613198514679</v>
      </c>
      <c r="I1714" s="80">
        <v>4.1146816785733433</v>
      </c>
      <c r="J1714" s="104">
        <v>6</v>
      </c>
      <c r="K1714" s="104">
        <v>2.8186400307881061</v>
      </c>
      <c r="L1714" s="104">
        <v>7.9485648868224583</v>
      </c>
      <c r="M1714" s="104">
        <v>40.096990080292997</v>
      </c>
    </row>
    <row r="1715" spans="1:13" s="81" customFormat="1" x14ac:dyDescent="0.25">
      <c r="A1715" s="79">
        <v>1712</v>
      </c>
      <c r="B1715" s="79">
        <v>127</v>
      </c>
      <c r="C1715" s="79">
        <v>127</v>
      </c>
      <c r="D1715" s="95"/>
      <c r="E1715" s="79">
        <v>2458.7166954987938</v>
      </c>
      <c r="F1715" s="79">
        <v>88.471832303608522</v>
      </c>
      <c r="G1715" s="80"/>
      <c r="H1715" s="79">
        <v>-12.672715303953639</v>
      </c>
      <c r="I1715" s="80">
        <v>5.9527837840122997</v>
      </c>
      <c r="J1715" s="104">
        <v>6</v>
      </c>
      <c r="K1715" s="104">
        <v>2.0579140767268491</v>
      </c>
      <c r="L1715" s="104">
        <v>5.8033176963697146</v>
      </c>
      <c r="M1715" s="104">
        <v>27.109325597610361</v>
      </c>
    </row>
    <row r="1716" spans="1:13" s="81" customFormat="1" x14ac:dyDescent="0.25">
      <c r="A1716" s="79">
        <v>1713</v>
      </c>
      <c r="B1716" s="79">
        <v>126</v>
      </c>
      <c r="C1716" s="79">
        <v>126</v>
      </c>
      <c r="D1716" s="95"/>
      <c r="E1716" s="79">
        <v>2439.356721518488</v>
      </c>
      <c r="F1716" s="79">
        <v>88.419089704763437</v>
      </c>
      <c r="G1716" s="80"/>
      <c r="H1716" s="79">
        <v>-6.3037818549974816</v>
      </c>
      <c r="I1716" s="80">
        <v>-0.41614966494385719</v>
      </c>
      <c r="J1716" s="104">
        <v>6</v>
      </c>
      <c r="K1716" s="104">
        <v>2.4166866553285788</v>
      </c>
      <c r="L1716" s="104">
        <v>6.8150563680265916</v>
      </c>
      <c r="M1716" s="104">
        <v>33.380967935059722</v>
      </c>
    </row>
    <row r="1717" spans="1:13" s="81" customFormat="1" x14ac:dyDescent="0.25">
      <c r="A1717" s="79">
        <v>1714</v>
      </c>
      <c r="B1717" s="79">
        <v>127</v>
      </c>
      <c r="C1717" s="79">
        <v>127</v>
      </c>
      <c r="D1717" s="95"/>
      <c r="E1717" s="79">
        <v>2458.7166954987938</v>
      </c>
      <c r="F1717" s="79">
        <v>88.393701408977293</v>
      </c>
      <c r="G1717" s="80"/>
      <c r="H1717" s="79">
        <v>-1.448668206862922</v>
      </c>
      <c r="I1717" s="80">
        <v>-5.2712633130784177</v>
      </c>
      <c r="J1717" s="104">
        <v>6</v>
      </c>
      <c r="K1717" s="104">
        <v>3.2760531405542381</v>
      </c>
      <c r="L1717" s="104">
        <v>9.2384698563629506</v>
      </c>
      <c r="M1717" s="104">
        <v>47.634771067148932</v>
      </c>
    </row>
    <row r="1718" spans="1:13" s="81" customFormat="1" x14ac:dyDescent="0.25">
      <c r="A1718" s="79">
        <v>1715</v>
      </c>
      <c r="B1718" s="79">
        <v>127</v>
      </c>
      <c r="C1718" s="79">
        <v>127</v>
      </c>
      <c r="D1718" s="95"/>
      <c r="E1718" s="79">
        <v>2458.7166954987938</v>
      </c>
      <c r="F1718" s="79">
        <v>88.377326881085068</v>
      </c>
      <c r="G1718" s="80"/>
      <c r="H1718" s="79">
        <v>-3.1769891564673101</v>
      </c>
      <c r="I1718" s="80">
        <v>-3.54294236347403</v>
      </c>
      <c r="J1718" s="104">
        <v>6</v>
      </c>
      <c r="K1718" s="104">
        <v>2.213957853312813</v>
      </c>
      <c r="L1718" s="104">
        <v>6.2433611463421306</v>
      </c>
      <c r="M1718" s="104">
        <v>29.802468706011581</v>
      </c>
    </row>
    <row r="1719" spans="1:13" s="81" customFormat="1" x14ac:dyDescent="0.25">
      <c r="A1719" s="79">
        <v>1716</v>
      </c>
      <c r="B1719" s="79">
        <v>127</v>
      </c>
      <c r="C1719" s="79">
        <v>127</v>
      </c>
      <c r="D1719" s="95"/>
      <c r="E1719" s="79">
        <v>2458.7166954987938</v>
      </c>
      <c r="F1719" s="79">
        <v>88.338654772562904</v>
      </c>
      <c r="G1719" s="80"/>
      <c r="H1719" s="79">
        <v>0</v>
      </c>
      <c r="I1719" s="80">
        <v>-6.7199315199413396</v>
      </c>
      <c r="J1719" s="104">
        <v>6</v>
      </c>
      <c r="K1719" s="104">
        <v>3.0362945147511078</v>
      </c>
      <c r="L1719" s="104">
        <v>8.5623505315981241</v>
      </c>
      <c r="M1719" s="104">
        <v>43.685221785487869</v>
      </c>
    </row>
    <row r="1720" spans="1:13" s="81" customFormat="1" x14ac:dyDescent="0.25">
      <c r="A1720" s="79">
        <v>1717</v>
      </c>
      <c r="B1720" s="79">
        <v>128</v>
      </c>
      <c r="C1720" s="79">
        <v>128</v>
      </c>
      <c r="D1720" s="95"/>
      <c r="E1720" s="79">
        <v>2478.0766694790991</v>
      </c>
      <c r="F1720" s="79">
        <v>88.305426704043555</v>
      </c>
      <c r="G1720" s="80"/>
      <c r="H1720" s="79">
        <v>-6.8907719578906557</v>
      </c>
      <c r="I1720" s="80">
        <v>0.170840437949316</v>
      </c>
      <c r="J1720" s="104">
        <v>6</v>
      </c>
      <c r="K1720" s="104">
        <v>3.46362829605838</v>
      </c>
      <c r="L1720" s="104">
        <v>9.7674317948846312</v>
      </c>
      <c r="M1720" s="104">
        <v>50.598469375207557</v>
      </c>
    </row>
    <row r="1721" spans="1:13" s="81" customFormat="1" x14ac:dyDescent="0.25">
      <c r="A1721" s="79">
        <v>1718</v>
      </c>
      <c r="B1721" s="79">
        <v>128.6262207031244</v>
      </c>
      <c r="C1721" s="79">
        <v>128.6262207031244</v>
      </c>
      <c r="D1721" s="95"/>
      <c r="E1721" s="79">
        <v>2490.2002859975169</v>
      </c>
      <c r="F1721" s="79">
        <v>88.449887486495754</v>
      </c>
      <c r="G1721" s="80"/>
      <c r="H1721" s="79">
        <v>-10.834613198514679</v>
      </c>
      <c r="I1721" s="80">
        <v>4.1146816785733433</v>
      </c>
      <c r="J1721" s="104">
        <v>6</v>
      </c>
      <c r="K1721" s="104">
        <v>2.875571018140183</v>
      </c>
      <c r="L1721" s="104">
        <v>8.1091102711553162</v>
      </c>
      <c r="M1721" s="104">
        <v>40.841485459885902</v>
      </c>
    </row>
    <row r="1722" spans="1:13" s="81" customFormat="1" x14ac:dyDescent="0.25">
      <c r="A1722" s="79">
        <v>1719</v>
      </c>
      <c r="B1722" s="79">
        <v>129</v>
      </c>
      <c r="C1722" s="79">
        <v>129</v>
      </c>
      <c r="D1722" s="95"/>
      <c r="E1722" s="79">
        <v>2497.4366434594049</v>
      </c>
      <c r="F1722" s="79">
        <v>88.445658759415906</v>
      </c>
      <c r="G1722" s="80"/>
      <c r="H1722" s="79">
        <v>-6.8907719578906557</v>
      </c>
      <c r="I1722" s="80">
        <v>0.170840437949316</v>
      </c>
      <c r="J1722" s="104">
        <v>6</v>
      </c>
      <c r="K1722" s="104">
        <v>3.352487192308041</v>
      </c>
      <c r="L1722" s="104">
        <v>9.4540138823086757</v>
      </c>
      <c r="M1722" s="104">
        <v>48.686828776933602</v>
      </c>
    </row>
    <row r="1723" spans="1:13" s="81" customFormat="1" x14ac:dyDescent="0.25">
      <c r="A1723" s="79">
        <v>1720</v>
      </c>
      <c r="B1723" s="79">
        <v>130</v>
      </c>
      <c r="C1723" s="79">
        <v>130</v>
      </c>
      <c r="D1723" s="95"/>
      <c r="E1723" s="79">
        <v>2516.7966174397102</v>
      </c>
      <c r="F1723" s="79">
        <v>88.520261367823309</v>
      </c>
      <c r="G1723" s="80"/>
      <c r="H1723" s="79">
        <v>-6.8907719578906557</v>
      </c>
      <c r="I1723" s="80">
        <v>0.170840437949316</v>
      </c>
      <c r="J1723" s="104">
        <v>6</v>
      </c>
      <c r="K1723" s="104">
        <v>3.1932887077811301</v>
      </c>
      <c r="L1723" s="104">
        <v>9.005074155942788</v>
      </c>
      <c r="M1723" s="104">
        <v>45.967627399359849</v>
      </c>
    </row>
    <row r="1724" spans="1:13" s="81" customFormat="1" x14ac:dyDescent="0.25">
      <c r="A1724" s="79">
        <v>1721</v>
      </c>
      <c r="B1724" s="79">
        <v>130</v>
      </c>
      <c r="C1724" s="79">
        <v>130</v>
      </c>
      <c r="D1724" s="95"/>
      <c r="E1724" s="79">
        <v>2516.7966174397102</v>
      </c>
      <c r="F1724" s="79">
        <v>88.498123299516877</v>
      </c>
      <c r="G1724" s="80"/>
      <c r="H1724" s="79">
        <v>-18.644651965398509</v>
      </c>
      <c r="I1724" s="80">
        <v>11.92472044545717</v>
      </c>
      <c r="J1724" s="104">
        <v>6</v>
      </c>
      <c r="K1724" s="104">
        <v>2.592197795714402</v>
      </c>
      <c r="L1724" s="104">
        <v>7.3099977839146133</v>
      </c>
      <c r="M1724" s="104">
        <v>35.920399523425672</v>
      </c>
    </row>
    <row r="1725" spans="1:13" s="81" customFormat="1" x14ac:dyDescent="0.25">
      <c r="A1725" s="79">
        <v>1722</v>
      </c>
      <c r="B1725" s="79">
        <v>130</v>
      </c>
      <c r="C1725" s="79">
        <v>130</v>
      </c>
      <c r="D1725" s="95"/>
      <c r="E1725" s="79">
        <v>2516.7966174397102</v>
      </c>
      <c r="F1725" s="79">
        <v>88.511117323363479</v>
      </c>
      <c r="G1725" s="80"/>
      <c r="H1725" s="79">
        <v>-10.09079351704699</v>
      </c>
      <c r="I1725" s="80">
        <v>3.3708619971056479</v>
      </c>
      <c r="J1725" s="104">
        <v>6</v>
      </c>
      <c r="K1725" s="104">
        <v>2.5708151228506559</v>
      </c>
      <c r="L1725" s="104">
        <v>7.2496986464388504</v>
      </c>
      <c r="M1725" s="104">
        <v>35.557980392945183</v>
      </c>
    </row>
    <row r="1726" spans="1:13" s="81" customFormat="1" x14ac:dyDescent="0.25">
      <c r="A1726" s="79">
        <v>1723</v>
      </c>
      <c r="B1726" s="79">
        <v>130</v>
      </c>
      <c r="C1726" s="79">
        <v>130</v>
      </c>
      <c r="D1726" s="95"/>
      <c r="E1726" s="79">
        <v>2516.7966174397102</v>
      </c>
      <c r="F1726" s="79">
        <v>88.575481266844847</v>
      </c>
      <c r="G1726" s="80"/>
      <c r="H1726" s="79">
        <v>0</v>
      </c>
      <c r="I1726" s="80">
        <v>-6.7199315199413396</v>
      </c>
      <c r="J1726" s="104">
        <v>6</v>
      </c>
      <c r="K1726" s="104">
        <v>3.2179934883893728</v>
      </c>
      <c r="L1726" s="104">
        <v>9.0747416372580307</v>
      </c>
      <c r="M1726" s="104">
        <v>46.374750594467343</v>
      </c>
    </row>
    <row r="1727" spans="1:13" s="81" customFormat="1" x14ac:dyDescent="0.25">
      <c r="A1727" s="79">
        <v>1724</v>
      </c>
      <c r="B1727" s="79">
        <v>131</v>
      </c>
      <c r="C1727" s="79">
        <v>131</v>
      </c>
      <c r="D1727" s="95"/>
      <c r="E1727" s="79">
        <v>2536.156591420016</v>
      </c>
      <c r="F1727" s="79">
        <v>88.543112976450061</v>
      </c>
      <c r="G1727" s="80"/>
      <c r="H1727" s="79">
        <v>0</v>
      </c>
      <c r="I1727" s="80">
        <v>-6.7199315199413396</v>
      </c>
      <c r="J1727" s="104">
        <v>6</v>
      </c>
      <c r="K1727" s="104">
        <v>3.3341082785667608</v>
      </c>
      <c r="L1727" s="104">
        <v>9.4021853455582658</v>
      </c>
      <c r="M1727" s="104">
        <v>48.17487409374673</v>
      </c>
    </row>
    <row r="1728" spans="1:13" s="81" customFormat="1" x14ac:dyDescent="0.25">
      <c r="A1728" s="79">
        <v>1725</v>
      </c>
      <c r="B1728" s="79">
        <v>131</v>
      </c>
      <c r="C1728" s="79">
        <v>131</v>
      </c>
      <c r="D1728" s="95"/>
      <c r="E1728" s="79">
        <v>2536.156591420016</v>
      </c>
      <c r="F1728" s="79">
        <v>88.288273847077534</v>
      </c>
      <c r="G1728" s="80"/>
      <c r="H1728" s="79">
        <v>-5.3331886146162768</v>
      </c>
      <c r="I1728" s="80">
        <v>-1.3867429053250631</v>
      </c>
      <c r="J1728" s="104">
        <v>6</v>
      </c>
      <c r="K1728" s="104">
        <v>2.4413360757781142</v>
      </c>
      <c r="L1728" s="104">
        <v>6.8845677336942819</v>
      </c>
      <c r="M1728" s="104">
        <v>33.238659622357133</v>
      </c>
    </row>
    <row r="1729" spans="1:13" s="81" customFormat="1" x14ac:dyDescent="0.25">
      <c r="A1729" s="79">
        <v>1726</v>
      </c>
      <c r="B1729" s="79">
        <v>130.4116210937506</v>
      </c>
      <c r="C1729" s="79">
        <v>130.4116210937506</v>
      </c>
      <c r="D1729" s="95"/>
      <c r="E1729" s="79">
        <v>2524.7655911044671</v>
      </c>
      <c r="F1729" s="79">
        <v>88.138629040994459</v>
      </c>
      <c r="G1729" s="80"/>
      <c r="H1729" s="79">
        <v>-4.9720170291224406</v>
      </c>
      <c r="I1729" s="80">
        <v>-1.7479144908188979</v>
      </c>
      <c r="J1729" s="104">
        <v>6</v>
      </c>
      <c r="K1729" s="104">
        <v>1.6858705601326931</v>
      </c>
      <c r="L1729" s="104">
        <v>4.7541549795741949</v>
      </c>
      <c r="M1729" s="104">
        <v>20.206950904915001</v>
      </c>
    </row>
    <row r="1730" spans="1:13" s="81" customFormat="1" x14ac:dyDescent="0.25">
      <c r="A1730" s="79">
        <v>1727</v>
      </c>
      <c r="B1730" s="79">
        <v>129</v>
      </c>
      <c r="C1730" s="79">
        <v>129</v>
      </c>
      <c r="D1730" s="95"/>
      <c r="E1730" s="79">
        <v>2497.4366434594049</v>
      </c>
      <c r="F1730" s="79">
        <v>88.160776982966595</v>
      </c>
      <c r="G1730" s="80"/>
      <c r="H1730" s="79">
        <v>-4.9720170291224406</v>
      </c>
      <c r="I1730" s="80">
        <v>-1.7479144908188979</v>
      </c>
      <c r="J1730" s="104">
        <v>6</v>
      </c>
      <c r="K1730" s="104">
        <v>1.730171231327869</v>
      </c>
      <c r="L1730" s="104">
        <v>4.8790828723445916</v>
      </c>
      <c r="M1730" s="104">
        <v>21.157312147629931</v>
      </c>
    </row>
    <row r="1731" spans="1:13" s="81" customFormat="1" x14ac:dyDescent="0.25">
      <c r="A1731" s="79">
        <v>1728</v>
      </c>
      <c r="B1731" s="79">
        <v>128</v>
      </c>
      <c r="C1731" s="79">
        <v>128</v>
      </c>
      <c r="D1731" s="95"/>
      <c r="E1731" s="79">
        <v>2478.0766694790991</v>
      </c>
      <c r="F1731" s="79">
        <v>88.281720269324694</v>
      </c>
      <c r="G1731" s="80"/>
      <c r="H1731" s="79">
        <v>-3.1095249065313602</v>
      </c>
      <c r="I1731" s="80">
        <v>-3.6104066134099799</v>
      </c>
      <c r="J1731" s="104">
        <v>6</v>
      </c>
      <c r="K1731" s="104">
        <v>0.96135872243745946</v>
      </c>
      <c r="L1731" s="104">
        <v>2.7110315972736361</v>
      </c>
      <c r="M1731" s="104">
        <v>7.535274526313736</v>
      </c>
    </row>
    <row r="1732" spans="1:13" s="81" customFormat="1" x14ac:dyDescent="0.25">
      <c r="A1732" s="79">
        <v>1729</v>
      </c>
      <c r="B1732" s="79">
        <v>125.4250488281256</v>
      </c>
      <c r="C1732" s="79">
        <v>125.4250488281256</v>
      </c>
      <c r="D1732" s="95"/>
      <c r="E1732" s="79">
        <v>2428.2256817910538</v>
      </c>
      <c r="F1732" s="79">
        <v>88.327521786439959</v>
      </c>
      <c r="G1732" s="80"/>
      <c r="H1732" s="79">
        <v>-3.199014822994152</v>
      </c>
      <c r="I1732" s="80">
        <v>-3.5209166969471881</v>
      </c>
      <c r="J1732" s="104">
        <v>6</v>
      </c>
      <c r="K1732" s="104">
        <v>0.80587349573472145</v>
      </c>
      <c r="L1732" s="104">
        <v>2.2725632579719139</v>
      </c>
      <c r="M1732" s="104">
        <v>5.0076626102661672</v>
      </c>
    </row>
    <row r="1733" spans="1:13" s="81" customFormat="1" x14ac:dyDescent="0.25">
      <c r="A1733" s="79">
        <v>1730</v>
      </c>
      <c r="B1733" s="79">
        <v>123.9262695312506</v>
      </c>
      <c r="C1733" s="79">
        <v>123.9262695312506</v>
      </c>
      <c r="D1733" s="95"/>
      <c r="E1733" s="79">
        <v>2399.209353601334</v>
      </c>
      <c r="F1733" s="79">
        <v>88.330684111104247</v>
      </c>
      <c r="G1733" s="80"/>
      <c r="H1733" s="79">
        <v>-1.93248862646821</v>
      </c>
      <c r="I1733" s="80">
        <v>-4.7874428934731288</v>
      </c>
      <c r="J1733" s="104">
        <v>6</v>
      </c>
      <c r="K1733" s="104">
        <v>0.66259592654004151</v>
      </c>
      <c r="L1733" s="104">
        <v>1.868520512842917</v>
      </c>
      <c r="M1733" s="104">
        <v>2.5550850255269499</v>
      </c>
    </row>
    <row r="1734" spans="1:13" s="81" customFormat="1" x14ac:dyDescent="0.25">
      <c r="A1734" s="79">
        <v>1731</v>
      </c>
      <c r="B1734" s="79">
        <v>121</v>
      </c>
      <c r="C1734" s="79">
        <v>121</v>
      </c>
      <c r="D1734" s="95"/>
      <c r="E1734" s="79">
        <v>2342.556851616961</v>
      </c>
      <c r="F1734" s="79">
        <v>88.351369281100915</v>
      </c>
      <c r="G1734" s="80"/>
      <c r="H1734" s="79">
        <v>-34.291495343745979</v>
      </c>
      <c r="I1734" s="80">
        <v>27.571563823804642</v>
      </c>
      <c r="J1734" s="104">
        <v>6</v>
      </c>
      <c r="K1734" s="104">
        <v>0.67453515089313509</v>
      </c>
      <c r="L1734" s="104">
        <v>1.9021891255186409</v>
      </c>
      <c r="M1734" s="104">
        <v>3.107087140861676</v>
      </c>
    </row>
    <row r="1735" spans="1:13" s="81" customFormat="1" x14ac:dyDescent="0.25">
      <c r="A1735" s="79">
        <v>1732</v>
      </c>
      <c r="B1735" s="79">
        <v>119.4366455078131</v>
      </c>
      <c r="C1735" s="79">
        <v>119.4366455078131</v>
      </c>
      <c r="D1735" s="95"/>
      <c r="E1735" s="79">
        <v>2312.2903493262302</v>
      </c>
      <c r="F1735" s="79">
        <v>88.372054451097583</v>
      </c>
      <c r="G1735" s="80"/>
      <c r="H1735" s="79">
        <v>-16.73352711976964</v>
      </c>
      <c r="I1735" s="80">
        <v>10.013595599828299</v>
      </c>
      <c r="J1735" s="104">
        <v>6</v>
      </c>
      <c r="K1735" s="104">
        <v>0.43299023043631968</v>
      </c>
      <c r="L1735" s="104">
        <v>1.221032449830421</v>
      </c>
      <c r="M1735" s="104">
        <v>-1.1786655881916059</v>
      </c>
    </row>
    <row r="1736" spans="1:13" s="81" customFormat="1" x14ac:dyDescent="0.25">
      <c r="A1736" s="79">
        <v>1733</v>
      </c>
      <c r="B1736" s="79">
        <v>116</v>
      </c>
      <c r="C1736" s="79">
        <v>116</v>
      </c>
      <c r="D1736" s="95"/>
      <c r="E1736" s="79">
        <v>2245.756981715434</v>
      </c>
      <c r="F1736" s="79">
        <v>88.381481096077465</v>
      </c>
      <c r="G1736" s="80"/>
      <c r="H1736" s="79">
        <v>-66.10429070947086</v>
      </c>
      <c r="I1736" s="80">
        <v>59.384359189529519</v>
      </c>
      <c r="J1736" s="104">
        <v>6</v>
      </c>
      <c r="K1736" s="104">
        <v>0</v>
      </c>
      <c r="L1736" s="104">
        <v>0</v>
      </c>
      <c r="M1736" s="104">
        <v>-8.5332947217714725</v>
      </c>
    </row>
    <row r="1737" spans="1:13" s="81" customFormat="1" x14ac:dyDescent="0.25">
      <c r="A1737" s="79">
        <v>1734</v>
      </c>
      <c r="B1737" s="79">
        <v>114</v>
      </c>
      <c r="C1737" s="79">
        <v>114</v>
      </c>
      <c r="D1737" s="95"/>
      <c r="E1737" s="79">
        <v>2207.0370337548229</v>
      </c>
      <c r="F1737" s="79">
        <v>88.233055660072296</v>
      </c>
      <c r="G1737" s="80"/>
      <c r="H1737" s="79">
        <v>-2.6867081441544651</v>
      </c>
      <c r="I1737" s="80">
        <v>-4.033223375786875</v>
      </c>
      <c r="J1737" s="104">
        <v>6</v>
      </c>
      <c r="K1737" s="104">
        <v>0.65998394643280633</v>
      </c>
      <c r="L1737" s="104">
        <v>1.8611547289405139</v>
      </c>
      <c r="M1737" s="104">
        <v>3.5924104253221558</v>
      </c>
    </row>
    <row r="1738" spans="1:13" s="81" customFormat="1" x14ac:dyDescent="0.25">
      <c r="A1738" s="79">
        <v>1735</v>
      </c>
      <c r="B1738" s="79">
        <v>112</v>
      </c>
      <c r="C1738" s="79">
        <v>112</v>
      </c>
      <c r="D1738" s="95"/>
      <c r="E1738" s="79">
        <v>2168.3170857942118</v>
      </c>
      <c r="F1738" s="79">
        <v>88.250601074308207</v>
      </c>
      <c r="G1738" s="80"/>
      <c r="H1738" s="79">
        <v>0</v>
      </c>
      <c r="I1738" s="80">
        <v>-6.7199315199413396</v>
      </c>
      <c r="J1738" s="104">
        <v>6</v>
      </c>
      <c r="K1738" s="104">
        <v>0.57034124243455719</v>
      </c>
      <c r="L1738" s="104">
        <v>1.6083623036654511</v>
      </c>
      <c r="M1738" s="104">
        <v>2.151079325171918</v>
      </c>
    </row>
    <row r="1739" spans="1:13" s="81" customFormat="1" x14ac:dyDescent="0.25">
      <c r="A1739" s="79">
        <v>1736</v>
      </c>
      <c r="B1739" s="79">
        <v>109.9580078125006</v>
      </c>
      <c r="C1739" s="79">
        <v>109.9580078125006</v>
      </c>
      <c r="D1739" s="95"/>
      <c r="E1739" s="79">
        <v>2128.7841701762368</v>
      </c>
      <c r="F1739" s="79">
        <v>88.26888669338031</v>
      </c>
      <c r="G1739" s="80"/>
      <c r="H1739" s="79">
        <v>-18.699851684358968</v>
      </c>
      <c r="I1739" s="80">
        <v>11.97992016441763</v>
      </c>
      <c r="J1739" s="104">
        <v>6</v>
      </c>
      <c r="K1739" s="104">
        <v>0</v>
      </c>
      <c r="L1739" s="104">
        <v>0</v>
      </c>
      <c r="M1739" s="104">
        <v>-6.1068498441182868</v>
      </c>
    </row>
    <row r="1740" spans="1:13" s="81" customFormat="1" x14ac:dyDescent="0.25">
      <c r="A1740" s="79">
        <v>1737</v>
      </c>
      <c r="B1740" s="79">
        <v>107</v>
      </c>
      <c r="C1740" s="79">
        <v>107</v>
      </c>
      <c r="D1740" s="95"/>
      <c r="E1740" s="79">
        <v>2071.5172158926848</v>
      </c>
      <c r="F1740" s="79">
        <v>88.289431283854526</v>
      </c>
      <c r="G1740" s="80"/>
      <c r="H1740" s="79">
        <v>-18.699851684358968</v>
      </c>
      <c r="I1740" s="80">
        <v>11.97992016441763</v>
      </c>
      <c r="J1740" s="104">
        <v>6</v>
      </c>
      <c r="K1740" s="104">
        <v>0</v>
      </c>
      <c r="L1740" s="104">
        <v>0</v>
      </c>
      <c r="M1740" s="104">
        <v>-6.7672443047393234</v>
      </c>
    </row>
    <row r="1741" spans="1:13" s="81" customFormat="1" x14ac:dyDescent="0.25">
      <c r="A1741" s="79">
        <v>1738</v>
      </c>
      <c r="B1741" s="79">
        <v>105</v>
      </c>
      <c r="C1741" s="79">
        <v>105</v>
      </c>
      <c r="D1741" s="95"/>
      <c r="E1741" s="79">
        <v>2032.797267932074</v>
      </c>
      <c r="F1741" s="79">
        <v>88.309975874328742</v>
      </c>
      <c r="G1741" s="80"/>
      <c r="H1741" s="79">
        <v>0</v>
      </c>
      <c r="I1741" s="80">
        <v>-6.7199315199413396</v>
      </c>
      <c r="J1741" s="104">
        <v>6</v>
      </c>
      <c r="K1741" s="104">
        <v>0.47789609414800222</v>
      </c>
      <c r="L1741" s="104">
        <v>1.347666985497366</v>
      </c>
      <c r="M1741" s="104">
        <v>1.1386750280247979</v>
      </c>
    </row>
    <row r="1742" spans="1:13" s="81" customFormat="1" x14ac:dyDescent="0.25">
      <c r="A1742" s="79">
        <v>1739</v>
      </c>
      <c r="B1742" s="79">
        <v>103</v>
      </c>
      <c r="C1742" s="79">
        <v>103</v>
      </c>
      <c r="D1742" s="95"/>
      <c r="E1742" s="79">
        <v>1994.0773199714631</v>
      </c>
      <c r="F1742" s="79">
        <v>88.403107899293104</v>
      </c>
      <c r="G1742" s="80"/>
      <c r="H1742" s="79">
        <v>-5.0716412387190948</v>
      </c>
      <c r="I1742" s="80">
        <v>-1.6482902812222451</v>
      </c>
      <c r="J1742" s="104">
        <v>6</v>
      </c>
      <c r="K1742" s="104">
        <v>0.29693885976606749</v>
      </c>
      <c r="L1742" s="104">
        <v>0.83736758454031046</v>
      </c>
      <c r="M1742" s="104">
        <v>-2.0135409354499778</v>
      </c>
    </row>
    <row r="1743" spans="1:13" s="81" customFormat="1" x14ac:dyDescent="0.25">
      <c r="A1743" s="79">
        <v>1740</v>
      </c>
      <c r="B1743" s="79">
        <v>100.9805908203132</v>
      </c>
      <c r="C1743" s="79">
        <v>100.9805908203132</v>
      </c>
      <c r="D1743" s="95"/>
      <c r="E1743" s="79">
        <v>1954.981610797136</v>
      </c>
      <c r="F1743" s="79">
        <v>88.562911296414697</v>
      </c>
      <c r="G1743" s="80"/>
      <c r="H1743" s="79">
        <v>0</v>
      </c>
      <c r="I1743" s="80">
        <v>-6.7199315199413396</v>
      </c>
      <c r="J1743" s="104">
        <v>6</v>
      </c>
      <c r="K1743" s="104">
        <v>0.33022743124449128</v>
      </c>
      <c r="L1743" s="104">
        <v>0.93124135610946535</v>
      </c>
      <c r="M1743" s="104">
        <v>-1.206523049997227</v>
      </c>
    </row>
    <row r="1744" spans="1:13" s="81" customFormat="1" x14ac:dyDescent="0.25">
      <c r="A1744" s="79">
        <v>1741</v>
      </c>
      <c r="B1744" s="79">
        <v>99</v>
      </c>
      <c r="C1744" s="79">
        <v>99</v>
      </c>
      <c r="D1744" s="95"/>
      <c r="E1744" s="79">
        <v>1916.637424050241</v>
      </c>
      <c r="F1744" s="79">
        <v>88.644291582308682</v>
      </c>
      <c r="G1744" s="80"/>
      <c r="H1744" s="79">
        <v>0</v>
      </c>
      <c r="I1744" s="80">
        <v>-6.7199315199413396</v>
      </c>
      <c r="J1744" s="104">
        <v>6</v>
      </c>
      <c r="K1744" s="104">
        <v>0</v>
      </c>
      <c r="L1744" s="104">
        <v>0</v>
      </c>
      <c r="M1744" s="104">
        <v>-4.0997388731255269</v>
      </c>
    </row>
    <row r="1745" spans="1:13" s="81" customFormat="1" x14ac:dyDescent="0.25">
      <c r="A1745" s="79">
        <v>1742</v>
      </c>
      <c r="B1745" s="79">
        <v>97</v>
      </c>
      <c r="C1745" s="79">
        <v>97</v>
      </c>
      <c r="D1745" s="95"/>
      <c r="E1745" s="79">
        <v>1877.9174760896301</v>
      </c>
      <c r="F1745" s="79">
        <v>88.695063273237466</v>
      </c>
      <c r="G1745" s="80"/>
      <c r="H1745" s="79">
        <v>0</v>
      </c>
      <c r="I1745" s="80">
        <v>-6.7199315199413396</v>
      </c>
      <c r="J1745" s="104">
        <v>6</v>
      </c>
      <c r="K1745" s="104">
        <v>0.53718698673288312</v>
      </c>
      <c r="L1745" s="104">
        <v>1.5148673025867301</v>
      </c>
      <c r="M1745" s="104">
        <v>2.9496435951728111</v>
      </c>
    </row>
    <row r="1746" spans="1:13" s="81" customFormat="1" x14ac:dyDescent="0.25">
      <c r="A1746" s="79">
        <v>1743</v>
      </c>
      <c r="B1746" s="79">
        <v>95.996459960938182</v>
      </c>
      <c r="C1746" s="79">
        <v>95.996459960938182</v>
      </c>
      <c r="D1746" s="95"/>
      <c r="E1746" s="79">
        <v>1858.488967045198</v>
      </c>
      <c r="F1746" s="79">
        <v>88.777520384168568</v>
      </c>
      <c r="G1746" s="80"/>
      <c r="H1746" s="79">
        <v>0</v>
      </c>
      <c r="I1746" s="80">
        <v>-6.7199315199413396</v>
      </c>
      <c r="J1746" s="104">
        <v>6</v>
      </c>
      <c r="K1746" s="104">
        <v>0.48853456674279477</v>
      </c>
      <c r="L1746" s="104">
        <v>1.3776674782146809</v>
      </c>
      <c r="M1746" s="104">
        <v>2.148822042032394</v>
      </c>
    </row>
    <row r="1747" spans="1:13" s="81" customFormat="1" x14ac:dyDescent="0.25">
      <c r="A1747" s="79">
        <v>1744</v>
      </c>
      <c r="B1747" s="79">
        <v>94.001342773438182</v>
      </c>
      <c r="C1747" s="79">
        <v>94.001342773438182</v>
      </c>
      <c r="D1747" s="95"/>
      <c r="E1747" s="79">
        <v>1819.8635502075381</v>
      </c>
      <c r="F1747" s="79">
        <v>88.894332575871161</v>
      </c>
      <c r="G1747" s="80"/>
      <c r="H1747" s="79">
        <v>0</v>
      </c>
      <c r="I1747" s="80">
        <v>-6.7199315199413396</v>
      </c>
      <c r="J1747" s="104">
        <v>6</v>
      </c>
      <c r="K1747" s="104">
        <v>0.35750361382886497</v>
      </c>
      <c r="L1747" s="104">
        <v>1.008160190997399</v>
      </c>
      <c r="M1747" s="104">
        <v>-7.6763594606515828E-2</v>
      </c>
    </row>
    <row r="1748" spans="1:13" s="81" customFormat="1" x14ac:dyDescent="0.25">
      <c r="A1748" s="79">
        <v>1745</v>
      </c>
      <c r="B1748" s="79">
        <v>93</v>
      </c>
      <c r="C1748" s="79">
        <v>93</v>
      </c>
      <c r="D1748" s="95"/>
      <c r="E1748" s="79">
        <v>1800.4775801684079</v>
      </c>
      <c r="F1748" s="79">
        <v>89.022258625124422</v>
      </c>
      <c r="G1748" s="80"/>
      <c r="H1748" s="79">
        <v>0</v>
      </c>
      <c r="I1748" s="80">
        <v>-6.7199315199413396</v>
      </c>
      <c r="J1748" s="104">
        <v>6</v>
      </c>
      <c r="K1748" s="104">
        <v>0.76249833882812901</v>
      </c>
      <c r="L1748" s="104">
        <v>2.150245315495324</v>
      </c>
      <c r="M1748" s="104">
        <v>7.3462080158289824</v>
      </c>
    </row>
    <row r="1749" spans="1:13" s="81" customFormat="1" x14ac:dyDescent="0.25">
      <c r="A1749" s="79">
        <v>1746</v>
      </c>
      <c r="B1749" s="79">
        <v>92.015625007813384</v>
      </c>
      <c r="C1749" s="79">
        <v>92.015625007813384</v>
      </c>
      <c r="D1749" s="95"/>
      <c r="E1749" s="79">
        <v>1781.420105932812</v>
      </c>
      <c r="F1749" s="79">
        <v>89.134363314061403</v>
      </c>
      <c r="G1749" s="80"/>
      <c r="H1749" s="79">
        <v>0</v>
      </c>
      <c r="I1749" s="80">
        <v>-6.7199315199413396</v>
      </c>
      <c r="J1749" s="104">
        <v>6</v>
      </c>
      <c r="K1749" s="104">
        <v>0.63723500668543653</v>
      </c>
      <c r="L1749" s="104">
        <v>1.7970027188529309</v>
      </c>
      <c r="M1749" s="104">
        <v>5.1735210903751581</v>
      </c>
    </row>
    <row r="1750" spans="1:13" s="81" customFormat="1" x14ac:dyDescent="0.25">
      <c r="A1750" s="79">
        <v>1747</v>
      </c>
      <c r="B1750" s="79">
        <v>91</v>
      </c>
      <c r="C1750" s="79">
        <v>91</v>
      </c>
      <c r="D1750" s="95"/>
      <c r="E1750" s="79">
        <v>1761.7576322077971</v>
      </c>
      <c r="F1750" s="79">
        <v>89.103184898978483</v>
      </c>
      <c r="G1750" s="80"/>
      <c r="H1750" s="79">
        <v>-1.4246713999385039</v>
      </c>
      <c r="I1750" s="80">
        <v>-5.295260120002836</v>
      </c>
      <c r="J1750" s="104">
        <v>6</v>
      </c>
      <c r="K1750" s="104">
        <v>0.51137339610409327</v>
      </c>
      <c r="L1750" s="104">
        <v>1.442072977013543</v>
      </c>
      <c r="M1750" s="104">
        <v>2.9804626936856629</v>
      </c>
    </row>
    <row r="1751" spans="1:13" s="81" customFormat="1" x14ac:dyDescent="0.25">
      <c r="A1751" s="79">
        <v>1748</v>
      </c>
      <c r="B1751" s="79">
        <v>90</v>
      </c>
      <c r="C1751" s="79">
        <v>90</v>
      </c>
      <c r="D1751" s="95"/>
      <c r="E1751" s="79">
        <v>1742.397658227492</v>
      </c>
      <c r="F1751" s="79">
        <v>89.003246424759439</v>
      </c>
      <c r="G1751" s="80"/>
      <c r="H1751" s="79">
        <v>-2.3398884128810322</v>
      </c>
      <c r="I1751" s="80">
        <v>-4.3800431070603079</v>
      </c>
      <c r="J1751" s="104">
        <v>6</v>
      </c>
      <c r="K1751" s="104">
        <v>0.99619472096753736</v>
      </c>
      <c r="L1751" s="104">
        <v>2.8092691131284551</v>
      </c>
      <c r="M1751" s="104">
        <v>11.70880503723046</v>
      </c>
    </row>
    <row r="1752" spans="1:13" s="81" customFormat="1" x14ac:dyDescent="0.25">
      <c r="A1752" s="79">
        <v>1749</v>
      </c>
      <c r="B1752" s="79">
        <v>90</v>
      </c>
      <c r="C1752" s="79">
        <v>90</v>
      </c>
      <c r="D1752" s="95"/>
      <c r="E1752" s="79">
        <v>1742.397658227492</v>
      </c>
      <c r="F1752" s="79">
        <v>89.036861116715471</v>
      </c>
      <c r="G1752" s="80"/>
      <c r="H1752" s="79">
        <v>-2.3398884128810322</v>
      </c>
      <c r="I1752" s="80">
        <v>-4.3800431070603079</v>
      </c>
      <c r="J1752" s="104">
        <v>6</v>
      </c>
      <c r="K1752" s="104">
        <v>0.86022616188534062</v>
      </c>
      <c r="L1752" s="104">
        <v>2.4258377765166599</v>
      </c>
      <c r="M1752" s="104">
        <v>9.3091961840758053</v>
      </c>
    </row>
    <row r="1753" spans="1:13" s="81" customFormat="1" x14ac:dyDescent="0.25">
      <c r="A1753" s="79">
        <v>1750</v>
      </c>
      <c r="B1753" s="79">
        <v>89</v>
      </c>
      <c r="C1753" s="79">
        <v>89</v>
      </c>
      <c r="D1753" s="95"/>
      <c r="E1753" s="79">
        <v>1723.037684247186</v>
      </c>
      <c r="F1753" s="79">
        <v>88.948582798312188</v>
      </c>
      <c r="G1753" s="80"/>
      <c r="H1753" s="79">
        <v>0</v>
      </c>
      <c r="I1753" s="80">
        <v>-6.7199315199413396</v>
      </c>
      <c r="J1753" s="104">
        <v>6</v>
      </c>
      <c r="K1753" s="104">
        <v>0.87020942389846123</v>
      </c>
      <c r="L1753" s="104">
        <v>2.4539905753936599</v>
      </c>
      <c r="M1753" s="104">
        <v>9.5561754110088781</v>
      </c>
    </row>
    <row r="1754" spans="1:13" s="81" customFormat="1" x14ac:dyDescent="0.25">
      <c r="A1754" s="79">
        <v>1751</v>
      </c>
      <c r="B1754" s="79">
        <v>89</v>
      </c>
      <c r="C1754" s="79">
        <v>89</v>
      </c>
      <c r="D1754" s="95"/>
      <c r="E1754" s="79">
        <v>1723.037684247186</v>
      </c>
      <c r="F1754" s="79">
        <v>89.011840809462939</v>
      </c>
      <c r="G1754" s="80"/>
      <c r="H1754" s="79">
        <v>0</v>
      </c>
      <c r="I1754" s="80">
        <v>-6.7199315199413396</v>
      </c>
      <c r="J1754" s="104">
        <v>6</v>
      </c>
      <c r="K1754" s="104">
        <v>0.86382393020436032</v>
      </c>
      <c r="L1754" s="104">
        <v>2.4359834831762961</v>
      </c>
      <c r="M1754" s="104">
        <v>9.4432335582477709</v>
      </c>
    </row>
    <row r="1755" spans="1:13" s="81" customFormat="1" x14ac:dyDescent="0.25">
      <c r="A1755" s="79">
        <v>1752</v>
      </c>
      <c r="B1755" s="79">
        <v>88</v>
      </c>
      <c r="C1755" s="79">
        <v>88</v>
      </c>
      <c r="D1755" s="95"/>
      <c r="E1755" s="79">
        <v>1703.6777102668809</v>
      </c>
      <c r="F1755" s="79">
        <v>89.07509882061369</v>
      </c>
      <c r="G1755" s="80"/>
      <c r="H1755" s="79">
        <v>0</v>
      </c>
      <c r="I1755" s="80">
        <v>-6.7199315199413396</v>
      </c>
      <c r="J1755" s="104">
        <v>6</v>
      </c>
      <c r="K1755" s="104">
        <v>0.83209180651005565</v>
      </c>
      <c r="L1755" s="104">
        <v>2.3464988943583571</v>
      </c>
      <c r="M1755" s="104">
        <v>8.9512810267175507</v>
      </c>
    </row>
    <row r="1756" spans="1:13" s="81" customFormat="1" x14ac:dyDescent="0.25">
      <c r="A1756" s="79">
        <v>1753</v>
      </c>
      <c r="B1756" s="79">
        <v>88</v>
      </c>
      <c r="C1756" s="79">
        <v>88</v>
      </c>
      <c r="D1756" s="95"/>
      <c r="E1756" s="79">
        <v>1703.6777102668809</v>
      </c>
      <c r="F1756" s="79">
        <v>89.030785682854429</v>
      </c>
      <c r="G1756" s="80"/>
      <c r="H1756" s="79">
        <v>0</v>
      </c>
      <c r="I1756" s="80">
        <v>-6.7199315199413396</v>
      </c>
      <c r="J1756" s="104">
        <v>6</v>
      </c>
      <c r="K1756" s="104">
        <v>0.87638861984151417</v>
      </c>
      <c r="L1756" s="104">
        <v>2.47141590795307</v>
      </c>
      <c r="M1756" s="104">
        <v>9.7341454341764173</v>
      </c>
    </row>
    <row r="1757" spans="1:13" s="81" customFormat="1" x14ac:dyDescent="0.25">
      <c r="A1757" s="79">
        <v>1754</v>
      </c>
      <c r="B1757" s="79">
        <v>87</v>
      </c>
      <c r="C1757" s="79">
        <v>87</v>
      </c>
      <c r="D1757" s="95"/>
      <c r="E1757" s="79">
        <v>1684.3177362865749</v>
      </c>
      <c r="F1757" s="79">
        <v>89.122879650181119</v>
      </c>
      <c r="G1757" s="80"/>
      <c r="H1757" s="79">
        <v>-22.654958709384982</v>
      </c>
      <c r="I1757" s="80">
        <v>15.935027189443639</v>
      </c>
      <c r="J1757" s="104">
        <v>6</v>
      </c>
      <c r="K1757" s="104">
        <v>0.71556196098858005</v>
      </c>
      <c r="L1757" s="104">
        <v>2.017884729987796</v>
      </c>
      <c r="M1757" s="104">
        <v>6.9534520761396736</v>
      </c>
    </row>
    <row r="1758" spans="1:13" s="81" customFormat="1" x14ac:dyDescent="0.25">
      <c r="A1758" s="79">
        <v>1755</v>
      </c>
      <c r="B1758" s="79">
        <v>87</v>
      </c>
      <c r="C1758" s="79">
        <v>87</v>
      </c>
      <c r="D1758" s="95"/>
      <c r="E1758" s="79">
        <v>1684.3177362865749</v>
      </c>
      <c r="F1758" s="79">
        <v>89.069955078538342</v>
      </c>
      <c r="G1758" s="80"/>
      <c r="H1758" s="79">
        <v>-0.72156356599881277</v>
      </c>
      <c r="I1758" s="80">
        <v>-5.9983679539425268</v>
      </c>
      <c r="J1758" s="104">
        <v>6</v>
      </c>
      <c r="K1758" s="104">
        <v>1.316128010146042</v>
      </c>
      <c r="L1758" s="104">
        <v>3.7114809886118372</v>
      </c>
      <c r="M1758" s="104">
        <v>17.440843065112968</v>
      </c>
    </row>
    <row r="1759" spans="1:13" s="81" customFormat="1" x14ac:dyDescent="0.25">
      <c r="A1759" s="79">
        <v>1756</v>
      </c>
      <c r="B1759" s="79">
        <v>87</v>
      </c>
      <c r="C1759" s="79">
        <v>87</v>
      </c>
      <c r="D1759" s="95"/>
      <c r="E1759" s="79">
        <v>1684.3177362865749</v>
      </c>
      <c r="F1759" s="79">
        <v>89.039965614081297</v>
      </c>
      <c r="G1759" s="80"/>
      <c r="H1759" s="79">
        <v>-0.76874844856519753</v>
      </c>
      <c r="I1759" s="80">
        <v>-5.9511830713761418</v>
      </c>
      <c r="J1759" s="104">
        <v>6</v>
      </c>
      <c r="K1759" s="104">
        <v>0.69784777596686876</v>
      </c>
      <c r="L1759" s="104">
        <v>1.9679307282265699</v>
      </c>
      <c r="M1759" s="104">
        <v>6.6379603338053768</v>
      </c>
    </row>
    <row r="1760" spans="1:13" s="81" customFormat="1" x14ac:dyDescent="0.25">
      <c r="A1760" s="79">
        <v>1757</v>
      </c>
      <c r="B1760" s="79">
        <v>86</v>
      </c>
      <c r="C1760" s="79">
        <v>86</v>
      </c>
      <c r="D1760" s="95"/>
      <c r="E1760" s="79">
        <v>1664.9577623062701</v>
      </c>
      <c r="F1760" s="79">
        <v>88.98704104243852</v>
      </c>
      <c r="G1760" s="80"/>
      <c r="H1760" s="79">
        <v>-0.72156356599881277</v>
      </c>
      <c r="I1760" s="80">
        <v>-5.9983679539425268</v>
      </c>
      <c r="J1760" s="104">
        <v>6</v>
      </c>
      <c r="K1760" s="104">
        <v>0.80149872313566761</v>
      </c>
      <c r="L1760" s="104">
        <v>2.260226399242582</v>
      </c>
      <c r="M1760" s="104">
        <v>8.5474926624469276</v>
      </c>
    </row>
    <row r="1761" spans="1:13" s="81" customFormat="1" x14ac:dyDescent="0.25">
      <c r="A1761" s="79">
        <v>1758</v>
      </c>
      <c r="B1761" s="79">
        <v>86</v>
      </c>
      <c r="C1761" s="79">
        <v>86</v>
      </c>
      <c r="D1761" s="95"/>
      <c r="E1761" s="79">
        <v>1664.9577623062701</v>
      </c>
      <c r="F1761" s="79">
        <v>89.087732617422461</v>
      </c>
      <c r="G1761" s="80"/>
      <c r="H1761" s="79">
        <v>-9.2754220143503314</v>
      </c>
      <c r="I1761" s="80">
        <v>2.5554904944089918</v>
      </c>
      <c r="J1761" s="104">
        <v>6</v>
      </c>
      <c r="K1761" s="104">
        <v>0.91944182639290162</v>
      </c>
      <c r="L1761" s="104">
        <v>2.592825950427982</v>
      </c>
      <c r="M1761" s="104">
        <v>10.62416583675367</v>
      </c>
    </row>
    <row r="1762" spans="1:13" x14ac:dyDescent="0.25">
      <c r="A1762" s="79">
        <v>1759</v>
      </c>
      <c r="B1762" s="79">
        <v>85</v>
      </c>
      <c r="C1762" s="79">
        <v>85</v>
      </c>
      <c r="D1762" s="95"/>
      <c r="E1762" s="79">
        <v>1645.5977883259641</v>
      </c>
      <c r="F1762" s="79">
        <v>89.052017087320451</v>
      </c>
      <c r="G1762" s="80"/>
      <c r="H1762" s="79">
        <v>-4.5010633496878221</v>
      </c>
      <c r="I1762" s="80">
        <v>-2.218868170253518</v>
      </c>
      <c r="J1762" s="104">
        <v>6</v>
      </c>
      <c r="K1762" s="104">
        <v>0.40856127881006338</v>
      </c>
      <c r="L1762" s="104">
        <v>1.152142806244379</v>
      </c>
      <c r="M1762" s="104">
        <v>1.59274597196243</v>
      </c>
    </row>
    <row r="1763" spans="1:13" x14ac:dyDescent="0.25">
      <c r="A1763" s="79">
        <v>1760</v>
      </c>
      <c r="B1763" s="79">
        <v>84.086181640625568</v>
      </c>
      <c r="C1763" s="79">
        <v>84.086181640625568</v>
      </c>
      <c r="D1763" s="95"/>
      <c r="E1763" s="79">
        <v>1627.90628866575</v>
      </c>
      <c r="F1763" s="79">
        <v>89.004641401402694</v>
      </c>
      <c r="G1763" s="80"/>
      <c r="H1763" s="79">
        <v>-9.2754220143503314</v>
      </c>
      <c r="I1763" s="80">
        <v>2.5554904944089918</v>
      </c>
      <c r="J1763" s="104">
        <v>6</v>
      </c>
      <c r="K1763" s="104">
        <v>0.89511514272047732</v>
      </c>
      <c r="L1763" s="104">
        <v>2.5242247024717459</v>
      </c>
      <c r="M1763" s="104">
        <v>10.31951596649629</v>
      </c>
    </row>
    <row r="1764" spans="1:13" x14ac:dyDescent="0.25">
      <c r="A1764" s="79">
        <v>1761</v>
      </c>
      <c r="B1764" s="79">
        <v>84</v>
      </c>
      <c r="C1764" s="79">
        <v>84</v>
      </c>
      <c r="D1764" s="95"/>
      <c r="E1764" s="79">
        <v>1626.237814345659</v>
      </c>
      <c r="F1764" s="79">
        <v>89.105332976386634</v>
      </c>
      <c r="G1764" s="80"/>
      <c r="H1764" s="79">
        <v>-8.3026130833679801</v>
      </c>
      <c r="I1764" s="80">
        <v>1.58268156342664</v>
      </c>
      <c r="J1764" s="104">
        <v>6</v>
      </c>
      <c r="K1764" s="104">
        <v>0.69827515951207286</v>
      </c>
      <c r="L1764" s="104">
        <v>1.9691359498240451</v>
      </c>
      <c r="M1764" s="104">
        <v>6.8566694092027847</v>
      </c>
    </row>
    <row r="1765" spans="1:13" x14ac:dyDescent="0.25">
      <c r="A1765" s="79">
        <v>1762</v>
      </c>
      <c r="B1765" s="79">
        <v>83</v>
      </c>
      <c r="C1765" s="79">
        <v>83</v>
      </c>
      <c r="D1765" s="95"/>
      <c r="E1765" s="79">
        <v>1606.8778403653539</v>
      </c>
      <c r="F1765" s="79">
        <v>89.04086194657188</v>
      </c>
      <c r="G1765" s="80"/>
      <c r="H1765" s="79">
        <v>-10.83528562018563</v>
      </c>
      <c r="I1765" s="80">
        <v>4.1153541002442919</v>
      </c>
      <c r="J1765" s="104">
        <v>6</v>
      </c>
      <c r="K1765" s="104">
        <v>0.75384866169398634</v>
      </c>
      <c r="L1765" s="104">
        <v>2.1258532259770409</v>
      </c>
      <c r="M1765" s="104">
        <v>7.9069778592590234</v>
      </c>
    </row>
    <row r="1766" spans="1:13" x14ac:dyDescent="0.25">
      <c r="A1766" s="79">
        <v>1763</v>
      </c>
      <c r="B1766" s="79">
        <v>83</v>
      </c>
      <c r="C1766" s="79">
        <v>83</v>
      </c>
      <c r="D1766" s="95"/>
      <c r="E1766" s="79">
        <v>1606.8778403653539</v>
      </c>
      <c r="F1766" s="79">
        <v>88.968002328073993</v>
      </c>
      <c r="G1766" s="80"/>
      <c r="H1766" s="79">
        <v>-0.72156356599881277</v>
      </c>
      <c r="I1766" s="80">
        <v>-5.9983679539425268</v>
      </c>
      <c r="J1766" s="104">
        <v>6</v>
      </c>
      <c r="K1766" s="104">
        <v>0.7847097965981813</v>
      </c>
      <c r="L1766" s="104">
        <v>2.2128816264068711</v>
      </c>
      <c r="M1766" s="104">
        <v>8.4507700534934553</v>
      </c>
    </row>
    <row r="1767" spans="1:13" x14ac:dyDescent="0.25">
      <c r="A1767" s="79">
        <v>1764</v>
      </c>
      <c r="B1767" s="79">
        <v>82</v>
      </c>
      <c r="C1767" s="79">
        <v>82</v>
      </c>
      <c r="D1767" s="95"/>
      <c r="E1767" s="79">
        <v>1587.5178663850479</v>
      </c>
      <c r="F1767" s="79">
        <v>89.047917473243416</v>
      </c>
      <c r="G1767" s="80"/>
      <c r="H1767" s="79">
        <v>-5.0580012801238396</v>
      </c>
      <c r="I1767" s="80">
        <v>-1.6619302398175</v>
      </c>
      <c r="J1767" s="104">
        <v>6</v>
      </c>
      <c r="K1767" s="104">
        <v>0.53036625203049559</v>
      </c>
      <c r="L1767" s="104">
        <v>1.495632830725997</v>
      </c>
      <c r="M1767" s="104">
        <v>4.0077260908828212</v>
      </c>
    </row>
    <row r="1768" spans="1:13" x14ac:dyDescent="0.25">
      <c r="A1768" s="79">
        <v>1765</v>
      </c>
      <c r="B1768" s="79">
        <v>81.60632324218804</v>
      </c>
      <c r="C1768" s="79">
        <v>81.60632324218804</v>
      </c>
      <c r="D1768" s="95"/>
      <c r="E1768" s="79">
        <v>1579.8962945971571</v>
      </c>
      <c r="F1768" s="79">
        <v>88.980624209464352</v>
      </c>
      <c r="G1768" s="80"/>
      <c r="H1768" s="79">
        <v>-9.2754220143503314</v>
      </c>
      <c r="I1768" s="80">
        <v>2.5554904944089918</v>
      </c>
      <c r="J1768" s="104">
        <v>6</v>
      </c>
      <c r="K1768" s="104">
        <v>0.81359118556798349</v>
      </c>
      <c r="L1768" s="104">
        <v>2.2943271433017132</v>
      </c>
      <c r="M1768" s="104">
        <v>9.0469023809129077</v>
      </c>
    </row>
    <row r="1769" spans="1:13" x14ac:dyDescent="0.25">
      <c r="A1769" s="79">
        <v>1766</v>
      </c>
      <c r="B1769" s="79">
        <v>81</v>
      </c>
      <c r="C1769" s="79">
        <v>81</v>
      </c>
      <c r="D1769" s="95"/>
      <c r="E1769" s="79">
        <v>1568.1578924047431</v>
      </c>
      <c r="F1769" s="79">
        <v>89.069071362728977</v>
      </c>
      <c r="G1769" s="80"/>
      <c r="H1769" s="79">
        <v>-5.0580012801238396</v>
      </c>
      <c r="I1769" s="80">
        <v>-1.6619302398175</v>
      </c>
      <c r="J1769" s="104">
        <v>6</v>
      </c>
      <c r="K1769" s="104">
        <v>0.52349157381503653</v>
      </c>
      <c r="L1769" s="104">
        <v>1.4762462381584029</v>
      </c>
      <c r="M1769" s="104">
        <v>3.9562389654100611</v>
      </c>
    </row>
    <row r="1770" spans="1:13" x14ac:dyDescent="0.25">
      <c r="A1770" s="79">
        <v>1767</v>
      </c>
      <c r="B1770" s="79">
        <v>80</v>
      </c>
      <c r="C1770" s="79">
        <v>80</v>
      </c>
      <c r="D1770" s="95"/>
      <c r="E1770" s="79">
        <v>1548.7979184244371</v>
      </c>
      <c r="F1770" s="79">
        <v>89.001778098949913</v>
      </c>
      <c r="G1770" s="80"/>
      <c r="H1770" s="79">
        <v>-4.5010633496878221</v>
      </c>
      <c r="I1770" s="80">
        <v>-2.218868170253518</v>
      </c>
      <c r="J1770" s="104">
        <v>6</v>
      </c>
      <c r="K1770" s="104">
        <v>0.41044495315890678</v>
      </c>
      <c r="L1770" s="104">
        <v>1.1574547679081171</v>
      </c>
      <c r="M1770" s="104">
        <v>2.0040532801366369</v>
      </c>
    </row>
    <row r="1771" spans="1:13" x14ac:dyDescent="0.25">
      <c r="A1771" s="79">
        <v>1768</v>
      </c>
      <c r="B1771" s="79">
        <v>78.626464843750512</v>
      </c>
      <c r="C1771" s="79">
        <v>78.626464843750512</v>
      </c>
      <c r="D1771" s="95"/>
      <c r="E1771" s="79">
        <v>1522.2063135384119</v>
      </c>
      <c r="F1771" s="79">
        <v>89.060423475450392</v>
      </c>
      <c r="G1771" s="80"/>
      <c r="H1771" s="79">
        <v>-24.319745456294829</v>
      </c>
      <c r="I1771" s="80">
        <v>17.599813936353488</v>
      </c>
      <c r="J1771" s="104">
        <v>6</v>
      </c>
      <c r="K1771" s="104">
        <v>0</v>
      </c>
      <c r="L1771" s="104">
        <v>0</v>
      </c>
      <c r="M1771" s="104">
        <v>-3.2233949854244428</v>
      </c>
    </row>
    <row r="1772" spans="1:13" x14ac:dyDescent="0.25">
      <c r="A1772" s="79">
        <v>1769</v>
      </c>
      <c r="B1772" s="79">
        <v>76</v>
      </c>
      <c r="C1772" s="79">
        <v>76</v>
      </c>
      <c r="D1772" s="95"/>
      <c r="E1772" s="79">
        <v>1471.3580225032149</v>
      </c>
      <c r="F1772" s="79">
        <v>88.852373637739689</v>
      </c>
      <c r="G1772" s="80"/>
      <c r="H1772" s="79">
        <v>-4.8276325016874519</v>
      </c>
      <c r="I1772" s="80">
        <v>-1.8922990182538879</v>
      </c>
      <c r="J1772" s="104">
        <v>6</v>
      </c>
      <c r="K1772" s="104">
        <v>0</v>
      </c>
      <c r="L1772" s="104">
        <v>0</v>
      </c>
      <c r="M1772" s="104">
        <v>-5.054937984707025</v>
      </c>
    </row>
    <row r="1773" spans="1:13" x14ac:dyDescent="0.25">
      <c r="A1773" s="79">
        <v>1770</v>
      </c>
      <c r="B1773" s="79">
        <v>72.131347656250497</v>
      </c>
      <c r="C1773" s="79">
        <v>72.131347656250497</v>
      </c>
      <c r="D1773" s="95"/>
      <c r="E1773" s="79">
        <v>1396.4610137893769</v>
      </c>
      <c r="F1773" s="79">
        <v>88.857634879472315</v>
      </c>
      <c r="G1773" s="80"/>
      <c r="H1773" s="79">
        <v>-52.905495151000302</v>
      </c>
      <c r="I1773" s="80">
        <v>46.185563631058962</v>
      </c>
      <c r="J1773" s="104">
        <v>6</v>
      </c>
      <c r="K1773" s="104">
        <v>0</v>
      </c>
      <c r="L1773" s="104">
        <v>0</v>
      </c>
      <c r="M1773" s="104">
        <v>-4.7578560724043193</v>
      </c>
    </row>
    <row r="1774" spans="1:13" x14ac:dyDescent="0.25">
      <c r="A1774" s="79">
        <v>1771</v>
      </c>
      <c r="B1774" s="79">
        <v>70.636840820312997</v>
      </c>
      <c r="C1774" s="79">
        <v>70.636840820312997</v>
      </c>
      <c r="D1774" s="95"/>
      <c r="E1774" s="79">
        <v>1367.527400332239</v>
      </c>
      <c r="F1774" s="79">
        <v>88.909064763727201</v>
      </c>
      <c r="G1774" s="80"/>
      <c r="H1774" s="79">
        <v>-22.342249233458361</v>
      </c>
      <c r="I1774" s="80">
        <v>15.62231771351702</v>
      </c>
      <c r="J1774" s="104">
        <v>6</v>
      </c>
      <c r="K1774" s="104">
        <v>0</v>
      </c>
      <c r="L1774" s="104">
        <v>0</v>
      </c>
      <c r="M1774" s="104">
        <v>-4.6447767609977113</v>
      </c>
    </row>
    <row r="1775" spans="1:13" x14ac:dyDescent="0.25">
      <c r="A1775" s="79">
        <v>1772</v>
      </c>
      <c r="B1775" s="79">
        <v>67</v>
      </c>
      <c r="C1775" s="79">
        <v>67</v>
      </c>
      <c r="D1775" s="95"/>
      <c r="E1775" s="79">
        <v>1297.1182566804659</v>
      </c>
      <c r="F1775" s="79">
        <v>88.945342045126139</v>
      </c>
      <c r="G1775" s="80"/>
      <c r="H1775" s="79">
        <v>-17.429066096418168</v>
      </c>
      <c r="I1775" s="80">
        <v>10.70913457647683</v>
      </c>
      <c r="J1775" s="104">
        <v>6</v>
      </c>
      <c r="K1775" s="104">
        <v>0</v>
      </c>
      <c r="L1775" s="104">
        <v>0</v>
      </c>
      <c r="M1775" s="104">
        <v>-4.3733676326697264</v>
      </c>
    </row>
    <row r="1776" spans="1:13" x14ac:dyDescent="0.25">
      <c r="A1776" s="79">
        <v>1773</v>
      </c>
      <c r="B1776" s="79">
        <v>64.146606445312983</v>
      </c>
      <c r="C1776" s="79">
        <v>64.146606445312983</v>
      </c>
      <c r="D1776" s="95"/>
      <c r="E1776" s="79">
        <v>1241.8766317061541</v>
      </c>
      <c r="F1776" s="79">
        <v>88.989394652780533</v>
      </c>
      <c r="G1776" s="80"/>
      <c r="H1776" s="79">
        <v>-16.141130901172801</v>
      </c>
      <c r="I1776" s="80">
        <v>9.4211993812314567</v>
      </c>
      <c r="J1776" s="104">
        <v>6</v>
      </c>
      <c r="K1776" s="104">
        <v>0</v>
      </c>
      <c r="L1776" s="104">
        <v>0</v>
      </c>
      <c r="M1776" s="104">
        <v>-4.1640205533561092</v>
      </c>
    </row>
    <row r="1777" spans="1:13" x14ac:dyDescent="0.25">
      <c r="A1777" s="79">
        <v>1774</v>
      </c>
      <c r="B1777" s="79">
        <v>61</v>
      </c>
      <c r="C1777" s="79">
        <v>61</v>
      </c>
      <c r="D1777" s="95"/>
      <c r="E1777" s="79">
        <v>1180.9584127986329</v>
      </c>
      <c r="F1777" s="79">
        <v>89.023353251087471</v>
      </c>
      <c r="G1777" s="80"/>
      <c r="H1777" s="79">
        <v>-6.9983768432739781</v>
      </c>
      <c r="I1777" s="80">
        <v>0.27844532333263849</v>
      </c>
      <c r="J1777" s="104">
        <v>6</v>
      </c>
      <c r="K1777" s="104">
        <v>0</v>
      </c>
      <c r="L1777" s="104">
        <v>0</v>
      </c>
      <c r="M1777" s="104">
        <v>-3.9366512035097569</v>
      </c>
    </row>
    <row r="1778" spans="1:13" x14ac:dyDescent="0.25">
      <c r="A1778" s="79">
        <v>1775</v>
      </c>
      <c r="B1778" s="79">
        <v>58</v>
      </c>
      <c r="C1778" s="79">
        <v>58</v>
      </c>
      <c r="D1778" s="95"/>
      <c r="E1778" s="79">
        <v>1337.2117163085991</v>
      </c>
      <c r="F1778" s="79">
        <v>89.055145330557963</v>
      </c>
      <c r="G1778" s="80"/>
      <c r="H1778" s="79">
        <v>-18.020212703351771</v>
      </c>
      <c r="I1778" s="80">
        <v>11.30028118341043</v>
      </c>
      <c r="J1778" s="104">
        <v>5</v>
      </c>
      <c r="K1778" s="104">
        <v>0</v>
      </c>
      <c r="L1778" s="104">
        <v>0</v>
      </c>
      <c r="M1778" s="104">
        <v>-4.5272726900863667</v>
      </c>
    </row>
    <row r="1779" spans="1:13" x14ac:dyDescent="0.25">
      <c r="A1779" s="79">
        <v>1776</v>
      </c>
      <c r="B1779" s="79">
        <v>55.161865234375462</v>
      </c>
      <c r="C1779" s="79">
        <v>55.161865234375462</v>
      </c>
      <c r="D1779" s="95"/>
      <c r="E1779" s="79">
        <v>1271.7774566352209</v>
      </c>
      <c r="F1779" s="79">
        <v>89.048173355331016</v>
      </c>
      <c r="G1779" s="80"/>
      <c r="H1779" s="79">
        <v>-6.7539978947093164</v>
      </c>
      <c r="I1779" s="80">
        <v>3.4066374767975922E-2</v>
      </c>
      <c r="J1779" s="104">
        <v>5</v>
      </c>
      <c r="K1779" s="104">
        <v>0</v>
      </c>
      <c r="L1779" s="104">
        <v>0</v>
      </c>
      <c r="M1779" s="104">
        <v>-4.2769517323103292</v>
      </c>
    </row>
    <row r="1780" spans="1:13" x14ac:dyDescent="0.25">
      <c r="A1780" s="79">
        <v>1777</v>
      </c>
      <c r="B1780" s="79">
        <v>52.167358398437948</v>
      </c>
      <c r="C1780" s="79">
        <v>52.167358398437948</v>
      </c>
      <c r="D1780" s="95"/>
      <c r="E1780" s="79">
        <v>1202.737980332086</v>
      </c>
      <c r="F1780" s="79">
        <v>89.056038403501049</v>
      </c>
      <c r="G1780" s="80"/>
      <c r="H1780" s="79">
        <v>-28.429679704332379</v>
      </c>
      <c r="I1780" s="80">
        <v>21.709748184391039</v>
      </c>
      <c r="J1780" s="104">
        <v>5</v>
      </c>
      <c r="K1780" s="104">
        <v>0</v>
      </c>
      <c r="L1780" s="104">
        <v>0</v>
      </c>
      <c r="M1780" s="104">
        <v>-4.0175308545902686</v>
      </c>
    </row>
    <row r="1781" spans="1:13" x14ac:dyDescent="0.25">
      <c r="A1781" s="79">
        <v>1778</v>
      </c>
      <c r="B1781" s="79">
        <v>50.676513671875441</v>
      </c>
      <c r="C1781" s="79">
        <v>50.676513671875441</v>
      </c>
      <c r="D1781" s="95"/>
      <c r="E1781" s="79">
        <v>1440.156101217887</v>
      </c>
      <c r="F1781" s="79">
        <v>89.046747745182117</v>
      </c>
      <c r="G1781" s="80"/>
      <c r="H1781" s="79">
        <v>-8.661971378428559</v>
      </c>
      <c r="I1781" s="80">
        <v>1.9420398584872189</v>
      </c>
      <c r="J1781" s="104">
        <v>4</v>
      </c>
      <c r="K1781" s="104">
        <v>0.12988604283981789</v>
      </c>
      <c r="L1781" s="104">
        <v>0.36627864080828648</v>
      </c>
      <c r="M1781" s="104">
        <v>-2.6405021568555149</v>
      </c>
    </row>
    <row r="1782" spans="1:13" x14ac:dyDescent="0.25">
      <c r="A1782" s="79">
        <v>1779</v>
      </c>
      <c r="B1782" s="79">
        <v>48.181396484375433</v>
      </c>
      <c r="C1782" s="79">
        <v>48.181396484375433</v>
      </c>
      <c r="D1782" s="95"/>
      <c r="E1782" s="79">
        <v>1369.24833782875</v>
      </c>
      <c r="F1782" s="79">
        <v>89.014939857544732</v>
      </c>
      <c r="G1782" s="80"/>
      <c r="H1782" s="79">
        <v>-6.7189266175590578</v>
      </c>
      <c r="I1782" s="80">
        <v>-1.004902382281792E-3</v>
      </c>
      <c r="J1782" s="104">
        <v>4</v>
      </c>
      <c r="K1782" s="104">
        <v>0</v>
      </c>
      <c r="L1782" s="104">
        <v>0</v>
      </c>
      <c r="M1782" s="104">
        <v>-4.6514769222423524</v>
      </c>
    </row>
    <row r="1783" spans="1:13" x14ac:dyDescent="0.25">
      <c r="A1783" s="79">
        <v>1780</v>
      </c>
      <c r="B1783" s="79">
        <v>43.186279296875433</v>
      </c>
      <c r="C1783" s="79">
        <v>43.186279296875433</v>
      </c>
      <c r="D1783" s="95"/>
      <c r="E1783" s="79">
        <v>1227.294048304115</v>
      </c>
      <c r="F1783" s="79">
        <v>89.061311148291111</v>
      </c>
      <c r="G1783" s="80"/>
      <c r="H1783" s="79">
        <v>-1.937605496936716</v>
      </c>
      <c r="I1783" s="80">
        <v>-4.7823260230046234</v>
      </c>
      <c r="J1783" s="104">
        <v>4</v>
      </c>
      <c r="K1783" s="104">
        <v>0</v>
      </c>
      <c r="L1783" s="104">
        <v>0</v>
      </c>
      <c r="M1783" s="104">
        <v>-4.1092659469027266</v>
      </c>
    </row>
    <row r="1784" spans="1:13" x14ac:dyDescent="0.25">
      <c r="A1784" s="79">
        <v>1781</v>
      </c>
      <c r="B1784" s="79">
        <v>40.381103515625853</v>
      </c>
      <c r="C1784" s="79">
        <v>40.381103515625853</v>
      </c>
      <c r="D1784" s="95"/>
      <c r="E1784" s="79">
        <v>1147.5748505212321</v>
      </c>
      <c r="F1784" s="79">
        <v>89.06211449931962</v>
      </c>
      <c r="G1784" s="80"/>
      <c r="H1784" s="79">
        <v>-2.203828077547432E-4</v>
      </c>
      <c r="I1784" s="80">
        <v>-6.7197111371335847</v>
      </c>
      <c r="J1784" s="104">
        <v>4</v>
      </c>
      <c r="K1784" s="104">
        <v>0</v>
      </c>
      <c r="L1784" s="104">
        <v>0</v>
      </c>
      <c r="M1784" s="104">
        <v>-3.8135416680097709</v>
      </c>
    </row>
    <row r="1785" spans="1:13" x14ac:dyDescent="0.25">
      <c r="A1785" s="79">
        <v>1782</v>
      </c>
      <c r="B1785" s="79">
        <v>37.196655273437912</v>
      </c>
      <c r="C1785" s="79">
        <v>37.196655273437912</v>
      </c>
      <c r="D1785" s="95"/>
      <c r="E1785" s="79">
        <v>1434.1704088759609</v>
      </c>
      <c r="F1785" s="79">
        <v>89.050471422864817</v>
      </c>
      <c r="G1785" s="80"/>
      <c r="H1785" s="79">
        <v>0</v>
      </c>
      <c r="I1785" s="80">
        <v>-6.7199315199413396</v>
      </c>
      <c r="J1785" s="104">
        <v>3</v>
      </c>
      <c r="K1785" s="104">
        <v>0</v>
      </c>
      <c r="L1785" s="104">
        <v>0</v>
      </c>
      <c r="M1785" s="104">
        <v>-4.906632000859795</v>
      </c>
    </row>
    <row r="1786" spans="1:13" x14ac:dyDescent="0.25">
      <c r="A1786" s="79">
        <v>1783</v>
      </c>
      <c r="B1786" s="79">
        <v>34</v>
      </c>
      <c r="C1786" s="79">
        <v>34</v>
      </c>
      <c r="D1786" s="95"/>
      <c r="E1786" s="79">
        <v>1310.9187786731841</v>
      </c>
      <c r="F1786" s="79">
        <v>88.986441627620323</v>
      </c>
      <c r="G1786" s="80"/>
      <c r="H1786" s="79">
        <v>0</v>
      </c>
      <c r="I1786" s="80">
        <v>-6.7199315199413396</v>
      </c>
      <c r="J1786" s="104">
        <v>3</v>
      </c>
      <c r="K1786" s="104">
        <v>0</v>
      </c>
      <c r="L1786" s="104">
        <v>0</v>
      </c>
      <c r="M1786" s="104">
        <v>-4.4261533047899011</v>
      </c>
    </row>
    <row r="1787" spans="1:13" x14ac:dyDescent="0.25">
      <c r="A1787" s="79">
        <v>1784</v>
      </c>
      <c r="B1787" s="79">
        <v>30.706420898437901</v>
      </c>
      <c r="C1787" s="79">
        <v>30.706420898437901</v>
      </c>
      <c r="D1787" s="95"/>
      <c r="E1787" s="79">
        <v>1183.9301112236751</v>
      </c>
      <c r="F1787" s="79">
        <v>89.020400225927261</v>
      </c>
      <c r="G1787" s="80"/>
      <c r="H1787" s="79">
        <v>-5.177146608959438</v>
      </c>
      <c r="I1787" s="80">
        <v>-1.5427849109819021</v>
      </c>
      <c r="J1787" s="104">
        <v>3</v>
      </c>
      <c r="K1787" s="104">
        <v>0</v>
      </c>
      <c r="L1787" s="104">
        <v>0</v>
      </c>
      <c r="M1787" s="104">
        <v>-3.9476603354970559</v>
      </c>
    </row>
    <row r="1788" spans="1:13" x14ac:dyDescent="0.25">
      <c r="A1788" s="79">
        <v>1785</v>
      </c>
      <c r="B1788" s="79">
        <v>28.206420898437901</v>
      </c>
      <c r="C1788" s="79">
        <v>28.206420898437901</v>
      </c>
      <c r="D1788" s="95"/>
      <c r="E1788" s="79">
        <v>1087.5390245565291</v>
      </c>
      <c r="F1788" s="79">
        <v>89.035036598908775</v>
      </c>
      <c r="G1788" s="80"/>
      <c r="H1788" s="79">
        <v>-1.7029804928116801</v>
      </c>
      <c r="I1788" s="80">
        <v>-5.01695102712966</v>
      </c>
      <c r="J1788" s="104">
        <v>3</v>
      </c>
      <c r="K1788" s="104">
        <v>0</v>
      </c>
      <c r="L1788" s="104">
        <v>0</v>
      </c>
      <c r="M1788" s="104">
        <v>-3.5946860260318978</v>
      </c>
    </row>
    <row r="1789" spans="1:13" x14ac:dyDescent="0.25">
      <c r="A1789" s="79">
        <v>1786</v>
      </c>
      <c r="B1789" s="79">
        <v>26.216796875000391</v>
      </c>
      <c r="C1789" s="79">
        <v>26.216796875000391</v>
      </c>
      <c r="D1789" s="95"/>
      <c r="E1789" s="79">
        <v>1615.2642839082339</v>
      </c>
      <c r="F1789" s="79">
        <v>89.049672971890288</v>
      </c>
      <c r="G1789" s="80"/>
      <c r="H1789" s="79">
        <v>-9.3069771816419209</v>
      </c>
      <c r="I1789" s="80">
        <v>2.5870456617005808</v>
      </c>
      <c r="J1789" s="104">
        <v>2</v>
      </c>
      <c r="K1789" s="104">
        <v>0.2086739895293071</v>
      </c>
      <c r="L1789" s="104">
        <v>0.58846065047264595</v>
      </c>
      <c r="M1789" s="104">
        <v>-1.919503050263389</v>
      </c>
    </row>
    <row r="1790" spans="1:13" x14ac:dyDescent="0.25">
      <c r="A1790" s="79">
        <v>1787</v>
      </c>
      <c r="B1790" s="79">
        <v>25</v>
      </c>
      <c r="C1790" s="79">
        <v>25</v>
      </c>
      <c r="D1790" s="95"/>
      <c r="E1790" s="79">
        <v>1540.2952271493029</v>
      </c>
      <c r="F1790" s="79">
        <v>88.977127310638323</v>
      </c>
      <c r="G1790" s="80"/>
      <c r="H1790" s="79">
        <v>-8.4973997546347313</v>
      </c>
      <c r="I1790" s="80">
        <v>1.7774682346933921</v>
      </c>
      <c r="J1790" s="104">
        <v>2</v>
      </c>
      <c r="K1790" s="104">
        <v>0</v>
      </c>
      <c r="L1790" s="104">
        <v>0</v>
      </c>
      <c r="M1790" s="104">
        <v>-3.0805322350605371</v>
      </c>
    </row>
    <row r="1791" spans="1:13" x14ac:dyDescent="0.25">
      <c r="A1791" s="79">
        <v>1788</v>
      </c>
      <c r="B1791" s="79">
        <v>22.72290039062538</v>
      </c>
      <c r="C1791" s="79">
        <v>22.72290039062538</v>
      </c>
      <c r="D1791" s="95"/>
      <c r="E1791" s="79">
        <v>1399.999000746772</v>
      </c>
      <c r="F1791" s="79">
        <v>88.942752247440907</v>
      </c>
      <c r="G1791" s="80"/>
      <c r="H1791" s="79">
        <v>-5.4067830668494503</v>
      </c>
      <c r="I1791" s="80">
        <v>-1.3131484530918891</v>
      </c>
      <c r="J1791" s="104">
        <v>2</v>
      </c>
      <c r="K1791" s="104">
        <v>0</v>
      </c>
      <c r="L1791" s="104">
        <v>0</v>
      </c>
      <c r="M1791" s="104">
        <v>-3.1964773554510439</v>
      </c>
    </row>
    <row r="1792" spans="1:13" x14ac:dyDescent="0.25">
      <c r="A1792" s="79">
        <v>1789</v>
      </c>
      <c r="B1792" s="79">
        <v>21</v>
      </c>
      <c r="C1792" s="79">
        <v>21</v>
      </c>
      <c r="D1792" s="95"/>
      <c r="E1792" s="79">
        <v>1293.8479908054151</v>
      </c>
      <c r="F1792" s="79">
        <v>88.92214420327322</v>
      </c>
      <c r="G1792" s="80"/>
      <c r="H1792" s="79">
        <v>-0.33585495648960401</v>
      </c>
      <c r="I1792" s="80">
        <v>-6.3840765634517354</v>
      </c>
      <c r="J1792" s="104">
        <v>2</v>
      </c>
      <c r="K1792" s="104">
        <v>0</v>
      </c>
      <c r="L1792" s="104">
        <v>0</v>
      </c>
      <c r="M1792" s="104">
        <v>-4.3608880603053057</v>
      </c>
    </row>
    <row r="1793" spans="1:13" x14ac:dyDescent="0.25">
      <c r="A1793" s="79">
        <v>1790</v>
      </c>
      <c r="B1793" s="79">
        <v>18</v>
      </c>
      <c r="C1793" s="79">
        <v>18</v>
      </c>
      <c r="D1793" s="95"/>
      <c r="E1793" s="79">
        <v>1109.0125635474981</v>
      </c>
      <c r="F1793" s="79">
        <v>88.956102801580158</v>
      </c>
      <c r="G1793" s="80"/>
      <c r="H1793" s="79">
        <v>-31.26556304741343</v>
      </c>
      <c r="I1793" s="80">
        <v>24.545631527472089</v>
      </c>
      <c r="J1793" s="104">
        <v>2</v>
      </c>
      <c r="K1793" s="104">
        <v>6.618718253655359E-2</v>
      </c>
      <c r="L1793" s="104">
        <v>0.1866478547530811</v>
      </c>
      <c r="M1793" s="104">
        <v>-2.5281558354747768</v>
      </c>
    </row>
    <row r="1794" spans="1:13" x14ac:dyDescent="0.25">
      <c r="A1794" s="79">
        <v>1791</v>
      </c>
      <c r="B1794" s="79">
        <v>16.736328125000359</v>
      </c>
      <c r="C1794" s="79">
        <v>16.736328125000359</v>
      </c>
      <c r="D1794" s="95"/>
      <c r="E1794" s="79">
        <v>1031.1554532377079</v>
      </c>
      <c r="F1794" s="79">
        <v>88.997099835190454</v>
      </c>
      <c r="G1794" s="80"/>
      <c r="H1794" s="79">
        <v>-9.3892827099920488</v>
      </c>
      <c r="I1794" s="80">
        <v>2.6693511900507092</v>
      </c>
      <c r="J1794" s="104">
        <v>2</v>
      </c>
      <c r="K1794" s="104">
        <v>0.11370074180621589</v>
      </c>
      <c r="L1794" s="104">
        <v>0.32063609189352887</v>
      </c>
      <c r="M1794" s="104">
        <v>-1.4172955999367609</v>
      </c>
    </row>
    <row r="1795" spans="1:13" x14ac:dyDescent="0.25">
      <c r="A1795" s="79">
        <v>1792</v>
      </c>
      <c r="B1795" s="79">
        <v>14</v>
      </c>
      <c r="C1795" s="79">
        <v>14</v>
      </c>
      <c r="D1795" s="95"/>
      <c r="E1795" s="79">
        <v>1667.443164371309</v>
      </c>
      <c r="F1795" s="79">
        <v>89.031009218955873</v>
      </c>
      <c r="G1795" s="80"/>
      <c r="H1795" s="79">
        <v>-1.43851710838872</v>
      </c>
      <c r="I1795" s="80">
        <v>-5.2814144115526194</v>
      </c>
      <c r="J1795" s="104">
        <v>1</v>
      </c>
      <c r="K1795" s="104">
        <v>0</v>
      </c>
      <c r="L1795" s="104">
        <v>0</v>
      </c>
      <c r="M1795" s="104">
        <v>-4.682658484791391</v>
      </c>
    </row>
    <row r="1796" spans="1:13" x14ac:dyDescent="0.25">
      <c r="A1796" s="79">
        <v>1793</v>
      </c>
      <c r="B1796" s="79">
        <v>10.24182128906285</v>
      </c>
      <c r="C1796" s="79">
        <v>10.24182128906285</v>
      </c>
      <c r="D1796" s="95"/>
      <c r="E1796" s="79">
        <v>1219.8324927971721</v>
      </c>
      <c r="F1796" s="79">
        <v>89.073554159624138</v>
      </c>
      <c r="G1796" s="80"/>
      <c r="H1796" s="79">
        <v>0</v>
      </c>
      <c r="I1796" s="80">
        <v>-6.7199315199413396</v>
      </c>
      <c r="J1796" s="104">
        <v>1</v>
      </c>
      <c r="K1796" s="104">
        <v>9.2340690577296838E-2</v>
      </c>
      <c r="L1796" s="104">
        <v>0.26040074742797709</v>
      </c>
      <c r="M1796" s="104">
        <v>-2.4695761282844542</v>
      </c>
    </row>
    <row r="1797" spans="1:13" x14ac:dyDescent="0.25">
      <c r="A1797" s="79">
        <v>1794</v>
      </c>
      <c r="B1797" s="79">
        <v>6.7503662109378402</v>
      </c>
      <c r="C1797" s="79">
        <v>6.7503662109378402</v>
      </c>
      <c r="D1797" s="95"/>
      <c r="E1797" s="79">
        <v>803.98942824509697</v>
      </c>
      <c r="F1797" s="79">
        <v>89.092960554946401</v>
      </c>
      <c r="G1797" s="80"/>
      <c r="H1797" s="79">
        <v>0</v>
      </c>
      <c r="I1797" s="80">
        <v>-6.7199315199413396</v>
      </c>
      <c r="J1797" s="104">
        <v>1</v>
      </c>
      <c r="K1797" s="104">
        <v>8.4750000000000006E-2</v>
      </c>
      <c r="L1797" s="104">
        <v>0.23899500000000001</v>
      </c>
      <c r="M1797" s="104">
        <v>-2.600285448735451</v>
      </c>
    </row>
    <row r="1798" spans="1:13" x14ac:dyDescent="0.25">
      <c r="A1798" s="79">
        <v>1795</v>
      </c>
      <c r="B1798" s="79">
        <v>1.256469726562832</v>
      </c>
      <c r="C1798" s="79">
        <v>1.256469726562832</v>
      </c>
      <c r="D1798" s="95"/>
      <c r="E1798" s="79">
        <v>800</v>
      </c>
      <c r="F1798" s="79">
        <v>89.107678139120381</v>
      </c>
      <c r="G1798" s="80"/>
      <c r="H1798" s="79">
        <v>-78.907415778576379</v>
      </c>
      <c r="I1798" s="80">
        <v>63.801335754411902</v>
      </c>
      <c r="J1798" s="104">
        <v>1</v>
      </c>
      <c r="K1798" s="104">
        <v>8.4750000000000006E-2</v>
      </c>
      <c r="L1798" s="104">
        <v>0.23899500000000001</v>
      </c>
      <c r="M1798" s="104">
        <v>1.2269413454518661</v>
      </c>
    </row>
    <row r="1799" spans="1:13" x14ac:dyDescent="0.25">
      <c r="A1799" s="79">
        <v>1796</v>
      </c>
      <c r="B1799" s="79">
        <v>0</v>
      </c>
      <c r="C1799" s="79">
        <v>0</v>
      </c>
      <c r="D1799" s="95"/>
      <c r="E1799" s="79">
        <v>800</v>
      </c>
      <c r="F1799" s="79">
        <v>89.129125661826464</v>
      </c>
      <c r="G1799" s="80"/>
      <c r="H1799" s="79">
        <v>-2.6887938667018099</v>
      </c>
      <c r="I1799" s="80">
        <v>-4.0311376532395293</v>
      </c>
      <c r="J1799" s="104">
        <v>1</v>
      </c>
      <c r="K1799" s="104">
        <v>8.4750000000000006E-2</v>
      </c>
      <c r="L1799" s="104">
        <v>0.23899500000000001</v>
      </c>
      <c r="M1799" s="104">
        <v>9.8066359429617139E-2</v>
      </c>
    </row>
    <row r="1800" spans="1:13" x14ac:dyDescent="0.25">
      <c r="A1800" s="79">
        <v>1797</v>
      </c>
      <c r="B1800" s="79">
        <v>0</v>
      </c>
      <c r="C1800" s="79">
        <v>0</v>
      </c>
      <c r="D1800" s="95"/>
      <c r="E1800" s="79">
        <v>800</v>
      </c>
      <c r="F1800" s="79">
        <v>89.137812936071541</v>
      </c>
      <c r="G1800" s="80"/>
      <c r="H1800" s="79">
        <v>-2.6887938667018099</v>
      </c>
      <c r="I1800" s="80">
        <v>-4.0311376532395293</v>
      </c>
      <c r="J1800" s="104">
        <v>1</v>
      </c>
      <c r="K1800" s="104">
        <v>8.4750000000000006E-2</v>
      </c>
      <c r="L1800" s="104">
        <v>0.23899500000000001</v>
      </c>
      <c r="M1800" s="104">
        <v>9.8066359429617139E-2</v>
      </c>
    </row>
    <row r="1801" spans="1:13" x14ac:dyDescent="0.25">
      <c r="A1801" s="79">
        <v>1798</v>
      </c>
      <c r="B1801" s="79">
        <v>0</v>
      </c>
      <c r="C1801" s="79">
        <v>0</v>
      </c>
      <c r="D1801" s="95"/>
      <c r="E1801" s="79">
        <v>800</v>
      </c>
      <c r="F1801" s="79">
        <v>89.165661349103246</v>
      </c>
      <c r="G1801" s="80"/>
      <c r="H1801" s="79">
        <v>-2.6887938667018099</v>
      </c>
      <c r="I1801" s="80">
        <v>-4.0311376532395293</v>
      </c>
      <c r="J1801" s="104">
        <v>1</v>
      </c>
      <c r="K1801" s="104">
        <v>8.4750000000000006E-2</v>
      </c>
      <c r="L1801" s="104">
        <v>0.23899500000000001</v>
      </c>
      <c r="M1801" s="104">
        <v>9.8066359429617139E-2</v>
      </c>
    </row>
    <row r="1802" spans="1:13" x14ac:dyDescent="0.25">
      <c r="A1802" s="79">
        <v>1799</v>
      </c>
      <c r="B1802" s="79">
        <v>0</v>
      </c>
      <c r="C1802" s="79">
        <v>0</v>
      </c>
      <c r="D1802" s="95"/>
      <c r="E1802" s="79">
        <v>800</v>
      </c>
      <c r="F1802" s="79">
        <v>89.174348623348322</v>
      </c>
      <c r="G1802" s="80"/>
      <c r="H1802" s="79">
        <v>-2.6887938667018099</v>
      </c>
      <c r="I1802" s="80">
        <v>-4.0311376532395293</v>
      </c>
      <c r="J1802" s="104">
        <v>1</v>
      </c>
      <c r="K1802" s="104">
        <v>8.4750000000000006E-2</v>
      </c>
      <c r="L1802" s="104">
        <v>0.23899500000000001</v>
      </c>
      <c r="M1802" s="104">
        <v>9.8066359429617139E-2</v>
      </c>
    </row>
    <row r="1803" spans="1:13" x14ac:dyDescent="0.25">
      <c r="A1803" s="79">
        <v>1800</v>
      </c>
      <c r="B1803" s="79">
        <v>0</v>
      </c>
      <c r="C1803" s="79">
        <v>0</v>
      </c>
      <c r="D1803" s="95"/>
      <c r="E1803" s="79">
        <v>800</v>
      </c>
      <c r="F1803" s="79">
        <v>89.183035897593399</v>
      </c>
      <c r="G1803" s="80"/>
      <c r="H1803" s="79">
        <v>-2.6887938667018099</v>
      </c>
      <c r="I1803" s="80">
        <v>-4.0311376532395293</v>
      </c>
      <c r="J1803" s="104">
        <v>1</v>
      </c>
      <c r="K1803" s="104">
        <v>8.4750000000000006E-2</v>
      </c>
      <c r="L1803" s="104">
        <v>0.23899500000000001</v>
      </c>
      <c r="M1803" s="104">
        <v>9.8066359429617139E-2</v>
      </c>
    </row>
    <row r="1804" spans="1:13" x14ac:dyDescent="0.25">
      <c r="A1804" s="96"/>
      <c r="B1804" s="96"/>
      <c r="C1804" s="96"/>
      <c r="D1804" s="95"/>
      <c r="E1804" s="96"/>
      <c r="F1804" s="96"/>
      <c r="G1804" s="96"/>
      <c r="H1804" s="96"/>
      <c r="I1804" s="96"/>
      <c r="J1804" s="104"/>
      <c r="K1804" s="104"/>
      <c r="L1804" s="104"/>
      <c r="M1804" s="104"/>
    </row>
    <row r="1805" spans="1:13" x14ac:dyDescent="0.25">
      <c r="A1805" s="96"/>
      <c r="B1805" s="96"/>
      <c r="C1805" s="96"/>
      <c r="D1805" s="95"/>
      <c r="E1805" s="96"/>
      <c r="F1805" s="96"/>
      <c r="G1805" s="96"/>
      <c r="H1805" s="96"/>
      <c r="I1805" s="96"/>
      <c r="J1805" s="104"/>
      <c r="K1805" s="104"/>
      <c r="L1805" s="104"/>
      <c r="M1805" s="104"/>
    </row>
    <row r="1806" spans="1:13" x14ac:dyDescent="0.25">
      <c r="A1806" s="96"/>
      <c r="B1806" s="96"/>
      <c r="C1806" s="96"/>
      <c r="D1806" s="95"/>
      <c r="E1806" s="96"/>
      <c r="F1806" s="96"/>
      <c r="G1806" s="96"/>
      <c r="H1806" s="96"/>
      <c r="I1806" s="96"/>
      <c r="J1806" s="104"/>
      <c r="K1806" s="104"/>
      <c r="L1806" s="104"/>
      <c r="M1806" s="104"/>
    </row>
    <row r="1807" spans="1:13" x14ac:dyDescent="0.25">
      <c r="A1807" s="96"/>
      <c r="B1807" s="96"/>
      <c r="C1807" s="96"/>
      <c r="D1807" s="95"/>
      <c r="E1807" s="96"/>
      <c r="F1807" s="96"/>
      <c r="G1807" s="96"/>
      <c r="H1807" s="96"/>
      <c r="I1807" s="96"/>
      <c r="J1807" s="104"/>
      <c r="K1807" s="104"/>
      <c r="L1807" s="104"/>
      <c r="M1807" s="104"/>
    </row>
    <row r="1808" spans="1:13" x14ac:dyDescent="0.25">
      <c r="A1808" s="96"/>
      <c r="B1808" s="96"/>
      <c r="C1808" s="96"/>
      <c r="D1808" s="95"/>
      <c r="E1808" s="96"/>
      <c r="F1808" s="96"/>
      <c r="G1808" s="96"/>
      <c r="H1808" s="96"/>
      <c r="I1808" s="96"/>
      <c r="J1808" s="104"/>
      <c r="K1808" s="104"/>
      <c r="L1808" s="104"/>
      <c r="M1808" s="104"/>
    </row>
    <row r="1809" spans="1:13" x14ac:dyDescent="0.25">
      <c r="A1809" s="96"/>
      <c r="B1809" s="96"/>
      <c r="C1809" s="96"/>
      <c r="D1809" s="95"/>
      <c r="E1809" s="96"/>
      <c r="F1809" s="96"/>
      <c r="G1809" s="96"/>
      <c r="H1809" s="96"/>
      <c r="I1809" s="96"/>
      <c r="J1809" s="104"/>
      <c r="K1809" s="104"/>
      <c r="L1809" s="104"/>
      <c r="M1809" s="104"/>
    </row>
    <row r="1810" spans="1:13" x14ac:dyDescent="0.25">
      <c r="A1810" s="96"/>
      <c r="B1810" s="96"/>
      <c r="C1810" s="96"/>
      <c r="D1810" s="95"/>
      <c r="E1810" s="96"/>
      <c r="F1810" s="96"/>
      <c r="G1810" s="96"/>
      <c r="H1810" s="96"/>
      <c r="I1810" s="96"/>
      <c r="J1810" s="104"/>
      <c r="K1810" s="104"/>
      <c r="L1810" s="104"/>
      <c r="M1810" s="104"/>
    </row>
    <row r="1811" spans="1:13" x14ac:dyDescent="0.25">
      <c r="A1811" s="96"/>
      <c r="B1811" s="96"/>
      <c r="C1811" s="96"/>
      <c r="D1811" s="95"/>
      <c r="E1811" s="96"/>
      <c r="F1811" s="96"/>
      <c r="G1811" s="96"/>
      <c r="H1811" s="96"/>
      <c r="I1811" s="96"/>
      <c r="J1811" s="104"/>
      <c r="K1811" s="104"/>
      <c r="L1811" s="104"/>
      <c r="M1811" s="104"/>
    </row>
    <row r="1812" spans="1:13" x14ac:dyDescent="0.25">
      <c r="A1812" s="96"/>
      <c r="B1812" s="96"/>
      <c r="C1812" s="96"/>
      <c r="D1812" s="95"/>
      <c r="E1812" s="96"/>
      <c r="F1812" s="96"/>
      <c r="G1812" s="96"/>
      <c r="H1812" s="96"/>
      <c r="I1812" s="96"/>
      <c r="J1812" s="104"/>
      <c r="K1812" s="104"/>
      <c r="L1812" s="104"/>
      <c r="M1812" s="104"/>
    </row>
    <row r="1813" spans="1:13" x14ac:dyDescent="0.25">
      <c r="A1813" s="96"/>
      <c r="B1813" s="96"/>
      <c r="C1813" s="96"/>
      <c r="D1813" s="95"/>
      <c r="E1813" s="96"/>
      <c r="F1813" s="96"/>
      <c r="G1813" s="96"/>
      <c r="H1813" s="96"/>
      <c r="I1813" s="96"/>
      <c r="J1813" s="104"/>
      <c r="K1813" s="104"/>
      <c r="L1813" s="104"/>
      <c r="M1813" s="104"/>
    </row>
    <row r="1814" spans="1:13" x14ac:dyDescent="0.25">
      <c r="A1814" s="96"/>
      <c r="B1814" s="96"/>
      <c r="C1814" s="96"/>
      <c r="D1814" s="95"/>
      <c r="E1814" s="96"/>
      <c r="F1814" s="96"/>
      <c r="G1814" s="96"/>
      <c r="H1814" s="96"/>
      <c r="I1814" s="96"/>
      <c r="J1814" s="104"/>
      <c r="K1814" s="104"/>
      <c r="L1814" s="104"/>
      <c r="M1814" s="104"/>
    </row>
    <row r="1815" spans="1:13" x14ac:dyDescent="0.25">
      <c r="A1815" s="96"/>
      <c r="B1815" s="96"/>
      <c r="C1815" s="96"/>
      <c r="D1815" s="95"/>
      <c r="E1815" s="96"/>
      <c r="F1815" s="96"/>
      <c r="G1815" s="96"/>
      <c r="H1815" s="96"/>
      <c r="I1815" s="96"/>
      <c r="J1815" s="104"/>
      <c r="K1815" s="104"/>
      <c r="L1815" s="104"/>
      <c r="M1815" s="104"/>
    </row>
    <row r="1816" spans="1:13" x14ac:dyDescent="0.25">
      <c r="A1816" s="96"/>
      <c r="B1816" s="96"/>
      <c r="C1816" s="96"/>
      <c r="D1816" s="95"/>
      <c r="E1816" s="96"/>
      <c r="F1816" s="96"/>
      <c r="G1816" s="96"/>
      <c r="H1816" s="96"/>
      <c r="I1816" s="96"/>
      <c r="J1816" s="104"/>
      <c r="K1816" s="104"/>
      <c r="L1816" s="104"/>
      <c r="M1816" s="104"/>
    </row>
    <row r="1817" spans="1:13" x14ac:dyDescent="0.25">
      <c r="A1817" s="96"/>
      <c r="B1817" s="96"/>
      <c r="C1817" s="96"/>
      <c r="D1817" s="95"/>
      <c r="E1817" s="96"/>
      <c r="F1817" s="96"/>
      <c r="G1817" s="96"/>
      <c r="H1817" s="96"/>
      <c r="I1817" s="96"/>
      <c r="J1817" s="104"/>
      <c r="K1817" s="104"/>
      <c r="L1817" s="104"/>
      <c r="M1817" s="104"/>
    </row>
    <row r="1818" spans="1:13" x14ac:dyDescent="0.25">
      <c r="A1818" s="96"/>
      <c r="B1818" s="96"/>
      <c r="C1818" s="96"/>
      <c r="D1818" s="95"/>
      <c r="E1818" s="96"/>
      <c r="F1818" s="96"/>
      <c r="G1818" s="96"/>
      <c r="H1818" s="96"/>
      <c r="I1818" s="96"/>
      <c r="J1818" s="104"/>
      <c r="K1818" s="104"/>
      <c r="L1818" s="104"/>
      <c r="M1818" s="104"/>
    </row>
    <row r="1819" spans="1:13" x14ac:dyDescent="0.25">
      <c r="A1819" s="96"/>
      <c r="B1819" s="96"/>
      <c r="C1819" s="96"/>
      <c r="D1819" s="95"/>
      <c r="E1819" s="96"/>
      <c r="F1819" s="96"/>
      <c r="G1819" s="96"/>
      <c r="H1819" s="96"/>
      <c r="I1819" s="96"/>
      <c r="J1819" s="104"/>
      <c r="K1819" s="104"/>
      <c r="L1819" s="104"/>
      <c r="M1819" s="104"/>
    </row>
    <row r="1820" spans="1:13" x14ac:dyDescent="0.25">
      <c r="A1820" s="96"/>
      <c r="B1820" s="96"/>
      <c r="C1820" s="96"/>
      <c r="D1820" s="95"/>
      <c r="E1820" s="96"/>
      <c r="F1820" s="96"/>
      <c r="G1820" s="96"/>
      <c r="H1820" s="96"/>
      <c r="I1820" s="96"/>
      <c r="J1820" s="104"/>
      <c r="K1820" s="104"/>
      <c r="L1820" s="104"/>
      <c r="M1820" s="104"/>
    </row>
    <row r="1821" spans="1:13" x14ac:dyDescent="0.25">
      <c r="A1821" s="96"/>
      <c r="B1821" s="96"/>
      <c r="C1821" s="96"/>
      <c r="D1821" s="95"/>
      <c r="E1821" s="96"/>
      <c r="F1821" s="96"/>
      <c r="G1821" s="96"/>
      <c r="H1821" s="96"/>
      <c r="I1821" s="96"/>
      <c r="J1821" s="104"/>
      <c r="K1821" s="104"/>
      <c r="L1821" s="104"/>
      <c r="M1821" s="104"/>
    </row>
    <row r="1822" spans="1:13" x14ac:dyDescent="0.25">
      <c r="A1822" s="96"/>
      <c r="B1822" s="96"/>
      <c r="C1822" s="96"/>
      <c r="D1822" s="95"/>
      <c r="E1822" s="96"/>
      <c r="F1822" s="96"/>
      <c r="G1822" s="96"/>
      <c r="H1822" s="96"/>
      <c r="I1822" s="96"/>
      <c r="J1822" s="104"/>
      <c r="K1822" s="104"/>
      <c r="L1822" s="104"/>
      <c r="M1822" s="104"/>
    </row>
    <row r="1823" spans="1:13" x14ac:dyDescent="0.25">
      <c r="A1823" s="96"/>
      <c r="B1823" s="96"/>
      <c r="C1823" s="96"/>
      <c r="D1823" s="95"/>
      <c r="E1823" s="96"/>
      <c r="F1823" s="96"/>
      <c r="G1823" s="96"/>
      <c r="H1823" s="96"/>
      <c r="I1823" s="96"/>
      <c r="J1823" s="104"/>
      <c r="K1823" s="104"/>
      <c r="L1823" s="104"/>
      <c r="M1823" s="104"/>
    </row>
    <row r="1824" spans="1:13" x14ac:dyDescent="0.25">
      <c r="A1824" s="96"/>
      <c r="B1824" s="96"/>
      <c r="C1824" s="96"/>
      <c r="D1824" s="95"/>
      <c r="E1824" s="96"/>
      <c r="F1824" s="96"/>
      <c r="G1824" s="96"/>
      <c r="H1824" s="96"/>
      <c r="I1824" s="96"/>
      <c r="J1824" s="104"/>
      <c r="K1824" s="104"/>
      <c r="L1824" s="104"/>
      <c r="M1824" s="104"/>
    </row>
    <row r="1825" spans="1:13" x14ac:dyDescent="0.25">
      <c r="A1825" s="96"/>
      <c r="B1825" s="96"/>
      <c r="C1825" s="96"/>
      <c r="D1825" s="95"/>
      <c r="E1825" s="96"/>
      <c r="F1825" s="96"/>
      <c r="G1825" s="96"/>
      <c r="H1825" s="96"/>
      <c r="I1825" s="96"/>
      <c r="J1825" s="104"/>
      <c r="K1825" s="104"/>
      <c r="L1825" s="104"/>
      <c r="M1825" s="104"/>
    </row>
    <row r="1826" spans="1:13" x14ac:dyDescent="0.25">
      <c r="A1826" s="96"/>
      <c r="B1826" s="96"/>
      <c r="C1826" s="96"/>
      <c r="D1826" s="95"/>
      <c r="E1826" s="96"/>
      <c r="F1826" s="96"/>
      <c r="G1826" s="96"/>
      <c r="H1826" s="96"/>
      <c r="I1826" s="96"/>
      <c r="J1826" s="104"/>
      <c r="K1826" s="104"/>
      <c r="L1826" s="104"/>
      <c r="M1826" s="104"/>
    </row>
    <row r="1827" spans="1:13" x14ac:dyDescent="0.25">
      <c r="A1827" s="96"/>
      <c r="B1827" s="96"/>
      <c r="C1827" s="96"/>
      <c r="D1827" s="95"/>
      <c r="E1827" s="96"/>
      <c r="F1827" s="96"/>
      <c r="G1827" s="96"/>
      <c r="H1827" s="96"/>
      <c r="I1827" s="96"/>
      <c r="J1827" s="104"/>
      <c r="K1827" s="104"/>
      <c r="L1827" s="104"/>
      <c r="M1827" s="104"/>
    </row>
    <row r="1828" spans="1:13" x14ac:dyDescent="0.25">
      <c r="A1828" s="96"/>
      <c r="B1828" s="96"/>
      <c r="C1828" s="96"/>
      <c r="D1828" s="95"/>
      <c r="E1828" s="96"/>
      <c r="F1828" s="96"/>
      <c r="G1828" s="96"/>
      <c r="H1828" s="96"/>
      <c r="I1828" s="96"/>
      <c r="J1828" s="104"/>
      <c r="K1828" s="104"/>
      <c r="L1828" s="104"/>
      <c r="M1828" s="104"/>
    </row>
    <row r="1829" spans="1:13" x14ac:dyDescent="0.25">
      <c r="A1829" s="96"/>
      <c r="B1829" s="96"/>
      <c r="C1829" s="96"/>
      <c r="D1829" s="95"/>
      <c r="E1829" s="96"/>
      <c r="F1829" s="96"/>
      <c r="G1829" s="96"/>
      <c r="H1829" s="96"/>
      <c r="I1829" s="96"/>
      <c r="J1829" s="104"/>
      <c r="K1829" s="104"/>
      <c r="L1829" s="104"/>
      <c r="M1829" s="104"/>
    </row>
    <row r="1830" spans="1:13" x14ac:dyDescent="0.25">
      <c r="A1830" s="96"/>
      <c r="B1830" s="96"/>
      <c r="C1830" s="96"/>
      <c r="D1830" s="95"/>
      <c r="E1830" s="96"/>
      <c r="F1830" s="96"/>
      <c r="G1830" s="96"/>
      <c r="H1830" s="96"/>
      <c r="I1830" s="96"/>
      <c r="J1830" s="104"/>
      <c r="K1830" s="104"/>
      <c r="L1830" s="104"/>
      <c r="M1830" s="104"/>
    </row>
    <row r="1831" spans="1:13" x14ac:dyDescent="0.25">
      <c r="A1831" s="96"/>
      <c r="B1831" s="96"/>
      <c r="C1831" s="96"/>
      <c r="D1831" s="95"/>
      <c r="E1831" s="96"/>
      <c r="F1831" s="96"/>
      <c r="G1831" s="96"/>
      <c r="H1831" s="96"/>
      <c r="I1831" s="96"/>
      <c r="J1831" s="104"/>
      <c r="K1831" s="104"/>
      <c r="L1831" s="104"/>
      <c r="M1831" s="104"/>
    </row>
    <row r="1832" spans="1:13" x14ac:dyDescent="0.25">
      <c r="A1832" s="96"/>
      <c r="B1832" s="96"/>
      <c r="C1832" s="96"/>
      <c r="D1832" s="95"/>
      <c r="E1832" s="96"/>
      <c r="F1832" s="96"/>
      <c r="G1832" s="96"/>
      <c r="H1832" s="96"/>
      <c r="I1832" s="96"/>
      <c r="J1832" s="104"/>
      <c r="K1832" s="104"/>
      <c r="L1832" s="104"/>
      <c r="M1832" s="104"/>
    </row>
    <row r="1833" spans="1:13" x14ac:dyDescent="0.25">
      <c r="A1833" s="96"/>
      <c r="B1833" s="96"/>
      <c r="C1833" s="96"/>
      <c r="D1833" s="95"/>
      <c r="E1833" s="96"/>
      <c r="F1833" s="96"/>
      <c r="G1833" s="96"/>
      <c r="H1833" s="96"/>
      <c r="I1833" s="96"/>
      <c r="J1833" s="104"/>
      <c r="K1833" s="104"/>
      <c r="L1833" s="104"/>
      <c r="M1833" s="104"/>
    </row>
    <row r="1834" spans="1:13" x14ac:dyDescent="0.25">
      <c r="A1834" s="96"/>
      <c r="B1834" s="96"/>
      <c r="C1834" s="96"/>
      <c r="D1834" s="95"/>
      <c r="E1834" s="96"/>
      <c r="F1834" s="96"/>
      <c r="G1834" s="96"/>
      <c r="H1834" s="96"/>
      <c r="I1834" s="96"/>
      <c r="J1834" s="104"/>
      <c r="K1834" s="104"/>
      <c r="L1834" s="104"/>
      <c r="M1834" s="104"/>
    </row>
    <row r="1835" spans="1:13" x14ac:dyDescent="0.25">
      <c r="A1835" s="96"/>
      <c r="B1835" s="96"/>
      <c r="C1835" s="96"/>
      <c r="D1835" s="95"/>
      <c r="E1835" s="96"/>
      <c r="F1835" s="96"/>
      <c r="G1835" s="96"/>
      <c r="H1835" s="96"/>
      <c r="I1835" s="96"/>
      <c r="J1835" s="104"/>
      <c r="K1835" s="104"/>
      <c r="L1835" s="104"/>
      <c r="M1835" s="104"/>
    </row>
    <row r="1836" spans="1:13" x14ac:dyDescent="0.25">
      <c r="A1836" s="96"/>
      <c r="B1836" s="96"/>
      <c r="C1836" s="96"/>
      <c r="D1836" s="95"/>
      <c r="E1836" s="96"/>
      <c r="F1836" s="96"/>
      <c r="G1836" s="96"/>
      <c r="H1836" s="96"/>
      <c r="I1836" s="96"/>
      <c r="J1836" s="104"/>
      <c r="K1836" s="104"/>
      <c r="L1836" s="104"/>
      <c r="M1836" s="104"/>
    </row>
    <row r="1837" spans="1:13" x14ac:dyDescent="0.25">
      <c r="A1837" s="96"/>
      <c r="B1837" s="96"/>
      <c r="C1837" s="96"/>
      <c r="D1837" s="95"/>
      <c r="E1837" s="96"/>
      <c r="F1837" s="96"/>
      <c r="G1837" s="96"/>
      <c r="H1837" s="96"/>
      <c r="I1837" s="96"/>
      <c r="J1837" s="104"/>
      <c r="K1837" s="104"/>
      <c r="L1837" s="104"/>
      <c r="M1837" s="104"/>
    </row>
    <row r="1838" spans="1:13" x14ac:dyDescent="0.25">
      <c r="A1838" s="96"/>
      <c r="B1838" s="96"/>
      <c r="C1838" s="96"/>
      <c r="D1838" s="95"/>
      <c r="E1838" s="96"/>
      <c r="F1838" s="96"/>
      <c r="G1838" s="96"/>
      <c r="H1838" s="96"/>
      <c r="I1838" s="96"/>
      <c r="J1838" s="104"/>
      <c r="K1838" s="104"/>
      <c r="L1838" s="104"/>
      <c r="M1838" s="104"/>
    </row>
    <row r="1839" spans="1:13" x14ac:dyDescent="0.25">
      <c r="A1839" s="96"/>
      <c r="B1839" s="96"/>
      <c r="C1839" s="96"/>
      <c r="D1839" s="95"/>
      <c r="E1839" s="96"/>
      <c r="F1839" s="96"/>
      <c r="G1839" s="96"/>
      <c r="H1839" s="96"/>
      <c r="I1839" s="96"/>
      <c r="J1839" s="104"/>
      <c r="K1839" s="104"/>
      <c r="L1839" s="104"/>
      <c r="M1839" s="104"/>
    </row>
    <row r="1840" spans="1:13" x14ac:dyDescent="0.25">
      <c r="A1840" s="96"/>
      <c r="B1840" s="96"/>
      <c r="C1840" s="96"/>
      <c r="D1840" s="95"/>
      <c r="E1840" s="96"/>
      <c r="F1840" s="96"/>
      <c r="G1840" s="96"/>
      <c r="H1840" s="96"/>
      <c r="I1840" s="96"/>
      <c r="J1840" s="104"/>
      <c r="K1840" s="104"/>
      <c r="L1840" s="104"/>
      <c r="M1840" s="104"/>
    </row>
    <row r="1841" spans="1:13" x14ac:dyDescent="0.25">
      <c r="A1841" s="96"/>
      <c r="B1841" s="96"/>
      <c r="C1841" s="96"/>
      <c r="D1841" s="95"/>
      <c r="E1841" s="96"/>
      <c r="F1841" s="96"/>
      <c r="G1841" s="96"/>
      <c r="H1841" s="96"/>
      <c r="I1841" s="96"/>
      <c r="J1841" s="104"/>
      <c r="K1841" s="104"/>
      <c r="L1841" s="104"/>
      <c r="M1841" s="104"/>
    </row>
    <row r="1842" spans="1:13" x14ac:dyDescent="0.25">
      <c r="A1842" s="96"/>
      <c r="B1842" s="96"/>
      <c r="C1842" s="96"/>
      <c r="D1842" s="95"/>
      <c r="E1842" s="96"/>
      <c r="F1842" s="96"/>
      <c r="G1842" s="96"/>
      <c r="H1842" s="96"/>
      <c r="I1842" s="96"/>
      <c r="J1842" s="104"/>
      <c r="K1842" s="104"/>
      <c r="L1842" s="104"/>
      <c r="M1842" s="104"/>
    </row>
    <row r="1843" spans="1:13" x14ac:dyDescent="0.25">
      <c r="A1843" s="96"/>
      <c r="B1843" s="96"/>
      <c r="C1843" s="96"/>
      <c r="D1843" s="95"/>
      <c r="E1843" s="96"/>
      <c r="F1843" s="96"/>
      <c r="G1843" s="96"/>
      <c r="H1843" s="96"/>
      <c r="I1843" s="96"/>
      <c r="J1843" s="104"/>
      <c r="K1843" s="104"/>
      <c r="L1843" s="104"/>
      <c r="M1843" s="104"/>
    </row>
    <row r="1844" spans="1:13" x14ac:dyDescent="0.25">
      <c r="A1844" s="96"/>
      <c r="B1844" s="96"/>
      <c r="C1844" s="96"/>
      <c r="D1844" s="95"/>
      <c r="E1844" s="96"/>
      <c r="F1844" s="96"/>
      <c r="G1844" s="96"/>
      <c r="H1844" s="96"/>
      <c r="I1844" s="96"/>
      <c r="J1844" s="104"/>
      <c r="K1844" s="104"/>
      <c r="L1844" s="104"/>
      <c r="M1844" s="104"/>
    </row>
    <row r="1845" spans="1:13" x14ac:dyDescent="0.25">
      <c r="A1845" s="96"/>
      <c r="B1845" s="96"/>
      <c r="C1845" s="96"/>
      <c r="D1845" s="95"/>
      <c r="E1845" s="96"/>
      <c r="F1845" s="96"/>
      <c r="G1845" s="96"/>
      <c r="H1845" s="96"/>
      <c r="I1845" s="96"/>
      <c r="J1845" s="104"/>
      <c r="K1845" s="104"/>
      <c r="L1845" s="104"/>
      <c r="M1845" s="104"/>
    </row>
    <row r="1846" spans="1:13" x14ac:dyDescent="0.25">
      <c r="A1846" s="96"/>
      <c r="B1846" s="96"/>
      <c r="C1846" s="96"/>
      <c r="D1846" s="95"/>
      <c r="E1846" s="96"/>
      <c r="F1846" s="96"/>
      <c r="G1846" s="96"/>
      <c r="H1846" s="96"/>
      <c r="I1846" s="96"/>
      <c r="J1846" s="104"/>
      <c r="K1846" s="104"/>
      <c r="L1846" s="104"/>
      <c r="M1846" s="104"/>
    </row>
    <row r="1847" spans="1:13" x14ac:dyDescent="0.25">
      <c r="A1847" s="96"/>
      <c r="B1847" s="96"/>
      <c r="C1847" s="96"/>
      <c r="D1847" s="95"/>
      <c r="E1847" s="96"/>
      <c r="F1847" s="96"/>
      <c r="G1847" s="96"/>
      <c r="H1847" s="96"/>
      <c r="I1847" s="96"/>
      <c r="J1847" s="104"/>
      <c r="K1847" s="104"/>
      <c r="L1847" s="104"/>
      <c r="M1847" s="104"/>
    </row>
    <row r="1848" spans="1:13" x14ac:dyDescent="0.25">
      <c r="A1848" s="96"/>
      <c r="B1848" s="96"/>
      <c r="C1848" s="96"/>
      <c r="D1848" s="95"/>
      <c r="E1848" s="96"/>
      <c r="F1848" s="96"/>
      <c r="G1848" s="96"/>
      <c r="H1848" s="96"/>
      <c r="I1848" s="96"/>
      <c r="J1848" s="104"/>
      <c r="K1848" s="104"/>
      <c r="L1848" s="104"/>
      <c r="M1848" s="104"/>
    </row>
    <row r="1849" spans="1:13" x14ac:dyDescent="0.25">
      <c r="A1849" s="96"/>
      <c r="B1849" s="96"/>
      <c r="C1849" s="96"/>
      <c r="D1849" s="95"/>
      <c r="E1849" s="96"/>
      <c r="F1849" s="96"/>
      <c r="G1849" s="96"/>
      <c r="H1849" s="96"/>
      <c r="I1849" s="96"/>
      <c r="J1849" s="104"/>
      <c r="K1849" s="104"/>
      <c r="L1849" s="104"/>
      <c r="M1849" s="104"/>
    </row>
    <row r="1850" spans="1:13" x14ac:dyDescent="0.25">
      <c r="A1850" s="96"/>
      <c r="B1850" s="96"/>
      <c r="C1850" s="96"/>
      <c r="D1850" s="95"/>
      <c r="E1850" s="96"/>
      <c r="F1850" s="96"/>
      <c r="G1850" s="96"/>
      <c r="H1850" s="96"/>
      <c r="I1850" s="96"/>
      <c r="J1850" s="104"/>
      <c r="K1850" s="104"/>
      <c r="L1850" s="104"/>
      <c r="M1850" s="104"/>
    </row>
    <row r="1851" spans="1:13" x14ac:dyDescent="0.25">
      <c r="A1851" s="96"/>
      <c r="B1851" s="96"/>
      <c r="C1851" s="96"/>
      <c r="D1851" s="95"/>
      <c r="E1851" s="96"/>
      <c r="F1851" s="96"/>
      <c r="G1851" s="96"/>
      <c r="H1851" s="96"/>
      <c r="I1851" s="96"/>
      <c r="J1851" s="104"/>
      <c r="K1851" s="104"/>
      <c r="L1851" s="104"/>
      <c r="M1851" s="104"/>
    </row>
    <row r="1852" spans="1:13" x14ac:dyDescent="0.25">
      <c r="A1852" s="96"/>
      <c r="B1852" s="96"/>
      <c r="C1852" s="96"/>
      <c r="D1852" s="95"/>
      <c r="E1852" s="96"/>
      <c r="F1852" s="96"/>
      <c r="G1852" s="96"/>
      <c r="H1852" s="96"/>
      <c r="I1852" s="96"/>
      <c r="J1852" s="104"/>
      <c r="K1852" s="104"/>
      <c r="L1852" s="104"/>
      <c r="M1852" s="104"/>
    </row>
    <row r="1853" spans="1:13" x14ac:dyDescent="0.25">
      <c r="A1853" s="96"/>
      <c r="B1853" s="96"/>
      <c r="C1853" s="96"/>
      <c r="D1853" s="95"/>
      <c r="E1853" s="96"/>
      <c r="F1853" s="96"/>
      <c r="G1853" s="96"/>
      <c r="H1853" s="96"/>
      <c r="I1853" s="96"/>
      <c r="J1853" s="104"/>
      <c r="K1853" s="104"/>
      <c r="L1853" s="104"/>
      <c r="M1853" s="104"/>
    </row>
    <row r="1854" spans="1:13" x14ac:dyDescent="0.25">
      <c r="A1854" s="96"/>
      <c r="B1854" s="96"/>
      <c r="C1854" s="96"/>
      <c r="D1854" s="95"/>
      <c r="E1854" s="96"/>
      <c r="F1854" s="96"/>
      <c r="G1854" s="96"/>
      <c r="H1854" s="96"/>
      <c r="I1854" s="96"/>
      <c r="J1854" s="104"/>
      <c r="K1854" s="104"/>
      <c r="L1854" s="104"/>
      <c r="M1854" s="104"/>
    </row>
    <row r="1855" spans="1:13" x14ac:dyDescent="0.25">
      <c r="A1855" s="96"/>
      <c r="B1855" s="96"/>
      <c r="C1855" s="96"/>
      <c r="D1855" s="95"/>
      <c r="E1855" s="96"/>
      <c r="F1855" s="96"/>
      <c r="G1855" s="96"/>
      <c r="H1855" s="96"/>
      <c r="I1855" s="96"/>
      <c r="J1855" s="104"/>
      <c r="K1855" s="104"/>
      <c r="L1855" s="104"/>
      <c r="M1855" s="104"/>
    </row>
    <row r="1856" spans="1:13" x14ac:dyDescent="0.25">
      <c r="A1856" s="96"/>
      <c r="B1856" s="96"/>
      <c r="C1856" s="96"/>
      <c r="D1856" s="95"/>
      <c r="E1856" s="96"/>
      <c r="F1856" s="96"/>
      <c r="G1856" s="96"/>
      <c r="H1856" s="96"/>
      <c r="I1856" s="96"/>
      <c r="J1856" s="104"/>
      <c r="K1856" s="104"/>
      <c r="L1856" s="104"/>
      <c r="M1856" s="104"/>
    </row>
    <row r="1857" spans="1:13" x14ac:dyDescent="0.25">
      <c r="A1857" s="96"/>
      <c r="B1857" s="96"/>
      <c r="C1857" s="96"/>
      <c r="D1857" s="95"/>
      <c r="E1857" s="96"/>
      <c r="F1857" s="96"/>
      <c r="G1857" s="96"/>
      <c r="H1857" s="96"/>
      <c r="I1857" s="96"/>
      <c r="J1857" s="104"/>
      <c r="K1857" s="104"/>
      <c r="L1857" s="104"/>
      <c r="M1857" s="104"/>
    </row>
    <row r="1858" spans="1:13" x14ac:dyDescent="0.25">
      <c r="A1858" s="96"/>
      <c r="B1858" s="96"/>
      <c r="C1858" s="96"/>
      <c r="D1858" s="95"/>
      <c r="E1858" s="96"/>
      <c r="F1858" s="96"/>
      <c r="G1858" s="96"/>
      <c r="H1858" s="96"/>
      <c r="I1858" s="96"/>
      <c r="J1858" s="104"/>
      <c r="K1858" s="104"/>
      <c r="L1858" s="104"/>
      <c r="M1858" s="104"/>
    </row>
    <row r="1859" spans="1:13" x14ac:dyDescent="0.25">
      <c r="A1859" s="96"/>
      <c r="B1859" s="96"/>
      <c r="C1859" s="96"/>
      <c r="D1859" s="95"/>
      <c r="E1859" s="96"/>
      <c r="F1859" s="96"/>
      <c r="G1859" s="96"/>
      <c r="H1859" s="96"/>
      <c r="I1859" s="96"/>
      <c r="J1859" s="104"/>
      <c r="K1859" s="104"/>
      <c r="L1859" s="104"/>
      <c r="M1859" s="104"/>
    </row>
    <row r="1860" spans="1:13" x14ac:dyDescent="0.25">
      <c r="A1860" s="96"/>
      <c r="B1860" s="96"/>
      <c r="C1860" s="96"/>
      <c r="D1860" s="95"/>
      <c r="E1860" s="96"/>
      <c r="F1860" s="96"/>
      <c r="G1860" s="96"/>
      <c r="H1860" s="96"/>
      <c r="I1860" s="96"/>
      <c r="J1860" s="104"/>
      <c r="K1860" s="104"/>
      <c r="L1860" s="104"/>
      <c r="M1860" s="104"/>
    </row>
    <row r="1861" spans="1:13" x14ac:dyDescent="0.25">
      <c r="A1861" s="96"/>
      <c r="B1861" s="96"/>
      <c r="C1861" s="96"/>
      <c r="D1861" s="95"/>
      <c r="E1861" s="96"/>
      <c r="F1861" s="96"/>
      <c r="G1861" s="96"/>
      <c r="H1861" s="96"/>
      <c r="I1861" s="96"/>
      <c r="J1861" s="104"/>
      <c r="K1861" s="104"/>
      <c r="L1861" s="104"/>
      <c r="M1861" s="104"/>
    </row>
    <row r="1862" spans="1:13" x14ac:dyDescent="0.25">
      <c r="A1862" s="96"/>
      <c r="B1862" s="96"/>
      <c r="C1862" s="96"/>
      <c r="D1862" s="95"/>
      <c r="E1862" s="96"/>
      <c r="F1862" s="96"/>
      <c r="G1862" s="96"/>
      <c r="H1862" s="96"/>
      <c r="I1862" s="96"/>
      <c r="J1862" s="104"/>
      <c r="K1862" s="104"/>
      <c r="L1862" s="104"/>
      <c r="M1862" s="104"/>
    </row>
    <row r="1863" spans="1:13" x14ac:dyDescent="0.25">
      <c r="A1863" s="96"/>
      <c r="B1863" s="96"/>
      <c r="C1863" s="96"/>
      <c r="D1863" s="95"/>
      <c r="E1863" s="96"/>
      <c r="F1863" s="96"/>
      <c r="G1863" s="96"/>
      <c r="H1863" s="96"/>
      <c r="I1863" s="96"/>
      <c r="J1863" s="104"/>
      <c r="K1863" s="104"/>
      <c r="L1863" s="104"/>
      <c r="M1863" s="104"/>
    </row>
    <row r="1864" spans="1:13" x14ac:dyDescent="0.25">
      <c r="A1864" s="96"/>
      <c r="B1864" s="96"/>
      <c r="C1864" s="96"/>
      <c r="D1864" s="95"/>
      <c r="E1864" s="96"/>
      <c r="F1864" s="96"/>
      <c r="G1864" s="96"/>
      <c r="H1864" s="96"/>
      <c r="I1864" s="96"/>
      <c r="J1864" s="104"/>
      <c r="K1864" s="104"/>
      <c r="L1864" s="104"/>
      <c r="M1864" s="104"/>
    </row>
    <row r="1865" spans="1:13" x14ac:dyDescent="0.25">
      <c r="A1865" s="96"/>
      <c r="B1865" s="96"/>
      <c r="C1865" s="96"/>
      <c r="D1865" s="95"/>
      <c r="E1865" s="96"/>
      <c r="F1865" s="96"/>
      <c r="G1865" s="96"/>
      <c r="H1865" s="96"/>
      <c r="I1865" s="96"/>
      <c r="J1865" s="104"/>
      <c r="K1865" s="104"/>
      <c r="L1865" s="104"/>
      <c r="M1865" s="104"/>
    </row>
    <row r="1866" spans="1:13" x14ac:dyDescent="0.25">
      <c r="A1866" s="96"/>
      <c r="B1866" s="96"/>
      <c r="C1866" s="96"/>
      <c r="D1866" s="95"/>
      <c r="E1866" s="96"/>
      <c r="F1866" s="96"/>
      <c r="G1866" s="96"/>
      <c r="H1866" s="96"/>
      <c r="I1866" s="96"/>
      <c r="J1866" s="104"/>
      <c r="K1866" s="104"/>
      <c r="L1866" s="104"/>
      <c r="M1866" s="104"/>
    </row>
    <row r="1867" spans="1:13" x14ac:dyDescent="0.25">
      <c r="A1867" s="96"/>
      <c r="B1867" s="96"/>
      <c r="C1867" s="96"/>
      <c r="D1867" s="95"/>
      <c r="E1867" s="96"/>
      <c r="F1867" s="96"/>
      <c r="G1867" s="96"/>
      <c r="H1867" s="96"/>
      <c r="I1867" s="96"/>
      <c r="J1867" s="104"/>
      <c r="K1867" s="104"/>
      <c r="L1867" s="104"/>
      <c r="M1867" s="104"/>
    </row>
    <row r="1868" spans="1:13" x14ac:dyDescent="0.25">
      <c r="A1868" s="96"/>
      <c r="B1868" s="96"/>
      <c r="C1868" s="96"/>
      <c r="D1868" s="95"/>
      <c r="E1868" s="96"/>
      <c r="F1868" s="96"/>
      <c r="G1868" s="96"/>
      <c r="H1868" s="96"/>
      <c r="I1868" s="96"/>
      <c r="J1868" s="104"/>
      <c r="K1868" s="104"/>
      <c r="L1868" s="104"/>
      <c r="M1868" s="104"/>
    </row>
    <row r="1869" spans="1:13" x14ac:dyDescent="0.25">
      <c r="A1869" s="96"/>
      <c r="B1869" s="96"/>
      <c r="C1869" s="96"/>
      <c r="D1869" s="95"/>
      <c r="E1869" s="96"/>
      <c r="F1869" s="96"/>
      <c r="G1869" s="96"/>
      <c r="H1869" s="96"/>
      <c r="I1869" s="96"/>
      <c r="J1869" s="104"/>
      <c r="K1869" s="104"/>
      <c r="L1869" s="104"/>
      <c r="M1869" s="104"/>
    </row>
    <row r="1870" spans="1:13" x14ac:dyDescent="0.25">
      <c r="A1870" s="96"/>
      <c r="B1870" s="96"/>
      <c r="C1870" s="96"/>
      <c r="D1870" s="95"/>
      <c r="E1870" s="96"/>
      <c r="F1870" s="96"/>
      <c r="G1870" s="96"/>
      <c r="H1870" s="96"/>
      <c r="I1870" s="96"/>
      <c r="J1870" s="104"/>
      <c r="K1870" s="104"/>
      <c r="L1870" s="104"/>
      <c r="M1870" s="104"/>
    </row>
    <row r="1871" spans="1:13" x14ac:dyDescent="0.25">
      <c r="A1871" s="96"/>
      <c r="B1871" s="96"/>
      <c r="C1871" s="96"/>
      <c r="D1871" s="95"/>
      <c r="E1871" s="96"/>
      <c r="F1871" s="96"/>
      <c r="G1871" s="96"/>
      <c r="H1871" s="96"/>
      <c r="I1871" s="96"/>
      <c r="J1871" s="104"/>
      <c r="K1871" s="104"/>
      <c r="L1871" s="104"/>
      <c r="M1871" s="104"/>
    </row>
    <row r="1872" spans="1:13" x14ac:dyDescent="0.25">
      <c r="A1872" s="96"/>
      <c r="B1872" s="96"/>
      <c r="C1872" s="96"/>
      <c r="D1872" s="95"/>
      <c r="E1872" s="96"/>
      <c r="F1872" s="96"/>
      <c r="G1872" s="96"/>
      <c r="H1872" s="96"/>
      <c r="I1872" s="96"/>
      <c r="J1872" s="104"/>
      <c r="K1872" s="104"/>
      <c r="L1872" s="104"/>
      <c r="M1872" s="104"/>
    </row>
    <row r="1873" spans="1:13" x14ac:dyDescent="0.25">
      <c r="A1873" s="96"/>
      <c r="B1873" s="96"/>
      <c r="C1873" s="96"/>
      <c r="D1873" s="95"/>
      <c r="E1873" s="96"/>
      <c r="F1873" s="96"/>
      <c r="G1873" s="96"/>
      <c r="H1873" s="96"/>
      <c r="I1873" s="96"/>
      <c r="J1873" s="104"/>
      <c r="K1873" s="104"/>
      <c r="L1873" s="104"/>
      <c r="M1873" s="104"/>
    </row>
    <row r="1874" spans="1:13" x14ac:dyDescent="0.25">
      <c r="A1874" s="96"/>
      <c r="B1874" s="96"/>
      <c r="C1874" s="96"/>
      <c r="D1874" s="95"/>
      <c r="E1874" s="96"/>
      <c r="F1874" s="96"/>
      <c r="G1874" s="96"/>
      <c r="H1874" s="96"/>
      <c r="I1874" s="96"/>
      <c r="J1874" s="104"/>
      <c r="K1874" s="104"/>
      <c r="L1874" s="104"/>
      <c r="M1874" s="104"/>
    </row>
    <row r="1875" spans="1:13" x14ac:dyDescent="0.25">
      <c r="A1875" s="96"/>
      <c r="B1875" s="96"/>
      <c r="C1875" s="96"/>
      <c r="D1875" s="95"/>
      <c r="E1875" s="96"/>
      <c r="F1875" s="96"/>
      <c r="G1875" s="96"/>
      <c r="H1875" s="96"/>
      <c r="I1875" s="96"/>
      <c r="J1875" s="104"/>
      <c r="K1875" s="104"/>
      <c r="L1875" s="104"/>
      <c r="M1875" s="104"/>
    </row>
    <row r="1876" spans="1:13" x14ac:dyDescent="0.25">
      <c r="A1876" s="96"/>
      <c r="B1876" s="96"/>
      <c r="C1876" s="96"/>
      <c r="D1876" s="95"/>
      <c r="E1876" s="96"/>
      <c r="F1876" s="96"/>
      <c r="G1876" s="96"/>
      <c r="H1876" s="96"/>
      <c r="I1876" s="96"/>
      <c r="J1876" s="104"/>
      <c r="K1876" s="104"/>
      <c r="L1876" s="104"/>
      <c r="M1876" s="104"/>
    </row>
    <row r="1877" spans="1:13" x14ac:dyDescent="0.25">
      <c r="A1877" s="96"/>
      <c r="B1877" s="96"/>
      <c r="C1877" s="96"/>
      <c r="D1877" s="95"/>
      <c r="E1877" s="96"/>
      <c r="F1877" s="96"/>
      <c r="G1877" s="96"/>
      <c r="H1877" s="96"/>
      <c r="I1877" s="96"/>
      <c r="J1877" s="104"/>
      <c r="K1877" s="104"/>
      <c r="L1877" s="104"/>
      <c r="M1877" s="104"/>
    </row>
    <row r="1878" spans="1:13" x14ac:dyDescent="0.25">
      <c r="A1878" s="96"/>
      <c r="B1878" s="96"/>
      <c r="C1878" s="96"/>
      <c r="D1878" s="95"/>
      <c r="E1878" s="96"/>
      <c r="F1878" s="96"/>
      <c r="G1878" s="96"/>
      <c r="H1878" s="96"/>
      <c r="I1878" s="96"/>
      <c r="J1878" s="104"/>
      <c r="K1878" s="104"/>
      <c r="L1878" s="104"/>
      <c r="M1878" s="104"/>
    </row>
    <row r="1879" spans="1:13" x14ac:dyDescent="0.25">
      <c r="A1879" s="96"/>
      <c r="B1879" s="96"/>
      <c r="C1879" s="96"/>
      <c r="D1879" s="95"/>
      <c r="E1879" s="96"/>
      <c r="F1879" s="96"/>
      <c r="G1879" s="96"/>
      <c r="H1879" s="96"/>
      <c r="I1879" s="96"/>
      <c r="J1879" s="104"/>
      <c r="K1879" s="104"/>
      <c r="L1879" s="104"/>
      <c r="M1879" s="104"/>
    </row>
    <row r="1880" spans="1:13" x14ac:dyDescent="0.25">
      <c r="A1880" s="96"/>
      <c r="B1880" s="96"/>
      <c r="C1880" s="96"/>
      <c r="D1880" s="95"/>
      <c r="E1880" s="96"/>
      <c r="F1880" s="96"/>
      <c r="G1880" s="96"/>
      <c r="H1880" s="96"/>
      <c r="I1880" s="96"/>
      <c r="J1880" s="104"/>
      <c r="K1880" s="104"/>
      <c r="L1880" s="104"/>
      <c r="M1880" s="104"/>
    </row>
    <row r="1881" spans="1:13" x14ac:dyDescent="0.25">
      <c r="A1881" s="96"/>
      <c r="B1881" s="96"/>
      <c r="C1881" s="96"/>
      <c r="D1881" s="95"/>
      <c r="E1881" s="96"/>
      <c r="F1881" s="96"/>
      <c r="G1881" s="96"/>
      <c r="H1881" s="96"/>
      <c r="I1881" s="96"/>
      <c r="J1881" s="104"/>
      <c r="K1881" s="104"/>
      <c r="L1881" s="104"/>
      <c r="M1881" s="104"/>
    </row>
    <row r="1882" spans="1:13" x14ac:dyDescent="0.25">
      <c r="A1882" s="96"/>
      <c r="B1882" s="96"/>
      <c r="C1882" s="96"/>
      <c r="D1882" s="95"/>
      <c r="E1882" s="96"/>
      <c r="F1882" s="96"/>
      <c r="G1882" s="96"/>
      <c r="H1882" s="96"/>
      <c r="I1882" s="96"/>
      <c r="J1882" s="104"/>
      <c r="K1882" s="104"/>
      <c r="L1882" s="104"/>
      <c r="M1882" s="104"/>
    </row>
    <row r="1883" spans="1:13" x14ac:dyDescent="0.25">
      <c r="A1883" s="96"/>
      <c r="B1883" s="96"/>
      <c r="C1883" s="96"/>
      <c r="D1883" s="95"/>
      <c r="E1883" s="96"/>
      <c r="F1883" s="96"/>
      <c r="G1883" s="96"/>
      <c r="H1883" s="96"/>
      <c r="I1883" s="96"/>
      <c r="J1883" s="104"/>
      <c r="K1883" s="104"/>
      <c r="L1883" s="104"/>
      <c r="M1883" s="104"/>
    </row>
    <row r="1884" spans="1:13" x14ac:dyDescent="0.25">
      <c r="A1884" s="96"/>
      <c r="B1884" s="96"/>
      <c r="C1884" s="96"/>
      <c r="D1884" s="95"/>
      <c r="E1884" s="96"/>
      <c r="F1884" s="96"/>
      <c r="G1884" s="96"/>
      <c r="H1884" s="96"/>
      <c r="I1884" s="96"/>
      <c r="J1884" s="104"/>
      <c r="K1884" s="104"/>
      <c r="L1884" s="104"/>
      <c r="M1884" s="104"/>
    </row>
    <row r="1885" spans="1:13" x14ac:dyDescent="0.25">
      <c r="A1885" s="96"/>
      <c r="B1885" s="96"/>
      <c r="C1885" s="96"/>
      <c r="D1885" s="95"/>
      <c r="E1885" s="96"/>
      <c r="F1885" s="96"/>
      <c r="G1885" s="96"/>
      <c r="H1885" s="96"/>
      <c r="I1885" s="96"/>
      <c r="J1885" s="104"/>
      <c r="K1885" s="104"/>
      <c r="L1885" s="104"/>
      <c r="M1885" s="104"/>
    </row>
    <row r="1886" spans="1:13" x14ac:dyDescent="0.25">
      <c r="A1886" s="96"/>
      <c r="B1886" s="96"/>
      <c r="C1886" s="96"/>
      <c r="D1886" s="95"/>
      <c r="E1886" s="96"/>
      <c r="F1886" s="96"/>
      <c r="G1886" s="96"/>
      <c r="H1886" s="96"/>
      <c r="I1886" s="96"/>
      <c r="J1886" s="104"/>
      <c r="K1886" s="104"/>
      <c r="L1886" s="104"/>
      <c r="M1886" s="104"/>
    </row>
    <row r="1887" spans="1:13" x14ac:dyDescent="0.25">
      <c r="A1887" s="96"/>
      <c r="B1887" s="96"/>
      <c r="C1887" s="96"/>
      <c r="D1887" s="95"/>
      <c r="E1887" s="96"/>
      <c r="F1887" s="96"/>
      <c r="G1887" s="96"/>
      <c r="H1887" s="96"/>
      <c r="I1887" s="96"/>
      <c r="J1887" s="104"/>
      <c r="K1887" s="104"/>
      <c r="L1887" s="104"/>
      <c r="M1887" s="104"/>
    </row>
    <row r="1888" spans="1:13" x14ac:dyDescent="0.25">
      <c r="A1888" s="96"/>
      <c r="B1888" s="96"/>
      <c r="C1888" s="96"/>
      <c r="D1888" s="95"/>
      <c r="E1888" s="96"/>
      <c r="F1888" s="96"/>
      <c r="G1888" s="96"/>
      <c r="H1888" s="96"/>
      <c r="I1888" s="96"/>
      <c r="J1888" s="104"/>
      <c r="K1888" s="104"/>
      <c r="L1888" s="104"/>
      <c r="M1888" s="104"/>
    </row>
    <row r="1889" spans="1:13" x14ac:dyDescent="0.25">
      <c r="A1889" s="96"/>
      <c r="B1889" s="96"/>
      <c r="C1889" s="96"/>
      <c r="D1889" s="95"/>
      <c r="E1889" s="96"/>
      <c r="F1889" s="96"/>
      <c r="G1889" s="96"/>
      <c r="H1889" s="96"/>
      <c r="I1889" s="96"/>
      <c r="J1889" s="104"/>
      <c r="K1889" s="104"/>
      <c r="L1889" s="104"/>
      <c r="M1889" s="104"/>
    </row>
    <row r="1890" spans="1:13" x14ac:dyDescent="0.25">
      <c r="A1890" s="96"/>
      <c r="B1890" s="96"/>
      <c r="C1890" s="96"/>
      <c r="D1890" s="95"/>
      <c r="E1890" s="96"/>
      <c r="F1890" s="96"/>
      <c r="G1890" s="96"/>
      <c r="H1890" s="96"/>
      <c r="I1890" s="96"/>
      <c r="J1890" s="104"/>
      <c r="K1890" s="104"/>
      <c r="L1890" s="104"/>
      <c r="M1890" s="104"/>
    </row>
    <row r="1891" spans="1:13" x14ac:dyDescent="0.25">
      <c r="A1891" s="96"/>
      <c r="B1891" s="96"/>
      <c r="C1891" s="96"/>
      <c r="D1891" s="95"/>
      <c r="E1891" s="96"/>
      <c r="F1891" s="96"/>
      <c r="G1891" s="96"/>
      <c r="H1891" s="96"/>
      <c r="I1891" s="96"/>
      <c r="J1891" s="104"/>
      <c r="K1891" s="104"/>
      <c r="L1891" s="104"/>
      <c r="M1891" s="104"/>
    </row>
    <row r="1892" spans="1:13" x14ac:dyDescent="0.25">
      <c r="A1892" s="96"/>
      <c r="B1892" s="96"/>
      <c r="C1892" s="96"/>
      <c r="D1892" s="95"/>
      <c r="E1892" s="96"/>
      <c r="F1892" s="96"/>
      <c r="G1892" s="96"/>
      <c r="H1892" s="96"/>
      <c r="I1892" s="96"/>
      <c r="J1892" s="104"/>
      <c r="K1892" s="104"/>
      <c r="L1892" s="104"/>
      <c r="M1892" s="104"/>
    </row>
    <row r="1893" spans="1:13" x14ac:dyDescent="0.25">
      <c r="A1893" s="96"/>
      <c r="B1893" s="96"/>
      <c r="C1893" s="96"/>
      <c r="D1893" s="95"/>
      <c r="E1893" s="96"/>
      <c r="F1893" s="96"/>
      <c r="G1893" s="96"/>
      <c r="H1893" s="96"/>
      <c r="I1893" s="96"/>
      <c r="J1893" s="104"/>
      <c r="K1893" s="104"/>
      <c r="L1893" s="104"/>
      <c r="M1893" s="104"/>
    </row>
    <row r="1894" spans="1:13" x14ac:dyDescent="0.25">
      <c r="A1894" s="96"/>
      <c r="B1894" s="96"/>
      <c r="C1894" s="96"/>
      <c r="D1894" s="95"/>
      <c r="E1894" s="96"/>
      <c r="F1894" s="96"/>
      <c r="G1894" s="96"/>
      <c r="H1894" s="96"/>
      <c r="I1894" s="96"/>
      <c r="J1894" s="104"/>
      <c r="K1894" s="104"/>
      <c r="L1894" s="104"/>
      <c r="M1894" s="104"/>
    </row>
    <row r="1895" spans="1:13" x14ac:dyDescent="0.25">
      <c r="A1895" s="96"/>
      <c r="B1895" s="96"/>
      <c r="C1895" s="96"/>
      <c r="D1895" s="95"/>
      <c r="E1895" s="96"/>
      <c r="F1895" s="96"/>
      <c r="G1895" s="96"/>
      <c r="H1895" s="96"/>
      <c r="I1895" s="96"/>
      <c r="J1895" s="104"/>
      <c r="K1895" s="104"/>
      <c r="L1895" s="104"/>
      <c r="M1895" s="104"/>
    </row>
    <row r="1896" spans="1:13" x14ac:dyDescent="0.25">
      <c r="A1896" s="96"/>
      <c r="B1896" s="96"/>
      <c r="C1896" s="96"/>
      <c r="D1896" s="95"/>
      <c r="E1896" s="96"/>
      <c r="F1896" s="96"/>
      <c r="G1896" s="96"/>
      <c r="H1896" s="96"/>
      <c r="I1896" s="96"/>
      <c r="J1896" s="104"/>
      <c r="K1896" s="104"/>
      <c r="L1896" s="104"/>
      <c r="M1896" s="104"/>
    </row>
    <row r="1897" spans="1:13" x14ac:dyDescent="0.25">
      <c r="A1897" s="96"/>
      <c r="B1897" s="96"/>
      <c r="C1897" s="96"/>
      <c r="D1897" s="95"/>
      <c r="E1897" s="96"/>
      <c r="F1897" s="96"/>
      <c r="G1897" s="96"/>
      <c r="H1897" s="96"/>
      <c r="I1897" s="96"/>
      <c r="J1897" s="104"/>
      <c r="K1897" s="104"/>
      <c r="L1897" s="104"/>
      <c r="M1897" s="104"/>
    </row>
    <row r="1898" spans="1:13" x14ac:dyDescent="0.25">
      <c r="A1898" s="96"/>
      <c r="B1898" s="96"/>
      <c r="C1898" s="96"/>
      <c r="D1898" s="95"/>
      <c r="E1898" s="96"/>
      <c r="F1898" s="96"/>
      <c r="G1898" s="96"/>
      <c r="H1898" s="96"/>
      <c r="I1898" s="96"/>
      <c r="J1898" s="104"/>
      <c r="K1898" s="104"/>
      <c r="L1898" s="104"/>
      <c r="M1898" s="104"/>
    </row>
    <row r="1899" spans="1:13" x14ac:dyDescent="0.25">
      <c r="A1899" s="96"/>
      <c r="B1899" s="96"/>
      <c r="C1899" s="96"/>
      <c r="D1899" s="95"/>
      <c r="E1899" s="96"/>
      <c r="F1899" s="96"/>
      <c r="G1899" s="96"/>
      <c r="H1899" s="96"/>
      <c r="I1899" s="96"/>
      <c r="J1899" s="104"/>
      <c r="K1899" s="104"/>
      <c r="L1899" s="104"/>
      <c r="M1899" s="104"/>
    </row>
    <row r="1900" spans="1:13" x14ac:dyDescent="0.25">
      <c r="A1900" s="96"/>
      <c r="B1900" s="96"/>
      <c r="C1900" s="96"/>
      <c r="D1900" s="95"/>
      <c r="E1900" s="96"/>
      <c r="F1900" s="96"/>
      <c r="G1900" s="96"/>
      <c r="H1900" s="96"/>
      <c r="I1900" s="96"/>
      <c r="J1900" s="104"/>
      <c r="K1900" s="104"/>
      <c r="L1900" s="104"/>
      <c r="M1900" s="104"/>
    </row>
    <row r="1901" spans="1:13" x14ac:dyDescent="0.25">
      <c r="A1901" s="96"/>
      <c r="B1901" s="96"/>
      <c r="C1901" s="96"/>
      <c r="D1901" s="95"/>
      <c r="E1901" s="96"/>
      <c r="F1901" s="96"/>
      <c r="G1901" s="96"/>
      <c r="H1901" s="96"/>
      <c r="I1901" s="96"/>
      <c r="J1901" s="104"/>
      <c r="K1901" s="104"/>
      <c r="L1901" s="104"/>
      <c r="M1901" s="104"/>
    </row>
    <row r="1902" spans="1:13" x14ac:dyDescent="0.25">
      <c r="A1902" s="96"/>
      <c r="B1902" s="96"/>
      <c r="C1902" s="96"/>
      <c r="D1902" s="95"/>
      <c r="E1902" s="96"/>
      <c r="F1902" s="96"/>
      <c r="G1902" s="96"/>
      <c r="H1902" s="96"/>
      <c r="I1902" s="96"/>
      <c r="J1902" s="104"/>
      <c r="K1902" s="104"/>
      <c r="L1902" s="104"/>
      <c r="M1902" s="104"/>
    </row>
    <row r="1903" spans="1:13" x14ac:dyDescent="0.25">
      <c r="A1903" s="96"/>
      <c r="B1903" s="96"/>
      <c r="C1903" s="96"/>
      <c r="D1903" s="95"/>
      <c r="E1903" s="96"/>
      <c r="F1903" s="96"/>
      <c r="G1903" s="96"/>
      <c r="H1903" s="96"/>
      <c r="I1903" s="96"/>
      <c r="J1903" s="104"/>
      <c r="K1903" s="104"/>
      <c r="L1903" s="104"/>
      <c r="M1903" s="104"/>
    </row>
    <row r="1904" spans="1:13" x14ac:dyDescent="0.25">
      <c r="A1904" s="96"/>
      <c r="B1904" s="96"/>
      <c r="C1904" s="96"/>
      <c r="D1904" s="95"/>
      <c r="E1904" s="96"/>
      <c r="F1904" s="96"/>
      <c r="G1904" s="96"/>
      <c r="H1904" s="96"/>
      <c r="I1904" s="96"/>
      <c r="J1904" s="104"/>
      <c r="K1904" s="104"/>
      <c r="L1904" s="104"/>
      <c r="M1904" s="104"/>
    </row>
    <row r="1905" spans="1:13" x14ac:dyDescent="0.25">
      <c r="A1905" s="96"/>
      <c r="B1905" s="96"/>
      <c r="C1905" s="96"/>
      <c r="D1905" s="95"/>
      <c r="E1905" s="96"/>
      <c r="F1905" s="96"/>
      <c r="G1905" s="96"/>
      <c r="H1905" s="96"/>
      <c r="I1905" s="96"/>
      <c r="J1905" s="104"/>
      <c r="K1905" s="104"/>
      <c r="L1905" s="104"/>
      <c r="M1905" s="104"/>
    </row>
    <row r="1906" spans="1:13" x14ac:dyDescent="0.25">
      <c r="A1906" s="96"/>
      <c r="B1906" s="96"/>
      <c r="C1906" s="96"/>
      <c r="D1906" s="95"/>
      <c r="E1906" s="96"/>
      <c r="F1906" s="96"/>
      <c r="G1906" s="96"/>
      <c r="H1906" s="96"/>
      <c r="I1906" s="96"/>
      <c r="J1906" s="104"/>
      <c r="K1906" s="104"/>
      <c r="L1906" s="104"/>
      <c r="M1906" s="104"/>
    </row>
    <row r="1907" spans="1:13" x14ac:dyDescent="0.25">
      <c r="A1907" s="96"/>
      <c r="B1907" s="96"/>
      <c r="C1907" s="96"/>
      <c r="D1907" s="95"/>
      <c r="E1907" s="96"/>
      <c r="F1907" s="96"/>
      <c r="G1907" s="96"/>
      <c r="H1907" s="96"/>
      <c r="I1907" s="96"/>
      <c r="J1907" s="104"/>
      <c r="K1907" s="104"/>
      <c r="L1907" s="104"/>
      <c r="M1907" s="104"/>
    </row>
    <row r="1908" spans="1:13" x14ac:dyDescent="0.25">
      <c r="A1908" s="96"/>
      <c r="B1908" s="96"/>
      <c r="C1908" s="96"/>
      <c r="D1908" s="95"/>
      <c r="E1908" s="96"/>
      <c r="F1908" s="96"/>
      <c r="G1908" s="96"/>
      <c r="H1908" s="96"/>
      <c r="I1908" s="96"/>
      <c r="J1908" s="104"/>
      <c r="K1908" s="104"/>
      <c r="L1908" s="104"/>
      <c r="M1908" s="104"/>
    </row>
    <row r="1909" spans="1:13" x14ac:dyDescent="0.25">
      <c r="A1909" s="96"/>
      <c r="B1909" s="96"/>
      <c r="C1909" s="96"/>
      <c r="D1909" s="95"/>
      <c r="E1909" s="96"/>
      <c r="F1909" s="96"/>
      <c r="G1909" s="96"/>
      <c r="H1909" s="96"/>
      <c r="I1909" s="96"/>
      <c r="J1909" s="104"/>
      <c r="K1909" s="104"/>
      <c r="L1909" s="104"/>
      <c r="M1909" s="104"/>
    </row>
    <row r="1910" spans="1:13" x14ac:dyDescent="0.25">
      <c r="A1910" s="96"/>
      <c r="B1910" s="96"/>
      <c r="C1910" s="96"/>
      <c r="D1910" s="95"/>
      <c r="E1910" s="96"/>
      <c r="F1910" s="96"/>
      <c r="G1910" s="96"/>
      <c r="H1910" s="96"/>
      <c r="I1910" s="96"/>
      <c r="J1910" s="104"/>
      <c r="K1910" s="104"/>
      <c r="L1910" s="104"/>
      <c r="M1910" s="104"/>
    </row>
    <row r="1911" spans="1:13" x14ac:dyDescent="0.25">
      <c r="A1911" s="96"/>
      <c r="B1911" s="96"/>
      <c r="C1911" s="96"/>
      <c r="D1911" s="95"/>
      <c r="E1911" s="96"/>
      <c r="F1911" s="96"/>
      <c r="G1911" s="96"/>
      <c r="H1911" s="96"/>
      <c r="I1911" s="96"/>
      <c r="J1911" s="104"/>
      <c r="K1911" s="104"/>
      <c r="L1911" s="104"/>
      <c r="M1911" s="104"/>
    </row>
    <row r="1912" spans="1:13" x14ac:dyDescent="0.25">
      <c r="A1912" s="96"/>
      <c r="B1912" s="96"/>
      <c r="C1912" s="96"/>
      <c r="D1912" s="95"/>
      <c r="E1912" s="96"/>
      <c r="F1912" s="96"/>
      <c r="G1912" s="96"/>
      <c r="H1912" s="96"/>
      <c r="I1912" s="96"/>
      <c r="J1912" s="104"/>
      <c r="K1912" s="104"/>
      <c r="L1912" s="104"/>
      <c r="M1912" s="104"/>
    </row>
    <row r="1913" spans="1:13" x14ac:dyDescent="0.25">
      <c r="A1913" s="96"/>
      <c r="B1913" s="96"/>
      <c r="C1913" s="96"/>
      <c r="D1913" s="95"/>
      <c r="E1913" s="96"/>
      <c r="F1913" s="96"/>
      <c r="G1913" s="96"/>
      <c r="H1913" s="96"/>
      <c r="I1913" s="96"/>
      <c r="J1913" s="104"/>
      <c r="K1913" s="104"/>
      <c r="L1913" s="104"/>
      <c r="M1913" s="104"/>
    </row>
    <row r="1914" spans="1:13" x14ac:dyDescent="0.25">
      <c r="A1914" s="96"/>
      <c r="B1914" s="96"/>
      <c r="C1914" s="96"/>
      <c r="D1914" s="95"/>
      <c r="E1914" s="96"/>
      <c r="F1914" s="96"/>
      <c r="G1914" s="96"/>
      <c r="H1914" s="96"/>
      <c r="I1914" s="96"/>
      <c r="J1914" s="104"/>
      <c r="K1914" s="104"/>
      <c r="L1914" s="104"/>
      <c r="M1914" s="104"/>
    </row>
    <row r="1915" spans="1:13" x14ac:dyDescent="0.25">
      <c r="A1915" s="96"/>
      <c r="B1915" s="96"/>
      <c r="C1915" s="96"/>
      <c r="D1915" s="95"/>
      <c r="E1915" s="96"/>
      <c r="F1915" s="96"/>
      <c r="G1915" s="96"/>
      <c r="H1915" s="96"/>
      <c r="I1915" s="96"/>
      <c r="J1915" s="104"/>
      <c r="K1915" s="104"/>
      <c r="L1915" s="104"/>
      <c r="M1915" s="104"/>
    </row>
    <row r="1916" spans="1:13" x14ac:dyDescent="0.25">
      <c r="A1916" s="96"/>
      <c r="B1916" s="96"/>
      <c r="C1916" s="96"/>
      <c r="D1916" s="95"/>
      <c r="E1916" s="96"/>
      <c r="F1916" s="96"/>
      <c r="G1916" s="96"/>
      <c r="H1916" s="96"/>
      <c r="I1916" s="96"/>
      <c r="J1916" s="104"/>
      <c r="K1916" s="104"/>
      <c r="L1916" s="104"/>
      <c r="M1916" s="104"/>
    </row>
    <row r="1917" spans="1:13" x14ac:dyDescent="0.25">
      <c r="A1917" s="96"/>
      <c r="B1917" s="96"/>
      <c r="C1917" s="96"/>
      <c r="D1917" s="95"/>
      <c r="E1917" s="96"/>
      <c r="F1917" s="96"/>
      <c r="G1917" s="96"/>
      <c r="H1917" s="96"/>
      <c r="I1917" s="96"/>
      <c r="J1917" s="104"/>
      <c r="K1917" s="104"/>
      <c r="L1917" s="104"/>
      <c r="M1917" s="104"/>
    </row>
    <row r="1918" spans="1:13" x14ac:dyDescent="0.25">
      <c r="A1918" s="96"/>
      <c r="B1918" s="96"/>
      <c r="C1918" s="96"/>
      <c r="D1918" s="95"/>
      <c r="E1918" s="96"/>
      <c r="F1918" s="96"/>
      <c r="G1918" s="96"/>
      <c r="H1918" s="96"/>
      <c r="I1918" s="96"/>
      <c r="J1918" s="104"/>
      <c r="K1918" s="104"/>
      <c r="L1918" s="104"/>
      <c r="M1918" s="104"/>
    </row>
    <row r="1919" spans="1:13" x14ac:dyDescent="0.25">
      <c r="A1919" s="96"/>
      <c r="B1919" s="96"/>
      <c r="C1919" s="96"/>
      <c r="D1919" s="95"/>
      <c r="E1919" s="96"/>
      <c r="F1919" s="96"/>
      <c r="G1919" s="96"/>
      <c r="H1919" s="96"/>
      <c r="I1919" s="96"/>
      <c r="J1919" s="104"/>
      <c r="K1919" s="104"/>
      <c r="L1919" s="104"/>
      <c r="M1919" s="104"/>
    </row>
    <row r="1920" spans="1:13" x14ac:dyDescent="0.25">
      <c r="A1920" s="96"/>
      <c r="B1920" s="96"/>
      <c r="C1920" s="96"/>
      <c r="D1920" s="95"/>
      <c r="E1920" s="96"/>
      <c r="F1920" s="96"/>
      <c r="G1920" s="96"/>
      <c r="H1920" s="96"/>
      <c r="I1920" s="96"/>
      <c r="J1920" s="104"/>
      <c r="K1920" s="104"/>
      <c r="L1920" s="104"/>
      <c r="M1920" s="104"/>
    </row>
    <row r="1921" spans="1:13" x14ac:dyDescent="0.25">
      <c r="A1921" s="96"/>
      <c r="B1921" s="96"/>
      <c r="C1921" s="96"/>
      <c r="D1921" s="95"/>
      <c r="E1921" s="96"/>
      <c r="F1921" s="96"/>
      <c r="G1921" s="96"/>
      <c r="H1921" s="96"/>
      <c r="I1921" s="96"/>
      <c r="J1921" s="104"/>
      <c r="K1921" s="104"/>
      <c r="L1921" s="104"/>
      <c r="M1921" s="104"/>
    </row>
    <row r="1922" spans="1:13" x14ac:dyDescent="0.25">
      <c r="A1922" s="96"/>
      <c r="B1922" s="96"/>
      <c r="C1922" s="96"/>
      <c r="D1922" s="95"/>
      <c r="E1922" s="96"/>
      <c r="F1922" s="96"/>
      <c r="G1922" s="96"/>
      <c r="H1922" s="96"/>
      <c r="I1922" s="96"/>
      <c r="J1922" s="104"/>
      <c r="K1922" s="104"/>
      <c r="L1922" s="104"/>
      <c r="M1922" s="104"/>
    </row>
    <row r="1923" spans="1:13" x14ac:dyDescent="0.25">
      <c r="A1923" s="96"/>
      <c r="B1923" s="96"/>
      <c r="C1923" s="96"/>
      <c r="D1923" s="95"/>
      <c r="E1923" s="96"/>
      <c r="F1923" s="96"/>
      <c r="G1923" s="96"/>
      <c r="H1923" s="96"/>
      <c r="I1923" s="96"/>
      <c r="J1923" s="104"/>
      <c r="K1923" s="104"/>
      <c r="L1923" s="104"/>
      <c r="M1923" s="104"/>
    </row>
    <row r="1924" spans="1:13" x14ac:dyDescent="0.25">
      <c r="A1924" s="96"/>
      <c r="B1924" s="96"/>
      <c r="C1924" s="96"/>
      <c r="D1924" s="95"/>
      <c r="E1924" s="96"/>
      <c r="F1924" s="96"/>
      <c r="G1924" s="96"/>
      <c r="H1924" s="96"/>
      <c r="I1924" s="96"/>
      <c r="J1924" s="104"/>
      <c r="K1924" s="104"/>
      <c r="L1924" s="104"/>
      <c r="M1924" s="104"/>
    </row>
    <row r="1925" spans="1:13" x14ac:dyDescent="0.25">
      <c r="A1925" s="96"/>
      <c r="B1925" s="96"/>
      <c r="C1925" s="96"/>
      <c r="D1925" s="95"/>
      <c r="E1925" s="96"/>
      <c r="F1925" s="96"/>
      <c r="G1925" s="96"/>
      <c r="H1925" s="96"/>
      <c r="I1925" s="96"/>
      <c r="J1925" s="104"/>
      <c r="K1925" s="104"/>
      <c r="L1925" s="104"/>
      <c r="M1925" s="104"/>
    </row>
    <row r="1926" spans="1:13" x14ac:dyDescent="0.25">
      <c r="A1926" s="96"/>
      <c r="B1926" s="96"/>
      <c r="C1926" s="96"/>
      <c r="D1926" s="95"/>
      <c r="E1926" s="96"/>
      <c r="F1926" s="96"/>
      <c r="G1926" s="96"/>
      <c r="H1926" s="96"/>
      <c r="I1926" s="96"/>
      <c r="J1926" s="104"/>
      <c r="K1926" s="104"/>
      <c r="L1926" s="104"/>
      <c r="M1926" s="104"/>
    </row>
    <row r="1927" spans="1:13" x14ac:dyDescent="0.25">
      <c r="A1927" s="96"/>
      <c r="B1927" s="96"/>
      <c r="C1927" s="96"/>
      <c r="D1927" s="95"/>
      <c r="E1927" s="96"/>
      <c r="F1927" s="96"/>
      <c r="G1927" s="96"/>
      <c r="H1927" s="96"/>
      <c r="I1927" s="96"/>
      <c r="J1927" s="104"/>
      <c r="K1927" s="104"/>
      <c r="L1927" s="104"/>
      <c r="M1927" s="104"/>
    </row>
    <row r="1928" spans="1:13" x14ac:dyDescent="0.25">
      <c r="A1928" s="96"/>
      <c r="B1928" s="96"/>
      <c r="C1928" s="96"/>
      <c r="D1928" s="95"/>
      <c r="E1928" s="96"/>
      <c r="F1928" s="96"/>
      <c r="G1928" s="96"/>
      <c r="H1928" s="96"/>
      <c r="I1928" s="96"/>
      <c r="J1928" s="104"/>
      <c r="K1928" s="104"/>
      <c r="L1928" s="104"/>
      <c r="M1928" s="104"/>
    </row>
    <row r="1929" spans="1:13" x14ac:dyDescent="0.25">
      <c r="A1929" s="96"/>
      <c r="B1929" s="96"/>
      <c r="C1929" s="96"/>
      <c r="D1929" s="95"/>
      <c r="E1929" s="96"/>
      <c r="F1929" s="96"/>
      <c r="G1929" s="96"/>
      <c r="H1929" s="96"/>
      <c r="I1929" s="96"/>
      <c r="J1929" s="104"/>
      <c r="K1929" s="104"/>
      <c r="L1929" s="104"/>
      <c r="M1929" s="104"/>
    </row>
    <row r="1930" spans="1:13" x14ac:dyDescent="0.25">
      <c r="A1930" s="96"/>
      <c r="B1930" s="96"/>
      <c r="C1930" s="96"/>
      <c r="D1930" s="95"/>
      <c r="E1930" s="96"/>
      <c r="F1930" s="96"/>
      <c r="G1930" s="96"/>
      <c r="H1930" s="96"/>
      <c r="I1930" s="96"/>
      <c r="J1930" s="104"/>
      <c r="K1930" s="104"/>
      <c r="L1930" s="104"/>
      <c r="M1930" s="104"/>
    </row>
    <row r="1931" spans="1:13" x14ac:dyDescent="0.25">
      <c r="A1931" s="96"/>
      <c r="B1931" s="96"/>
      <c r="C1931" s="96"/>
      <c r="D1931" s="95"/>
      <c r="E1931" s="96"/>
      <c r="F1931" s="96"/>
      <c r="G1931" s="96"/>
      <c r="H1931" s="96"/>
      <c r="I1931" s="96"/>
      <c r="J1931" s="104"/>
      <c r="K1931" s="104"/>
      <c r="L1931" s="104"/>
      <c r="M1931" s="104"/>
    </row>
    <row r="1932" spans="1:13" x14ac:dyDescent="0.25">
      <c r="A1932" s="96"/>
      <c r="B1932" s="96"/>
      <c r="C1932" s="96"/>
      <c r="D1932" s="95"/>
      <c r="E1932" s="96"/>
      <c r="F1932" s="96"/>
      <c r="G1932" s="96"/>
      <c r="H1932" s="96"/>
      <c r="I1932" s="96"/>
      <c r="J1932" s="104"/>
      <c r="K1932" s="104"/>
      <c r="L1932" s="104"/>
      <c r="M1932" s="104"/>
    </row>
    <row r="1933" spans="1:13" x14ac:dyDescent="0.25">
      <c r="A1933" s="96"/>
      <c r="B1933" s="96"/>
      <c r="C1933" s="96"/>
      <c r="D1933" s="95"/>
      <c r="E1933" s="96"/>
      <c r="F1933" s="96"/>
      <c r="G1933" s="96"/>
      <c r="H1933" s="96"/>
      <c r="I1933" s="96"/>
      <c r="J1933" s="104"/>
      <c r="K1933" s="104"/>
      <c r="L1933" s="104"/>
      <c r="M1933" s="104"/>
    </row>
    <row r="1934" spans="1:13" x14ac:dyDescent="0.25">
      <c r="A1934" s="96"/>
      <c r="B1934" s="96"/>
      <c r="C1934" s="96"/>
      <c r="D1934" s="95"/>
      <c r="E1934" s="96"/>
      <c r="F1934" s="96"/>
      <c r="G1934" s="96"/>
      <c r="H1934" s="96"/>
      <c r="I1934" s="96"/>
      <c r="J1934" s="104"/>
      <c r="K1934" s="104"/>
      <c r="L1934" s="104"/>
      <c r="M1934" s="104"/>
    </row>
    <row r="1935" spans="1:13" x14ac:dyDescent="0.25">
      <c r="A1935" s="96"/>
      <c r="B1935" s="96"/>
      <c r="C1935" s="96"/>
      <c r="D1935" s="95"/>
      <c r="E1935" s="96"/>
      <c r="F1935" s="96"/>
      <c r="G1935" s="96"/>
      <c r="H1935" s="96"/>
      <c r="I1935" s="96"/>
      <c r="J1935" s="104"/>
      <c r="K1935" s="104"/>
      <c r="L1935" s="104"/>
      <c r="M1935" s="104"/>
    </row>
    <row r="1936" spans="1:13" x14ac:dyDescent="0.25">
      <c r="A1936" s="96"/>
      <c r="B1936" s="96"/>
      <c r="C1936" s="96"/>
      <c r="D1936" s="95"/>
      <c r="E1936" s="96"/>
      <c r="F1936" s="96"/>
      <c r="G1936" s="96"/>
      <c r="H1936" s="96"/>
      <c r="I1936" s="96"/>
      <c r="J1936" s="104"/>
      <c r="K1936" s="104"/>
      <c r="L1936" s="104"/>
      <c r="M1936" s="104"/>
    </row>
    <row r="1937" spans="1:13" x14ac:dyDescent="0.25">
      <c r="A1937" s="96"/>
      <c r="B1937" s="96"/>
      <c r="C1937" s="96"/>
      <c r="D1937" s="95"/>
      <c r="E1937" s="96"/>
      <c r="F1937" s="96"/>
      <c r="G1937" s="96"/>
      <c r="H1937" s="96"/>
      <c r="I1937" s="96"/>
      <c r="J1937" s="104"/>
      <c r="K1937" s="104"/>
      <c r="L1937" s="104"/>
      <c r="M1937" s="104"/>
    </row>
    <row r="1938" spans="1:13" x14ac:dyDescent="0.25">
      <c r="A1938" s="96"/>
      <c r="B1938" s="96"/>
      <c r="C1938" s="96"/>
      <c r="D1938" s="95"/>
      <c r="E1938" s="96"/>
      <c r="F1938" s="96"/>
      <c r="G1938" s="96"/>
      <c r="H1938" s="96"/>
      <c r="I1938" s="96"/>
      <c r="J1938" s="104"/>
      <c r="K1938" s="104"/>
      <c r="L1938" s="104"/>
      <c r="M1938" s="104"/>
    </row>
    <row r="1939" spans="1:13" x14ac:dyDescent="0.25">
      <c r="A1939" s="96"/>
      <c r="B1939" s="96"/>
      <c r="C1939" s="96"/>
      <c r="D1939" s="95"/>
      <c r="E1939" s="96"/>
      <c r="F1939" s="96"/>
      <c r="G1939" s="96"/>
      <c r="H1939" s="96"/>
      <c r="I1939" s="96"/>
      <c r="J1939" s="104"/>
      <c r="K1939" s="104"/>
      <c r="L1939" s="104"/>
      <c r="M1939" s="104"/>
    </row>
    <row r="1940" spans="1:13" x14ac:dyDescent="0.25">
      <c r="A1940" s="96"/>
      <c r="B1940" s="96"/>
      <c r="C1940" s="96"/>
      <c r="D1940" s="95"/>
      <c r="E1940" s="96"/>
      <c r="F1940" s="96"/>
      <c r="G1940" s="96"/>
      <c r="H1940" s="96"/>
      <c r="I1940" s="96"/>
      <c r="J1940" s="104"/>
      <c r="K1940" s="104"/>
      <c r="L1940" s="104"/>
      <c r="M1940" s="104"/>
    </row>
    <row r="1941" spans="1:13" x14ac:dyDescent="0.25">
      <c r="A1941" s="96"/>
      <c r="B1941" s="96"/>
      <c r="C1941" s="96"/>
      <c r="D1941" s="95"/>
      <c r="E1941" s="96"/>
      <c r="F1941" s="96"/>
      <c r="G1941" s="96"/>
      <c r="H1941" s="96"/>
      <c r="I1941" s="96"/>
      <c r="J1941" s="104"/>
      <c r="K1941" s="104"/>
      <c r="L1941" s="104"/>
      <c r="M1941" s="104"/>
    </row>
    <row r="1942" spans="1:13" x14ac:dyDescent="0.25">
      <c r="A1942" s="96"/>
      <c r="B1942" s="96"/>
      <c r="C1942" s="96"/>
      <c r="D1942" s="95"/>
      <c r="E1942" s="96"/>
      <c r="F1942" s="96"/>
      <c r="G1942" s="96"/>
      <c r="H1942" s="96"/>
      <c r="I1942" s="96"/>
      <c r="J1942" s="104"/>
      <c r="K1942" s="104"/>
      <c r="L1942" s="104"/>
      <c r="M1942" s="104"/>
    </row>
    <row r="1943" spans="1:13" x14ac:dyDescent="0.25">
      <c r="A1943" s="96"/>
      <c r="B1943" s="96"/>
      <c r="C1943" s="96"/>
      <c r="D1943" s="95"/>
      <c r="E1943" s="96"/>
      <c r="F1943" s="96"/>
      <c r="G1943" s="96"/>
      <c r="H1943" s="96"/>
      <c r="I1943" s="96"/>
      <c r="J1943" s="104"/>
      <c r="K1943" s="104"/>
      <c r="L1943" s="104"/>
      <c r="M1943" s="104"/>
    </row>
    <row r="1944" spans="1:13" x14ac:dyDescent="0.25">
      <c r="A1944" s="96"/>
      <c r="B1944" s="96"/>
      <c r="C1944" s="96"/>
      <c r="D1944" s="95"/>
      <c r="E1944" s="96"/>
      <c r="F1944" s="96"/>
      <c r="G1944" s="96"/>
      <c r="H1944" s="96"/>
      <c r="I1944" s="96"/>
      <c r="J1944" s="104"/>
      <c r="K1944" s="104"/>
      <c r="L1944" s="104"/>
      <c r="M1944" s="104"/>
    </row>
    <row r="1945" spans="1:13" x14ac:dyDescent="0.25">
      <c r="A1945" s="96"/>
      <c r="B1945" s="96"/>
      <c r="C1945" s="96"/>
      <c r="D1945" s="95"/>
      <c r="E1945" s="96"/>
      <c r="F1945" s="96"/>
      <c r="G1945" s="96"/>
      <c r="H1945" s="96"/>
      <c r="I1945" s="96"/>
      <c r="J1945" s="104"/>
      <c r="K1945" s="104"/>
      <c r="L1945" s="104"/>
      <c r="M1945" s="104"/>
    </row>
    <row r="1946" spans="1:13" x14ac:dyDescent="0.25">
      <c r="A1946" s="96"/>
      <c r="B1946" s="96"/>
      <c r="C1946" s="96"/>
      <c r="D1946" s="95"/>
      <c r="E1946" s="96"/>
      <c r="F1946" s="96"/>
      <c r="G1946" s="96"/>
      <c r="H1946" s="96"/>
      <c r="I1946" s="96"/>
      <c r="J1946" s="104"/>
      <c r="K1946" s="104"/>
      <c r="L1946" s="104"/>
      <c r="M1946" s="104"/>
    </row>
    <row r="1947" spans="1:13" x14ac:dyDescent="0.25">
      <c r="A1947" s="96"/>
      <c r="B1947" s="96"/>
      <c r="C1947" s="96"/>
      <c r="D1947" s="95"/>
      <c r="E1947" s="96"/>
      <c r="F1947" s="96"/>
      <c r="G1947" s="96"/>
      <c r="H1947" s="96"/>
      <c r="I1947" s="96"/>
      <c r="J1947" s="104"/>
      <c r="K1947" s="104"/>
      <c r="L1947" s="104"/>
      <c r="M1947" s="104"/>
    </row>
    <row r="1948" spans="1:13" x14ac:dyDescent="0.25">
      <c r="A1948" s="96"/>
      <c r="B1948" s="96"/>
      <c r="C1948" s="96"/>
      <c r="D1948" s="95"/>
      <c r="E1948" s="96"/>
      <c r="F1948" s="96"/>
      <c r="G1948" s="96"/>
      <c r="H1948" s="96"/>
      <c r="I1948" s="96"/>
      <c r="J1948" s="104"/>
      <c r="K1948" s="104"/>
      <c r="L1948" s="104"/>
      <c r="M1948" s="104"/>
    </row>
    <row r="1949" spans="1:13" x14ac:dyDescent="0.25">
      <c r="A1949" s="96"/>
      <c r="B1949" s="96"/>
      <c r="C1949" s="96"/>
      <c r="D1949" s="95"/>
      <c r="E1949" s="96"/>
      <c r="F1949" s="96"/>
      <c r="G1949" s="96"/>
      <c r="H1949" s="96"/>
      <c r="I1949" s="96"/>
      <c r="J1949" s="104"/>
      <c r="K1949" s="104"/>
      <c r="L1949" s="104"/>
      <c r="M1949" s="104"/>
    </row>
    <row r="1950" spans="1:13" x14ac:dyDescent="0.25">
      <c r="A1950" s="96"/>
      <c r="B1950" s="96"/>
      <c r="C1950" s="96"/>
      <c r="D1950" s="95"/>
      <c r="E1950" s="96"/>
      <c r="F1950" s="96"/>
      <c r="G1950" s="96"/>
      <c r="H1950" s="96"/>
      <c r="I1950" s="96"/>
      <c r="J1950" s="104"/>
      <c r="K1950" s="104"/>
      <c r="L1950" s="104"/>
      <c r="M1950" s="104"/>
    </row>
    <row r="1951" spans="1:13" x14ac:dyDescent="0.25">
      <c r="A1951" s="96"/>
      <c r="B1951" s="96"/>
      <c r="C1951" s="96"/>
      <c r="D1951" s="95"/>
      <c r="E1951" s="96"/>
      <c r="F1951" s="96"/>
      <c r="G1951" s="96"/>
      <c r="H1951" s="96"/>
      <c r="I1951" s="96"/>
      <c r="J1951" s="104"/>
      <c r="K1951" s="104"/>
      <c r="L1951" s="104"/>
      <c r="M1951" s="104"/>
    </row>
    <row r="1952" spans="1:13" x14ac:dyDescent="0.25">
      <c r="A1952" s="96"/>
      <c r="B1952" s="96"/>
      <c r="C1952" s="96"/>
      <c r="D1952" s="95"/>
      <c r="E1952" s="96"/>
      <c r="F1952" s="96"/>
      <c r="G1952" s="96"/>
      <c r="H1952" s="96"/>
      <c r="I1952" s="96"/>
      <c r="J1952" s="104"/>
      <c r="K1952" s="104"/>
      <c r="L1952" s="104"/>
      <c r="M1952" s="104"/>
    </row>
    <row r="1953" spans="1:13" x14ac:dyDescent="0.25">
      <c r="A1953" s="96"/>
      <c r="B1953" s="96"/>
      <c r="C1953" s="96"/>
      <c r="D1953" s="95"/>
      <c r="E1953" s="96"/>
      <c r="F1953" s="96"/>
      <c r="G1953" s="96"/>
      <c r="H1953" s="96"/>
      <c r="I1953" s="96"/>
      <c r="J1953" s="104"/>
      <c r="K1953" s="104"/>
      <c r="L1953" s="104"/>
      <c r="M1953" s="104"/>
    </row>
    <row r="1954" spans="1:13" x14ac:dyDescent="0.25">
      <c r="A1954" s="96"/>
      <c r="B1954" s="96"/>
      <c r="C1954" s="96"/>
      <c r="D1954" s="95"/>
      <c r="E1954" s="96"/>
      <c r="F1954" s="96"/>
      <c r="G1954" s="96"/>
      <c r="H1954" s="96"/>
      <c r="I1954" s="96"/>
      <c r="J1954" s="104"/>
      <c r="K1954" s="104"/>
      <c r="L1954" s="104"/>
      <c r="M1954" s="104"/>
    </row>
    <row r="1955" spans="1:13" x14ac:dyDescent="0.25">
      <c r="A1955" s="96"/>
      <c r="B1955" s="96"/>
      <c r="C1955" s="96"/>
      <c r="D1955" s="95"/>
      <c r="E1955" s="96"/>
      <c r="F1955" s="96"/>
      <c r="G1955" s="96"/>
      <c r="H1955" s="96"/>
      <c r="I1955" s="96"/>
      <c r="J1955" s="104"/>
      <c r="K1955" s="104"/>
      <c r="L1955" s="104"/>
      <c r="M1955" s="104"/>
    </row>
    <row r="1956" spans="1:13" x14ac:dyDescent="0.25">
      <c r="A1956" s="96"/>
      <c r="B1956" s="96"/>
      <c r="C1956" s="96"/>
      <c r="D1956" s="95"/>
      <c r="E1956" s="96"/>
      <c r="F1956" s="96"/>
      <c r="G1956" s="96"/>
      <c r="H1956" s="96"/>
      <c r="I1956" s="96"/>
      <c r="J1956" s="104"/>
      <c r="K1956" s="104"/>
      <c r="L1956" s="104"/>
      <c r="M1956" s="104"/>
    </row>
    <row r="1957" spans="1:13" x14ac:dyDescent="0.25">
      <c r="A1957" s="96"/>
      <c r="B1957" s="96"/>
      <c r="C1957" s="96"/>
      <c r="D1957" s="95"/>
      <c r="E1957" s="96"/>
      <c r="F1957" s="96"/>
      <c r="G1957" s="96"/>
      <c r="H1957" s="96"/>
      <c r="I1957" s="96"/>
      <c r="J1957" s="104"/>
      <c r="K1957" s="104"/>
      <c r="L1957" s="104"/>
      <c r="M1957" s="104"/>
    </row>
    <row r="1958" spans="1:13" x14ac:dyDescent="0.25">
      <c r="A1958" s="96"/>
      <c r="B1958" s="96"/>
      <c r="C1958" s="96"/>
      <c r="D1958" s="95"/>
      <c r="E1958" s="96"/>
      <c r="F1958" s="96"/>
      <c r="G1958" s="96"/>
      <c r="H1958" s="96"/>
      <c r="I1958" s="96"/>
      <c r="J1958" s="104"/>
      <c r="K1958" s="104"/>
      <c r="L1958" s="104"/>
      <c r="M1958" s="104"/>
    </row>
    <row r="1959" spans="1:13" x14ac:dyDescent="0.25">
      <c r="A1959" s="96"/>
      <c r="B1959" s="96"/>
      <c r="C1959" s="96"/>
      <c r="D1959" s="95"/>
      <c r="E1959" s="96"/>
      <c r="F1959" s="96"/>
      <c r="G1959" s="96"/>
      <c r="H1959" s="96"/>
      <c r="I1959" s="96"/>
      <c r="J1959" s="104"/>
      <c r="K1959" s="104"/>
      <c r="L1959" s="104"/>
      <c r="M1959" s="104"/>
    </row>
    <row r="1960" spans="1:13" x14ac:dyDescent="0.25">
      <c r="A1960" s="96"/>
      <c r="B1960" s="96"/>
      <c r="C1960" s="96"/>
      <c r="D1960" s="95"/>
      <c r="E1960" s="96"/>
      <c r="F1960" s="96"/>
      <c r="G1960" s="96"/>
      <c r="H1960" s="96"/>
      <c r="I1960" s="96"/>
      <c r="J1960" s="104"/>
      <c r="K1960" s="104"/>
      <c r="L1960" s="104"/>
      <c r="M1960" s="104"/>
    </row>
    <row r="1961" spans="1:13" x14ac:dyDescent="0.25">
      <c r="A1961" s="96"/>
      <c r="B1961" s="96"/>
      <c r="C1961" s="96"/>
      <c r="D1961" s="95"/>
      <c r="E1961" s="96"/>
      <c r="F1961" s="96"/>
      <c r="G1961" s="96"/>
      <c r="H1961" s="96"/>
      <c r="I1961" s="96"/>
      <c r="J1961" s="104"/>
      <c r="K1961" s="104"/>
      <c r="L1961" s="104"/>
      <c r="M1961" s="104"/>
    </row>
    <row r="1962" spans="1:13" x14ac:dyDescent="0.25">
      <c r="A1962" s="96"/>
      <c r="B1962" s="96"/>
      <c r="C1962" s="96"/>
      <c r="D1962" s="95"/>
      <c r="E1962" s="96"/>
      <c r="F1962" s="96"/>
      <c r="G1962" s="96"/>
      <c r="H1962" s="96"/>
      <c r="I1962" s="96"/>
      <c r="J1962" s="104"/>
      <c r="K1962" s="104"/>
      <c r="L1962" s="104"/>
      <c r="M1962" s="104"/>
    </row>
    <row r="1963" spans="1:13" x14ac:dyDescent="0.25">
      <c r="A1963" s="96"/>
      <c r="B1963" s="96"/>
      <c r="C1963" s="96"/>
      <c r="D1963" s="95"/>
      <c r="E1963" s="96"/>
      <c r="F1963" s="96"/>
      <c r="G1963" s="96"/>
      <c r="H1963" s="96"/>
      <c r="I1963" s="96"/>
      <c r="J1963" s="104"/>
      <c r="K1963" s="104"/>
      <c r="L1963" s="104"/>
      <c r="M1963" s="104"/>
    </row>
    <row r="1964" spans="1:13" x14ac:dyDescent="0.25">
      <c r="A1964" s="96"/>
      <c r="B1964" s="96"/>
      <c r="C1964" s="96"/>
      <c r="D1964" s="95"/>
      <c r="E1964" s="96"/>
      <c r="F1964" s="96"/>
      <c r="G1964" s="96"/>
      <c r="H1964" s="96"/>
      <c r="I1964" s="96"/>
      <c r="J1964" s="104"/>
      <c r="K1964" s="104"/>
      <c r="L1964" s="104"/>
      <c r="M1964" s="104"/>
    </row>
    <row r="1965" spans="1:13" x14ac:dyDescent="0.25">
      <c r="A1965" s="96"/>
      <c r="B1965" s="96"/>
      <c r="C1965" s="96"/>
      <c r="D1965" s="95"/>
      <c r="E1965" s="96"/>
      <c r="F1965" s="96"/>
      <c r="G1965" s="96"/>
      <c r="H1965" s="96"/>
      <c r="I1965" s="96"/>
      <c r="J1965" s="104"/>
      <c r="K1965" s="104"/>
      <c r="L1965" s="104"/>
      <c r="M1965" s="104"/>
    </row>
    <row r="1966" spans="1:13" x14ac:dyDescent="0.25">
      <c r="A1966" s="96"/>
      <c r="B1966" s="96"/>
      <c r="C1966" s="96"/>
      <c r="D1966" s="95"/>
      <c r="E1966" s="96"/>
      <c r="F1966" s="96"/>
      <c r="G1966" s="96"/>
      <c r="H1966" s="96"/>
      <c r="I1966" s="96"/>
      <c r="J1966" s="104"/>
      <c r="K1966" s="104"/>
      <c r="L1966" s="104"/>
      <c r="M1966" s="104"/>
    </row>
    <row r="1967" spans="1:13" x14ac:dyDescent="0.25">
      <c r="A1967" s="96"/>
      <c r="B1967" s="96"/>
      <c r="C1967" s="96"/>
      <c r="D1967" s="95"/>
      <c r="E1967" s="96"/>
      <c r="F1967" s="96"/>
      <c r="G1967" s="96"/>
      <c r="H1967" s="96"/>
      <c r="I1967" s="96"/>
      <c r="J1967" s="104"/>
      <c r="K1967" s="104"/>
      <c r="L1967" s="104"/>
      <c r="M1967" s="104"/>
    </row>
    <row r="1968" spans="1:13" x14ac:dyDescent="0.25">
      <c r="A1968" s="96"/>
      <c r="B1968" s="96"/>
      <c r="C1968" s="96"/>
      <c r="D1968" s="95"/>
      <c r="E1968" s="96"/>
      <c r="F1968" s="96"/>
      <c r="G1968" s="96"/>
      <c r="H1968" s="96"/>
      <c r="I1968" s="96"/>
      <c r="J1968" s="104"/>
      <c r="K1968" s="104"/>
      <c r="L1968" s="104"/>
      <c r="M1968" s="104"/>
    </row>
    <row r="1969" spans="1:13" x14ac:dyDescent="0.25">
      <c r="A1969" s="96"/>
      <c r="B1969" s="96"/>
      <c r="C1969" s="96"/>
      <c r="D1969" s="95"/>
      <c r="E1969" s="96"/>
      <c r="F1969" s="96"/>
      <c r="G1969" s="96"/>
      <c r="H1969" s="96"/>
      <c r="I1969" s="96"/>
      <c r="J1969" s="104"/>
      <c r="K1969" s="104"/>
      <c r="L1969" s="104"/>
      <c r="M1969" s="104"/>
    </row>
    <row r="1970" spans="1:13" x14ac:dyDescent="0.25">
      <c r="A1970" s="96"/>
      <c r="B1970" s="96"/>
      <c r="C1970" s="96"/>
      <c r="D1970" s="95"/>
      <c r="E1970" s="96"/>
      <c r="F1970" s="96"/>
      <c r="G1970" s="96"/>
      <c r="H1970" s="96"/>
      <c r="I1970" s="96"/>
      <c r="J1970" s="104"/>
      <c r="K1970" s="104"/>
      <c r="L1970" s="104"/>
      <c r="M1970" s="104"/>
    </row>
    <row r="1971" spans="1:13" x14ac:dyDescent="0.25">
      <c r="A1971" s="96"/>
      <c r="B1971" s="96"/>
      <c r="C1971" s="96"/>
      <c r="D1971" s="95"/>
      <c r="E1971" s="96"/>
      <c r="F1971" s="96"/>
      <c r="G1971" s="96"/>
      <c r="H1971" s="96"/>
      <c r="I1971" s="96"/>
      <c r="J1971" s="104"/>
      <c r="K1971" s="104"/>
      <c r="L1971" s="104"/>
      <c r="M1971" s="104"/>
    </row>
    <row r="1972" spans="1:13" x14ac:dyDescent="0.25">
      <c r="A1972" s="96"/>
      <c r="B1972" s="96"/>
      <c r="C1972" s="96"/>
      <c r="D1972" s="95"/>
      <c r="E1972" s="96"/>
      <c r="F1972" s="96"/>
      <c r="G1972" s="96"/>
      <c r="H1972" s="96"/>
      <c r="I1972" s="96"/>
      <c r="J1972" s="104"/>
      <c r="K1972" s="104"/>
      <c r="L1972" s="104"/>
      <c r="M1972" s="104"/>
    </row>
    <row r="1973" spans="1:13" x14ac:dyDescent="0.25">
      <c r="A1973" s="96"/>
      <c r="B1973" s="96"/>
      <c r="C1973" s="96"/>
      <c r="D1973" s="95"/>
      <c r="E1973" s="96"/>
      <c r="F1973" s="96"/>
      <c r="G1973" s="96"/>
      <c r="H1973" s="96"/>
      <c r="I1973" s="96"/>
      <c r="J1973" s="104"/>
      <c r="K1973" s="104"/>
      <c r="L1973" s="104"/>
      <c r="M1973" s="104"/>
    </row>
    <row r="1974" spans="1:13" x14ac:dyDescent="0.25">
      <c r="A1974" s="96"/>
      <c r="B1974" s="96"/>
      <c r="C1974" s="96"/>
      <c r="D1974" s="95"/>
      <c r="E1974" s="96"/>
      <c r="F1974" s="96"/>
      <c r="G1974" s="96"/>
      <c r="H1974" s="96"/>
      <c r="I1974" s="96"/>
      <c r="J1974" s="104"/>
      <c r="K1974" s="104"/>
      <c r="L1974" s="104"/>
      <c r="M1974" s="104"/>
    </row>
    <row r="1975" spans="1:13" x14ac:dyDescent="0.25">
      <c r="A1975" s="96"/>
      <c r="B1975" s="96"/>
      <c r="C1975" s="96"/>
      <c r="D1975" s="95"/>
      <c r="E1975" s="96"/>
      <c r="F1975" s="96"/>
      <c r="G1975" s="96"/>
      <c r="H1975" s="96"/>
      <c r="I1975" s="96"/>
      <c r="J1975" s="104"/>
      <c r="K1975" s="104"/>
      <c r="L1975" s="104"/>
      <c r="M1975" s="104"/>
    </row>
    <row r="1976" spans="1:13" x14ac:dyDescent="0.25">
      <c r="A1976" s="96"/>
      <c r="B1976" s="96"/>
      <c r="C1976" s="96"/>
      <c r="D1976" s="95"/>
      <c r="E1976" s="96"/>
      <c r="F1976" s="96"/>
      <c r="G1976" s="96"/>
      <c r="H1976" s="96"/>
      <c r="I1976" s="96"/>
      <c r="J1976" s="104"/>
      <c r="K1976" s="104"/>
      <c r="L1976" s="104"/>
      <c r="M1976" s="104"/>
    </row>
    <row r="1977" spans="1:13" x14ac:dyDescent="0.25">
      <c r="A1977" s="96"/>
      <c r="B1977" s="96"/>
      <c r="C1977" s="96"/>
      <c r="D1977" s="95"/>
      <c r="E1977" s="96"/>
      <c r="F1977" s="96"/>
      <c r="G1977" s="96"/>
      <c r="H1977" s="96"/>
      <c r="I1977" s="96"/>
      <c r="J1977" s="104"/>
      <c r="K1977" s="104"/>
      <c r="L1977" s="104"/>
      <c r="M1977" s="104"/>
    </row>
    <row r="1978" spans="1:13" x14ac:dyDescent="0.25">
      <c r="A1978" s="96"/>
      <c r="B1978" s="96"/>
      <c r="C1978" s="96"/>
      <c r="D1978" s="95"/>
      <c r="E1978" s="96"/>
      <c r="F1978" s="96"/>
      <c r="G1978" s="96"/>
      <c r="H1978" s="96"/>
      <c r="I1978" s="96"/>
      <c r="J1978" s="104"/>
      <c r="K1978" s="104"/>
      <c r="L1978" s="104"/>
      <c r="M1978" s="104"/>
    </row>
    <row r="1979" spans="1:13" x14ac:dyDescent="0.25">
      <c r="A1979" s="96"/>
      <c r="B1979" s="96"/>
      <c r="C1979" s="96"/>
      <c r="D1979" s="95"/>
      <c r="E1979" s="96"/>
      <c r="F1979" s="96"/>
      <c r="G1979" s="96"/>
      <c r="H1979" s="96"/>
      <c r="I1979" s="96"/>
      <c r="J1979" s="104"/>
      <c r="K1979" s="104"/>
      <c r="L1979" s="104"/>
      <c r="M1979" s="104"/>
    </row>
    <row r="1980" spans="1:13" x14ac:dyDescent="0.25">
      <c r="A1980" s="96"/>
      <c r="B1980" s="96"/>
      <c r="C1980" s="96"/>
      <c r="D1980" s="95"/>
      <c r="E1980" s="96"/>
      <c r="F1980" s="96"/>
      <c r="G1980" s="96"/>
      <c r="H1980" s="96"/>
      <c r="I1980" s="96"/>
      <c r="J1980" s="104"/>
      <c r="K1980" s="104"/>
      <c r="L1980" s="104"/>
      <c r="M1980" s="104"/>
    </row>
    <row r="1981" spans="1:13" x14ac:dyDescent="0.25">
      <c r="A1981" s="96"/>
      <c r="B1981" s="96"/>
      <c r="C1981" s="96"/>
      <c r="D1981" s="95"/>
      <c r="E1981" s="96"/>
      <c r="F1981" s="96"/>
      <c r="G1981" s="96"/>
      <c r="H1981" s="96"/>
      <c r="I1981" s="96"/>
      <c r="J1981" s="104"/>
      <c r="K1981" s="104"/>
      <c r="L1981" s="104"/>
      <c r="M1981" s="104"/>
    </row>
    <row r="1982" spans="1:13" x14ac:dyDescent="0.25">
      <c r="A1982" s="96"/>
      <c r="B1982" s="96"/>
      <c r="C1982" s="96"/>
      <c r="D1982" s="95"/>
      <c r="E1982" s="96"/>
      <c r="F1982" s="96"/>
      <c r="G1982" s="96"/>
      <c r="H1982" s="96"/>
      <c r="I1982" s="96"/>
      <c r="J1982" s="104"/>
      <c r="K1982" s="104"/>
      <c r="L1982" s="104"/>
      <c r="M1982" s="104"/>
    </row>
    <row r="1983" spans="1:13" x14ac:dyDescent="0.25">
      <c r="A1983" s="96"/>
      <c r="B1983" s="96"/>
      <c r="C1983" s="96"/>
      <c r="D1983" s="95"/>
      <c r="E1983" s="96"/>
      <c r="F1983" s="96"/>
      <c r="G1983" s="96"/>
      <c r="H1983" s="96"/>
      <c r="I1983" s="96"/>
      <c r="J1983" s="104"/>
      <c r="K1983" s="104"/>
      <c r="L1983" s="104"/>
      <c r="M1983" s="104"/>
    </row>
    <row r="1984" spans="1:13" x14ac:dyDescent="0.25">
      <c r="A1984" s="96"/>
      <c r="B1984" s="96"/>
      <c r="C1984" s="96"/>
      <c r="D1984" s="95"/>
      <c r="E1984" s="96"/>
      <c r="F1984" s="96"/>
      <c r="G1984" s="96"/>
      <c r="H1984" s="96"/>
      <c r="I1984" s="96"/>
      <c r="J1984" s="104"/>
      <c r="K1984" s="104"/>
      <c r="L1984" s="104"/>
      <c r="M1984" s="104"/>
    </row>
    <row r="1985" spans="1:13" x14ac:dyDescent="0.25">
      <c r="A1985" s="96"/>
      <c r="B1985" s="96"/>
      <c r="C1985" s="96"/>
      <c r="D1985" s="95"/>
      <c r="E1985" s="96"/>
      <c r="F1985" s="96"/>
      <c r="G1985" s="96"/>
      <c r="H1985" s="96"/>
      <c r="I1985" s="96"/>
      <c r="J1985" s="104"/>
      <c r="K1985" s="104"/>
      <c r="L1985" s="104"/>
      <c r="M1985" s="104"/>
    </row>
    <row r="1986" spans="1:13" x14ac:dyDescent="0.25">
      <c r="A1986" s="96"/>
      <c r="B1986" s="96"/>
      <c r="C1986" s="96"/>
      <c r="D1986" s="95"/>
      <c r="E1986" s="96"/>
      <c r="F1986" s="96"/>
      <c r="G1986" s="96"/>
      <c r="H1986" s="96"/>
      <c r="I1986" s="96"/>
      <c r="J1986" s="104"/>
      <c r="K1986" s="104"/>
      <c r="L1986" s="104"/>
      <c r="M1986" s="104"/>
    </row>
    <row r="1987" spans="1:13" x14ac:dyDescent="0.25">
      <c r="A1987" s="96"/>
      <c r="B1987" s="96"/>
      <c r="C1987" s="96"/>
      <c r="D1987" s="95"/>
      <c r="E1987" s="96"/>
      <c r="F1987" s="96"/>
      <c r="G1987" s="96"/>
      <c r="H1987" s="96"/>
      <c r="I1987" s="96"/>
      <c r="J1987" s="104"/>
      <c r="K1987" s="104"/>
      <c r="L1987" s="104"/>
      <c r="M1987" s="104"/>
    </row>
    <row r="1988" spans="1:13" x14ac:dyDescent="0.25">
      <c r="A1988" s="96"/>
      <c r="B1988" s="96"/>
      <c r="C1988" s="96"/>
      <c r="D1988" s="95"/>
      <c r="E1988" s="96"/>
      <c r="F1988" s="96"/>
      <c r="G1988" s="96"/>
      <c r="H1988" s="96"/>
      <c r="I1988" s="96"/>
      <c r="J1988" s="104"/>
      <c r="K1988" s="104"/>
      <c r="L1988" s="104"/>
      <c r="M1988" s="104"/>
    </row>
    <row r="1989" spans="1:13" x14ac:dyDescent="0.25">
      <c r="A1989" s="96"/>
      <c r="B1989" s="96"/>
      <c r="C1989" s="96"/>
      <c r="D1989" s="95"/>
      <c r="E1989" s="96"/>
      <c r="F1989" s="96"/>
      <c r="G1989" s="96"/>
      <c r="H1989" s="96"/>
      <c r="I1989" s="96"/>
      <c r="J1989" s="104"/>
      <c r="K1989" s="104"/>
      <c r="L1989" s="104"/>
      <c r="M1989" s="104"/>
    </row>
    <row r="1990" spans="1:13" x14ac:dyDescent="0.25">
      <c r="A1990" s="96"/>
      <c r="B1990" s="96"/>
      <c r="C1990" s="96"/>
      <c r="D1990" s="95"/>
      <c r="E1990" s="96"/>
      <c r="F1990" s="96"/>
      <c r="G1990" s="96"/>
      <c r="H1990" s="96"/>
      <c r="I1990" s="96"/>
      <c r="J1990" s="104"/>
      <c r="K1990" s="104"/>
      <c r="L1990" s="104"/>
      <c r="M1990" s="104"/>
    </row>
    <row r="1991" spans="1:13" x14ac:dyDescent="0.25">
      <c r="A1991" s="96"/>
      <c r="B1991" s="96"/>
      <c r="C1991" s="96"/>
      <c r="D1991" s="95"/>
      <c r="E1991" s="96"/>
      <c r="F1991" s="96"/>
      <c r="G1991" s="96"/>
      <c r="H1991" s="96"/>
      <c r="I1991" s="96"/>
      <c r="J1991" s="104"/>
      <c r="K1991" s="104"/>
      <c r="L1991" s="104"/>
      <c r="M1991" s="104"/>
    </row>
    <row r="1992" spans="1:13" x14ac:dyDescent="0.25">
      <c r="A1992" s="96"/>
      <c r="B1992" s="96"/>
      <c r="C1992" s="96"/>
      <c r="D1992" s="95"/>
      <c r="E1992" s="96"/>
      <c r="F1992" s="96"/>
      <c r="G1992" s="96"/>
      <c r="H1992" s="96"/>
      <c r="I1992" s="96"/>
      <c r="J1992" s="104"/>
      <c r="K1992" s="104"/>
      <c r="L1992" s="104"/>
      <c r="M1992" s="104"/>
    </row>
    <row r="1993" spans="1:13" x14ac:dyDescent="0.25">
      <c r="A1993" s="96"/>
      <c r="B1993" s="96"/>
      <c r="C1993" s="96"/>
      <c r="D1993" s="95"/>
      <c r="E1993" s="96"/>
      <c r="F1993" s="96"/>
      <c r="G1993" s="96"/>
      <c r="H1993" s="96"/>
      <c r="I1993" s="96"/>
      <c r="J1993" s="104"/>
      <c r="K1993" s="104"/>
      <c r="L1993" s="104"/>
      <c r="M1993" s="104"/>
    </row>
    <row r="1994" spans="1:13" x14ac:dyDescent="0.25">
      <c r="A1994" s="96"/>
      <c r="B1994" s="96"/>
      <c r="C1994" s="96"/>
      <c r="D1994" s="95"/>
      <c r="E1994" s="96"/>
      <c r="F1994" s="96"/>
      <c r="G1994" s="96"/>
      <c r="H1994" s="96"/>
      <c r="I1994" s="96"/>
      <c r="J1994" s="104"/>
      <c r="K1994" s="104"/>
      <c r="L1994" s="104"/>
      <c r="M1994" s="104"/>
    </row>
    <row r="1995" spans="1:13" x14ac:dyDescent="0.25">
      <c r="A1995" s="96"/>
      <c r="B1995" s="96"/>
      <c r="C1995" s="96"/>
      <c r="D1995" s="95"/>
      <c r="E1995" s="96"/>
      <c r="F1995" s="96"/>
      <c r="G1995" s="96"/>
      <c r="H1995" s="96"/>
      <c r="I1995" s="96"/>
      <c r="J1995" s="104"/>
      <c r="K1995" s="104"/>
      <c r="L1995" s="104"/>
      <c r="M1995" s="104"/>
    </row>
    <row r="1996" spans="1:13" x14ac:dyDescent="0.25">
      <c r="A1996" s="96"/>
      <c r="B1996" s="96"/>
      <c r="C1996" s="96"/>
      <c r="D1996" s="95"/>
      <c r="E1996" s="96"/>
      <c r="F1996" s="96"/>
      <c r="G1996" s="96"/>
      <c r="H1996" s="96"/>
      <c r="I1996" s="96"/>
      <c r="J1996" s="104"/>
      <c r="K1996" s="104"/>
      <c r="L1996" s="104"/>
      <c r="M1996" s="104"/>
    </row>
    <row r="1997" spans="1:13" x14ac:dyDescent="0.25">
      <c r="A1997" s="96"/>
      <c r="B1997" s="96"/>
      <c r="C1997" s="96"/>
      <c r="D1997" s="95"/>
      <c r="E1997" s="96"/>
      <c r="F1997" s="96"/>
      <c r="G1997" s="96"/>
      <c r="H1997" s="96"/>
      <c r="I1997" s="96"/>
      <c r="J1997" s="104"/>
      <c r="K1997" s="104"/>
      <c r="L1997" s="104"/>
      <c r="M1997" s="104"/>
    </row>
    <row r="1998" spans="1:13" x14ac:dyDescent="0.25">
      <c r="A1998" s="96"/>
      <c r="B1998" s="96"/>
      <c r="C1998" s="96"/>
      <c r="D1998" s="95"/>
      <c r="E1998" s="96"/>
      <c r="F1998" s="96"/>
      <c r="G1998" s="96"/>
      <c r="H1998" s="96"/>
      <c r="I1998" s="96"/>
      <c r="J1998" s="104"/>
      <c r="K1998" s="104"/>
      <c r="L1998" s="104"/>
      <c r="M1998" s="104"/>
    </row>
    <row r="1999" spans="1:13" x14ac:dyDescent="0.25">
      <c r="A1999" s="96"/>
      <c r="B1999" s="96"/>
      <c r="C1999" s="96"/>
      <c r="D1999" s="95"/>
      <c r="E1999" s="96"/>
      <c r="F1999" s="96"/>
      <c r="G1999" s="96"/>
      <c r="H1999" s="96"/>
      <c r="I1999" s="96"/>
      <c r="J1999" s="104"/>
      <c r="K1999" s="104"/>
      <c r="L1999" s="104"/>
      <c r="M1999" s="104"/>
    </row>
    <row r="2000" spans="1:13" x14ac:dyDescent="0.25">
      <c r="A2000" s="96"/>
      <c r="B2000" s="96"/>
      <c r="C2000" s="96"/>
      <c r="D2000" s="95"/>
      <c r="E2000" s="96"/>
      <c r="F2000" s="96"/>
      <c r="G2000" s="96"/>
      <c r="H2000" s="96"/>
      <c r="I2000" s="96"/>
      <c r="J2000" s="104"/>
      <c r="K2000" s="104"/>
      <c r="L2000" s="104"/>
      <c r="M2000" s="104"/>
    </row>
    <row r="2001" spans="1:13" x14ac:dyDescent="0.25">
      <c r="A2001" s="96"/>
      <c r="B2001" s="96"/>
      <c r="C2001" s="96"/>
      <c r="D2001" s="95"/>
      <c r="E2001" s="96"/>
      <c r="F2001" s="96"/>
      <c r="G2001" s="96"/>
      <c r="H2001" s="96"/>
      <c r="I2001" s="96"/>
      <c r="J2001" s="104"/>
      <c r="K2001" s="104"/>
      <c r="L2001" s="104"/>
      <c r="M2001" s="104"/>
    </row>
    <row r="2002" spans="1:13" x14ac:dyDescent="0.25">
      <c r="A2002" s="96"/>
      <c r="B2002" s="96"/>
      <c r="C2002" s="96"/>
      <c r="D2002" s="95"/>
      <c r="E2002" s="96"/>
      <c r="F2002" s="96"/>
      <c r="G2002" s="96"/>
      <c r="H2002" s="96"/>
      <c r="I2002" s="96"/>
      <c r="J2002" s="104"/>
      <c r="K2002" s="104"/>
      <c r="L2002" s="104"/>
      <c r="M2002" s="104"/>
    </row>
    <row r="2003" spans="1:13" x14ac:dyDescent="0.25">
      <c r="A2003" s="96"/>
      <c r="B2003" s="96"/>
      <c r="C2003" s="96"/>
      <c r="D2003" s="95"/>
      <c r="E2003" s="96"/>
      <c r="F2003" s="96"/>
      <c r="G2003" s="96"/>
      <c r="H2003" s="96"/>
      <c r="I2003" s="96"/>
      <c r="J2003" s="104"/>
      <c r="K2003" s="104"/>
      <c r="L2003" s="104"/>
      <c r="M2003" s="104"/>
    </row>
    <row r="2004" spans="1:13" x14ac:dyDescent="0.25">
      <c r="A2004" s="96"/>
      <c r="B2004" s="96"/>
      <c r="C2004" s="96"/>
      <c r="D2004" s="95"/>
      <c r="E2004" s="96"/>
      <c r="F2004" s="96"/>
      <c r="G2004" s="96"/>
      <c r="H2004" s="96"/>
      <c r="I2004" s="96"/>
      <c r="J2004" s="104"/>
      <c r="K2004" s="104"/>
      <c r="L2004" s="104"/>
      <c r="M2004" s="104"/>
    </row>
    <row r="2005" spans="1:13" x14ac:dyDescent="0.25">
      <c r="A2005" s="96"/>
      <c r="B2005" s="96"/>
      <c r="C2005" s="96"/>
      <c r="D2005" s="95"/>
      <c r="E2005" s="96"/>
      <c r="F2005" s="96"/>
      <c r="G2005" s="96"/>
      <c r="H2005" s="96"/>
      <c r="I2005" s="96"/>
      <c r="J2005" s="104"/>
      <c r="K2005" s="104"/>
      <c r="L2005" s="104"/>
      <c r="M2005" s="104"/>
    </row>
    <row r="2006" spans="1:13" x14ac:dyDescent="0.25">
      <c r="A2006" s="96"/>
      <c r="B2006" s="96"/>
      <c r="C2006" s="96"/>
      <c r="D2006" s="95"/>
      <c r="E2006" s="96"/>
      <c r="F2006" s="96"/>
      <c r="G2006" s="96"/>
      <c r="H2006" s="96"/>
      <c r="I2006" s="96"/>
      <c r="J2006" s="104"/>
      <c r="K2006" s="104"/>
      <c r="L2006" s="104"/>
      <c r="M2006" s="104"/>
    </row>
    <row r="2007" spans="1:13" x14ac:dyDescent="0.25">
      <c r="A2007" s="96"/>
      <c r="B2007" s="96"/>
      <c r="C2007" s="96"/>
      <c r="D2007" s="95"/>
      <c r="E2007" s="96"/>
      <c r="F2007" s="96"/>
      <c r="G2007" s="96"/>
      <c r="H2007" s="96"/>
      <c r="I2007" s="96"/>
      <c r="J2007" s="104"/>
      <c r="K2007" s="104"/>
      <c r="L2007" s="104"/>
      <c r="M2007" s="104"/>
    </row>
    <row r="2008" spans="1:13" x14ac:dyDescent="0.25">
      <c r="A2008" s="96"/>
      <c r="B2008" s="96"/>
      <c r="C2008" s="96"/>
      <c r="D2008" s="95"/>
      <c r="E2008" s="96"/>
      <c r="F2008" s="96"/>
      <c r="G2008" s="96"/>
      <c r="H2008" s="96"/>
      <c r="I2008" s="96"/>
      <c r="J2008" s="104"/>
      <c r="K2008" s="104"/>
      <c r="L2008" s="104"/>
      <c r="M2008" s="104"/>
    </row>
    <row r="2009" spans="1:13" x14ac:dyDescent="0.25">
      <c r="A2009" s="96"/>
      <c r="B2009" s="96"/>
      <c r="C2009" s="96"/>
      <c r="D2009" s="95"/>
      <c r="E2009" s="96"/>
      <c r="F2009" s="96"/>
      <c r="G2009" s="96"/>
      <c r="H2009" s="96"/>
      <c r="I2009" s="96"/>
      <c r="J2009" s="104"/>
      <c r="K2009" s="104"/>
      <c r="L2009" s="104"/>
      <c r="M2009" s="104"/>
    </row>
    <row r="2010" spans="1:13" x14ac:dyDescent="0.25">
      <c r="A2010" s="96"/>
      <c r="B2010" s="96"/>
      <c r="C2010" s="96"/>
      <c r="D2010" s="95"/>
      <c r="E2010" s="96"/>
      <c r="F2010" s="96"/>
      <c r="G2010" s="96"/>
      <c r="H2010" s="96"/>
      <c r="I2010" s="96"/>
      <c r="J2010" s="104"/>
      <c r="K2010" s="104"/>
      <c r="L2010" s="104"/>
      <c r="M2010" s="104"/>
    </row>
    <row r="2011" spans="1:13" x14ac:dyDescent="0.25">
      <c r="A2011" s="96"/>
      <c r="B2011" s="96"/>
      <c r="C2011" s="96"/>
      <c r="D2011" s="95"/>
      <c r="E2011" s="96"/>
      <c r="F2011" s="96"/>
      <c r="G2011" s="96"/>
      <c r="H2011" s="96"/>
      <c r="I2011" s="96"/>
      <c r="J2011" s="104"/>
      <c r="K2011" s="104"/>
      <c r="L2011" s="104"/>
      <c r="M2011" s="104"/>
    </row>
    <row r="2012" spans="1:13" x14ac:dyDescent="0.25">
      <c r="A2012" s="96"/>
      <c r="B2012" s="96"/>
      <c r="C2012" s="96"/>
      <c r="D2012" s="95"/>
      <c r="E2012" s="96"/>
      <c r="F2012" s="96"/>
      <c r="G2012" s="96"/>
      <c r="H2012" s="96"/>
      <c r="I2012" s="96"/>
      <c r="J2012" s="104"/>
      <c r="K2012" s="104"/>
      <c r="L2012" s="104"/>
      <c r="M2012" s="104"/>
    </row>
    <row r="2013" spans="1:13" x14ac:dyDescent="0.25">
      <c r="A2013" s="96"/>
      <c r="B2013" s="96"/>
      <c r="C2013" s="96"/>
      <c r="D2013" s="95"/>
      <c r="E2013" s="96"/>
      <c r="F2013" s="96"/>
      <c r="G2013" s="96"/>
      <c r="H2013" s="96"/>
      <c r="I2013" s="96"/>
      <c r="J2013" s="104"/>
      <c r="K2013" s="104"/>
      <c r="L2013" s="104"/>
      <c r="M2013" s="104"/>
    </row>
    <row r="2014" spans="1:13" x14ac:dyDescent="0.25">
      <c r="A2014" s="96"/>
      <c r="B2014" s="96"/>
      <c r="C2014" s="96"/>
      <c r="D2014" s="95"/>
      <c r="E2014" s="96"/>
      <c r="F2014" s="96"/>
      <c r="G2014" s="96"/>
      <c r="H2014" s="96"/>
      <c r="I2014" s="96"/>
      <c r="J2014" s="104"/>
      <c r="K2014" s="104"/>
      <c r="L2014" s="104"/>
      <c r="M2014" s="104"/>
    </row>
    <row r="2015" spans="1:13" x14ac:dyDescent="0.25">
      <c r="A2015" s="96"/>
      <c r="B2015" s="96"/>
      <c r="C2015" s="96"/>
      <c r="D2015" s="95"/>
      <c r="E2015" s="96"/>
      <c r="F2015" s="96"/>
      <c r="G2015" s="96"/>
      <c r="H2015" s="96"/>
      <c r="I2015" s="96"/>
      <c r="J2015" s="104"/>
      <c r="K2015" s="104"/>
      <c r="L2015" s="104"/>
      <c r="M2015" s="104"/>
    </row>
    <row r="2016" spans="1:13" x14ac:dyDescent="0.25">
      <c r="A2016" s="96"/>
      <c r="B2016" s="96"/>
      <c r="C2016" s="96"/>
      <c r="D2016" s="95"/>
      <c r="E2016" s="96"/>
      <c r="F2016" s="96"/>
      <c r="G2016" s="96"/>
      <c r="H2016" s="96"/>
      <c r="I2016" s="96"/>
      <c r="J2016" s="104"/>
      <c r="K2016" s="104"/>
      <c r="L2016" s="104"/>
      <c r="M2016" s="104"/>
    </row>
    <row r="2017" spans="1:13" x14ac:dyDescent="0.25">
      <c r="A2017" s="96"/>
      <c r="B2017" s="96"/>
      <c r="C2017" s="96"/>
      <c r="D2017" s="95"/>
      <c r="E2017" s="96"/>
      <c r="F2017" s="96"/>
      <c r="G2017" s="96"/>
      <c r="H2017" s="96"/>
      <c r="I2017" s="96"/>
      <c r="J2017" s="104"/>
      <c r="K2017" s="104"/>
      <c r="L2017" s="104"/>
      <c r="M2017" s="104"/>
    </row>
    <row r="2018" spans="1:13" x14ac:dyDescent="0.25">
      <c r="A2018" s="96"/>
      <c r="B2018" s="96"/>
      <c r="C2018" s="96"/>
      <c r="D2018" s="95"/>
      <c r="E2018" s="96"/>
      <c r="F2018" s="96"/>
      <c r="G2018" s="96"/>
      <c r="H2018" s="96"/>
      <c r="I2018" s="96"/>
      <c r="J2018" s="104"/>
      <c r="K2018" s="104"/>
      <c r="L2018" s="104"/>
      <c r="M2018" s="104"/>
    </row>
    <row r="2019" spans="1:13" x14ac:dyDescent="0.25">
      <c r="A2019" s="96"/>
      <c r="B2019" s="96"/>
      <c r="C2019" s="96"/>
      <c r="D2019" s="95"/>
      <c r="E2019" s="96"/>
      <c r="F2019" s="96"/>
      <c r="G2019" s="96"/>
      <c r="H2019" s="96"/>
      <c r="I2019" s="96"/>
      <c r="J2019" s="104"/>
      <c r="K2019" s="104"/>
      <c r="L2019" s="104"/>
      <c r="M2019" s="104"/>
    </row>
    <row r="2020" spans="1:13" x14ac:dyDescent="0.25">
      <c r="A2020" s="96"/>
      <c r="B2020" s="96"/>
      <c r="C2020" s="96"/>
      <c r="D2020" s="95"/>
      <c r="E2020" s="96"/>
      <c r="F2020" s="96"/>
      <c r="G2020" s="96"/>
      <c r="H2020" s="96"/>
      <c r="I2020" s="96"/>
      <c r="J2020" s="104"/>
      <c r="K2020" s="104"/>
      <c r="L2020" s="104"/>
      <c r="M2020" s="104"/>
    </row>
    <row r="2021" spans="1:13" x14ac:dyDescent="0.25">
      <c r="A2021" s="96"/>
      <c r="B2021" s="96"/>
      <c r="C2021" s="96"/>
      <c r="D2021" s="95"/>
      <c r="E2021" s="96"/>
      <c r="F2021" s="96"/>
      <c r="G2021" s="96"/>
      <c r="H2021" s="96"/>
      <c r="I2021" s="96"/>
      <c r="J2021" s="104"/>
      <c r="K2021" s="104"/>
      <c r="L2021" s="104"/>
      <c r="M2021" s="104"/>
    </row>
    <row r="2022" spans="1:13" x14ac:dyDescent="0.25">
      <c r="A2022" s="96"/>
      <c r="B2022" s="96"/>
      <c r="C2022" s="96"/>
      <c r="D2022" s="95"/>
      <c r="E2022" s="96"/>
      <c r="F2022" s="96"/>
      <c r="G2022" s="96"/>
      <c r="H2022" s="96"/>
      <c r="I2022" s="96"/>
      <c r="J2022" s="104"/>
      <c r="K2022" s="104"/>
      <c r="L2022" s="104"/>
      <c r="M2022" s="104"/>
    </row>
    <row r="2023" spans="1:13" x14ac:dyDescent="0.25">
      <c r="A2023" s="96"/>
      <c r="B2023" s="96"/>
      <c r="C2023" s="96"/>
      <c r="D2023" s="95"/>
      <c r="E2023" s="96"/>
      <c r="F2023" s="96"/>
      <c r="G2023" s="96"/>
      <c r="H2023" s="96"/>
      <c r="I2023" s="96"/>
      <c r="J2023" s="104"/>
      <c r="K2023" s="104"/>
      <c r="L2023" s="104"/>
      <c r="M2023" s="104"/>
    </row>
    <row r="2024" spans="1:13" x14ac:dyDescent="0.25">
      <c r="A2024" s="96"/>
      <c r="B2024" s="96"/>
      <c r="C2024" s="96"/>
      <c r="D2024" s="95"/>
      <c r="E2024" s="96"/>
      <c r="F2024" s="96"/>
      <c r="G2024" s="96"/>
      <c r="H2024" s="96"/>
      <c r="I2024" s="96"/>
      <c r="J2024" s="104"/>
      <c r="K2024" s="104"/>
      <c r="L2024" s="104"/>
      <c r="M2024" s="104"/>
    </row>
    <row r="2025" spans="1:13" x14ac:dyDescent="0.25">
      <c r="A2025" s="96"/>
      <c r="B2025" s="96"/>
      <c r="C2025" s="96"/>
      <c r="D2025" s="95"/>
      <c r="E2025" s="96"/>
      <c r="F2025" s="96"/>
      <c r="G2025" s="96"/>
      <c r="H2025" s="96"/>
      <c r="I2025" s="96"/>
      <c r="J2025" s="104"/>
      <c r="K2025" s="104"/>
      <c r="L2025" s="104"/>
      <c r="M2025" s="104"/>
    </row>
    <row r="2026" spans="1:13" x14ac:dyDescent="0.25">
      <c r="A2026" s="96"/>
      <c r="B2026" s="96"/>
      <c r="C2026" s="96"/>
      <c r="D2026" s="95"/>
      <c r="E2026" s="96"/>
      <c r="F2026" s="96"/>
      <c r="G2026" s="96"/>
      <c r="H2026" s="96"/>
      <c r="I2026" s="96"/>
      <c r="J2026" s="104"/>
      <c r="K2026" s="104"/>
      <c r="L2026" s="104"/>
      <c r="M2026" s="104"/>
    </row>
    <row r="2027" spans="1:13" x14ac:dyDescent="0.25">
      <c r="A2027" s="96"/>
      <c r="B2027" s="96"/>
      <c r="C2027" s="96"/>
      <c r="D2027" s="95"/>
      <c r="E2027" s="96"/>
      <c r="F2027" s="96"/>
      <c r="G2027" s="96"/>
      <c r="H2027" s="96"/>
      <c r="I2027" s="96"/>
      <c r="J2027" s="104"/>
      <c r="K2027" s="104"/>
      <c r="L2027" s="104"/>
      <c r="M2027" s="104"/>
    </row>
    <row r="2028" spans="1:13" x14ac:dyDescent="0.25">
      <c r="A2028" s="96"/>
      <c r="B2028" s="96"/>
      <c r="C2028" s="96"/>
      <c r="D2028" s="95"/>
      <c r="E2028" s="96"/>
      <c r="F2028" s="96"/>
      <c r="G2028" s="96"/>
      <c r="H2028" s="96"/>
      <c r="I2028" s="96"/>
      <c r="J2028" s="104"/>
      <c r="K2028" s="104"/>
      <c r="L2028" s="104"/>
      <c r="M2028" s="104"/>
    </row>
    <row r="2029" spans="1:13" x14ac:dyDescent="0.25">
      <c r="A2029" s="96"/>
      <c r="B2029" s="96"/>
      <c r="C2029" s="96"/>
      <c r="D2029" s="95"/>
      <c r="E2029" s="96"/>
      <c r="F2029" s="96"/>
      <c r="G2029" s="96"/>
      <c r="H2029" s="96"/>
      <c r="I2029" s="96"/>
      <c r="J2029" s="104"/>
      <c r="K2029" s="104"/>
      <c r="L2029" s="104"/>
      <c r="M2029" s="104"/>
    </row>
    <row r="2030" spans="1:13" x14ac:dyDescent="0.25">
      <c r="A2030" s="96"/>
      <c r="B2030" s="96"/>
      <c r="C2030" s="96"/>
      <c r="D2030" s="95"/>
      <c r="E2030" s="96"/>
      <c r="F2030" s="96"/>
      <c r="G2030" s="96"/>
      <c r="H2030" s="96"/>
      <c r="I2030" s="96"/>
      <c r="J2030" s="104"/>
      <c r="K2030" s="104"/>
      <c r="L2030" s="104"/>
      <c r="M2030" s="104"/>
    </row>
    <row r="2031" spans="1:13" x14ac:dyDescent="0.25">
      <c r="A2031" s="96"/>
      <c r="B2031" s="96"/>
      <c r="C2031" s="96"/>
      <c r="D2031" s="95"/>
      <c r="E2031" s="96"/>
      <c r="F2031" s="96"/>
      <c r="G2031" s="96"/>
      <c r="H2031" s="96"/>
      <c r="I2031" s="96"/>
      <c r="J2031" s="104"/>
      <c r="K2031" s="104"/>
      <c r="L2031" s="104"/>
      <c r="M2031" s="104"/>
    </row>
    <row r="2032" spans="1:13" x14ac:dyDescent="0.25">
      <c r="A2032" s="96"/>
      <c r="B2032" s="96"/>
      <c r="C2032" s="96"/>
      <c r="D2032" s="95"/>
      <c r="E2032" s="96"/>
      <c r="F2032" s="96"/>
      <c r="G2032" s="96"/>
      <c r="H2032" s="96"/>
      <c r="I2032" s="96"/>
      <c r="J2032" s="104"/>
      <c r="K2032" s="104"/>
      <c r="L2032" s="104"/>
      <c r="M2032" s="104"/>
    </row>
    <row r="2033" spans="1:13" x14ac:dyDescent="0.25">
      <c r="A2033" s="96"/>
      <c r="B2033" s="96"/>
      <c r="C2033" s="96"/>
      <c r="D2033" s="95"/>
      <c r="E2033" s="96"/>
      <c r="F2033" s="96"/>
      <c r="G2033" s="96"/>
      <c r="H2033" s="96"/>
      <c r="I2033" s="96"/>
      <c r="J2033" s="104"/>
      <c r="K2033" s="104"/>
      <c r="L2033" s="104"/>
      <c r="M2033" s="104"/>
    </row>
    <row r="2034" spans="1:13" x14ac:dyDescent="0.25">
      <c r="A2034" s="96"/>
      <c r="B2034" s="96"/>
      <c r="C2034" s="96"/>
      <c r="D2034" s="95"/>
      <c r="E2034" s="96"/>
      <c r="F2034" s="96"/>
      <c r="G2034" s="96"/>
      <c r="H2034" s="96"/>
      <c r="I2034" s="96"/>
      <c r="J2034" s="104"/>
      <c r="K2034" s="104"/>
      <c r="L2034" s="104"/>
      <c r="M2034" s="104"/>
    </row>
    <row r="2035" spans="1:13" x14ac:dyDescent="0.25">
      <c r="A2035" s="96"/>
      <c r="B2035" s="96"/>
      <c r="C2035" s="96"/>
      <c r="D2035" s="95"/>
      <c r="E2035" s="96"/>
      <c r="F2035" s="96"/>
      <c r="G2035" s="96"/>
      <c r="H2035" s="96"/>
      <c r="I2035" s="96"/>
      <c r="J2035" s="104"/>
      <c r="K2035" s="104"/>
      <c r="L2035" s="104"/>
      <c r="M2035" s="104"/>
    </row>
    <row r="2036" spans="1:13" x14ac:dyDescent="0.25">
      <c r="A2036" s="96"/>
      <c r="B2036" s="96"/>
      <c r="C2036" s="96"/>
      <c r="D2036" s="95"/>
      <c r="E2036" s="96"/>
      <c r="F2036" s="96"/>
      <c r="G2036" s="96"/>
      <c r="H2036" s="96"/>
      <c r="I2036" s="96"/>
      <c r="J2036" s="104"/>
      <c r="K2036" s="104"/>
      <c r="L2036" s="104"/>
      <c r="M2036" s="104"/>
    </row>
    <row r="2037" spans="1:13" x14ac:dyDescent="0.25">
      <c r="A2037" s="96"/>
      <c r="B2037" s="96"/>
      <c r="C2037" s="96"/>
      <c r="D2037" s="95"/>
      <c r="E2037" s="96"/>
      <c r="F2037" s="96"/>
      <c r="G2037" s="96"/>
      <c r="H2037" s="96"/>
      <c r="I2037" s="96"/>
      <c r="J2037" s="104"/>
      <c r="K2037" s="104"/>
      <c r="L2037" s="104"/>
      <c r="M2037" s="104"/>
    </row>
    <row r="2038" spans="1:13" x14ac:dyDescent="0.25">
      <c r="A2038" s="96"/>
      <c r="B2038" s="96"/>
      <c r="C2038" s="96"/>
      <c r="D2038" s="95"/>
      <c r="E2038" s="96"/>
      <c r="F2038" s="96"/>
      <c r="G2038" s="96"/>
      <c r="H2038" s="96"/>
      <c r="I2038" s="96"/>
      <c r="J2038" s="104"/>
      <c r="K2038" s="104"/>
      <c r="L2038" s="104"/>
      <c r="M2038" s="104"/>
    </row>
    <row r="2039" spans="1:13" x14ac:dyDescent="0.25">
      <c r="A2039" s="96"/>
      <c r="B2039" s="96"/>
      <c r="C2039" s="96"/>
      <c r="D2039" s="95"/>
      <c r="E2039" s="96"/>
      <c r="F2039" s="96"/>
      <c r="G2039" s="96"/>
      <c r="H2039" s="96"/>
      <c r="I2039" s="96"/>
      <c r="J2039" s="104"/>
      <c r="K2039" s="104"/>
      <c r="L2039" s="104"/>
      <c r="M2039" s="104"/>
    </row>
    <row r="2040" spans="1:13" x14ac:dyDescent="0.25">
      <c r="A2040" s="96"/>
      <c r="B2040" s="96"/>
      <c r="C2040" s="96"/>
      <c r="D2040" s="95"/>
      <c r="E2040" s="96"/>
      <c r="F2040" s="96"/>
      <c r="G2040" s="96"/>
      <c r="H2040" s="96"/>
      <c r="I2040" s="96"/>
      <c r="J2040" s="104"/>
      <c r="K2040" s="104"/>
      <c r="L2040" s="104"/>
      <c r="M2040" s="104"/>
    </row>
    <row r="2041" spans="1:13" x14ac:dyDescent="0.25">
      <c r="A2041" s="96"/>
      <c r="B2041" s="96"/>
      <c r="C2041" s="96"/>
      <c r="D2041" s="95"/>
      <c r="E2041" s="96"/>
      <c r="F2041" s="96"/>
      <c r="G2041" s="96"/>
      <c r="H2041" s="96"/>
      <c r="I2041" s="96"/>
      <c r="J2041" s="104"/>
      <c r="K2041" s="104"/>
      <c r="L2041" s="104"/>
      <c r="M2041" s="104"/>
    </row>
    <row r="2042" spans="1:13" x14ac:dyDescent="0.25">
      <c r="A2042" s="96"/>
      <c r="B2042" s="96"/>
      <c r="C2042" s="96"/>
      <c r="D2042" s="95"/>
      <c r="E2042" s="96"/>
      <c r="F2042" s="96"/>
      <c r="G2042" s="96"/>
      <c r="H2042" s="96"/>
      <c r="I2042" s="96"/>
      <c r="J2042" s="104"/>
      <c r="K2042" s="104"/>
      <c r="L2042" s="104"/>
      <c r="M2042" s="104"/>
    </row>
    <row r="2043" spans="1:13" x14ac:dyDescent="0.25">
      <c r="A2043" s="96"/>
      <c r="B2043" s="96"/>
      <c r="C2043" s="96"/>
      <c r="D2043" s="95"/>
      <c r="E2043" s="96"/>
      <c r="F2043" s="96"/>
      <c r="G2043" s="96"/>
      <c r="H2043" s="96"/>
      <c r="I2043" s="96"/>
      <c r="J2043" s="104"/>
      <c r="K2043" s="104"/>
      <c r="L2043" s="104"/>
      <c r="M2043" s="104"/>
    </row>
    <row r="2044" spans="1:13" x14ac:dyDescent="0.25">
      <c r="A2044" s="96"/>
      <c r="B2044" s="96"/>
      <c r="C2044" s="96"/>
      <c r="D2044" s="95"/>
      <c r="E2044" s="96"/>
      <c r="F2044" s="96"/>
      <c r="G2044" s="96"/>
      <c r="H2044" s="96"/>
      <c r="I2044" s="96"/>
      <c r="J2044" s="104"/>
      <c r="K2044" s="104"/>
      <c r="L2044" s="104"/>
      <c r="M2044" s="104"/>
    </row>
    <row r="2045" spans="1:13" x14ac:dyDescent="0.25">
      <c r="A2045" s="96"/>
      <c r="B2045" s="96"/>
      <c r="C2045" s="96"/>
      <c r="D2045" s="95"/>
      <c r="E2045" s="96"/>
      <c r="F2045" s="96"/>
      <c r="G2045" s="96"/>
      <c r="H2045" s="96"/>
      <c r="I2045" s="96"/>
      <c r="J2045" s="104"/>
      <c r="K2045" s="104"/>
      <c r="L2045" s="104"/>
      <c r="M2045" s="104"/>
    </row>
    <row r="2046" spans="1:13" x14ac:dyDescent="0.25">
      <c r="A2046" s="96"/>
      <c r="B2046" s="96"/>
      <c r="C2046" s="96"/>
      <c r="D2046" s="95"/>
      <c r="E2046" s="96"/>
      <c r="F2046" s="96"/>
      <c r="G2046" s="96"/>
      <c r="H2046" s="96"/>
      <c r="I2046" s="96"/>
      <c r="J2046" s="104"/>
      <c r="K2046" s="104"/>
      <c r="L2046" s="104"/>
      <c r="M2046" s="104"/>
    </row>
    <row r="2047" spans="1:13" x14ac:dyDescent="0.25">
      <c r="A2047" s="96"/>
      <c r="B2047" s="96"/>
      <c r="C2047" s="96"/>
      <c r="D2047" s="95"/>
      <c r="E2047" s="96"/>
      <c r="F2047" s="96"/>
      <c r="G2047" s="96"/>
      <c r="H2047" s="96"/>
      <c r="I2047" s="96"/>
      <c r="J2047" s="104"/>
      <c r="K2047" s="104"/>
      <c r="L2047" s="104"/>
      <c r="M2047" s="104"/>
    </row>
    <row r="2048" spans="1:13" x14ac:dyDescent="0.25">
      <c r="A2048" s="96"/>
      <c r="B2048" s="96"/>
      <c r="C2048" s="96"/>
      <c r="D2048" s="95"/>
      <c r="E2048" s="96"/>
      <c r="F2048" s="96"/>
      <c r="G2048" s="96"/>
      <c r="H2048" s="96"/>
      <c r="I2048" s="96"/>
      <c r="J2048" s="104"/>
      <c r="K2048" s="104"/>
      <c r="L2048" s="104"/>
      <c r="M2048" s="104"/>
    </row>
    <row r="2049" spans="1:13" x14ac:dyDescent="0.25">
      <c r="A2049" s="96"/>
      <c r="B2049" s="96"/>
      <c r="C2049" s="96"/>
      <c r="D2049" s="95"/>
      <c r="E2049" s="96"/>
      <c r="F2049" s="96"/>
      <c r="G2049" s="96"/>
      <c r="H2049" s="96"/>
      <c r="I2049" s="96"/>
      <c r="J2049" s="104"/>
      <c r="K2049" s="104"/>
      <c r="L2049" s="104"/>
      <c r="M2049" s="104"/>
    </row>
    <row r="2050" spans="1:13" x14ac:dyDescent="0.25">
      <c r="A2050" s="96"/>
      <c r="B2050" s="96"/>
      <c r="C2050" s="96"/>
      <c r="D2050" s="95"/>
      <c r="E2050" s="96"/>
      <c r="F2050" s="96"/>
      <c r="G2050" s="96"/>
      <c r="H2050" s="96"/>
      <c r="I2050" s="96"/>
      <c r="J2050" s="104"/>
      <c r="K2050" s="104"/>
      <c r="L2050" s="104"/>
      <c r="M2050" s="104"/>
    </row>
    <row r="2051" spans="1:13" x14ac:dyDescent="0.25">
      <c r="A2051" s="96"/>
      <c r="B2051" s="96"/>
      <c r="C2051" s="96"/>
      <c r="D2051" s="95"/>
      <c r="E2051" s="96"/>
      <c r="F2051" s="96"/>
      <c r="G2051" s="96"/>
      <c r="H2051" s="96"/>
      <c r="I2051" s="96"/>
      <c r="J2051" s="104"/>
      <c r="K2051" s="104"/>
      <c r="L2051" s="104"/>
      <c r="M2051" s="104"/>
    </row>
    <row r="2052" spans="1:13" x14ac:dyDescent="0.25">
      <c r="A2052" s="96"/>
      <c r="B2052" s="96"/>
      <c r="C2052" s="96"/>
      <c r="D2052" s="95"/>
      <c r="E2052" s="96"/>
      <c r="F2052" s="96"/>
      <c r="G2052" s="96"/>
      <c r="H2052" s="96"/>
      <c r="I2052" s="96"/>
      <c r="J2052" s="104"/>
      <c r="K2052" s="104"/>
      <c r="L2052" s="104"/>
      <c r="M2052" s="104"/>
    </row>
    <row r="2053" spans="1:13" x14ac:dyDescent="0.25">
      <c r="A2053" s="96"/>
      <c r="B2053" s="96"/>
      <c r="C2053" s="96"/>
      <c r="D2053" s="95"/>
      <c r="E2053" s="96"/>
      <c r="F2053" s="96"/>
      <c r="G2053" s="96"/>
      <c r="H2053" s="96"/>
      <c r="I2053" s="96"/>
      <c r="J2053" s="104"/>
      <c r="K2053" s="104"/>
      <c r="L2053" s="104"/>
      <c r="M2053" s="104"/>
    </row>
    <row r="2054" spans="1:13" x14ac:dyDescent="0.25">
      <c r="A2054" s="96"/>
      <c r="B2054" s="96"/>
      <c r="C2054" s="96"/>
      <c r="D2054" s="95"/>
      <c r="E2054" s="96"/>
      <c r="F2054" s="96"/>
      <c r="G2054" s="96"/>
      <c r="H2054" s="96"/>
      <c r="I2054" s="96"/>
      <c r="J2054" s="104"/>
      <c r="K2054" s="104"/>
      <c r="L2054" s="104"/>
      <c r="M2054" s="104"/>
    </row>
    <row r="2055" spans="1:13" x14ac:dyDescent="0.25">
      <c r="A2055" s="96"/>
      <c r="B2055" s="96"/>
      <c r="C2055" s="96"/>
      <c r="D2055" s="95"/>
      <c r="E2055" s="96"/>
      <c r="F2055" s="96"/>
      <c r="G2055" s="96"/>
      <c r="H2055" s="96"/>
      <c r="I2055" s="96"/>
      <c r="J2055" s="104"/>
      <c r="K2055" s="104"/>
      <c r="L2055" s="104"/>
      <c r="M2055" s="104"/>
    </row>
    <row r="2056" spans="1:13" x14ac:dyDescent="0.25">
      <c r="A2056" s="96"/>
      <c r="B2056" s="96"/>
      <c r="C2056" s="96"/>
      <c r="D2056" s="95"/>
      <c r="E2056" s="96"/>
      <c r="F2056" s="96"/>
      <c r="G2056" s="96"/>
      <c r="H2056" s="96"/>
      <c r="I2056" s="96"/>
      <c r="J2056" s="104"/>
      <c r="K2056" s="104"/>
      <c r="L2056" s="104"/>
      <c r="M2056" s="104"/>
    </row>
    <row r="2057" spans="1:13" x14ac:dyDescent="0.25">
      <c r="A2057" s="96"/>
      <c r="B2057" s="96"/>
      <c r="C2057" s="96"/>
      <c r="D2057" s="95"/>
      <c r="E2057" s="96"/>
      <c r="F2057" s="96"/>
      <c r="G2057" s="96"/>
      <c r="H2057" s="96"/>
      <c r="I2057" s="96"/>
      <c r="J2057" s="104"/>
      <c r="K2057" s="104"/>
      <c r="L2057" s="104"/>
      <c r="M2057" s="104"/>
    </row>
    <row r="2058" spans="1:13" x14ac:dyDescent="0.25">
      <c r="A2058" s="96"/>
      <c r="B2058" s="96"/>
      <c r="C2058" s="96"/>
      <c r="D2058" s="95"/>
      <c r="E2058" s="96"/>
      <c r="F2058" s="96"/>
      <c r="G2058" s="96"/>
      <c r="H2058" s="96"/>
      <c r="I2058" s="96"/>
      <c r="J2058" s="104"/>
      <c r="K2058" s="104"/>
      <c r="L2058" s="104"/>
      <c r="M2058" s="104"/>
    </row>
    <row r="2059" spans="1:13" x14ac:dyDescent="0.25">
      <c r="A2059" s="96"/>
      <c r="B2059" s="96"/>
      <c r="C2059" s="96"/>
      <c r="D2059" s="95"/>
      <c r="E2059" s="96"/>
      <c r="F2059" s="96"/>
      <c r="G2059" s="96"/>
      <c r="H2059" s="96"/>
      <c r="I2059" s="96"/>
      <c r="J2059" s="104"/>
      <c r="K2059" s="104"/>
      <c r="L2059" s="104"/>
      <c r="M2059" s="104"/>
    </row>
    <row r="2060" spans="1:13" x14ac:dyDescent="0.25">
      <c r="A2060" s="96"/>
      <c r="B2060" s="96"/>
      <c r="C2060" s="96"/>
      <c r="D2060" s="95"/>
      <c r="E2060" s="96"/>
      <c r="F2060" s="96"/>
      <c r="G2060" s="96"/>
      <c r="H2060" s="96"/>
      <c r="I2060" s="96"/>
      <c r="J2060" s="104"/>
      <c r="K2060" s="104"/>
      <c r="L2060" s="104"/>
      <c r="M2060" s="104"/>
    </row>
    <row r="2061" spans="1:13" x14ac:dyDescent="0.25">
      <c r="A2061" s="96"/>
      <c r="B2061" s="96"/>
      <c r="C2061" s="96"/>
      <c r="D2061" s="95"/>
      <c r="E2061" s="96"/>
      <c r="F2061" s="96"/>
      <c r="G2061" s="96"/>
      <c r="H2061" s="96"/>
      <c r="I2061" s="96"/>
      <c r="J2061" s="104"/>
      <c r="K2061" s="104"/>
      <c r="L2061" s="104"/>
      <c r="M2061" s="104"/>
    </row>
    <row r="2062" spans="1:13" x14ac:dyDescent="0.25">
      <c r="A2062" s="96"/>
      <c r="B2062" s="96"/>
      <c r="C2062" s="96"/>
      <c r="D2062" s="95"/>
      <c r="E2062" s="96"/>
      <c r="F2062" s="96"/>
      <c r="G2062" s="96"/>
      <c r="H2062" s="96"/>
      <c r="I2062" s="96"/>
      <c r="J2062" s="104"/>
      <c r="K2062" s="104"/>
      <c r="L2062" s="104"/>
      <c r="M2062" s="104"/>
    </row>
    <row r="2063" spans="1:13" x14ac:dyDescent="0.25">
      <c r="A2063" s="96"/>
      <c r="B2063" s="96"/>
      <c r="C2063" s="96"/>
      <c r="D2063" s="95"/>
      <c r="E2063" s="96"/>
      <c r="F2063" s="96"/>
      <c r="G2063" s="96"/>
      <c r="H2063" s="96"/>
      <c r="I2063" s="96"/>
      <c r="J2063" s="104"/>
      <c r="K2063" s="104"/>
      <c r="L2063" s="104"/>
      <c r="M2063" s="104"/>
    </row>
    <row r="2064" spans="1:13" x14ac:dyDescent="0.25">
      <c r="A2064" s="96"/>
      <c r="B2064" s="96"/>
      <c r="C2064" s="96"/>
      <c r="D2064" s="95"/>
      <c r="E2064" s="96"/>
      <c r="F2064" s="96"/>
      <c r="G2064" s="96"/>
      <c r="H2064" s="96"/>
      <c r="I2064" s="96"/>
      <c r="J2064" s="104"/>
      <c r="K2064" s="104"/>
      <c r="L2064" s="104"/>
      <c r="M2064" s="104"/>
    </row>
    <row r="2065" spans="1:13" x14ac:dyDescent="0.25">
      <c r="A2065" s="96"/>
      <c r="B2065" s="96"/>
      <c r="C2065" s="96"/>
      <c r="D2065" s="95"/>
      <c r="E2065" s="96"/>
      <c r="F2065" s="96"/>
      <c r="G2065" s="96"/>
      <c r="H2065" s="96"/>
      <c r="I2065" s="96"/>
      <c r="J2065" s="104"/>
      <c r="K2065" s="104"/>
      <c r="L2065" s="104"/>
      <c r="M2065" s="104"/>
    </row>
    <row r="2066" spans="1:13" x14ac:dyDescent="0.25">
      <c r="A2066" s="96"/>
      <c r="B2066" s="96"/>
      <c r="C2066" s="96"/>
      <c r="D2066" s="95"/>
      <c r="E2066" s="96"/>
      <c r="F2066" s="96"/>
      <c r="G2066" s="96"/>
      <c r="H2066" s="96"/>
      <c r="I2066" s="96"/>
      <c r="J2066" s="104"/>
      <c r="K2066" s="104"/>
      <c r="L2066" s="104"/>
      <c r="M2066" s="104"/>
    </row>
    <row r="2067" spans="1:13" x14ac:dyDescent="0.25">
      <c r="A2067" s="96"/>
      <c r="B2067" s="96"/>
      <c r="C2067" s="96"/>
      <c r="D2067" s="95"/>
      <c r="E2067" s="96"/>
      <c r="F2067" s="96"/>
      <c r="G2067" s="96"/>
      <c r="H2067" s="96"/>
      <c r="I2067" s="96"/>
      <c r="J2067" s="104"/>
      <c r="K2067" s="104"/>
      <c r="L2067" s="104"/>
      <c r="M2067" s="104"/>
    </row>
    <row r="2068" spans="1:13" x14ac:dyDescent="0.25">
      <c r="A2068" s="96"/>
      <c r="B2068" s="96"/>
      <c r="C2068" s="96"/>
      <c r="D2068" s="95"/>
      <c r="E2068" s="96"/>
      <c r="F2068" s="96"/>
      <c r="G2068" s="96"/>
      <c r="H2068" s="96"/>
      <c r="I2068" s="96"/>
      <c r="J2068" s="104"/>
      <c r="K2068" s="104"/>
      <c r="L2068" s="104"/>
      <c r="M2068" s="104"/>
    </row>
    <row r="2069" spans="1:13" x14ac:dyDescent="0.25">
      <c r="A2069" s="96"/>
      <c r="B2069" s="96"/>
      <c r="C2069" s="96"/>
      <c r="D2069" s="95"/>
      <c r="E2069" s="96"/>
      <c r="F2069" s="96"/>
      <c r="G2069" s="96"/>
      <c r="H2069" s="96"/>
      <c r="I2069" s="96"/>
      <c r="J2069" s="104"/>
      <c r="K2069" s="104"/>
      <c r="L2069" s="104"/>
      <c r="M2069" s="104"/>
    </row>
    <row r="2070" spans="1:13" x14ac:dyDescent="0.25">
      <c r="A2070" s="96"/>
      <c r="B2070" s="96"/>
      <c r="C2070" s="96"/>
      <c r="D2070" s="95"/>
      <c r="E2070" s="96"/>
      <c r="F2070" s="96"/>
      <c r="G2070" s="96"/>
      <c r="H2070" s="96"/>
      <c r="I2070" s="96"/>
      <c r="J2070" s="104"/>
      <c r="K2070" s="104"/>
      <c r="L2070" s="104"/>
      <c r="M2070" s="104"/>
    </row>
    <row r="2071" spans="1:13" x14ac:dyDescent="0.25">
      <c r="A2071" s="96"/>
      <c r="B2071" s="96"/>
      <c r="C2071" s="96"/>
      <c r="D2071" s="95"/>
      <c r="E2071" s="96"/>
      <c r="F2071" s="96"/>
      <c r="G2071" s="96"/>
      <c r="H2071" s="96"/>
      <c r="I2071" s="96"/>
      <c r="J2071" s="104"/>
      <c r="K2071" s="104"/>
      <c r="L2071" s="104"/>
      <c r="M2071" s="104"/>
    </row>
    <row r="2072" spans="1:13" x14ac:dyDescent="0.25">
      <c r="A2072" s="96"/>
      <c r="B2072" s="96"/>
      <c r="C2072" s="96"/>
      <c r="D2072" s="95"/>
      <c r="E2072" s="96"/>
      <c r="F2072" s="96"/>
      <c r="G2072" s="96"/>
      <c r="H2072" s="96"/>
      <c r="I2072" s="96"/>
      <c r="J2072" s="104"/>
      <c r="K2072" s="104"/>
      <c r="L2072" s="104"/>
      <c r="M2072" s="104"/>
    </row>
    <row r="2073" spans="1:13" x14ac:dyDescent="0.25">
      <c r="A2073" s="96"/>
      <c r="B2073" s="96"/>
      <c r="C2073" s="96"/>
      <c r="D2073" s="95"/>
      <c r="E2073" s="96"/>
      <c r="F2073" s="96"/>
      <c r="G2073" s="96"/>
      <c r="H2073" s="96"/>
      <c r="I2073" s="96"/>
      <c r="J2073" s="104"/>
      <c r="K2073" s="104"/>
      <c r="L2073" s="104"/>
      <c r="M2073" s="104"/>
    </row>
    <row r="2074" spans="1:13" x14ac:dyDescent="0.25">
      <c r="A2074" s="96"/>
      <c r="B2074" s="96"/>
      <c r="C2074" s="96"/>
      <c r="D2074" s="95"/>
      <c r="E2074" s="96"/>
      <c r="F2074" s="96"/>
      <c r="G2074" s="96"/>
      <c r="H2074" s="96"/>
      <c r="I2074" s="96"/>
      <c r="J2074" s="104"/>
      <c r="K2074" s="104"/>
      <c r="L2074" s="104"/>
      <c r="M2074" s="104"/>
    </row>
    <row r="2075" spans="1:13" x14ac:dyDescent="0.25">
      <c r="A2075" s="96"/>
      <c r="B2075" s="96"/>
      <c r="C2075" s="96"/>
      <c r="D2075" s="95"/>
      <c r="E2075" s="96"/>
      <c r="F2075" s="96"/>
      <c r="G2075" s="96"/>
      <c r="H2075" s="96"/>
      <c r="I2075" s="96"/>
      <c r="J2075" s="104"/>
      <c r="K2075" s="104"/>
      <c r="L2075" s="104"/>
      <c r="M2075" s="104"/>
    </row>
    <row r="2076" spans="1:13" x14ac:dyDescent="0.25">
      <c r="A2076" s="96"/>
      <c r="B2076" s="96"/>
      <c r="C2076" s="96"/>
      <c r="D2076" s="95"/>
      <c r="E2076" s="96"/>
      <c r="F2076" s="96"/>
      <c r="G2076" s="96"/>
      <c r="H2076" s="96"/>
      <c r="I2076" s="96"/>
      <c r="J2076" s="104"/>
      <c r="K2076" s="104"/>
      <c r="L2076" s="104"/>
      <c r="M2076" s="104"/>
    </row>
    <row r="2077" spans="1:13" x14ac:dyDescent="0.25">
      <c r="A2077" s="96"/>
      <c r="B2077" s="96"/>
      <c r="C2077" s="96"/>
      <c r="D2077" s="95"/>
      <c r="E2077" s="96"/>
      <c r="F2077" s="96"/>
      <c r="G2077" s="96"/>
      <c r="H2077" s="96"/>
      <c r="I2077" s="96"/>
      <c r="J2077" s="104"/>
      <c r="K2077" s="104"/>
      <c r="L2077" s="104"/>
      <c r="M2077" s="104"/>
    </row>
    <row r="2078" spans="1:13" x14ac:dyDescent="0.25">
      <c r="A2078" s="96"/>
      <c r="B2078" s="96"/>
      <c r="C2078" s="96"/>
      <c r="D2078" s="95"/>
      <c r="E2078" s="96"/>
      <c r="F2078" s="96"/>
      <c r="G2078" s="96"/>
      <c r="H2078" s="96"/>
      <c r="I2078" s="96"/>
      <c r="J2078" s="104"/>
      <c r="K2078" s="104"/>
      <c r="L2078" s="104"/>
      <c r="M2078" s="104"/>
    </row>
    <row r="2079" spans="1:13" x14ac:dyDescent="0.25">
      <c r="A2079" s="96"/>
      <c r="B2079" s="96"/>
      <c r="C2079" s="96"/>
      <c r="D2079" s="95"/>
      <c r="E2079" s="96"/>
      <c r="F2079" s="96"/>
      <c r="G2079" s="96"/>
      <c r="H2079" s="96"/>
      <c r="I2079" s="96"/>
      <c r="J2079" s="104"/>
      <c r="K2079" s="104"/>
      <c r="L2079" s="104"/>
      <c r="M2079" s="104"/>
    </row>
    <row r="2080" spans="1:13" x14ac:dyDescent="0.25">
      <c r="A2080" s="96"/>
      <c r="B2080" s="96"/>
      <c r="C2080" s="96"/>
      <c r="D2080" s="95"/>
      <c r="E2080" s="96"/>
      <c r="F2080" s="96"/>
      <c r="G2080" s="96"/>
      <c r="H2080" s="96"/>
      <c r="I2080" s="96"/>
      <c r="J2080" s="104"/>
      <c r="K2080" s="104"/>
      <c r="L2080" s="104"/>
      <c r="M2080" s="104"/>
    </row>
    <row r="2081" spans="1:13" x14ac:dyDescent="0.25">
      <c r="A2081" s="96"/>
      <c r="B2081" s="96"/>
      <c r="C2081" s="96"/>
      <c r="D2081" s="95"/>
      <c r="E2081" s="96"/>
      <c r="F2081" s="96"/>
      <c r="G2081" s="96"/>
      <c r="H2081" s="96"/>
      <c r="I2081" s="96"/>
      <c r="J2081" s="104"/>
      <c r="K2081" s="104"/>
      <c r="L2081" s="104"/>
      <c r="M2081" s="104"/>
    </row>
    <row r="2082" spans="1:13" x14ac:dyDescent="0.25">
      <c r="A2082" s="96"/>
      <c r="B2082" s="96"/>
      <c r="C2082" s="96"/>
      <c r="D2082" s="95"/>
      <c r="E2082" s="96"/>
      <c r="F2082" s="96"/>
      <c r="G2082" s="96"/>
      <c r="H2082" s="96"/>
      <c r="I2082" s="96"/>
      <c r="J2082" s="104"/>
      <c r="K2082" s="104"/>
      <c r="L2082" s="104"/>
      <c r="M2082" s="104"/>
    </row>
    <row r="2083" spans="1:13" x14ac:dyDescent="0.25">
      <c r="A2083" s="96"/>
      <c r="B2083" s="96"/>
      <c r="C2083" s="96"/>
      <c r="D2083" s="95"/>
      <c r="E2083" s="96"/>
      <c r="F2083" s="96"/>
      <c r="G2083" s="96"/>
      <c r="H2083" s="96"/>
      <c r="I2083" s="96"/>
      <c r="J2083" s="104"/>
      <c r="K2083" s="104"/>
      <c r="L2083" s="104"/>
      <c r="M2083" s="104"/>
    </row>
    <row r="2084" spans="1:13" x14ac:dyDescent="0.25">
      <c r="A2084" s="96"/>
      <c r="B2084" s="96"/>
      <c r="C2084" s="96"/>
      <c r="D2084" s="95"/>
      <c r="E2084" s="96"/>
      <c r="F2084" s="96"/>
      <c r="G2084" s="96"/>
      <c r="H2084" s="96"/>
      <c r="I2084" s="96"/>
      <c r="J2084" s="104"/>
      <c r="K2084" s="104"/>
      <c r="L2084" s="104"/>
      <c r="M2084" s="104"/>
    </row>
    <row r="2085" spans="1:13" x14ac:dyDescent="0.25">
      <c r="A2085" s="96"/>
      <c r="B2085" s="96"/>
      <c r="C2085" s="96"/>
      <c r="D2085" s="95"/>
      <c r="E2085" s="96"/>
      <c r="F2085" s="96"/>
      <c r="G2085" s="96"/>
      <c r="H2085" s="96"/>
      <c r="I2085" s="96"/>
      <c r="J2085" s="104"/>
      <c r="K2085" s="104"/>
      <c r="L2085" s="104"/>
      <c r="M2085" s="104"/>
    </row>
    <row r="2086" spans="1:13" x14ac:dyDescent="0.25">
      <c r="A2086" s="96"/>
      <c r="B2086" s="96"/>
      <c r="C2086" s="96"/>
      <c r="D2086" s="95"/>
      <c r="E2086" s="96"/>
      <c r="F2086" s="96"/>
      <c r="G2086" s="96"/>
      <c r="H2086" s="96"/>
      <c r="I2086" s="96"/>
      <c r="J2086" s="104"/>
      <c r="K2086" s="104"/>
      <c r="L2086" s="104"/>
      <c r="M2086" s="104"/>
    </row>
    <row r="2087" spans="1:13" x14ac:dyDescent="0.25">
      <c r="A2087" s="96"/>
      <c r="B2087" s="96"/>
      <c r="C2087" s="96"/>
      <c r="D2087" s="95"/>
      <c r="E2087" s="96"/>
      <c r="F2087" s="96"/>
      <c r="G2087" s="96"/>
      <c r="H2087" s="96"/>
      <c r="I2087" s="96"/>
      <c r="J2087" s="104"/>
      <c r="K2087" s="104"/>
      <c r="L2087" s="104"/>
      <c r="M2087" s="104"/>
    </row>
    <row r="2088" spans="1:13" x14ac:dyDescent="0.25">
      <c r="A2088" s="96"/>
      <c r="B2088" s="96"/>
      <c r="C2088" s="96"/>
      <c r="D2088" s="95"/>
      <c r="E2088" s="96"/>
      <c r="F2088" s="96"/>
      <c r="G2088" s="96"/>
      <c r="H2088" s="96"/>
      <c r="I2088" s="96"/>
      <c r="J2088" s="104"/>
      <c r="K2088" s="104"/>
      <c r="L2088" s="104"/>
      <c r="M2088" s="104"/>
    </row>
    <row r="2089" spans="1:13" x14ac:dyDescent="0.25">
      <c r="A2089" s="96"/>
      <c r="B2089" s="96"/>
      <c r="C2089" s="96"/>
      <c r="D2089" s="95"/>
      <c r="E2089" s="96"/>
      <c r="F2089" s="96"/>
      <c r="G2089" s="96"/>
      <c r="H2089" s="96"/>
      <c r="I2089" s="96"/>
      <c r="J2089" s="104"/>
      <c r="K2089" s="104"/>
      <c r="L2089" s="104"/>
      <c r="M2089" s="104"/>
    </row>
    <row r="2090" spans="1:13" x14ac:dyDescent="0.25">
      <c r="A2090" s="96"/>
      <c r="B2090" s="96"/>
      <c r="C2090" s="96"/>
      <c r="D2090" s="95"/>
      <c r="E2090" s="96"/>
      <c r="F2090" s="96"/>
      <c r="G2090" s="96"/>
      <c r="H2090" s="96"/>
      <c r="I2090" s="96"/>
      <c r="J2090" s="104"/>
      <c r="K2090" s="104"/>
      <c r="L2090" s="104"/>
      <c r="M2090" s="104"/>
    </row>
    <row r="2091" spans="1:13" x14ac:dyDescent="0.25">
      <c r="A2091" s="96"/>
      <c r="B2091" s="96"/>
      <c r="C2091" s="96"/>
      <c r="D2091" s="95"/>
      <c r="E2091" s="96"/>
      <c r="F2091" s="96"/>
      <c r="G2091" s="96"/>
      <c r="H2091" s="96"/>
      <c r="I2091" s="96"/>
      <c r="J2091" s="104"/>
      <c r="K2091" s="104"/>
      <c r="L2091" s="104"/>
      <c r="M2091" s="104"/>
    </row>
    <row r="2092" spans="1:13" x14ac:dyDescent="0.25">
      <c r="A2092" s="96"/>
      <c r="B2092" s="96"/>
      <c r="C2092" s="96"/>
      <c r="D2092" s="95"/>
      <c r="E2092" s="96"/>
      <c r="F2092" s="96"/>
      <c r="G2092" s="96"/>
      <c r="H2092" s="96"/>
      <c r="I2092" s="96"/>
      <c r="J2092" s="104"/>
      <c r="K2092" s="104"/>
      <c r="L2092" s="104"/>
      <c r="M2092" s="104"/>
    </row>
    <row r="2093" spans="1:13" x14ac:dyDescent="0.25">
      <c r="A2093" s="96"/>
      <c r="B2093" s="96"/>
      <c r="C2093" s="96"/>
      <c r="D2093" s="95"/>
      <c r="E2093" s="96"/>
      <c r="F2093" s="96"/>
      <c r="G2093" s="96"/>
      <c r="H2093" s="96"/>
      <c r="I2093" s="96"/>
      <c r="J2093" s="104"/>
      <c r="K2093" s="104"/>
      <c r="L2093" s="104"/>
      <c r="M2093" s="104"/>
    </row>
    <row r="2094" spans="1:13" x14ac:dyDescent="0.25">
      <c r="A2094" s="96"/>
      <c r="B2094" s="96"/>
      <c r="C2094" s="96"/>
      <c r="D2094" s="95"/>
      <c r="E2094" s="96"/>
      <c r="F2094" s="96"/>
      <c r="G2094" s="96"/>
      <c r="H2094" s="96"/>
      <c r="I2094" s="96"/>
      <c r="J2094" s="104"/>
      <c r="K2094" s="104"/>
      <c r="L2094" s="104"/>
      <c r="M2094" s="104"/>
    </row>
    <row r="2095" spans="1:13" x14ac:dyDescent="0.25">
      <c r="A2095" s="96"/>
      <c r="B2095" s="96"/>
      <c r="C2095" s="96"/>
      <c r="D2095" s="95"/>
      <c r="E2095" s="96"/>
      <c r="F2095" s="96"/>
      <c r="G2095" s="96"/>
      <c r="H2095" s="96"/>
      <c r="I2095" s="96"/>
      <c r="J2095" s="104"/>
      <c r="K2095" s="104"/>
      <c r="L2095" s="104"/>
      <c r="M2095" s="104"/>
    </row>
    <row r="2096" spans="1:13" x14ac:dyDescent="0.25">
      <c r="A2096" s="96"/>
      <c r="B2096" s="96"/>
      <c r="C2096" s="96"/>
      <c r="D2096" s="95"/>
      <c r="E2096" s="96"/>
      <c r="F2096" s="96"/>
      <c r="G2096" s="96"/>
      <c r="H2096" s="96"/>
      <c r="I2096" s="96"/>
      <c r="J2096" s="104"/>
      <c r="K2096" s="104"/>
      <c r="L2096" s="104"/>
      <c r="M2096" s="104"/>
    </row>
    <row r="2097" spans="1:13" x14ac:dyDescent="0.25">
      <c r="A2097" s="96"/>
      <c r="B2097" s="96"/>
      <c r="C2097" s="96"/>
      <c r="D2097" s="95"/>
      <c r="E2097" s="96"/>
      <c r="F2097" s="96"/>
      <c r="G2097" s="96"/>
      <c r="H2097" s="96"/>
      <c r="I2097" s="96"/>
      <c r="J2097" s="104"/>
      <c r="K2097" s="104"/>
      <c r="L2097" s="104"/>
      <c r="M2097" s="104"/>
    </row>
    <row r="2098" spans="1:13" x14ac:dyDescent="0.25">
      <c r="A2098" s="96"/>
      <c r="B2098" s="96"/>
      <c r="C2098" s="96"/>
      <c r="D2098" s="95"/>
      <c r="E2098" s="96"/>
      <c r="F2098" s="96"/>
      <c r="G2098" s="96"/>
      <c r="H2098" s="96"/>
      <c r="I2098" s="96"/>
      <c r="J2098" s="104"/>
      <c r="K2098" s="104"/>
      <c r="L2098" s="104"/>
      <c r="M2098" s="104"/>
    </row>
    <row r="2099" spans="1:13" x14ac:dyDescent="0.25">
      <c r="A2099" s="96"/>
      <c r="B2099" s="96"/>
      <c r="C2099" s="96"/>
      <c r="D2099" s="95"/>
      <c r="E2099" s="96"/>
      <c r="F2099" s="96"/>
      <c r="G2099" s="96"/>
      <c r="H2099" s="96"/>
      <c r="I2099" s="96"/>
      <c r="J2099" s="104"/>
      <c r="K2099" s="104"/>
      <c r="L2099" s="104"/>
      <c r="M2099" s="104"/>
    </row>
    <row r="2100" spans="1:13" x14ac:dyDescent="0.25">
      <c r="A2100" s="96"/>
      <c r="B2100" s="96"/>
      <c r="C2100" s="96"/>
      <c r="D2100" s="95"/>
      <c r="E2100" s="96"/>
      <c r="F2100" s="96"/>
      <c r="G2100" s="96"/>
      <c r="H2100" s="96"/>
      <c r="I2100" s="96"/>
      <c r="J2100" s="104"/>
      <c r="K2100" s="104"/>
      <c r="L2100" s="104"/>
      <c r="M2100" s="104"/>
    </row>
    <row r="2101" spans="1:13" x14ac:dyDescent="0.25">
      <c r="A2101" s="96"/>
      <c r="B2101" s="96"/>
      <c r="C2101" s="96"/>
      <c r="D2101" s="95"/>
      <c r="E2101" s="96"/>
      <c r="F2101" s="96"/>
      <c r="G2101" s="96"/>
      <c r="H2101" s="96"/>
      <c r="I2101" s="96"/>
      <c r="J2101" s="104"/>
      <c r="K2101" s="104"/>
      <c r="L2101" s="104"/>
      <c r="M2101" s="104"/>
    </row>
    <row r="2102" spans="1:13" x14ac:dyDescent="0.25">
      <c r="A2102" s="96"/>
      <c r="B2102" s="96"/>
      <c r="C2102" s="96"/>
      <c r="D2102" s="95"/>
      <c r="E2102" s="96"/>
      <c r="F2102" s="96"/>
      <c r="G2102" s="96"/>
      <c r="H2102" s="96"/>
      <c r="I2102" s="96"/>
      <c r="J2102" s="104"/>
      <c r="K2102" s="104"/>
      <c r="L2102" s="104"/>
      <c r="M2102" s="104"/>
    </row>
    <row r="2103" spans="1:13" x14ac:dyDescent="0.25">
      <c r="A2103" s="96"/>
      <c r="B2103" s="96"/>
      <c r="C2103" s="96"/>
      <c r="D2103" s="95"/>
      <c r="E2103" s="96"/>
      <c r="F2103" s="96"/>
      <c r="G2103" s="96"/>
      <c r="H2103" s="96"/>
      <c r="I2103" s="96"/>
      <c r="J2103" s="104"/>
      <c r="K2103" s="104"/>
      <c r="L2103" s="104"/>
      <c r="M2103" s="104"/>
    </row>
    <row r="2104" spans="1:13" x14ac:dyDescent="0.25">
      <c r="A2104" s="96"/>
      <c r="B2104" s="96"/>
      <c r="C2104" s="96"/>
      <c r="D2104" s="95"/>
      <c r="E2104" s="96"/>
      <c r="F2104" s="96"/>
      <c r="G2104" s="96"/>
      <c r="H2104" s="96"/>
      <c r="I2104" s="96"/>
      <c r="J2104" s="104"/>
      <c r="K2104" s="104"/>
      <c r="L2104" s="104"/>
      <c r="M2104" s="104"/>
    </row>
    <row r="2105" spans="1:13" x14ac:dyDescent="0.25">
      <c r="A2105" s="96"/>
      <c r="B2105" s="96"/>
      <c r="C2105" s="96"/>
      <c r="D2105" s="95"/>
      <c r="E2105" s="96"/>
      <c r="F2105" s="96"/>
      <c r="G2105" s="96"/>
      <c r="H2105" s="96"/>
      <c r="I2105" s="96"/>
      <c r="J2105" s="104"/>
      <c r="K2105" s="104"/>
      <c r="L2105" s="104"/>
      <c r="M2105" s="104"/>
    </row>
    <row r="2106" spans="1:13" x14ac:dyDescent="0.25">
      <c r="A2106" s="96"/>
      <c r="B2106" s="96"/>
      <c r="C2106" s="96"/>
      <c r="D2106" s="95"/>
      <c r="E2106" s="96"/>
      <c r="F2106" s="96"/>
      <c r="G2106" s="96"/>
      <c r="H2106" s="96"/>
      <c r="I2106" s="96"/>
      <c r="J2106" s="104"/>
      <c r="K2106" s="104"/>
      <c r="L2106" s="104"/>
      <c r="M2106" s="104"/>
    </row>
    <row r="2107" spans="1:13" x14ac:dyDescent="0.25">
      <c r="A2107" s="96"/>
      <c r="B2107" s="96"/>
      <c r="C2107" s="96"/>
      <c r="D2107" s="95"/>
      <c r="E2107" s="96"/>
      <c r="F2107" s="96"/>
      <c r="G2107" s="96"/>
      <c r="H2107" s="96"/>
      <c r="I2107" s="96"/>
      <c r="J2107" s="104"/>
      <c r="K2107" s="104"/>
      <c r="L2107" s="104"/>
      <c r="M2107" s="104"/>
    </row>
    <row r="2108" spans="1:13" x14ac:dyDescent="0.25">
      <c r="A2108" s="96"/>
      <c r="B2108" s="96"/>
      <c r="C2108" s="96"/>
      <c r="D2108" s="95"/>
      <c r="E2108" s="96"/>
      <c r="F2108" s="96"/>
      <c r="G2108" s="96"/>
      <c r="H2108" s="96"/>
      <c r="I2108" s="96"/>
      <c r="J2108" s="104"/>
      <c r="K2108" s="104"/>
      <c r="L2108" s="104"/>
      <c r="M2108" s="104"/>
    </row>
    <row r="2109" spans="1:13" x14ac:dyDescent="0.25">
      <c r="A2109" s="96"/>
      <c r="B2109" s="96"/>
      <c r="C2109" s="96"/>
      <c r="D2109" s="95"/>
      <c r="E2109" s="96"/>
      <c r="F2109" s="96"/>
      <c r="G2109" s="96"/>
      <c r="H2109" s="96"/>
      <c r="I2109" s="96"/>
      <c r="J2109" s="104"/>
      <c r="K2109" s="104"/>
      <c r="L2109" s="104"/>
      <c r="M2109" s="104"/>
    </row>
    <row r="2110" spans="1:13" x14ac:dyDescent="0.25">
      <c r="A2110" s="96"/>
      <c r="B2110" s="96"/>
      <c r="C2110" s="96"/>
      <c r="D2110" s="95"/>
      <c r="E2110" s="96"/>
      <c r="F2110" s="96"/>
      <c r="G2110" s="96"/>
      <c r="H2110" s="96"/>
      <c r="I2110" s="96"/>
      <c r="J2110" s="104"/>
      <c r="K2110" s="104"/>
      <c r="L2110" s="104"/>
      <c r="M2110" s="104"/>
    </row>
    <row r="2111" spans="1:13" x14ac:dyDescent="0.25">
      <c r="A2111" s="96"/>
      <c r="B2111" s="96"/>
      <c r="C2111" s="96"/>
      <c r="D2111" s="95"/>
      <c r="E2111" s="96"/>
      <c r="F2111" s="96"/>
      <c r="G2111" s="96"/>
      <c r="H2111" s="96"/>
      <c r="I2111" s="96"/>
      <c r="J2111" s="104"/>
      <c r="K2111" s="104"/>
      <c r="L2111" s="104"/>
      <c r="M2111" s="104"/>
    </row>
    <row r="2112" spans="1:13" x14ac:dyDescent="0.25">
      <c r="A2112" s="96"/>
      <c r="B2112" s="96"/>
      <c r="C2112" s="96"/>
      <c r="D2112" s="95"/>
      <c r="E2112" s="96"/>
      <c r="F2112" s="96"/>
      <c r="G2112" s="96"/>
      <c r="H2112" s="96"/>
      <c r="I2112" s="96"/>
      <c r="J2112" s="104"/>
      <c r="K2112" s="104"/>
      <c r="L2112" s="104"/>
      <c r="M2112" s="104"/>
    </row>
    <row r="2113" spans="1:13" x14ac:dyDescent="0.25">
      <c r="A2113" s="96"/>
      <c r="B2113" s="96"/>
      <c r="C2113" s="96"/>
      <c r="D2113" s="95"/>
      <c r="E2113" s="96"/>
      <c r="F2113" s="96"/>
      <c r="G2113" s="96"/>
      <c r="H2113" s="96"/>
      <c r="I2113" s="96"/>
      <c r="J2113" s="104"/>
      <c r="K2113" s="104"/>
      <c r="L2113" s="104"/>
      <c r="M2113" s="104"/>
    </row>
    <row r="2114" spans="1:13" x14ac:dyDescent="0.25">
      <c r="A2114" s="96"/>
      <c r="B2114" s="96"/>
      <c r="C2114" s="96"/>
      <c r="D2114" s="95"/>
      <c r="E2114" s="96"/>
      <c r="F2114" s="96"/>
      <c r="G2114" s="96"/>
      <c r="H2114" s="96"/>
      <c r="I2114" s="96"/>
      <c r="J2114" s="104"/>
      <c r="K2114" s="104"/>
      <c r="L2114" s="104"/>
      <c r="M2114" s="104"/>
    </row>
    <row r="2115" spans="1:13" x14ac:dyDescent="0.25">
      <c r="A2115" s="96"/>
      <c r="B2115" s="96"/>
      <c r="C2115" s="96"/>
      <c r="D2115" s="95"/>
      <c r="E2115" s="96"/>
      <c r="F2115" s="96"/>
      <c r="G2115" s="96"/>
      <c r="H2115" s="96"/>
      <c r="I2115" s="96"/>
      <c r="J2115" s="104"/>
      <c r="K2115" s="104"/>
      <c r="L2115" s="104"/>
      <c r="M2115" s="104"/>
    </row>
    <row r="2116" spans="1:13" x14ac:dyDescent="0.25">
      <c r="A2116" s="96"/>
      <c r="B2116" s="96"/>
      <c r="C2116" s="96"/>
      <c r="D2116" s="95"/>
      <c r="E2116" s="96"/>
      <c r="F2116" s="96"/>
      <c r="G2116" s="96"/>
      <c r="H2116" s="96"/>
      <c r="I2116" s="96"/>
      <c r="J2116" s="104"/>
      <c r="K2116" s="104"/>
      <c r="L2116" s="104"/>
      <c r="M2116" s="104"/>
    </row>
    <row r="2117" spans="1:13" x14ac:dyDescent="0.25">
      <c r="A2117" s="96"/>
      <c r="B2117" s="96"/>
      <c r="C2117" s="96"/>
      <c r="D2117" s="95"/>
      <c r="E2117" s="96"/>
      <c r="F2117" s="96"/>
      <c r="G2117" s="96"/>
      <c r="H2117" s="96"/>
      <c r="I2117" s="96"/>
      <c r="J2117" s="104"/>
      <c r="K2117" s="104"/>
      <c r="L2117" s="104"/>
      <c r="M2117" s="104"/>
    </row>
    <row r="2118" spans="1:13" x14ac:dyDescent="0.25">
      <c r="A2118" s="96"/>
      <c r="B2118" s="96"/>
      <c r="C2118" s="96"/>
      <c r="D2118" s="95"/>
      <c r="E2118" s="96"/>
      <c r="F2118" s="96"/>
      <c r="G2118" s="96"/>
      <c r="H2118" s="96"/>
      <c r="I2118" s="96"/>
      <c r="J2118" s="104"/>
      <c r="K2118" s="104"/>
      <c r="L2118" s="104"/>
      <c r="M2118" s="104"/>
    </row>
    <row r="2119" spans="1:13" x14ac:dyDescent="0.25">
      <c r="A2119" s="96"/>
      <c r="B2119" s="96"/>
      <c r="C2119" s="96"/>
      <c r="D2119" s="95"/>
      <c r="E2119" s="96"/>
      <c r="F2119" s="96"/>
      <c r="G2119" s="96"/>
      <c r="H2119" s="96"/>
      <c r="I2119" s="96"/>
      <c r="J2119" s="104"/>
      <c r="K2119" s="104"/>
      <c r="L2119" s="104"/>
      <c r="M2119" s="104"/>
    </row>
    <row r="2120" spans="1:13" x14ac:dyDescent="0.25">
      <c r="A2120" s="96"/>
      <c r="B2120" s="96"/>
      <c r="C2120" s="96"/>
      <c r="D2120" s="95"/>
      <c r="E2120" s="96"/>
      <c r="F2120" s="96"/>
      <c r="G2120" s="96"/>
      <c r="H2120" s="96"/>
      <c r="I2120" s="96"/>
      <c r="J2120" s="104"/>
      <c r="K2120" s="104"/>
      <c r="L2120" s="104"/>
      <c r="M2120" s="104"/>
    </row>
    <row r="2121" spans="1:13" x14ac:dyDescent="0.25">
      <c r="A2121" s="96"/>
      <c r="B2121" s="96"/>
      <c r="C2121" s="96"/>
      <c r="D2121" s="95"/>
      <c r="E2121" s="96"/>
      <c r="F2121" s="96"/>
      <c r="G2121" s="96"/>
      <c r="H2121" s="96"/>
      <c r="I2121" s="96"/>
      <c r="J2121" s="104"/>
      <c r="K2121" s="104"/>
      <c r="L2121" s="104"/>
      <c r="M2121" s="104"/>
    </row>
    <row r="2122" spans="1:13" x14ac:dyDescent="0.25">
      <c r="A2122" s="96"/>
      <c r="B2122" s="96"/>
      <c r="C2122" s="96"/>
      <c r="D2122" s="95"/>
      <c r="E2122" s="96"/>
      <c r="F2122" s="96"/>
      <c r="G2122" s="96"/>
      <c r="H2122" s="96"/>
      <c r="I2122" s="96"/>
      <c r="J2122" s="104"/>
      <c r="K2122" s="104"/>
      <c r="L2122" s="104"/>
      <c r="M2122" s="104"/>
    </row>
    <row r="2123" spans="1:13" x14ac:dyDescent="0.25">
      <c r="A2123" s="96"/>
      <c r="B2123" s="96"/>
      <c r="C2123" s="96"/>
      <c r="D2123" s="95"/>
      <c r="E2123" s="96"/>
      <c r="F2123" s="96"/>
      <c r="G2123" s="96"/>
      <c r="H2123" s="96"/>
      <c r="I2123" s="96"/>
      <c r="J2123" s="104"/>
      <c r="K2123" s="104"/>
      <c r="L2123" s="104"/>
      <c r="M2123" s="104"/>
    </row>
    <row r="2124" spans="1:13" x14ac:dyDescent="0.25">
      <c r="A2124" s="96"/>
      <c r="B2124" s="96"/>
      <c r="C2124" s="96"/>
      <c r="D2124" s="95"/>
      <c r="E2124" s="96"/>
      <c r="F2124" s="96"/>
      <c r="G2124" s="96"/>
      <c r="H2124" s="96"/>
      <c r="I2124" s="96"/>
      <c r="J2124" s="104"/>
      <c r="K2124" s="104"/>
      <c r="L2124" s="104"/>
      <c r="M2124" s="104"/>
    </row>
    <row r="2125" spans="1:13" x14ac:dyDescent="0.25">
      <c r="A2125" s="96"/>
      <c r="B2125" s="96"/>
      <c r="C2125" s="96"/>
      <c r="D2125" s="95"/>
      <c r="E2125" s="96"/>
      <c r="F2125" s="96"/>
      <c r="G2125" s="96"/>
      <c r="H2125" s="96"/>
      <c r="I2125" s="96"/>
      <c r="J2125" s="104"/>
      <c r="K2125" s="104"/>
      <c r="L2125" s="104"/>
      <c r="M2125" s="104"/>
    </row>
    <row r="2126" spans="1:13" x14ac:dyDescent="0.25">
      <c r="A2126" s="96"/>
      <c r="B2126" s="96"/>
      <c r="C2126" s="96"/>
      <c r="D2126" s="95"/>
      <c r="E2126" s="96"/>
      <c r="F2126" s="96"/>
      <c r="G2126" s="96"/>
      <c r="H2126" s="96"/>
      <c r="I2126" s="96"/>
      <c r="J2126" s="104"/>
      <c r="K2126" s="104"/>
      <c r="L2126" s="104"/>
      <c r="M2126" s="104"/>
    </row>
    <row r="2127" spans="1:13" x14ac:dyDescent="0.25">
      <c r="A2127" s="96"/>
      <c r="B2127" s="96"/>
      <c r="C2127" s="96"/>
      <c r="D2127" s="95"/>
      <c r="E2127" s="96"/>
      <c r="F2127" s="96"/>
      <c r="G2127" s="96"/>
      <c r="H2127" s="96"/>
      <c r="I2127" s="96"/>
      <c r="J2127" s="104"/>
      <c r="K2127" s="104"/>
      <c r="L2127" s="104"/>
      <c r="M2127" s="104"/>
    </row>
    <row r="2128" spans="1:13" x14ac:dyDescent="0.25">
      <c r="A2128" s="96"/>
      <c r="B2128" s="96"/>
      <c r="C2128" s="96"/>
      <c r="D2128" s="95"/>
      <c r="E2128" s="96"/>
      <c r="F2128" s="96"/>
      <c r="G2128" s="96"/>
      <c r="H2128" s="96"/>
      <c r="I2128" s="96"/>
      <c r="J2128" s="104"/>
      <c r="K2128" s="104"/>
      <c r="L2128" s="104"/>
      <c r="M2128" s="104"/>
    </row>
    <row r="2129" spans="1:13" x14ac:dyDescent="0.25">
      <c r="A2129" s="96"/>
      <c r="B2129" s="96"/>
      <c r="C2129" s="96"/>
      <c r="D2129" s="95"/>
      <c r="E2129" s="96"/>
      <c r="F2129" s="96"/>
      <c r="G2129" s="96"/>
      <c r="H2129" s="96"/>
      <c r="I2129" s="96"/>
      <c r="J2129" s="104"/>
      <c r="K2129" s="104"/>
      <c r="L2129" s="104"/>
      <c r="M2129" s="104"/>
    </row>
    <row r="2130" spans="1:13" x14ac:dyDescent="0.25">
      <c r="A2130" s="96"/>
      <c r="B2130" s="96"/>
      <c r="C2130" s="96"/>
      <c r="D2130" s="95"/>
      <c r="E2130" s="96"/>
      <c r="F2130" s="96"/>
      <c r="G2130" s="96"/>
      <c r="H2130" s="96"/>
      <c r="I2130" s="96"/>
      <c r="J2130" s="104"/>
      <c r="K2130" s="104"/>
      <c r="L2130" s="104"/>
      <c r="M2130" s="104"/>
    </row>
    <row r="2131" spans="1:13" x14ac:dyDescent="0.25">
      <c r="A2131" s="96"/>
      <c r="B2131" s="96"/>
      <c r="C2131" s="96"/>
      <c r="D2131" s="95"/>
      <c r="E2131" s="96"/>
      <c r="F2131" s="96"/>
      <c r="G2131" s="96"/>
      <c r="H2131" s="96"/>
      <c r="I2131" s="96"/>
      <c r="J2131" s="104"/>
      <c r="K2131" s="104"/>
      <c r="L2131" s="104"/>
      <c r="M2131" s="104"/>
    </row>
    <row r="2132" spans="1:13" x14ac:dyDescent="0.25">
      <c r="A2132" s="96"/>
      <c r="B2132" s="96"/>
      <c r="C2132" s="96"/>
      <c r="D2132" s="95"/>
      <c r="E2132" s="96"/>
      <c r="F2132" s="96"/>
      <c r="G2132" s="96"/>
      <c r="H2132" s="96"/>
      <c r="I2132" s="96"/>
      <c r="J2132" s="104"/>
      <c r="K2132" s="104"/>
      <c r="L2132" s="104"/>
      <c r="M2132" s="104"/>
    </row>
    <row r="2133" spans="1:13" x14ac:dyDescent="0.25">
      <c r="A2133" s="96"/>
      <c r="B2133" s="96"/>
      <c r="C2133" s="96"/>
      <c r="D2133" s="95"/>
      <c r="E2133" s="96"/>
      <c r="F2133" s="96"/>
      <c r="G2133" s="96"/>
      <c r="H2133" s="96"/>
      <c r="I2133" s="96"/>
      <c r="J2133" s="104"/>
      <c r="K2133" s="104"/>
      <c r="L2133" s="104"/>
      <c r="M2133" s="104"/>
    </row>
    <row r="2134" spans="1:13" x14ac:dyDescent="0.25">
      <c r="A2134" s="96"/>
      <c r="B2134" s="96"/>
      <c r="C2134" s="96"/>
      <c r="D2134" s="95"/>
      <c r="E2134" s="96"/>
      <c r="F2134" s="96"/>
      <c r="G2134" s="96"/>
      <c r="H2134" s="96"/>
      <c r="I2134" s="96"/>
      <c r="J2134" s="104"/>
      <c r="K2134" s="104"/>
      <c r="L2134" s="104"/>
      <c r="M2134" s="104"/>
    </row>
    <row r="2135" spans="1:13" x14ac:dyDescent="0.25">
      <c r="A2135" s="96"/>
      <c r="B2135" s="96"/>
      <c r="C2135" s="96"/>
      <c r="D2135" s="95"/>
      <c r="E2135" s="96"/>
      <c r="F2135" s="96"/>
      <c r="G2135" s="96"/>
      <c r="H2135" s="96"/>
      <c r="I2135" s="96"/>
      <c r="J2135" s="104"/>
      <c r="K2135" s="104"/>
      <c r="L2135" s="104"/>
      <c r="M2135" s="104"/>
    </row>
    <row r="2136" spans="1:13" x14ac:dyDescent="0.25">
      <c r="A2136" s="96"/>
      <c r="B2136" s="96"/>
      <c r="C2136" s="96"/>
      <c r="D2136" s="95"/>
      <c r="E2136" s="96"/>
      <c r="F2136" s="96"/>
      <c r="G2136" s="96"/>
      <c r="H2136" s="96"/>
      <c r="I2136" s="96"/>
      <c r="J2136" s="104"/>
      <c r="K2136" s="104"/>
      <c r="L2136" s="104"/>
      <c r="M2136" s="104"/>
    </row>
    <row r="2137" spans="1:13" x14ac:dyDescent="0.25">
      <c r="A2137" s="96"/>
      <c r="B2137" s="96"/>
      <c r="C2137" s="96"/>
      <c r="D2137" s="95"/>
      <c r="E2137" s="96"/>
      <c r="F2137" s="96"/>
      <c r="G2137" s="96"/>
      <c r="H2137" s="96"/>
      <c r="I2137" s="96"/>
      <c r="J2137" s="104"/>
      <c r="K2137" s="104"/>
      <c r="L2137" s="104"/>
      <c r="M2137" s="104"/>
    </row>
    <row r="2138" spans="1:13" x14ac:dyDescent="0.25">
      <c r="A2138" s="96"/>
      <c r="B2138" s="96"/>
      <c r="C2138" s="96"/>
      <c r="D2138" s="95"/>
      <c r="E2138" s="96"/>
      <c r="F2138" s="96"/>
      <c r="G2138" s="96"/>
      <c r="H2138" s="96"/>
      <c r="I2138" s="96"/>
      <c r="J2138" s="104"/>
      <c r="K2138" s="104"/>
      <c r="L2138" s="104"/>
      <c r="M2138" s="104"/>
    </row>
    <row r="2139" spans="1:13" x14ac:dyDescent="0.25">
      <c r="A2139" s="96"/>
      <c r="B2139" s="96"/>
      <c r="C2139" s="96"/>
      <c r="D2139" s="95"/>
      <c r="E2139" s="96"/>
      <c r="F2139" s="96"/>
      <c r="G2139" s="96"/>
      <c r="H2139" s="96"/>
      <c r="I2139" s="96"/>
      <c r="J2139" s="104"/>
      <c r="K2139" s="104"/>
      <c r="L2139" s="104"/>
      <c r="M2139" s="104"/>
    </row>
    <row r="2140" spans="1:13" x14ac:dyDescent="0.25">
      <c r="A2140" s="96"/>
      <c r="B2140" s="96"/>
      <c r="C2140" s="96"/>
      <c r="D2140" s="95"/>
      <c r="E2140" s="96"/>
      <c r="F2140" s="96"/>
      <c r="G2140" s="96"/>
      <c r="H2140" s="96"/>
      <c r="I2140" s="96"/>
      <c r="J2140" s="104"/>
      <c r="K2140" s="104"/>
      <c r="L2140" s="104"/>
      <c r="M2140" s="104"/>
    </row>
    <row r="2141" spans="1:13" x14ac:dyDescent="0.25">
      <c r="A2141" s="96"/>
      <c r="B2141" s="96"/>
      <c r="C2141" s="96"/>
      <c r="D2141" s="95"/>
      <c r="E2141" s="96"/>
      <c r="F2141" s="96"/>
      <c r="G2141" s="96"/>
      <c r="H2141" s="96"/>
      <c r="I2141" s="96"/>
      <c r="J2141" s="104"/>
      <c r="K2141" s="104"/>
      <c r="L2141" s="104"/>
      <c r="M2141" s="104"/>
    </row>
    <row r="2142" spans="1:13" x14ac:dyDescent="0.25">
      <c r="A2142" s="96"/>
      <c r="B2142" s="96"/>
      <c r="C2142" s="96"/>
      <c r="D2142" s="95"/>
      <c r="E2142" s="96"/>
      <c r="F2142" s="96"/>
      <c r="G2142" s="96"/>
      <c r="H2142" s="96"/>
      <c r="I2142" s="96"/>
      <c r="J2142" s="104"/>
      <c r="K2142" s="104"/>
      <c r="L2142" s="104"/>
      <c r="M2142" s="104"/>
    </row>
    <row r="2143" spans="1:13" x14ac:dyDescent="0.25">
      <c r="A2143" s="96"/>
      <c r="B2143" s="96"/>
      <c r="C2143" s="96"/>
      <c r="D2143" s="95"/>
      <c r="E2143" s="96"/>
      <c r="F2143" s="96"/>
      <c r="G2143" s="96"/>
      <c r="H2143" s="96"/>
      <c r="I2143" s="96"/>
      <c r="J2143" s="104"/>
      <c r="K2143" s="104"/>
      <c r="L2143" s="104"/>
      <c r="M2143" s="104"/>
    </row>
    <row r="2144" spans="1:13" x14ac:dyDescent="0.25">
      <c r="A2144" s="96"/>
      <c r="B2144" s="96"/>
      <c r="C2144" s="96"/>
      <c r="D2144" s="95"/>
      <c r="E2144" s="96"/>
      <c r="F2144" s="96"/>
      <c r="G2144" s="96"/>
      <c r="H2144" s="96"/>
      <c r="I2144" s="96"/>
      <c r="J2144" s="104"/>
      <c r="K2144" s="104"/>
      <c r="L2144" s="104"/>
      <c r="M2144" s="104"/>
    </row>
    <row r="2145" spans="1:13" x14ac:dyDescent="0.25">
      <c r="A2145" s="96"/>
      <c r="B2145" s="96"/>
      <c r="C2145" s="96"/>
      <c r="D2145" s="95"/>
      <c r="E2145" s="96"/>
      <c r="F2145" s="96"/>
      <c r="G2145" s="96"/>
      <c r="H2145" s="96"/>
      <c r="I2145" s="96"/>
      <c r="J2145" s="104"/>
      <c r="K2145" s="104"/>
      <c r="L2145" s="104"/>
      <c r="M2145" s="104"/>
    </row>
    <row r="2146" spans="1:13" x14ac:dyDescent="0.25">
      <c r="A2146" s="96"/>
      <c r="B2146" s="96"/>
      <c r="C2146" s="96"/>
      <c r="D2146" s="95"/>
      <c r="E2146" s="96"/>
      <c r="F2146" s="96"/>
      <c r="G2146" s="96"/>
      <c r="H2146" s="96"/>
      <c r="I2146" s="96"/>
      <c r="J2146" s="104"/>
      <c r="K2146" s="104"/>
      <c r="L2146" s="104"/>
      <c r="M2146" s="104"/>
    </row>
    <row r="2147" spans="1:13" x14ac:dyDescent="0.25">
      <c r="A2147" s="96"/>
      <c r="B2147" s="96"/>
      <c r="C2147" s="96"/>
      <c r="D2147" s="95"/>
      <c r="E2147" s="96"/>
      <c r="F2147" s="96"/>
      <c r="G2147" s="96"/>
      <c r="H2147" s="96"/>
      <c r="I2147" s="96"/>
      <c r="J2147" s="104"/>
      <c r="K2147" s="104"/>
      <c r="L2147" s="104"/>
      <c r="M2147" s="104"/>
    </row>
    <row r="2148" spans="1:13" x14ac:dyDescent="0.25">
      <c r="A2148" s="96"/>
      <c r="B2148" s="96"/>
      <c r="C2148" s="96"/>
      <c r="D2148" s="95"/>
      <c r="E2148" s="96"/>
      <c r="F2148" s="96"/>
      <c r="G2148" s="96"/>
      <c r="H2148" s="96"/>
      <c r="I2148" s="96"/>
      <c r="J2148" s="104"/>
      <c r="K2148" s="104"/>
      <c r="L2148" s="104"/>
      <c r="M2148" s="104"/>
    </row>
    <row r="2149" spans="1:13" x14ac:dyDescent="0.25">
      <c r="A2149" s="96"/>
      <c r="B2149" s="96"/>
      <c r="C2149" s="96"/>
      <c r="D2149" s="95"/>
      <c r="E2149" s="96"/>
      <c r="F2149" s="96"/>
      <c r="G2149" s="96"/>
      <c r="H2149" s="96"/>
      <c r="I2149" s="96"/>
      <c r="J2149" s="104"/>
      <c r="K2149" s="104"/>
      <c r="L2149" s="104"/>
      <c r="M2149" s="104"/>
    </row>
    <row r="2150" spans="1:13" x14ac:dyDescent="0.25">
      <c r="A2150" s="96"/>
      <c r="B2150" s="96"/>
      <c r="C2150" s="96"/>
      <c r="D2150" s="95"/>
      <c r="E2150" s="96"/>
      <c r="F2150" s="96"/>
      <c r="G2150" s="96"/>
      <c r="H2150" s="96"/>
      <c r="I2150" s="96"/>
      <c r="J2150" s="104"/>
      <c r="K2150" s="104"/>
      <c r="L2150" s="104"/>
      <c r="M2150" s="104"/>
    </row>
    <row r="2151" spans="1:13" x14ac:dyDescent="0.25">
      <c r="A2151" s="96"/>
      <c r="B2151" s="96"/>
      <c r="C2151" s="96"/>
      <c r="D2151" s="95"/>
      <c r="E2151" s="96"/>
      <c r="F2151" s="96"/>
      <c r="G2151" s="96"/>
      <c r="H2151" s="96"/>
      <c r="I2151" s="96"/>
      <c r="J2151" s="104"/>
      <c r="K2151" s="104"/>
      <c r="L2151" s="104"/>
      <c r="M2151" s="104"/>
    </row>
    <row r="2152" spans="1:13" x14ac:dyDescent="0.25">
      <c r="A2152" s="96"/>
      <c r="B2152" s="96"/>
      <c r="C2152" s="96"/>
      <c r="D2152" s="95"/>
      <c r="E2152" s="96"/>
      <c r="F2152" s="96"/>
      <c r="G2152" s="96"/>
      <c r="H2152" s="96"/>
      <c r="I2152" s="96"/>
      <c r="J2152" s="104"/>
      <c r="K2152" s="104"/>
      <c r="L2152" s="104"/>
      <c r="M2152" s="104"/>
    </row>
    <row r="2153" spans="1:13" x14ac:dyDescent="0.25">
      <c r="A2153" s="96"/>
      <c r="B2153" s="96"/>
      <c r="C2153" s="96"/>
      <c r="D2153" s="95"/>
      <c r="E2153" s="96"/>
      <c r="F2153" s="96"/>
      <c r="G2153" s="96"/>
      <c r="H2153" s="96"/>
      <c r="I2153" s="96"/>
      <c r="J2153" s="104"/>
      <c r="K2153" s="104"/>
      <c r="L2153" s="104"/>
      <c r="M2153" s="104"/>
    </row>
    <row r="2154" spans="1:13" x14ac:dyDescent="0.25">
      <c r="A2154" s="96"/>
      <c r="B2154" s="96"/>
      <c r="C2154" s="96"/>
      <c r="D2154" s="95"/>
      <c r="E2154" s="96"/>
      <c r="F2154" s="96"/>
      <c r="G2154" s="96"/>
      <c r="H2154" s="96"/>
      <c r="I2154" s="96"/>
      <c r="J2154" s="104"/>
      <c r="K2154" s="104"/>
      <c r="L2154" s="104"/>
      <c r="M2154" s="104"/>
    </row>
    <row r="2155" spans="1:13" x14ac:dyDescent="0.25">
      <c r="A2155" s="96"/>
      <c r="B2155" s="96"/>
      <c r="C2155" s="96"/>
      <c r="D2155" s="95"/>
      <c r="E2155" s="96"/>
      <c r="F2155" s="96"/>
      <c r="G2155" s="96"/>
      <c r="H2155" s="96"/>
      <c r="I2155" s="96"/>
      <c r="J2155" s="104"/>
      <c r="K2155" s="104"/>
      <c r="L2155" s="104"/>
      <c r="M2155" s="104"/>
    </row>
    <row r="2156" spans="1:13" x14ac:dyDescent="0.25">
      <c r="A2156" s="96"/>
      <c r="B2156" s="96"/>
      <c r="C2156" s="96"/>
      <c r="D2156" s="95"/>
      <c r="E2156" s="96"/>
      <c r="F2156" s="96"/>
      <c r="G2156" s="96"/>
      <c r="H2156" s="96"/>
      <c r="I2156" s="96"/>
      <c r="J2156" s="104"/>
      <c r="K2156" s="104"/>
      <c r="L2156" s="104"/>
      <c r="M2156" s="104"/>
    </row>
    <row r="2157" spans="1:13" x14ac:dyDescent="0.25">
      <c r="A2157" s="96"/>
      <c r="B2157" s="96"/>
      <c r="C2157" s="96"/>
      <c r="D2157" s="95"/>
      <c r="E2157" s="96"/>
      <c r="F2157" s="96"/>
      <c r="G2157" s="96"/>
      <c r="H2157" s="96"/>
      <c r="I2157" s="96"/>
      <c r="J2157" s="104"/>
      <c r="K2157" s="104"/>
      <c r="L2157" s="104"/>
      <c r="M2157" s="104"/>
    </row>
    <row r="2158" spans="1:13" x14ac:dyDescent="0.25">
      <c r="A2158" s="96"/>
      <c r="B2158" s="96"/>
      <c r="C2158" s="96"/>
      <c r="D2158" s="95"/>
      <c r="E2158" s="96"/>
      <c r="F2158" s="96"/>
      <c r="G2158" s="96"/>
      <c r="H2158" s="96"/>
      <c r="I2158" s="96"/>
      <c r="J2158" s="104"/>
      <c r="K2158" s="104"/>
      <c r="L2158" s="104"/>
      <c r="M2158" s="104"/>
    </row>
    <row r="2159" spans="1:13" x14ac:dyDescent="0.25">
      <c r="A2159" s="96"/>
      <c r="B2159" s="96"/>
      <c r="C2159" s="96"/>
      <c r="D2159" s="95"/>
      <c r="E2159" s="96"/>
      <c r="F2159" s="96"/>
      <c r="G2159" s="96"/>
      <c r="H2159" s="96"/>
      <c r="I2159" s="96"/>
      <c r="J2159" s="104"/>
      <c r="K2159" s="104"/>
      <c r="L2159" s="104"/>
      <c r="M2159" s="104"/>
    </row>
    <row r="2160" spans="1:13" x14ac:dyDescent="0.25">
      <c r="A2160" s="96"/>
      <c r="B2160" s="96"/>
      <c r="C2160" s="96"/>
      <c r="D2160" s="95"/>
      <c r="E2160" s="96"/>
      <c r="F2160" s="96"/>
      <c r="G2160" s="96"/>
      <c r="H2160" s="96"/>
      <c r="I2160" s="96"/>
      <c r="J2160" s="104"/>
      <c r="K2160" s="104"/>
      <c r="L2160" s="104"/>
      <c r="M2160" s="104"/>
    </row>
    <row r="2161" spans="1:13" x14ac:dyDescent="0.25">
      <c r="A2161" s="96"/>
      <c r="B2161" s="96"/>
      <c r="C2161" s="96"/>
      <c r="D2161" s="95"/>
      <c r="E2161" s="96"/>
      <c r="F2161" s="96"/>
      <c r="G2161" s="96"/>
      <c r="H2161" s="96"/>
      <c r="I2161" s="96"/>
      <c r="J2161" s="104"/>
      <c r="K2161" s="104"/>
      <c r="L2161" s="104"/>
      <c r="M2161" s="104"/>
    </row>
    <row r="2162" spans="1:13" x14ac:dyDescent="0.25">
      <c r="A2162" s="96"/>
      <c r="B2162" s="96"/>
      <c r="C2162" s="96"/>
      <c r="D2162" s="95"/>
      <c r="E2162" s="96"/>
      <c r="F2162" s="96"/>
      <c r="G2162" s="96"/>
      <c r="H2162" s="96"/>
      <c r="I2162" s="96"/>
      <c r="J2162" s="104"/>
      <c r="K2162" s="104"/>
      <c r="L2162" s="104"/>
      <c r="M2162" s="104"/>
    </row>
    <row r="2163" spans="1:13" x14ac:dyDescent="0.25">
      <c r="A2163" s="96"/>
      <c r="B2163" s="96"/>
      <c r="C2163" s="96"/>
      <c r="D2163" s="95"/>
      <c r="E2163" s="96"/>
      <c r="F2163" s="96"/>
      <c r="G2163" s="96"/>
      <c r="H2163" s="96"/>
      <c r="I2163" s="96"/>
      <c r="J2163" s="104"/>
      <c r="K2163" s="104"/>
      <c r="L2163" s="104"/>
      <c r="M2163" s="104"/>
    </row>
    <row r="2164" spans="1:13" x14ac:dyDescent="0.25">
      <c r="A2164" s="96"/>
      <c r="B2164" s="96"/>
      <c r="C2164" s="96"/>
      <c r="D2164" s="95"/>
      <c r="E2164" s="96"/>
      <c r="F2164" s="96"/>
      <c r="G2164" s="96"/>
      <c r="H2164" s="96"/>
      <c r="I2164" s="96"/>
      <c r="J2164" s="104"/>
      <c r="K2164" s="104"/>
      <c r="L2164" s="104"/>
      <c r="M2164" s="104"/>
    </row>
    <row r="2165" spans="1:13" x14ac:dyDescent="0.25">
      <c r="A2165" s="96"/>
      <c r="B2165" s="96"/>
      <c r="C2165" s="96"/>
      <c r="D2165" s="95"/>
      <c r="E2165" s="96"/>
      <c r="F2165" s="96"/>
      <c r="G2165" s="96"/>
      <c r="H2165" s="96"/>
      <c r="I2165" s="96"/>
      <c r="J2165" s="104"/>
      <c r="K2165" s="104"/>
      <c r="L2165" s="104"/>
      <c r="M2165" s="104"/>
    </row>
    <row r="2166" spans="1:13" x14ac:dyDescent="0.25">
      <c r="A2166" s="96"/>
      <c r="B2166" s="96"/>
      <c r="C2166" s="96"/>
      <c r="D2166" s="95"/>
      <c r="E2166" s="96"/>
      <c r="F2166" s="96"/>
      <c r="G2166" s="96"/>
      <c r="H2166" s="96"/>
      <c r="I2166" s="96"/>
      <c r="J2166" s="104"/>
      <c r="K2166" s="104"/>
      <c r="L2166" s="104"/>
      <c r="M2166" s="104"/>
    </row>
    <row r="2167" spans="1:13" x14ac:dyDescent="0.25">
      <c r="A2167" s="96"/>
      <c r="B2167" s="96"/>
      <c r="C2167" s="96"/>
      <c r="D2167" s="95"/>
      <c r="E2167" s="96"/>
      <c r="F2167" s="96"/>
      <c r="G2167" s="96"/>
      <c r="H2167" s="96"/>
      <c r="I2167" s="96"/>
      <c r="J2167" s="104"/>
      <c r="K2167" s="104"/>
      <c r="L2167" s="104"/>
      <c r="M2167" s="104"/>
    </row>
    <row r="2168" spans="1:13" x14ac:dyDescent="0.25">
      <c r="A2168" s="96"/>
      <c r="B2168" s="96"/>
      <c r="C2168" s="96"/>
      <c r="D2168" s="95"/>
      <c r="E2168" s="96"/>
      <c r="F2168" s="96"/>
      <c r="G2168" s="96"/>
      <c r="H2168" s="96"/>
      <c r="I2168" s="96"/>
      <c r="J2168" s="104"/>
      <c r="K2168" s="104"/>
      <c r="L2168" s="104"/>
      <c r="M2168" s="104"/>
    </row>
    <row r="2169" spans="1:13" x14ac:dyDescent="0.25">
      <c r="A2169" s="96"/>
      <c r="B2169" s="96"/>
      <c r="C2169" s="96"/>
      <c r="D2169" s="95"/>
      <c r="E2169" s="96"/>
      <c r="F2169" s="96"/>
      <c r="G2169" s="96"/>
      <c r="H2169" s="96"/>
      <c r="I2169" s="96"/>
      <c r="J2169" s="104"/>
      <c r="K2169" s="104"/>
      <c r="L2169" s="104"/>
      <c r="M2169" s="104"/>
    </row>
    <row r="2170" spans="1:13" x14ac:dyDescent="0.25">
      <c r="A2170" s="96"/>
      <c r="B2170" s="96"/>
      <c r="C2170" s="96"/>
      <c r="D2170" s="95"/>
      <c r="E2170" s="96"/>
      <c r="F2170" s="96"/>
      <c r="G2170" s="96"/>
      <c r="H2170" s="96"/>
      <c r="I2170" s="96"/>
      <c r="J2170" s="104"/>
      <c r="K2170" s="104"/>
      <c r="L2170" s="104"/>
      <c r="M2170" s="104"/>
    </row>
    <row r="2171" spans="1:13" x14ac:dyDescent="0.25">
      <c r="A2171" s="96"/>
      <c r="B2171" s="96"/>
      <c r="C2171" s="96"/>
      <c r="D2171" s="95"/>
      <c r="E2171" s="96"/>
      <c r="F2171" s="96"/>
      <c r="G2171" s="96"/>
      <c r="H2171" s="96"/>
      <c r="I2171" s="96"/>
      <c r="J2171" s="104"/>
      <c r="K2171" s="104"/>
      <c r="L2171" s="104"/>
      <c r="M2171" s="104"/>
    </row>
    <row r="2172" spans="1:13" x14ac:dyDescent="0.25">
      <c r="A2172" s="96"/>
      <c r="B2172" s="96"/>
      <c r="C2172" s="96"/>
      <c r="D2172" s="95"/>
      <c r="E2172" s="96"/>
      <c r="F2172" s="96"/>
      <c r="G2172" s="96"/>
      <c r="H2172" s="96"/>
      <c r="I2172" s="96"/>
      <c r="J2172" s="104"/>
      <c r="K2172" s="104"/>
      <c r="L2172" s="104"/>
      <c r="M2172" s="104"/>
    </row>
    <row r="2173" spans="1:13" x14ac:dyDescent="0.25">
      <c r="A2173" s="96"/>
      <c r="B2173" s="96"/>
      <c r="C2173" s="96"/>
      <c r="D2173" s="95"/>
      <c r="E2173" s="96"/>
      <c r="F2173" s="96"/>
      <c r="G2173" s="96"/>
      <c r="H2173" s="96"/>
      <c r="I2173" s="96"/>
      <c r="J2173" s="104"/>
      <c r="K2173" s="104"/>
      <c r="L2173" s="104"/>
      <c r="M2173" s="104"/>
    </row>
    <row r="2174" spans="1:13" x14ac:dyDescent="0.25">
      <c r="A2174" s="96"/>
      <c r="B2174" s="96"/>
      <c r="C2174" s="96"/>
      <c r="D2174" s="95"/>
      <c r="E2174" s="96"/>
      <c r="F2174" s="96"/>
      <c r="G2174" s="96"/>
      <c r="H2174" s="96"/>
      <c r="I2174" s="96"/>
      <c r="J2174" s="104"/>
      <c r="K2174" s="104"/>
      <c r="L2174" s="104"/>
      <c r="M2174" s="104"/>
    </row>
    <row r="2175" spans="1:13" x14ac:dyDescent="0.25">
      <c r="A2175" s="96"/>
      <c r="B2175" s="96"/>
      <c r="C2175" s="96"/>
      <c r="D2175" s="95"/>
      <c r="E2175" s="96"/>
      <c r="F2175" s="96"/>
      <c r="G2175" s="96"/>
      <c r="H2175" s="96"/>
      <c r="I2175" s="96"/>
      <c r="J2175" s="104"/>
      <c r="K2175" s="104"/>
      <c r="L2175" s="104"/>
      <c r="M2175" s="104"/>
    </row>
    <row r="2176" spans="1:13" x14ac:dyDescent="0.25">
      <c r="A2176" s="96"/>
      <c r="B2176" s="96"/>
      <c r="C2176" s="96"/>
      <c r="D2176" s="95"/>
      <c r="E2176" s="96"/>
      <c r="F2176" s="96"/>
      <c r="G2176" s="96"/>
      <c r="H2176" s="96"/>
      <c r="I2176" s="96"/>
      <c r="J2176" s="104"/>
      <c r="K2176" s="104"/>
      <c r="L2176" s="104"/>
      <c r="M2176" s="104"/>
    </row>
    <row r="2177" spans="1:13" x14ac:dyDescent="0.25">
      <c r="A2177" s="96"/>
      <c r="B2177" s="96"/>
      <c r="C2177" s="96"/>
      <c r="D2177" s="95"/>
      <c r="E2177" s="96"/>
      <c r="F2177" s="96"/>
      <c r="G2177" s="96"/>
      <c r="H2177" s="96"/>
      <c r="I2177" s="96"/>
      <c r="J2177" s="104"/>
      <c r="K2177" s="104"/>
      <c r="L2177" s="104"/>
      <c r="M2177" s="104"/>
    </row>
    <row r="2178" spans="1:13" x14ac:dyDescent="0.25">
      <c r="A2178" s="96"/>
      <c r="B2178" s="96"/>
      <c r="C2178" s="96"/>
      <c r="D2178" s="95"/>
      <c r="E2178" s="96"/>
      <c r="F2178" s="96"/>
      <c r="G2178" s="96"/>
      <c r="H2178" s="96"/>
      <c r="I2178" s="96"/>
      <c r="J2178" s="104"/>
      <c r="K2178" s="104"/>
      <c r="L2178" s="104"/>
      <c r="M2178" s="104"/>
    </row>
    <row r="2179" spans="1:13" x14ac:dyDescent="0.25">
      <c r="A2179" s="96"/>
      <c r="B2179" s="96"/>
      <c r="C2179" s="96"/>
      <c r="D2179" s="95"/>
      <c r="E2179" s="96"/>
      <c r="F2179" s="96"/>
      <c r="G2179" s="96"/>
      <c r="H2179" s="96"/>
      <c r="I2179" s="96"/>
      <c r="J2179" s="104"/>
      <c r="K2179" s="104"/>
      <c r="L2179" s="104"/>
      <c r="M2179" s="104"/>
    </row>
    <row r="2180" spans="1:13" x14ac:dyDescent="0.25">
      <c r="A2180" s="96"/>
      <c r="B2180" s="96"/>
      <c r="C2180" s="96"/>
      <c r="D2180" s="95"/>
      <c r="E2180" s="96"/>
      <c r="F2180" s="96"/>
      <c r="G2180" s="96"/>
      <c r="H2180" s="96"/>
      <c r="I2180" s="96"/>
      <c r="J2180" s="104"/>
      <c r="K2180" s="104"/>
      <c r="L2180" s="104"/>
      <c r="M2180" s="104"/>
    </row>
    <row r="2181" spans="1:13" x14ac:dyDescent="0.25">
      <c r="A2181" s="96"/>
      <c r="B2181" s="96"/>
      <c r="C2181" s="96"/>
      <c r="D2181" s="95"/>
      <c r="E2181" s="96"/>
      <c r="F2181" s="96"/>
      <c r="G2181" s="96"/>
      <c r="H2181" s="96"/>
      <c r="I2181" s="96"/>
      <c r="J2181" s="104"/>
      <c r="K2181" s="104"/>
      <c r="L2181" s="104"/>
      <c r="M2181" s="104"/>
    </row>
    <row r="2182" spans="1:13" x14ac:dyDescent="0.25">
      <c r="A2182" s="96"/>
      <c r="B2182" s="96"/>
      <c r="C2182" s="96"/>
      <c r="D2182" s="95"/>
      <c r="E2182" s="96"/>
      <c r="F2182" s="96"/>
      <c r="G2182" s="96"/>
      <c r="H2182" s="96"/>
      <c r="I2182" s="96"/>
      <c r="J2182" s="104"/>
      <c r="K2182" s="104"/>
      <c r="L2182" s="104"/>
      <c r="M2182" s="104"/>
    </row>
    <row r="2183" spans="1:13" x14ac:dyDescent="0.25">
      <c r="A2183" s="96"/>
      <c r="B2183" s="96"/>
      <c r="C2183" s="96"/>
      <c r="D2183" s="95"/>
      <c r="E2183" s="96"/>
      <c r="F2183" s="96"/>
      <c r="G2183" s="96"/>
      <c r="H2183" s="96"/>
      <c r="I2183" s="96"/>
      <c r="J2183" s="104"/>
      <c r="K2183" s="104"/>
      <c r="L2183" s="104"/>
      <c r="M2183" s="104"/>
    </row>
    <row r="2184" spans="1:13" x14ac:dyDescent="0.25">
      <c r="A2184" s="96"/>
      <c r="B2184" s="96"/>
      <c r="C2184" s="96"/>
      <c r="D2184" s="95"/>
      <c r="E2184" s="96"/>
      <c r="F2184" s="96"/>
      <c r="G2184" s="96"/>
      <c r="H2184" s="96"/>
      <c r="I2184" s="96"/>
      <c r="J2184" s="104"/>
      <c r="K2184" s="104"/>
      <c r="L2184" s="104"/>
      <c r="M2184" s="104"/>
    </row>
    <row r="2185" spans="1:13" x14ac:dyDescent="0.25">
      <c r="A2185" s="96"/>
      <c r="B2185" s="96"/>
      <c r="C2185" s="96"/>
      <c r="D2185" s="95"/>
      <c r="E2185" s="96"/>
      <c r="F2185" s="96"/>
      <c r="G2185" s="96"/>
      <c r="H2185" s="96"/>
      <c r="I2185" s="96"/>
      <c r="J2185" s="104"/>
      <c r="K2185" s="104"/>
      <c r="L2185" s="104"/>
      <c r="M2185" s="104"/>
    </row>
    <row r="2186" spans="1:13" x14ac:dyDescent="0.25">
      <c r="A2186" s="96"/>
      <c r="B2186" s="96"/>
      <c r="C2186" s="96"/>
      <c r="D2186" s="95"/>
      <c r="E2186" s="96"/>
      <c r="F2186" s="96"/>
      <c r="G2186" s="96"/>
      <c r="H2186" s="96"/>
      <c r="I2186" s="96"/>
      <c r="J2186" s="104"/>
      <c r="K2186" s="104"/>
      <c r="L2186" s="104"/>
      <c r="M2186" s="104"/>
    </row>
    <row r="2187" spans="1:13" x14ac:dyDescent="0.25">
      <c r="A2187" s="96"/>
      <c r="B2187" s="96"/>
      <c r="C2187" s="96"/>
      <c r="D2187" s="95"/>
      <c r="E2187" s="96"/>
      <c r="F2187" s="96"/>
      <c r="G2187" s="96"/>
      <c r="H2187" s="96"/>
      <c r="I2187" s="96"/>
      <c r="J2187" s="104"/>
      <c r="K2187" s="104"/>
      <c r="L2187" s="104"/>
      <c r="M2187" s="104"/>
    </row>
    <row r="2188" spans="1:13" x14ac:dyDescent="0.25">
      <c r="A2188" s="96"/>
      <c r="B2188" s="96"/>
      <c r="C2188" s="96"/>
      <c r="D2188" s="95"/>
      <c r="E2188" s="96"/>
      <c r="F2188" s="96"/>
      <c r="G2188" s="96"/>
      <c r="H2188" s="96"/>
      <c r="I2188" s="96"/>
      <c r="J2188" s="104"/>
      <c r="K2188" s="104"/>
      <c r="L2188" s="104"/>
      <c r="M2188" s="104"/>
    </row>
    <row r="2189" spans="1:13" x14ac:dyDescent="0.25">
      <c r="A2189" s="96"/>
      <c r="B2189" s="96"/>
      <c r="C2189" s="96"/>
      <c r="D2189" s="95"/>
      <c r="E2189" s="96"/>
      <c r="F2189" s="96"/>
      <c r="G2189" s="96"/>
      <c r="H2189" s="96"/>
      <c r="I2189" s="96"/>
      <c r="J2189" s="104"/>
      <c r="K2189" s="104"/>
      <c r="L2189" s="104"/>
      <c r="M2189" s="104"/>
    </row>
    <row r="2190" spans="1:13" x14ac:dyDescent="0.25">
      <c r="A2190" s="96"/>
      <c r="B2190" s="96"/>
      <c r="C2190" s="96"/>
      <c r="D2190" s="95"/>
      <c r="E2190" s="96"/>
      <c r="F2190" s="96"/>
      <c r="G2190" s="96"/>
      <c r="H2190" s="96"/>
      <c r="I2190" s="96"/>
      <c r="J2190" s="104"/>
      <c r="K2190" s="104"/>
      <c r="L2190" s="104"/>
      <c r="M2190" s="104"/>
    </row>
    <row r="2191" spans="1:13" x14ac:dyDescent="0.25">
      <c r="A2191" s="96"/>
      <c r="B2191" s="96"/>
      <c r="C2191" s="96"/>
      <c r="D2191" s="95"/>
      <c r="E2191" s="96"/>
      <c r="F2191" s="96"/>
      <c r="G2191" s="96"/>
      <c r="H2191" s="96"/>
      <c r="I2191" s="96"/>
      <c r="J2191" s="104"/>
      <c r="K2191" s="104"/>
      <c r="L2191" s="104"/>
      <c r="M2191" s="104"/>
    </row>
    <row r="2192" spans="1:13" x14ac:dyDescent="0.25">
      <c r="A2192" s="96"/>
      <c r="B2192" s="96"/>
      <c r="C2192" s="96"/>
      <c r="D2192" s="95"/>
      <c r="E2192" s="96"/>
      <c r="F2192" s="96"/>
      <c r="G2192" s="96"/>
      <c r="H2192" s="96"/>
      <c r="I2192" s="96"/>
      <c r="J2192" s="104"/>
      <c r="K2192" s="104"/>
      <c r="L2192" s="104"/>
      <c r="M2192" s="104"/>
    </row>
    <row r="2193" spans="1:13" x14ac:dyDescent="0.25">
      <c r="A2193" s="96"/>
      <c r="B2193" s="96"/>
      <c r="C2193" s="96"/>
      <c r="D2193" s="95"/>
      <c r="E2193" s="96"/>
      <c r="F2193" s="96"/>
      <c r="G2193" s="96"/>
      <c r="H2193" s="96"/>
      <c r="I2193" s="96"/>
      <c r="J2193" s="104"/>
      <c r="K2193" s="104"/>
      <c r="L2193" s="104"/>
      <c r="M2193" s="104"/>
    </row>
    <row r="2194" spans="1:13" x14ac:dyDescent="0.25">
      <c r="A2194" s="96"/>
      <c r="B2194" s="96"/>
      <c r="C2194" s="96"/>
      <c r="D2194" s="95"/>
      <c r="E2194" s="96"/>
      <c r="F2194" s="96"/>
      <c r="G2194" s="96"/>
      <c r="H2194" s="96"/>
      <c r="I2194" s="96"/>
      <c r="J2194" s="104"/>
      <c r="K2194" s="104"/>
      <c r="L2194" s="104"/>
      <c r="M2194" s="104"/>
    </row>
    <row r="2195" spans="1:13" x14ac:dyDescent="0.25">
      <c r="A2195" s="96"/>
      <c r="B2195" s="96"/>
      <c r="C2195" s="96"/>
      <c r="D2195" s="95"/>
      <c r="E2195" s="96"/>
      <c r="F2195" s="96"/>
      <c r="G2195" s="96"/>
      <c r="H2195" s="96"/>
      <c r="I2195" s="96"/>
      <c r="J2195" s="104"/>
      <c r="K2195" s="104"/>
      <c r="L2195" s="104"/>
      <c r="M2195" s="104"/>
    </row>
    <row r="2196" spans="1:13" x14ac:dyDescent="0.25">
      <c r="A2196" s="96"/>
      <c r="B2196" s="96"/>
      <c r="C2196" s="96"/>
      <c r="D2196" s="95"/>
      <c r="E2196" s="96"/>
      <c r="F2196" s="96"/>
      <c r="G2196" s="96"/>
      <c r="H2196" s="96"/>
      <c r="I2196" s="96"/>
      <c r="J2196" s="104"/>
      <c r="K2196" s="104"/>
      <c r="L2196" s="104"/>
      <c r="M2196" s="104"/>
    </row>
    <row r="2197" spans="1:13" x14ac:dyDescent="0.25">
      <c r="A2197" s="96"/>
      <c r="B2197" s="96"/>
      <c r="C2197" s="96"/>
      <c r="D2197" s="95"/>
      <c r="E2197" s="96"/>
      <c r="F2197" s="96"/>
      <c r="G2197" s="96"/>
      <c r="H2197" s="96"/>
      <c r="I2197" s="96"/>
      <c r="J2197" s="104"/>
      <c r="K2197" s="104"/>
      <c r="L2197" s="104"/>
      <c r="M2197" s="104"/>
    </row>
    <row r="2198" spans="1:13" x14ac:dyDescent="0.25">
      <c r="A2198" s="96"/>
      <c r="B2198" s="96"/>
      <c r="C2198" s="96"/>
      <c r="D2198" s="95"/>
      <c r="E2198" s="96"/>
      <c r="F2198" s="96"/>
      <c r="G2198" s="96"/>
      <c r="H2198" s="96"/>
      <c r="I2198" s="96"/>
      <c r="J2198" s="104"/>
      <c r="K2198" s="104"/>
      <c r="L2198" s="104"/>
      <c r="M2198" s="104"/>
    </row>
    <row r="2199" spans="1:13" x14ac:dyDescent="0.25">
      <c r="A2199" s="96"/>
      <c r="B2199" s="96"/>
      <c r="C2199" s="96"/>
      <c r="D2199" s="95"/>
      <c r="E2199" s="96"/>
      <c r="F2199" s="96"/>
      <c r="G2199" s="96"/>
      <c r="H2199" s="96"/>
      <c r="I2199" s="96"/>
      <c r="J2199" s="104"/>
      <c r="K2199" s="104"/>
      <c r="L2199" s="104"/>
      <c r="M2199" s="104"/>
    </row>
    <row r="2200" spans="1:13" x14ac:dyDescent="0.25">
      <c r="A2200" s="96"/>
      <c r="B2200" s="96"/>
      <c r="C2200" s="96"/>
      <c r="D2200" s="95"/>
      <c r="E2200" s="96"/>
      <c r="F2200" s="96"/>
      <c r="G2200" s="96"/>
      <c r="H2200" s="96"/>
      <c r="I2200" s="96"/>
      <c r="J2200" s="104"/>
      <c r="K2200" s="104"/>
      <c r="L2200" s="104"/>
      <c r="M2200" s="104"/>
    </row>
    <row r="2201" spans="1:13" x14ac:dyDescent="0.25">
      <c r="A2201" s="96"/>
      <c r="B2201" s="96"/>
      <c r="C2201" s="96"/>
      <c r="D2201" s="95"/>
      <c r="E2201" s="96"/>
      <c r="F2201" s="96"/>
      <c r="G2201" s="96"/>
      <c r="H2201" s="96"/>
      <c r="I2201" s="96"/>
      <c r="J2201" s="104"/>
      <c r="K2201" s="104"/>
      <c r="L2201" s="104"/>
      <c r="M2201" s="104"/>
    </row>
    <row r="2202" spans="1:13" x14ac:dyDescent="0.25">
      <c r="A2202" s="96"/>
      <c r="B2202" s="96"/>
      <c r="C2202" s="96"/>
      <c r="D2202" s="95"/>
      <c r="E2202" s="96"/>
      <c r="F2202" s="96"/>
      <c r="G2202" s="96"/>
      <c r="H2202" s="96"/>
      <c r="I2202" s="96"/>
      <c r="J2202" s="104"/>
      <c r="K2202" s="104"/>
      <c r="L2202" s="104"/>
      <c r="M2202" s="104"/>
    </row>
    <row r="2203" spans="1:13" x14ac:dyDescent="0.25">
      <c r="A2203" s="96"/>
      <c r="B2203" s="96"/>
      <c r="C2203" s="96"/>
      <c r="D2203" s="95"/>
      <c r="E2203" s="96"/>
      <c r="F2203" s="96"/>
      <c r="G2203" s="96"/>
      <c r="H2203" s="96"/>
      <c r="I2203" s="96"/>
      <c r="J2203" s="104"/>
      <c r="K2203" s="104"/>
      <c r="L2203" s="104"/>
      <c r="M2203" s="104"/>
    </row>
    <row r="2204" spans="1:13" x14ac:dyDescent="0.25">
      <c r="A2204" s="96"/>
      <c r="B2204" s="96"/>
      <c r="C2204" s="96"/>
      <c r="D2204" s="95"/>
      <c r="E2204" s="96"/>
      <c r="F2204" s="96"/>
      <c r="G2204" s="96"/>
      <c r="H2204" s="96"/>
      <c r="I2204" s="96"/>
      <c r="J2204" s="104"/>
      <c r="K2204" s="104"/>
      <c r="L2204" s="104"/>
      <c r="M2204" s="104"/>
    </row>
    <row r="2205" spans="1:13" x14ac:dyDescent="0.25">
      <c r="A2205" s="96"/>
      <c r="B2205" s="96"/>
      <c r="C2205" s="96"/>
      <c r="D2205" s="95"/>
      <c r="E2205" s="96"/>
      <c r="F2205" s="96"/>
      <c r="G2205" s="96"/>
      <c r="H2205" s="96"/>
      <c r="I2205" s="96"/>
      <c r="J2205" s="104"/>
      <c r="K2205" s="104"/>
      <c r="L2205" s="104"/>
      <c r="M2205" s="104"/>
    </row>
    <row r="2206" spans="1:13" x14ac:dyDescent="0.25">
      <c r="A2206" s="96"/>
      <c r="B2206" s="96"/>
      <c r="C2206" s="96"/>
      <c r="D2206" s="95"/>
      <c r="E2206" s="96"/>
      <c r="F2206" s="96"/>
      <c r="G2206" s="96"/>
      <c r="H2206" s="96"/>
      <c r="I2206" s="96"/>
      <c r="J2206" s="104"/>
      <c r="K2206" s="104"/>
      <c r="L2206" s="104"/>
      <c r="M2206" s="104"/>
    </row>
    <row r="2207" spans="1:13" x14ac:dyDescent="0.25">
      <c r="A2207" s="96"/>
      <c r="B2207" s="96"/>
      <c r="C2207" s="96"/>
      <c r="D2207" s="95"/>
      <c r="E2207" s="96"/>
      <c r="F2207" s="96"/>
      <c r="G2207" s="96"/>
      <c r="H2207" s="96"/>
      <c r="I2207" s="96"/>
      <c r="J2207" s="104"/>
      <c r="K2207" s="104"/>
      <c r="L2207" s="104"/>
      <c r="M2207" s="104"/>
    </row>
    <row r="2208" spans="1:13" x14ac:dyDescent="0.25">
      <c r="A2208" s="96"/>
      <c r="B2208" s="96"/>
      <c r="C2208" s="96"/>
      <c r="D2208" s="95"/>
      <c r="E2208" s="96"/>
      <c r="F2208" s="96"/>
      <c r="G2208" s="96"/>
      <c r="H2208" s="96"/>
      <c r="I2208" s="96"/>
      <c r="J2208" s="104"/>
      <c r="K2208" s="104"/>
      <c r="L2208" s="104"/>
      <c r="M2208" s="104"/>
    </row>
    <row r="2209" spans="1:13" x14ac:dyDescent="0.25">
      <c r="A2209" s="96"/>
      <c r="B2209" s="96"/>
      <c r="C2209" s="96"/>
      <c r="D2209" s="95"/>
      <c r="E2209" s="96"/>
      <c r="F2209" s="96"/>
      <c r="G2209" s="96"/>
      <c r="H2209" s="96"/>
      <c r="I2209" s="96"/>
      <c r="J2209" s="104"/>
      <c r="K2209" s="104"/>
      <c r="L2209" s="104"/>
      <c r="M2209" s="104"/>
    </row>
    <row r="2210" spans="1:13" x14ac:dyDescent="0.25">
      <c r="A2210" s="96"/>
      <c r="B2210" s="96"/>
      <c r="C2210" s="96"/>
      <c r="D2210" s="95"/>
      <c r="E2210" s="96"/>
      <c r="F2210" s="96"/>
      <c r="G2210" s="96"/>
      <c r="H2210" s="96"/>
      <c r="I2210" s="96"/>
      <c r="J2210" s="104"/>
      <c r="K2210" s="104"/>
      <c r="L2210" s="104"/>
      <c r="M2210" s="104"/>
    </row>
    <row r="2211" spans="1:13" x14ac:dyDescent="0.25">
      <c r="A2211" s="96"/>
      <c r="B2211" s="96"/>
      <c r="C2211" s="96"/>
      <c r="D2211" s="95"/>
      <c r="E2211" s="96"/>
      <c r="F2211" s="96"/>
      <c r="G2211" s="96"/>
      <c r="H2211" s="96"/>
      <c r="I2211" s="96"/>
      <c r="J2211" s="104"/>
      <c r="K2211" s="104"/>
      <c r="L2211" s="104"/>
      <c r="M2211" s="104"/>
    </row>
    <row r="2212" spans="1:13" x14ac:dyDescent="0.25">
      <c r="A2212" s="96"/>
      <c r="B2212" s="96"/>
      <c r="C2212" s="96"/>
      <c r="D2212" s="95"/>
      <c r="E2212" s="96"/>
      <c r="F2212" s="96"/>
      <c r="G2212" s="96"/>
      <c r="H2212" s="96"/>
      <c r="I2212" s="96"/>
      <c r="J2212" s="104"/>
      <c r="K2212" s="104"/>
      <c r="L2212" s="104"/>
      <c r="M2212" s="104"/>
    </row>
    <row r="2213" spans="1:13" x14ac:dyDescent="0.25">
      <c r="A2213" s="96"/>
      <c r="B2213" s="96"/>
      <c r="C2213" s="96"/>
      <c r="D2213" s="95"/>
      <c r="E2213" s="96"/>
      <c r="F2213" s="96"/>
      <c r="G2213" s="96"/>
      <c r="H2213" s="96"/>
      <c r="I2213" s="96"/>
      <c r="J2213" s="104"/>
      <c r="K2213" s="104"/>
      <c r="L2213" s="104"/>
      <c r="M2213" s="104"/>
    </row>
    <row r="2214" spans="1:13" x14ac:dyDescent="0.25">
      <c r="A2214" s="96"/>
      <c r="B2214" s="96"/>
      <c r="C2214" s="96"/>
      <c r="D2214" s="95"/>
      <c r="E2214" s="96"/>
      <c r="F2214" s="96"/>
      <c r="G2214" s="96"/>
      <c r="H2214" s="96"/>
      <c r="I2214" s="96"/>
      <c r="J2214" s="104"/>
      <c r="K2214" s="104"/>
      <c r="L2214" s="104"/>
      <c r="M2214" s="104"/>
    </row>
    <row r="2215" spans="1:13" x14ac:dyDescent="0.25">
      <c r="A2215" s="96"/>
      <c r="B2215" s="96"/>
      <c r="C2215" s="96"/>
      <c r="D2215" s="95"/>
      <c r="E2215" s="96"/>
      <c r="F2215" s="96"/>
      <c r="G2215" s="96"/>
      <c r="H2215" s="96"/>
      <c r="I2215" s="96"/>
      <c r="J2215" s="104"/>
      <c r="K2215" s="104"/>
      <c r="L2215" s="104"/>
      <c r="M2215" s="104"/>
    </row>
    <row r="2216" spans="1:13" x14ac:dyDescent="0.25">
      <c r="A2216" s="96"/>
      <c r="B2216" s="96"/>
      <c r="C2216" s="96"/>
      <c r="D2216" s="95"/>
      <c r="E2216" s="96"/>
      <c r="F2216" s="96"/>
      <c r="G2216" s="96"/>
      <c r="H2216" s="96"/>
      <c r="I2216" s="96"/>
      <c r="J2216" s="104"/>
      <c r="K2216" s="104"/>
      <c r="L2216" s="104"/>
      <c r="M2216" s="104"/>
    </row>
    <row r="2217" spans="1:13" x14ac:dyDescent="0.25">
      <c r="A2217" s="96"/>
      <c r="B2217" s="96"/>
      <c r="C2217" s="96"/>
      <c r="D2217" s="95"/>
      <c r="E2217" s="96"/>
      <c r="F2217" s="96"/>
      <c r="G2217" s="96"/>
      <c r="H2217" s="96"/>
      <c r="I2217" s="96"/>
      <c r="J2217" s="104"/>
      <c r="K2217" s="104"/>
      <c r="L2217" s="104"/>
      <c r="M2217" s="104"/>
    </row>
    <row r="2218" spans="1:13" x14ac:dyDescent="0.25">
      <c r="A2218" s="96"/>
      <c r="B2218" s="96"/>
      <c r="C2218" s="96"/>
      <c r="D2218" s="95"/>
      <c r="E2218" s="96"/>
      <c r="F2218" s="96"/>
      <c r="G2218" s="96"/>
      <c r="H2218" s="96"/>
      <c r="I2218" s="96"/>
      <c r="J2218" s="104"/>
      <c r="K2218" s="104"/>
      <c r="L2218" s="104"/>
      <c r="M2218" s="104"/>
    </row>
    <row r="2219" spans="1:13" x14ac:dyDescent="0.25">
      <c r="A2219" s="96"/>
      <c r="B2219" s="96"/>
      <c r="C2219" s="96"/>
      <c r="D2219" s="95"/>
      <c r="E2219" s="96"/>
      <c r="F2219" s="96"/>
      <c r="G2219" s="96"/>
      <c r="H2219" s="96"/>
      <c r="I2219" s="96"/>
      <c r="J2219" s="104"/>
      <c r="K2219" s="104"/>
      <c r="L2219" s="104"/>
      <c r="M2219" s="104"/>
    </row>
    <row r="2220" spans="1:13" x14ac:dyDescent="0.25">
      <c r="A2220" s="96"/>
      <c r="B2220" s="96"/>
      <c r="C2220" s="96"/>
      <c r="D2220" s="95"/>
      <c r="E2220" s="96"/>
      <c r="F2220" s="96"/>
      <c r="G2220" s="96"/>
      <c r="H2220" s="96"/>
      <c r="I2220" s="96"/>
      <c r="J2220" s="104"/>
      <c r="K2220" s="104"/>
      <c r="L2220" s="104"/>
      <c r="M2220" s="104"/>
    </row>
    <row r="2221" spans="1:13" x14ac:dyDescent="0.25">
      <c r="A2221" s="96"/>
      <c r="B2221" s="96"/>
      <c r="C2221" s="96"/>
      <c r="D2221" s="95"/>
      <c r="E2221" s="96"/>
      <c r="F2221" s="96"/>
      <c r="G2221" s="96"/>
      <c r="H2221" s="96"/>
      <c r="I2221" s="96"/>
      <c r="J2221" s="104"/>
      <c r="K2221" s="104"/>
      <c r="L2221" s="104"/>
      <c r="M2221" s="104"/>
    </row>
    <row r="2222" spans="1:13" x14ac:dyDescent="0.25">
      <c r="A2222" s="96"/>
      <c r="B2222" s="96"/>
      <c r="C2222" s="96"/>
      <c r="D2222" s="95"/>
      <c r="E2222" s="96"/>
      <c r="F2222" s="96"/>
      <c r="G2222" s="96"/>
      <c r="H2222" s="96"/>
      <c r="I2222" s="96"/>
      <c r="J2222" s="104"/>
      <c r="K2222" s="104"/>
      <c r="L2222" s="104"/>
      <c r="M2222" s="104"/>
    </row>
    <row r="2223" spans="1:13" x14ac:dyDescent="0.25">
      <c r="A2223" s="96"/>
      <c r="B2223" s="96"/>
      <c r="C2223" s="96"/>
      <c r="D2223" s="95"/>
      <c r="E2223" s="96"/>
      <c r="F2223" s="96"/>
      <c r="G2223" s="96"/>
      <c r="H2223" s="96"/>
      <c r="I2223" s="96"/>
      <c r="J2223" s="104"/>
      <c r="K2223" s="104"/>
      <c r="L2223" s="104"/>
      <c r="M2223" s="104"/>
    </row>
    <row r="2224" spans="1:13" x14ac:dyDescent="0.25">
      <c r="A2224" s="96"/>
      <c r="B2224" s="96"/>
      <c r="C2224" s="96"/>
      <c r="D2224" s="95"/>
      <c r="E2224" s="96"/>
      <c r="F2224" s="96"/>
      <c r="G2224" s="96"/>
      <c r="H2224" s="96"/>
      <c r="I2224" s="96"/>
      <c r="J2224" s="104"/>
      <c r="K2224" s="104"/>
      <c r="L2224" s="104"/>
      <c r="M2224" s="104"/>
    </row>
    <row r="2225" spans="1:13" x14ac:dyDescent="0.25">
      <c r="A2225" s="96"/>
      <c r="B2225" s="96"/>
      <c r="C2225" s="96"/>
      <c r="D2225" s="95"/>
      <c r="E2225" s="96"/>
      <c r="F2225" s="96"/>
      <c r="G2225" s="96"/>
      <c r="H2225" s="96"/>
      <c r="I2225" s="96"/>
      <c r="J2225" s="104"/>
      <c r="K2225" s="104"/>
      <c r="L2225" s="104"/>
      <c r="M2225" s="104"/>
    </row>
    <row r="2226" spans="1:13" x14ac:dyDescent="0.25">
      <c r="A2226" s="96"/>
      <c r="B2226" s="96"/>
      <c r="C2226" s="96"/>
      <c r="D2226" s="95"/>
      <c r="E2226" s="96"/>
      <c r="F2226" s="96"/>
      <c r="G2226" s="96"/>
      <c r="H2226" s="96"/>
      <c r="I2226" s="96"/>
      <c r="J2226" s="104"/>
      <c r="K2226" s="104"/>
      <c r="L2226" s="104"/>
      <c r="M2226" s="104"/>
    </row>
    <row r="2227" spans="1:13" x14ac:dyDescent="0.25">
      <c r="A2227" s="96"/>
      <c r="B2227" s="96"/>
      <c r="C2227" s="96"/>
      <c r="D2227" s="95"/>
      <c r="E2227" s="96"/>
      <c r="F2227" s="96"/>
      <c r="G2227" s="96"/>
      <c r="H2227" s="96"/>
      <c r="I2227" s="96"/>
      <c r="J2227" s="104"/>
      <c r="K2227" s="104"/>
      <c r="L2227" s="104"/>
      <c r="M2227" s="104"/>
    </row>
    <row r="2228" spans="1:13" x14ac:dyDescent="0.25">
      <c r="A2228" s="96"/>
      <c r="B2228" s="96"/>
      <c r="C2228" s="96"/>
      <c r="D2228" s="95"/>
      <c r="E2228" s="96"/>
      <c r="F2228" s="96"/>
      <c r="G2228" s="96"/>
      <c r="H2228" s="96"/>
      <c r="I2228" s="96"/>
      <c r="J2228" s="104"/>
      <c r="K2228" s="104"/>
      <c r="L2228" s="104"/>
      <c r="M2228" s="104"/>
    </row>
    <row r="2229" spans="1:13" x14ac:dyDescent="0.25">
      <c r="A2229" s="96"/>
      <c r="B2229" s="96"/>
      <c r="C2229" s="96"/>
      <c r="D2229" s="95"/>
      <c r="E2229" s="96"/>
      <c r="F2229" s="96"/>
      <c r="G2229" s="96"/>
      <c r="H2229" s="96"/>
      <c r="I2229" s="96"/>
      <c r="J2229" s="104"/>
      <c r="K2229" s="104"/>
      <c r="L2229" s="104"/>
      <c r="M2229" s="104"/>
    </row>
    <row r="2230" spans="1:13" x14ac:dyDescent="0.25">
      <c r="A2230" s="96"/>
      <c r="B2230" s="96"/>
      <c r="C2230" s="96"/>
      <c r="D2230" s="95"/>
      <c r="E2230" s="96"/>
      <c r="F2230" s="96"/>
      <c r="G2230" s="96"/>
      <c r="H2230" s="96"/>
      <c r="I2230" s="96"/>
      <c r="J2230" s="104"/>
      <c r="K2230" s="104"/>
      <c r="L2230" s="104"/>
      <c r="M2230" s="104"/>
    </row>
    <row r="2231" spans="1:13" x14ac:dyDescent="0.25">
      <c r="A2231" s="96"/>
      <c r="B2231" s="96"/>
      <c r="C2231" s="96"/>
      <c r="D2231" s="95"/>
      <c r="E2231" s="96"/>
      <c r="F2231" s="96"/>
      <c r="G2231" s="96"/>
      <c r="H2231" s="96"/>
      <c r="I2231" s="96"/>
      <c r="J2231" s="104"/>
      <c r="K2231" s="104"/>
      <c r="L2231" s="104"/>
      <c r="M2231" s="104"/>
    </row>
    <row r="2232" spans="1:13" x14ac:dyDescent="0.25">
      <c r="A2232" s="96"/>
      <c r="B2232" s="96"/>
      <c r="C2232" s="96"/>
      <c r="D2232" s="95"/>
      <c r="E2232" s="96"/>
      <c r="F2232" s="96"/>
      <c r="G2232" s="96"/>
      <c r="H2232" s="96"/>
      <c r="I2232" s="96"/>
      <c r="J2232" s="104"/>
      <c r="K2232" s="104"/>
      <c r="L2232" s="104"/>
      <c r="M2232" s="104"/>
    </row>
    <row r="2233" spans="1:13" x14ac:dyDescent="0.25">
      <c r="A2233" s="96"/>
      <c r="B2233" s="96"/>
      <c r="C2233" s="96"/>
      <c r="D2233" s="95"/>
      <c r="E2233" s="96"/>
      <c r="F2233" s="96"/>
      <c r="G2233" s="96"/>
      <c r="H2233" s="96"/>
      <c r="I2233" s="96"/>
      <c r="J2233" s="104"/>
      <c r="K2233" s="104"/>
      <c r="L2233" s="104"/>
      <c r="M2233" s="104"/>
    </row>
    <row r="2234" spans="1:13" x14ac:dyDescent="0.25">
      <c r="A2234" s="96"/>
      <c r="B2234" s="96"/>
      <c r="C2234" s="96"/>
      <c r="D2234" s="95"/>
      <c r="E2234" s="96"/>
      <c r="F2234" s="96"/>
      <c r="G2234" s="96"/>
      <c r="H2234" s="96"/>
      <c r="I2234" s="96"/>
      <c r="J2234" s="104"/>
      <c r="K2234" s="104"/>
      <c r="L2234" s="104"/>
      <c r="M2234" s="104"/>
    </row>
    <row r="2235" spans="1:13" x14ac:dyDescent="0.25">
      <c r="A2235" s="96"/>
      <c r="B2235" s="96"/>
      <c r="C2235" s="96"/>
      <c r="D2235" s="95"/>
      <c r="E2235" s="96"/>
      <c r="F2235" s="96"/>
      <c r="G2235" s="96"/>
      <c r="H2235" s="96"/>
      <c r="I2235" s="96"/>
      <c r="J2235" s="104"/>
      <c r="K2235" s="104"/>
      <c r="L2235" s="104"/>
      <c r="M2235" s="104"/>
    </row>
    <row r="2236" spans="1:13" x14ac:dyDescent="0.25">
      <c r="A2236" s="96"/>
      <c r="B2236" s="96"/>
      <c r="C2236" s="96"/>
      <c r="D2236" s="95"/>
      <c r="E2236" s="96"/>
      <c r="F2236" s="96"/>
      <c r="G2236" s="96"/>
      <c r="H2236" s="96"/>
      <c r="I2236" s="96"/>
      <c r="J2236" s="104"/>
      <c r="K2236" s="104"/>
      <c r="L2236" s="104"/>
      <c r="M2236" s="104"/>
    </row>
    <row r="2237" spans="1:13" x14ac:dyDescent="0.25">
      <c r="A2237" s="96"/>
      <c r="B2237" s="96"/>
      <c r="C2237" s="96"/>
      <c r="D2237" s="95"/>
      <c r="E2237" s="96"/>
      <c r="F2237" s="96"/>
      <c r="G2237" s="96"/>
      <c r="H2237" s="96"/>
      <c r="I2237" s="96"/>
      <c r="J2237" s="104"/>
      <c r="K2237" s="104"/>
      <c r="L2237" s="104"/>
      <c r="M2237" s="104"/>
    </row>
    <row r="2238" spans="1:13" x14ac:dyDescent="0.25">
      <c r="A2238" s="96"/>
      <c r="B2238" s="96"/>
      <c r="C2238" s="96"/>
      <c r="D2238" s="95"/>
      <c r="E2238" s="96"/>
      <c r="F2238" s="96"/>
      <c r="G2238" s="96"/>
      <c r="H2238" s="96"/>
      <c r="I2238" s="96"/>
      <c r="J2238" s="104"/>
      <c r="K2238" s="104"/>
      <c r="L2238" s="104"/>
      <c r="M2238" s="104"/>
    </row>
    <row r="2239" spans="1:13" x14ac:dyDescent="0.25">
      <c r="A2239" s="96"/>
      <c r="B2239" s="96"/>
      <c r="C2239" s="96"/>
      <c r="D2239" s="95"/>
      <c r="E2239" s="96"/>
      <c r="F2239" s="96"/>
      <c r="G2239" s="96"/>
      <c r="H2239" s="96"/>
      <c r="I2239" s="96"/>
      <c r="J2239" s="104"/>
      <c r="K2239" s="104"/>
      <c r="L2239" s="104"/>
      <c r="M2239" s="104"/>
    </row>
    <row r="2240" spans="1:13" x14ac:dyDescent="0.25">
      <c r="A2240" s="96"/>
      <c r="B2240" s="96"/>
      <c r="C2240" s="96"/>
      <c r="D2240" s="95"/>
      <c r="E2240" s="96"/>
      <c r="F2240" s="96"/>
      <c r="G2240" s="96"/>
      <c r="H2240" s="96"/>
      <c r="I2240" s="96"/>
      <c r="J2240" s="104"/>
      <c r="K2240" s="104"/>
      <c r="L2240" s="104"/>
      <c r="M2240" s="104"/>
    </row>
    <row r="2241" spans="1:13" x14ac:dyDescent="0.25">
      <c r="A2241" s="96"/>
      <c r="B2241" s="96"/>
      <c r="C2241" s="96"/>
      <c r="D2241" s="95"/>
      <c r="E2241" s="96"/>
      <c r="F2241" s="96"/>
      <c r="G2241" s="96"/>
      <c r="H2241" s="96"/>
      <c r="I2241" s="96"/>
      <c r="J2241" s="104"/>
      <c r="K2241" s="104"/>
      <c r="L2241" s="104"/>
      <c r="M2241" s="104"/>
    </row>
    <row r="2242" spans="1:13" x14ac:dyDescent="0.25">
      <c r="A2242" s="96"/>
      <c r="B2242" s="96"/>
      <c r="C2242" s="96"/>
      <c r="D2242" s="95"/>
      <c r="E2242" s="96"/>
      <c r="F2242" s="96"/>
      <c r="G2242" s="96"/>
      <c r="H2242" s="96"/>
      <c r="I2242" s="96"/>
      <c r="J2242" s="104"/>
      <c r="K2242" s="104"/>
      <c r="L2242" s="104"/>
      <c r="M2242" s="104"/>
    </row>
    <row r="2243" spans="1:13" x14ac:dyDescent="0.25">
      <c r="A2243" s="96"/>
      <c r="B2243" s="96"/>
      <c r="C2243" s="96"/>
      <c r="D2243" s="95"/>
      <c r="E2243" s="96"/>
      <c r="F2243" s="96"/>
      <c r="G2243" s="96"/>
      <c r="H2243" s="96"/>
      <c r="I2243" s="96"/>
      <c r="J2243" s="104"/>
      <c r="K2243" s="104"/>
      <c r="L2243" s="104"/>
      <c r="M2243" s="104"/>
    </row>
    <row r="2244" spans="1:13" x14ac:dyDescent="0.25">
      <c r="A2244" s="96"/>
      <c r="B2244" s="96"/>
      <c r="C2244" s="96"/>
      <c r="D2244" s="95"/>
      <c r="E2244" s="96"/>
      <c r="F2244" s="96"/>
      <c r="G2244" s="96"/>
      <c r="H2244" s="96"/>
      <c r="I2244" s="96"/>
      <c r="J2244" s="104"/>
      <c r="K2244" s="104"/>
      <c r="L2244" s="104"/>
      <c r="M2244" s="104"/>
    </row>
    <row r="2245" spans="1:13" x14ac:dyDescent="0.25">
      <c r="A2245" s="96"/>
      <c r="B2245" s="96"/>
      <c r="C2245" s="96"/>
      <c r="D2245" s="95"/>
      <c r="E2245" s="96"/>
      <c r="F2245" s="96"/>
      <c r="G2245" s="96"/>
      <c r="H2245" s="96"/>
      <c r="I2245" s="96"/>
      <c r="J2245" s="104"/>
      <c r="K2245" s="104"/>
      <c r="L2245" s="104"/>
      <c r="M2245" s="104"/>
    </row>
    <row r="2246" spans="1:13" x14ac:dyDescent="0.25">
      <c r="A2246" s="96"/>
      <c r="B2246" s="96"/>
      <c r="C2246" s="96"/>
      <c r="D2246" s="95"/>
      <c r="E2246" s="96"/>
      <c r="F2246" s="96"/>
      <c r="G2246" s="96"/>
      <c r="H2246" s="96"/>
      <c r="I2246" s="96"/>
      <c r="J2246" s="104"/>
      <c r="K2246" s="104"/>
      <c r="L2246" s="104"/>
      <c r="M2246" s="104"/>
    </row>
    <row r="2247" spans="1:13" x14ac:dyDescent="0.25">
      <c r="A2247" s="96"/>
      <c r="B2247" s="96"/>
      <c r="C2247" s="96"/>
      <c r="D2247" s="95"/>
      <c r="E2247" s="96"/>
      <c r="F2247" s="96"/>
      <c r="G2247" s="96"/>
      <c r="H2247" s="96"/>
      <c r="I2247" s="96"/>
      <c r="J2247" s="104"/>
      <c r="K2247" s="104"/>
      <c r="L2247" s="104"/>
      <c r="M2247" s="104"/>
    </row>
    <row r="2248" spans="1:13" x14ac:dyDescent="0.25">
      <c r="A2248" s="96"/>
      <c r="B2248" s="96"/>
      <c r="C2248" s="96"/>
      <c r="D2248" s="95"/>
      <c r="E2248" s="96"/>
      <c r="F2248" s="96"/>
      <c r="G2248" s="96"/>
      <c r="H2248" s="96"/>
      <c r="I2248" s="96"/>
      <c r="J2248" s="104"/>
      <c r="K2248" s="104"/>
      <c r="L2248" s="104"/>
      <c r="M2248" s="104"/>
    </row>
    <row r="2249" spans="1:13" x14ac:dyDescent="0.25">
      <c r="A2249" s="96"/>
      <c r="B2249" s="96"/>
      <c r="C2249" s="96"/>
      <c r="D2249" s="95"/>
      <c r="E2249" s="96"/>
      <c r="F2249" s="96"/>
      <c r="G2249" s="96"/>
      <c r="H2249" s="96"/>
      <c r="I2249" s="96"/>
      <c r="J2249" s="104"/>
      <c r="K2249" s="104"/>
      <c r="L2249" s="104"/>
      <c r="M2249" s="104"/>
    </row>
    <row r="2250" spans="1:13" x14ac:dyDescent="0.25">
      <c r="A2250" s="96"/>
      <c r="B2250" s="96"/>
      <c r="C2250" s="96"/>
      <c r="D2250" s="95"/>
      <c r="E2250" s="96"/>
      <c r="F2250" s="96"/>
      <c r="G2250" s="96"/>
      <c r="H2250" s="96"/>
      <c r="I2250" s="96"/>
      <c r="J2250" s="104"/>
      <c r="K2250" s="104"/>
      <c r="L2250" s="104"/>
      <c r="M2250" s="104"/>
    </row>
    <row r="2251" spans="1:13" x14ac:dyDescent="0.25">
      <c r="A2251" s="96"/>
      <c r="B2251" s="96"/>
      <c r="C2251" s="96"/>
      <c r="D2251" s="95"/>
      <c r="E2251" s="96"/>
      <c r="F2251" s="96"/>
      <c r="G2251" s="96"/>
      <c r="H2251" s="96"/>
      <c r="I2251" s="96"/>
      <c r="J2251" s="104"/>
      <c r="K2251" s="104"/>
      <c r="L2251" s="104"/>
      <c r="M2251" s="104"/>
    </row>
    <row r="2252" spans="1:13" x14ac:dyDescent="0.25">
      <c r="A2252" s="96"/>
      <c r="B2252" s="96"/>
      <c r="C2252" s="96"/>
      <c r="D2252" s="95"/>
      <c r="E2252" s="96"/>
      <c r="F2252" s="96"/>
      <c r="G2252" s="96"/>
      <c r="H2252" s="96"/>
      <c r="I2252" s="96"/>
      <c r="J2252" s="104"/>
      <c r="K2252" s="104"/>
      <c r="L2252" s="104"/>
      <c r="M2252" s="104"/>
    </row>
    <row r="2253" spans="1:13" x14ac:dyDescent="0.25">
      <c r="A2253" s="96"/>
      <c r="B2253" s="96"/>
      <c r="C2253" s="96"/>
      <c r="D2253" s="95"/>
      <c r="E2253" s="96"/>
      <c r="F2253" s="96"/>
      <c r="G2253" s="96"/>
      <c r="H2253" s="96"/>
      <c r="I2253" s="96"/>
      <c r="J2253" s="104"/>
      <c r="K2253" s="104"/>
      <c r="L2253" s="104"/>
      <c r="M2253" s="104"/>
    </row>
    <row r="2254" spans="1:13" x14ac:dyDescent="0.25">
      <c r="A2254" s="96"/>
      <c r="B2254" s="96"/>
      <c r="C2254" s="96"/>
      <c r="D2254" s="95"/>
      <c r="E2254" s="96"/>
      <c r="F2254" s="96"/>
      <c r="G2254" s="96"/>
      <c r="H2254" s="96"/>
      <c r="I2254" s="96"/>
      <c r="J2254" s="104"/>
      <c r="K2254" s="104"/>
      <c r="L2254" s="104"/>
      <c r="M2254" s="104"/>
    </row>
    <row r="2255" spans="1:13" x14ac:dyDescent="0.25">
      <c r="A2255" s="96"/>
      <c r="B2255" s="96"/>
      <c r="C2255" s="96"/>
      <c r="D2255" s="95"/>
      <c r="E2255" s="96"/>
      <c r="F2255" s="96"/>
      <c r="G2255" s="96"/>
      <c r="H2255" s="96"/>
      <c r="I2255" s="96"/>
      <c r="J2255" s="104"/>
      <c r="K2255" s="104"/>
      <c r="L2255" s="104"/>
      <c r="M2255" s="104"/>
    </row>
    <row r="2256" spans="1:13" x14ac:dyDescent="0.25">
      <c r="A2256" s="96"/>
      <c r="B2256" s="96"/>
      <c r="C2256" s="96"/>
      <c r="D2256" s="95"/>
      <c r="E2256" s="96"/>
      <c r="F2256" s="96"/>
      <c r="G2256" s="96"/>
      <c r="H2256" s="96"/>
      <c r="I2256" s="96"/>
      <c r="J2256" s="104"/>
      <c r="K2256" s="104"/>
      <c r="L2256" s="104"/>
      <c r="M2256" s="104"/>
    </row>
    <row r="2257" spans="1:13" x14ac:dyDescent="0.25">
      <c r="A2257" s="96"/>
      <c r="B2257" s="96"/>
      <c r="C2257" s="96"/>
      <c r="D2257" s="95"/>
      <c r="E2257" s="96"/>
      <c r="F2257" s="96"/>
      <c r="G2257" s="96"/>
      <c r="H2257" s="96"/>
      <c r="I2257" s="96"/>
      <c r="J2257" s="104"/>
      <c r="K2257" s="104"/>
      <c r="L2257" s="104"/>
      <c r="M2257" s="104"/>
    </row>
    <row r="2258" spans="1:13" x14ac:dyDescent="0.25">
      <c r="A2258" s="96"/>
      <c r="B2258" s="96"/>
      <c r="C2258" s="96"/>
      <c r="D2258" s="95"/>
      <c r="E2258" s="96"/>
      <c r="F2258" s="96"/>
      <c r="G2258" s="96"/>
      <c r="H2258" s="96"/>
      <c r="I2258" s="96"/>
      <c r="J2258" s="104"/>
      <c r="K2258" s="104"/>
      <c r="L2258" s="104"/>
      <c r="M2258" s="104"/>
    </row>
    <row r="2259" spans="1:13" x14ac:dyDescent="0.25">
      <c r="A2259" s="96"/>
      <c r="B2259" s="96"/>
      <c r="C2259" s="96"/>
      <c r="D2259" s="95"/>
      <c r="E2259" s="96"/>
      <c r="F2259" s="96"/>
      <c r="G2259" s="96"/>
      <c r="H2259" s="96"/>
      <c r="I2259" s="96"/>
      <c r="J2259" s="104"/>
      <c r="K2259" s="104"/>
      <c r="L2259" s="104"/>
      <c r="M2259" s="104"/>
    </row>
    <row r="2260" spans="1:13" x14ac:dyDescent="0.25">
      <c r="A2260" s="96"/>
      <c r="B2260" s="96"/>
      <c r="C2260" s="96"/>
      <c r="D2260" s="95"/>
      <c r="E2260" s="96"/>
      <c r="F2260" s="96"/>
      <c r="G2260" s="96"/>
      <c r="H2260" s="96"/>
      <c r="I2260" s="96"/>
      <c r="J2260" s="104"/>
      <c r="K2260" s="104"/>
      <c r="L2260" s="104"/>
      <c r="M2260" s="104"/>
    </row>
    <row r="2261" spans="1:13" x14ac:dyDescent="0.25">
      <c r="A2261" s="96"/>
      <c r="B2261" s="96"/>
      <c r="C2261" s="96"/>
      <c r="D2261" s="95"/>
      <c r="E2261" s="96"/>
      <c r="F2261" s="96"/>
      <c r="G2261" s="96"/>
      <c r="H2261" s="96"/>
      <c r="I2261" s="96"/>
      <c r="J2261" s="104"/>
      <c r="K2261" s="104"/>
      <c r="L2261" s="104"/>
      <c r="M2261" s="104"/>
    </row>
    <row r="2262" spans="1:13" x14ac:dyDescent="0.25">
      <c r="A2262" s="96"/>
      <c r="B2262" s="96"/>
      <c r="C2262" s="96"/>
      <c r="D2262" s="95"/>
      <c r="E2262" s="96"/>
      <c r="F2262" s="96"/>
      <c r="G2262" s="96"/>
      <c r="H2262" s="96"/>
      <c r="I2262" s="96"/>
      <c r="J2262" s="104"/>
      <c r="K2262" s="104"/>
      <c r="L2262" s="104"/>
      <c r="M2262" s="104"/>
    </row>
    <row r="2263" spans="1:13" x14ac:dyDescent="0.25">
      <c r="A2263" s="96"/>
      <c r="B2263" s="96"/>
      <c r="C2263" s="96"/>
      <c r="D2263" s="95"/>
      <c r="E2263" s="96"/>
      <c r="F2263" s="96"/>
      <c r="G2263" s="96"/>
      <c r="H2263" s="96"/>
      <c r="I2263" s="96"/>
      <c r="J2263" s="104"/>
      <c r="K2263" s="104"/>
      <c r="L2263" s="104"/>
      <c r="M2263" s="104"/>
    </row>
    <row r="2264" spans="1:13" x14ac:dyDescent="0.25">
      <c r="A2264" s="96"/>
      <c r="B2264" s="96"/>
      <c r="C2264" s="96"/>
      <c r="D2264" s="95"/>
      <c r="E2264" s="96"/>
      <c r="F2264" s="96"/>
      <c r="G2264" s="96"/>
      <c r="H2264" s="96"/>
      <c r="I2264" s="96"/>
      <c r="J2264" s="104"/>
      <c r="K2264" s="104"/>
      <c r="L2264" s="104"/>
      <c r="M2264" s="104"/>
    </row>
    <row r="2265" spans="1:13" x14ac:dyDescent="0.25">
      <c r="A2265" s="96"/>
      <c r="B2265" s="96"/>
      <c r="C2265" s="96"/>
      <c r="D2265" s="95"/>
      <c r="E2265" s="96"/>
      <c r="F2265" s="96"/>
      <c r="G2265" s="96"/>
      <c r="H2265" s="96"/>
      <c r="I2265" s="96"/>
      <c r="J2265" s="104"/>
      <c r="K2265" s="104"/>
      <c r="L2265" s="104"/>
      <c r="M2265" s="104"/>
    </row>
    <row r="2266" spans="1:13" x14ac:dyDescent="0.25">
      <c r="A2266" s="96"/>
      <c r="B2266" s="96"/>
      <c r="C2266" s="96"/>
      <c r="D2266" s="95"/>
      <c r="E2266" s="96"/>
      <c r="F2266" s="96"/>
      <c r="G2266" s="96"/>
      <c r="H2266" s="96"/>
      <c r="I2266" s="96"/>
      <c r="J2266" s="104"/>
      <c r="K2266" s="104"/>
      <c r="L2266" s="104"/>
      <c r="M2266" s="104"/>
    </row>
    <row r="2267" spans="1:13" x14ac:dyDescent="0.25">
      <c r="A2267" s="96"/>
      <c r="B2267" s="96"/>
      <c r="C2267" s="96"/>
      <c r="D2267" s="95"/>
      <c r="E2267" s="96"/>
      <c r="F2267" s="96"/>
      <c r="G2267" s="96"/>
      <c r="H2267" s="96"/>
      <c r="I2267" s="96"/>
      <c r="J2267" s="104"/>
      <c r="K2267" s="104"/>
      <c r="L2267" s="104"/>
      <c r="M2267" s="104"/>
    </row>
    <row r="2268" spans="1:13" x14ac:dyDescent="0.25">
      <c r="A2268" s="96"/>
      <c r="B2268" s="96"/>
      <c r="C2268" s="96"/>
      <c r="D2268" s="95"/>
      <c r="E2268" s="96"/>
      <c r="F2268" s="96"/>
      <c r="G2268" s="96"/>
      <c r="H2268" s="96"/>
      <c r="I2268" s="96"/>
      <c r="J2268" s="104"/>
      <c r="K2268" s="104"/>
      <c r="L2268" s="104"/>
      <c r="M2268" s="104"/>
    </row>
    <row r="2269" spans="1:13" x14ac:dyDescent="0.25">
      <c r="A2269" s="96"/>
      <c r="B2269" s="96"/>
      <c r="C2269" s="96"/>
      <c r="D2269" s="95"/>
      <c r="E2269" s="96"/>
      <c r="F2269" s="96"/>
      <c r="G2269" s="96"/>
      <c r="H2269" s="96"/>
      <c r="I2269" s="96"/>
      <c r="J2269" s="104"/>
      <c r="K2269" s="104"/>
      <c r="L2269" s="104"/>
      <c r="M2269" s="104"/>
    </row>
    <row r="2270" spans="1:13" x14ac:dyDescent="0.25">
      <c r="A2270" s="96"/>
      <c r="B2270" s="96"/>
      <c r="C2270" s="96"/>
      <c r="D2270" s="95"/>
      <c r="E2270" s="96"/>
      <c r="F2270" s="96"/>
      <c r="G2270" s="96"/>
      <c r="H2270" s="96"/>
      <c r="I2270" s="96"/>
      <c r="J2270" s="104"/>
      <c r="K2270" s="104"/>
      <c r="L2270" s="104"/>
      <c r="M2270" s="104"/>
    </row>
    <row r="2271" spans="1:13" x14ac:dyDescent="0.25">
      <c r="A2271" s="96"/>
      <c r="B2271" s="96"/>
      <c r="C2271" s="96"/>
      <c r="D2271" s="95"/>
      <c r="E2271" s="96"/>
      <c r="F2271" s="96"/>
      <c r="G2271" s="96"/>
      <c r="H2271" s="96"/>
      <c r="I2271" s="96"/>
      <c r="J2271" s="104"/>
      <c r="K2271" s="104"/>
      <c r="L2271" s="104"/>
      <c r="M2271" s="104"/>
    </row>
    <row r="2272" spans="1:13" x14ac:dyDescent="0.25">
      <c r="A2272" s="96"/>
      <c r="B2272" s="96"/>
      <c r="C2272" s="96"/>
      <c r="D2272" s="95"/>
      <c r="E2272" s="96"/>
      <c r="F2272" s="96"/>
      <c r="G2272" s="96"/>
      <c r="H2272" s="96"/>
      <c r="I2272" s="96"/>
      <c r="J2272" s="104"/>
      <c r="K2272" s="104"/>
      <c r="L2272" s="104"/>
      <c r="M2272" s="104"/>
    </row>
    <row r="2273" spans="1:13" x14ac:dyDescent="0.25">
      <c r="A2273" s="96"/>
      <c r="B2273" s="96"/>
      <c r="C2273" s="96"/>
      <c r="D2273" s="95"/>
      <c r="E2273" s="96"/>
      <c r="F2273" s="96"/>
      <c r="G2273" s="96"/>
      <c r="H2273" s="96"/>
      <c r="I2273" s="96"/>
      <c r="J2273" s="104"/>
      <c r="K2273" s="104"/>
      <c r="L2273" s="104"/>
      <c r="M2273" s="104"/>
    </row>
    <row r="2274" spans="1:13" x14ac:dyDescent="0.25">
      <c r="A2274" s="96"/>
      <c r="B2274" s="96"/>
      <c r="C2274" s="96"/>
      <c r="D2274" s="95"/>
      <c r="E2274" s="96"/>
      <c r="F2274" s="96"/>
      <c r="G2274" s="96"/>
      <c r="H2274" s="96"/>
      <c r="I2274" s="96"/>
      <c r="J2274" s="104"/>
      <c r="K2274" s="104"/>
      <c r="L2274" s="104"/>
      <c r="M2274" s="104"/>
    </row>
    <row r="2275" spans="1:13" x14ac:dyDescent="0.25">
      <c r="A2275" s="96"/>
      <c r="B2275" s="96"/>
      <c r="C2275" s="96"/>
      <c r="D2275" s="95"/>
      <c r="E2275" s="96"/>
      <c r="F2275" s="96"/>
      <c r="G2275" s="96"/>
      <c r="H2275" s="96"/>
      <c r="I2275" s="96"/>
      <c r="J2275" s="104"/>
      <c r="K2275" s="104"/>
      <c r="L2275" s="104"/>
      <c r="M2275" s="104"/>
    </row>
    <row r="2276" spans="1:13" x14ac:dyDescent="0.25">
      <c r="A2276" s="96"/>
      <c r="B2276" s="96"/>
      <c r="C2276" s="96"/>
      <c r="D2276" s="95"/>
      <c r="E2276" s="96"/>
      <c r="F2276" s="96"/>
      <c r="G2276" s="96"/>
      <c r="H2276" s="96"/>
      <c r="I2276" s="96"/>
      <c r="J2276" s="104"/>
      <c r="K2276" s="104"/>
      <c r="L2276" s="104"/>
      <c r="M2276" s="104"/>
    </row>
    <row r="2277" spans="1:13" x14ac:dyDescent="0.25">
      <c r="A2277" s="96"/>
      <c r="B2277" s="96"/>
      <c r="C2277" s="96"/>
      <c r="D2277" s="95"/>
      <c r="E2277" s="96"/>
      <c r="F2277" s="96"/>
      <c r="G2277" s="96"/>
      <c r="H2277" s="96"/>
      <c r="I2277" s="96"/>
      <c r="J2277" s="104"/>
      <c r="K2277" s="104"/>
      <c r="L2277" s="104"/>
      <c r="M2277" s="104"/>
    </row>
    <row r="2278" spans="1:13" x14ac:dyDescent="0.25">
      <c r="A2278" s="96"/>
      <c r="B2278" s="96"/>
      <c r="C2278" s="96"/>
      <c r="D2278" s="95"/>
      <c r="E2278" s="96"/>
      <c r="F2278" s="96"/>
      <c r="G2278" s="96"/>
      <c r="H2278" s="96"/>
      <c r="I2278" s="96"/>
      <c r="J2278" s="104"/>
      <c r="K2278" s="104"/>
      <c r="L2278" s="104"/>
      <c r="M2278" s="104"/>
    </row>
    <row r="2279" spans="1:13" x14ac:dyDescent="0.25">
      <c r="A2279" s="96"/>
      <c r="B2279" s="96"/>
      <c r="C2279" s="96"/>
      <c r="D2279" s="95"/>
      <c r="E2279" s="96"/>
      <c r="F2279" s="96"/>
      <c r="G2279" s="96"/>
      <c r="H2279" s="96"/>
      <c r="I2279" s="96"/>
      <c r="J2279" s="104"/>
      <c r="K2279" s="104"/>
      <c r="L2279" s="104"/>
      <c r="M2279" s="104"/>
    </row>
    <row r="2280" spans="1:13" x14ac:dyDescent="0.25">
      <c r="A2280" s="96"/>
      <c r="B2280" s="96"/>
      <c r="C2280" s="96"/>
      <c r="D2280" s="95"/>
      <c r="E2280" s="96"/>
      <c r="F2280" s="96"/>
      <c r="G2280" s="96"/>
      <c r="H2280" s="96"/>
      <c r="I2280" s="96"/>
      <c r="J2280" s="104"/>
      <c r="K2280" s="104"/>
      <c r="L2280" s="104"/>
      <c r="M2280" s="104"/>
    </row>
    <row r="2281" spans="1:13" x14ac:dyDescent="0.25">
      <c r="A2281" s="96"/>
      <c r="B2281" s="96"/>
      <c r="C2281" s="96"/>
      <c r="D2281" s="95"/>
      <c r="E2281" s="96"/>
      <c r="F2281" s="96"/>
      <c r="G2281" s="96"/>
      <c r="H2281" s="96"/>
      <c r="I2281" s="96"/>
      <c r="J2281" s="104"/>
      <c r="K2281" s="104"/>
      <c r="L2281" s="104"/>
      <c r="M2281" s="104"/>
    </row>
    <row r="2282" spans="1:13" x14ac:dyDescent="0.25">
      <c r="A2282" s="96"/>
      <c r="B2282" s="96"/>
      <c r="C2282" s="96"/>
      <c r="D2282" s="95"/>
      <c r="E2282" s="96"/>
      <c r="F2282" s="96"/>
      <c r="G2282" s="96"/>
      <c r="H2282" s="96"/>
      <c r="I2282" s="96"/>
      <c r="J2282" s="104"/>
      <c r="K2282" s="104"/>
      <c r="L2282" s="104"/>
      <c r="M2282" s="104"/>
    </row>
    <row r="2283" spans="1:13" x14ac:dyDescent="0.25">
      <c r="A2283" s="96"/>
      <c r="B2283" s="96"/>
      <c r="C2283" s="96"/>
      <c r="D2283" s="95"/>
      <c r="E2283" s="96"/>
      <c r="F2283" s="96"/>
      <c r="G2283" s="96"/>
      <c r="H2283" s="96"/>
      <c r="I2283" s="96"/>
      <c r="J2283" s="104"/>
      <c r="K2283" s="104"/>
      <c r="L2283" s="104"/>
      <c r="M2283" s="104"/>
    </row>
    <row r="2284" spans="1:13" x14ac:dyDescent="0.25">
      <c r="A2284" s="96"/>
      <c r="B2284" s="96"/>
      <c r="C2284" s="96"/>
      <c r="D2284" s="95"/>
      <c r="E2284" s="96"/>
      <c r="F2284" s="96"/>
      <c r="G2284" s="96"/>
      <c r="H2284" s="96"/>
      <c r="I2284" s="96"/>
      <c r="J2284" s="104"/>
      <c r="K2284" s="104"/>
      <c r="L2284" s="104"/>
      <c r="M2284" s="104"/>
    </row>
    <row r="2285" spans="1:13" x14ac:dyDescent="0.25">
      <c r="A2285" s="96"/>
      <c r="B2285" s="96"/>
      <c r="C2285" s="96"/>
      <c r="D2285" s="95"/>
      <c r="E2285" s="96"/>
      <c r="F2285" s="96"/>
      <c r="G2285" s="96"/>
      <c r="H2285" s="96"/>
      <c r="I2285" s="96"/>
      <c r="J2285" s="104"/>
      <c r="K2285" s="104"/>
      <c r="L2285" s="104"/>
      <c r="M2285" s="104"/>
    </row>
    <row r="2286" spans="1:13" x14ac:dyDescent="0.25">
      <c r="A2286" s="96"/>
      <c r="B2286" s="96"/>
      <c r="C2286" s="96"/>
      <c r="D2286" s="95"/>
      <c r="E2286" s="96"/>
      <c r="F2286" s="96"/>
      <c r="G2286" s="96"/>
      <c r="H2286" s="96"/>
      <c r="I2286" s="96"/>
      <c r="J2286" s="104"/>
      <c r="K2286" s="104"/>
      <c r="L2286" s="104"/>
      <c r="M2286" s="104"/>
    </row>
    <row r="2287" spans="1:13" x14ac:dyDescent="0.25">
      <c r="A2287" s="96"/>
      <c r="B2287" s="96"/>
      <c r="C2287" s="96"/>
      <c r="D2287" s="95"/>
      <c r="E2287" s="96"/>
      <c r="F2287" s="96"/>
      <c r="G2287" s="96"/>
      <c r="H2287" s="96"/>
      <c r="I2287" s="96"/>
      <c r="J2287" s="104"/>
      <c r="K2287" s="104"/>
      <c r="L2287" s="104"/>
      <c r="M2287" s="104"/>
    </row>
    <row r="2288" spans="1:13" x14ac:dyDescent="0.25">
      <c r="A2288" s="96"/>
      <c r="B2288" s="96"/>
      <c r="C2288" s="96"/>
      <c r="D2288" s="95"/>
      <c r="E2288" s="96"/>
      <c r="F2288" s="96"/>
      <c r="G2288" s="96"/>
      <c r="H2288" s="96"/>
      <c r="I2288" s="96"/>
      <c r="J2288" s="104"/>
      <c r="K2288" s="104"/>
      <c r="L2288" s="104"/>
      <c r="M2288" s="104"/>
    </row>
    <row r="2289" spans="1:13" x14ac:dyDescent="0.25">
      <c r="A2289" s="96"/>
      <c r="B2289" s="96"/>
      <c r="C2289" s="96"/>
      <c r="D2289" s="95"/>
      <c r="E2289" s="96"/>
      <c r="F2289" s="96"/>
      <c r="G2289" s="96"/>
      <c r="H2289" s="96"/>
      <c r="I2289" s="96"/>
      <c r="J2289" s="104"/>
      <c r="K2289" s="104"/>
      <c r="L2289" s="104"/>
      <c r="M2289" s="104"/>
    </row>
    <row r="2290" spans="1:13" x14ac:dyDescent="0.25">
      <c r="A2290" s="96"/>
      <c r="B2290" s="96"/>
      <c r="C2290" s="96"/>
      <c r="D2290" s="95"/>
      <c r="E2290" s="96"/>
      <c r="F2290" s="96"/>
      <c r="G2290" s="96"/>
      <c r="H2290" s="96"/>
      <c r="I2290" s="96"/>
      <c r="J2290" s="104"/>
      <c r="K2290" s="104"/>
      <c r="L2290" s="104"/>
      <c r="M2290" s="104"/>
    </row>
    <row r="2291" spans="1:13" x14ac:dyDescent="0.25">
      <c r="A2291" s="96"/>
      <c r="B2291" s="96"/>
      <c r="C2291" s="96"/>
      <c r="D2291" s="95"/>
      <c r="E2291" s="96"/>
      <c r="F2291" s="96"/>
      <c r="G2291" s="96"/>
      <c r="H2291" s="96"/>
      <c r="I2291" s="96"/>
      <c r="J2291" s="104"/>
      <c r="K2291" s="104"/>
      <c r="L2291" s="104"/>
      <c r="M2291" s="104"/>
    </row>
    <row r="2292" spans="1:13" x14ac:dyDescent="0.25">
      <c r="A2292" s="96"/>
      <c r="B2292" s="96"/>
      <c r="C2292" s="96"/>
      <c r="D2292" s="95"/>
      <c r="E2292" s="96"/>
      <c r="F2292" s="96"/>
      <c r="G2292" s="96"/>
      <c r="H2292" s="96"/>
      <c r="I2292" s="96"/>
      <c r="J2292" s="104"/>
      <c r="K2292" s="104"/>
      <c r="L2292" s="104"/>
      <c r="M2292" s="104"/>
    </row>
    <row r="2293" spans="1:13" x14ac:dyDescent="0.25">
      <c r="A2293" s="96"/>
      <c r="B2293" s="96"/>
      <c r="C2293" s="96"/>
      <c r="D2293" s="95"/>
      <c r="E2293" s="96"/>
      <c r="F2293" s="96"/>
      <c r="G2293" s="96"/>
      <c r="H2293" s="96"/>
      <c r="I2293" s="96"/>
      <c r="J2293" s="104"/>
      <c r="K2293" s="104"/>
      <c r="L2293" s="104"/>
      <c r="M2293" s="104"/>
    </row>
    <row r="2294" spans="1:13" x14ac:dyDescent="0.25">
      <c r="A2294" s="96"/>
      <c r="B2294" s="96"/>
      <c r="C2294" s="96"/>
      <c r="D2294" s="95"/>
      <c r="E2294" s="96"/>
      <c r="F2294" s="96"/>
      <c r="G2294" s="96"/>
      <c r="H2294" s="96"/>
      <c r="I2294" s="96"/>
      <c r="J2294" s="104"/>
      <c r="K2294" s="104"/>
      <c r="L2294" s="104"/>
      <c r="M2294" s="104"/>
    </row>
    <row r="2295" spans="1:13" x14ac:dyDescent="0.25">
      <c r="A2295" s="96"/>
      <c r="B2295" s="96"/>
      <c r="C2295" s="96"/>
      <c r="D2295" s="95"/>
      <c r="E2295" s="96"/>
      <c r="F2295" s="96"/>
      <c r="G2295" s="96"/>
      <c r="H2295" s="96"/>
      <c r="I2295" s="96"/>
      <c r="J2295" s="104"/>
      <c r="K2295" s="104"/>
      <c r="L2295" s="104"/>
      <c r="M2295" s="104"/>
    </row>
    <row r="2296" spans="1:13" x14ac:dyDescent="0.25">
      <c r="A2296" s="96"/>
      <c r="B2296" s="96"/>
      <c r="C2296" s="96"/>
      <c r="D2296" s="95"/>
      <c r="E2296" s="96"/>
      <c r="F2296" s="96"/>
      <c r="G2296" s="96"/>
      <c r="H2296" s="96"/>
      <c r="I2296" s="96"/>
      <c r="J2296" s="104"/>
      <c r="K2296" s="104"/>
      <c r="L2296" s="104"/>
      <c r="M2296" s="104"/>
    </row>
    <row r="2297" spans="1:13" x14ac:dyDescent="0.25">
      <c r="A2297" s="96"/>
      <c r="B2297" s="96"/>
      <c r="C2297" s="96"/>
      <c r="D2297" s="95"/>
      <c r="E2297" s="96"/>
      <c r="F2297" s="96"/>
      <c r="G2297" s="96"/>
      <c r="H2297" s="96"/>
      <c r="I2297" s="96"/>
      <c r="J2297" s="104"/>
      <c r="K2297" s="104"/>
      <c r="L2297" s="104"/>
      <c r="M2297" s="104"/>
    </row>
    <row r="2298" spans="1:13" x14ac:dyDescent="0.25">
      <c r="A2298" s="96"/>
      <c r="B2298" s="96"/>
      <c r="C2298" s="96"/>
      <c r="D2298" s="95"/>
      <c r="E2298" s="96"/>
      <c r="F2298" s="96"/>
      <c r="G2298" s="96"/>
      <c r="H2298" s="96"/>
      <c r="I2298" s="96"/>
      <c r="J2298" s="104"/>
      <c r="K2298" s="104"/>
      <c r="L2298" s="104"/>
      <c r="M2298" s="104"/>
    </row>
    <row r="2299" spans="1:13" x14ac:dyDescent="0.25">
      <c r="A2299" s="96"/>
      <c r="B2299" s="96"/>
      <c r="C2299" s="96"/>
      <c r="D2299" s="95"/>
      <c r="E2299" s="96"/>
      <c r="F2299" s="96"/>
      <c r="G2299" s="96"/>
      <c r="H2299" s="96"/>
      <c r="I2299" s="96"/>
      <c r="J2299" s="104"/>
      <c r="K2299" s="104"/>
      <c r="L2299" s="104"/>
      <c r="M2299" s="104"/>
    </row>
    <row r="2300" spans="1:13" x14ac:dyDescent="0.25">
      <c r="A2300" s="96"/>
      <c r="B2300" s="96"/>
      <c r="C2300" s="96"/>
      <c r="D2300" s="95"/>
      <c r="E2300" s="96"/>
      <c r="F2300" s="96"/>
      <c r="G2300" s="96"/>
      <c r="H2300" s="96"/>
      <c r="I2300" s="96"/>
      <c r="J2300" s="104"/>
      <c r="K2300" s="104"/>
      <c r="L2300" s="104"/>
      <c r="M2300" s="104"/>
    </row>
    <row r="2301" spans="1:13" x14ac:dyDescent="0.25">
      <c r="A2301" s="96"/>
      <c r="B2301" s="96"/>
      <c r="C2301" s="96"/>
      <c r="D2301" s="95"/>
      <c r="E2301" s="96"/>
      <c r="F2301" s="96"/>
      <c r="G2301" s="96"/>
      <c r="H2301" s="96"/>
      <c r="I2301" s="96"/>
      <c r="J2301" s="104"/>
      <c r="K2301" s="104"/>
      <c r="L2301" s="104"/>
      <c r="M2301" s="104"/>
    </row>
    <row r="2302" spans="1:13" x14ac:dyDescent="0.25">
      <c r="A2302" s="96"/>
      <c r="B2302" s="96"/>
      <c r="C2302" s="96"/>
      <c r="D2302" s="95"/>
      <c r="E2302" s="96"/>
      <c r="F2302" s="96"/>
      <c r="G2302" s="96"/>
      <c r="H2302" s="96"/>
      <c r="I2302" s="96"/>
      <c r="J2302" s="104"/>
      <c r="K2302" s="104"/>
      <c r="L2302" s="104"/>
      <c r="M2302" s="104"/>
    </row>
    <row r="2303" spans="1:13" x14ac:dyDescent="0.25">
      <c r="A2303" s="96"/>
      <c r="B2303" s="96"/>
      <c r="C2303" s="96"/>
      <c r="D2303" s="95"/>
      <c r="E2303" s="96"/>
      <c r="F2303" s="96"/>
      <c r="G2303" s="96"/>
      <c r="H2303" s="96"/>
      <c r="I2303" s="96"/>
      <c r="J2303" s="104"/>
      <c r="K2303" s="104"/>
      <c r="L2303" s="104"/>
      <c r="M2303" s="104"/>
    </row>
    <row r="2304" spans="1:13" x14ac:dyDescent="0.25">
      <c r="A2304" s="96"/>
      <c r="B2304" s="96"/>
      <c r="C2304" s="96"/>
      <c r="D2304" s="95"/>
      <c r="E2304" s="96"/>
      <c r="F2304" s="96"/>
      <c r="G2304" s="96"/>
      <c r="H2304" s="96"/>
      <c r="I2304" s="96"/>
      <c r="J2304" s="104"/>
      <c r="K2304" s="104"/>
      <c r="L2304" s="104"/>
      <c r="M2304" s="104"/>
    </row>
    <row r="2305" spans="1:13" x14ac:dyDescent="0.25">
      <c r="A2305" s="96"/>
      <c r="B2305" s="96"/>
      <c r="C2305" s="96"/>
      <c r="D2305" s="95"/>
      <c r="E2305" s="96"/>
      <c r="F2305" s="96"/>
      <c r="G2305" s="96"/>
      <c r="H2305" s="96"/>
      <c r="I2305" s="96"/>
      <c r="J2305" s="104"/>
      <c r="K2305" s="104"/>
      <c r="L2305" s="104"/>
      <c r="M2305" s="104"/>
    </row>
    <row r="2306" spans="1:13" x14ac:dyDescent="0.25">
      <c r="A2306" s="96"/>
      <c r="B2306" s="96"/>
      <c r="C2306" s="96"/>
      <c r="D2306" s="95"/>
      <c r="E2306" s="96"/>
      <c r="F2306" s="96"/>
      <c r="G2306" s="96"/>
      <c r="H2306" s="96"/>
      <c r="I2306" s="96"/>
      <c r="J2306" s="104"/>
      <c r="K2306" s="104"/>
      <c r="L2306" s="104"/>
      <c r="M2306" s="104"/>
    </row>
    <row r="2307" spans="1:13" x14ac:dyDescent="0.25">
      <c r="A2307" s="96"/>
      <c r="B2307" s="96"/>
      <c r="C2307" s="96"/>
      <c r="D2307" s="95"/>
      <c r="E2307" s="96"/>
      <c r="F2307" s="96"/>
      <c r="G2307" s="96"/>
      <c r="H2307" s="96"/>
      <c r="I2307" s="96"/>
      <c r="J2307" s="104"/>
      <c r="K2307" s="104"/>
      <c r="L2307" s="104"/>
      <c r="M2307" s="104"/>
    </row>
    <row r="2308" spans="1:13" x14ac:dyDescent="0.25">
      <c r="A2308" s="96"/>
      <c r="B2308" s="96"/>
      <c r="C2308" s="96"/>
      <c r="D2308" s="95"/>
      <c r="E2308" s="96"/>
      <c r="F2308" s="96"/>
      <c r="G2308" s="96"/>
      <c r="H2308" s="96"/>
      <c r="I2308" s="96"/>
      <c r="J2308" s="104"/>
      <c r="K2308" s="104"/>
      <c r="L2308" s="104"/>
      <c r="M2308" s="104"/>
    </row>
    <row r="2309" spans="1:13" x14ac:dyDescent="0.25">
      <c r="A2309" s="96"/>
      <c r="B2309" s="96"/>
      <c r="C2309" s="96"/>
      <c r="D2309" s="95"/>
      <c r="E2309" s="96"/>
      <c r="F2309" s="96"/>
      <c r="G2309" s="96"/>
      <c r="H2309" s="96"/>
      <c r="I2309" s="96"/>
      <c r="J2309" s="104"/>
      <c r="K2309" s="104"/>
      <c r="L2309" s="104"/>
      <c r="M2309" s="104"/>
    </row>
    <row r="2310" spans="1:13" x14ac:dyDescent="0.25">
      <c r="A2310" s="96"/>
      <c r="B2310" s="96"/>
      <c r="C2310" s="96"/>
      <c r="D2310" s="95"/>
      <c r="E2310" s="96"/>
      <c r="F2310" s="96"/>
      <c r="G2310" s="96"/>
      <c r="H2310" s="96"/>
      <c r="I2310" s="96"/>
      <c r="J2310" s="104"/>
      <c r="K2310" s="104"/>
      <c r="L2310" s="104"/>
      <c r="M2310" s="104"/>
    </row>
    <row r="2311" spans="1:13" x14ac:dyDescent="0.25">
      <c r="A2311" s="96"/>
      <c r="B2311" s="96"/>
      <c r="C2311" s="96"/>
      <c r="D2311" s="95"/>
      <c r="E2311" s="96"/>
      <c r="F2311" s="96"/>
      <c r="G2311" s="96"/>
      <c r="H2311" s="96"/>
      <c r="I2311" s="96"/>
      <c r="J2311" s="104"/>
      <c r="K2311" s="104"/>
      <c r="L2311" s="104"/>
      <c r="M2311" s="104"/>
    </row>
    <row r="2312" spans="1:13" x14ac:dyDescent="0.25">
      <c r="A2312" s="96"/>
      <c r="B2312" s="96"/>
      <c r="C2312" s="96"/>
      <c r="D2312" s="95"/>
      <c r="E2312" s="96"/>
      <c r="F2312" s="96"/>
      <c r="G2312" s="96"/>
      <c r="H2312" s="96"/>
      <c r="I2312" s="96"/>
      <c r="J2312" s="104"/>
      <c r="K2312" s="104"/>
      <c r="L2312" s="104"/>
      <c r="M2312" s="104"/>
    </row>
    <row r="2313" spans="1:13" x14ac:dyDescent="0.25">
      <c r="A2313" s="96"/>
      <c r="B2313" s="96"/>
      <c r="C2313" s="96"/>
      <c r="D2313" s="95"/>
      <c r="E2313" s="96"/>
      <c r="F2313" s="96"/>
      <c r="G2313" s="96"/>
      <c r="H2313" s="96"/>
      <c r="I2313" s="96"/>
      <c r="J2313" s="104"/>
      <c r="K2313" s="104"/>
      <c r="L2313" s="104"/>
      <c r="M2313" s="104"/>
    </row>
    <row r="2314" spans="1:13" x14ac:dyDescent="0.25">
      <c r="A2314" s="96"/>
      <c r="B2314" s="96"/>
      <c r="C2314" s="96"/>
      <c r="D2314" s="95"/>
      <c r="E2314" s="96"/>
      <c r="F2314" s="96"/>
      <c r="G2314" s="96"/>
      <c r="H2314" s="96"/>
      <c r="I2314" s="96"/>
      <c r="J2314" s="104"/>
      <c r="K2314" s="104"/>
      <c r="L2314" s="104"/>
      <c r="M2314" s="104"/>
    </row>
    <row r="2315" spans="1:13" x14ac:dyDescent="0.25">
      <c r="A2315" s="96"/>
      <c r="B2315" s="96"/>
      <c r="C2315" s="96"/>
      <c r="D2315" s="95"/>
      <c r="E2315" s="96"/>
      <c r="F2315" s="96"/>
      <c r="G2315" s="96"/>
      <c r="H2315" s="96"/>
      <c r="I2315" s="96"/>
      <c r="J2315" s="104"/>
      <c r="K2315" s="104"/>
      <c r="L2315" s="104"/>
      <c r="M2315" s="104"/>
    </row>
    <row r="2316" spans="1:13" x14ac:dyDescent="0.25">
      <c r="A2316" s="96"/>
      <c r="B2316" s="96"/>
      <c r="C2316" s="96"/>
      <c r="D2316" s="95"/>
      <c r="E2316" s="96"/>
      <c r="F2316" s="96"/>
      <c r="G2316" s="96"/>
      <c r="H2316" s="96"/>
      <c r="I2316" s="96"/>
      <c r="J2316" s="104"/>
      <c r="K2316" s="104"/>
      <c r="L2316" s="104"/>
      <c r="M2316" s="104"/>
    </row>
    <row r="2317" spans="1:13" x14ac:dyDescent="0.25">
      <c r="A2317" s="96"/>
      <c r="B2317" s="96"/>
      <c r="C2317" s="96"/>
      <c r="D2317" s="95"/>
      <c r="E2317" s="96"/>
      <c r="F2317" s="96"/>
      <c r="G2317" s="96"/>
      <c r="H2317" s="96"/>
      <c r="I2317" s="96"/>
      <c r="J2317" s="104"/>
      <c r="K2317" s="104"/>
      <c r="L2317" s="104"/>
      <c r="M2317" s="104"/>
    </row>
    <row r="2318" spans="1:13" x14ac:dyDescent="0.25">
      <c r="A2318" s="96"/>
      <c r="B2318" s="96"/>
      <c r="C2318" s="96"/>
      <c r="D2318" s="95"/>
      <c r="E2318" s="96"/>
      <c r="F2318" s="96"/>
      <c r="G2318" s="96"/>
      <c r="H2318" s="96"/>
      <c r="I2318" s="96"/>
      <c r="J2318" s="104"/>
      <c r="K2318" s="104"/>
      <c r="L2318" s="104"/>
      <c r="M2318" s="104"/>
    </row>
    <row r="2319" spans="1:13" x14ac:dyDescent="0.25">
      <c r="A2319" s="96"/>
      <c r="B2319" s="96"/>
      <c r="C2319" s="96"/>
      <c r="D2319" s="95"/>
      <c r="E2319" s="96"/>
      <c r="F2319" s="96"/>
      <c r="G2319" s="96"/>
      <c r="H2319" s="96"/>
      <c r="I2319" s="96"/>
      <c r="J2319" s="104"/>
      <c r="K2319" s="104"/>
      <c r="L2319" s="104"/>
      <c r="M2319" s="104"/>
    </row>
    <row r="2320" spans="1:13" x14ac:dyDescent="0.25">
      <c r="A2320" s="96"/>
      <c r="B2320" s="96"/>
      <c r="C2320" s="96"/>
      <c r="D2320" s="95"/>
      <c r="E2320" s="96"/>
      <c r="F2320" s="96"/>
      <c r="G2320" s="96"/>
      <c r="H2320" s="96"/>
      <c r="I2320" s="96"/>
      <c r="J2320" s="104"/>
      <c r="K2320" s="104"/>
      <c r="L2320" s="104"/>
      <c r="M2320" s="104"/>
    </row>
    <row r="2321" spans="1:13" x14ac:dyDescent="0.25">
      <c r="A2321" s="96"/>
      <c r="B2321" s="96"/>
      <c r="C2321" s="96"/>
      <c r="D2321" s="95"/>
      <c r="E2321" s="96"/>
      <c r="F2321" s="96"/>
      <c r="G2321" s="96"/>
      <c r="H2321" s="96"/>
      <c r="I2321" s="96"/>
      <c r="J2321" s="104"/>
      <c r="K2321" s="104"/>
      <c r="L2321" s="104"/>
      <c r="M2321" s="104"/>
    </row>
    <row r="2322" spans="1:13" x14ac:dyDescent="0.25">
      <c r="A2322" s="96"/>
      <c r="B2322" s="96"/>
      <c r="C2322" s="96"/>
      <c r="D2322" s="95"/>
      <c r="E2322" s="96"/>
      <c r="F2322" s="96"/>
      <c r="G2322" s="96"/>
      <c r="H2322" s="96"/>
      <c r="I2322" s="96"/>
      <c r="J2322" s="104"/>
      <c r="K2322" s="104"/>
      <c r="L2322" s="104"/>
      <c r="M2322" s="104"/>
    </row>
    <row r="2323" spans="1:13" x14ac:dyDescent="0.25">
      <c r="A2323" s="96"/>
      <c r="B2323" s="96"/>
      <c r="C2323" s="96"/>
      <c r="D2323" s="95"/>
      <c r="E2323" s="96"/>
      <c r="F2323" s="96"/>
      <c r="G2323" s="96"/>
      <c r="H2323" s="96"/>
      <c r="I2323" s="96"/>
      <c r="J2323" s="104"/>
      <c r="K2323" s="104"/>
      <c r="L2323" s="104"/>
      <c r="M2323" s="104"/>
    </row>
    <row r="2324" spans="1:13" x14ac:dyDescent="0.25">
      <c r="A2324" s="96"/>
      <c r="B2324" s="96"/>
      <c r="C2324" s="96"/>
      <c r="D2324" s="95"/>
      <c r="E2324" s="96"/>
      <c r="F2324" s="96"/>
      <c r="G2324" s="96"/>
      <c r="H2324" s="96"/>
      <c r="I2324" s="96"/>
      <c r="J2324" s="104"/>
      <c r="K2324" s="104"/>
      <c r="L2324" s="104"/>
      <c r="M2324" s="104"/>
    </row>
    <row r="2325" spans="1:13" x14ac:dyDescent="0.25">
      <c r="A2325" s="96"/>
      <c r="B2325" s="96"/>
      <c r="C2325" s="96"/>
      <c r="D2325" s="95"/>
      <c r="E2325" s="96"/>
      <c r="F2325" s="96"/>
      <c r="G2325" s="96"/>
      <c r="H2325" s="96"/>
      <c r="I2325" s="96"/>
      <c r="J2325" s="104"/>
      <c r="K2325" s="104"/>
      <c r="L2325" s="104"/>
      <c r="M2325" s="104"/>
    </row>
    <row r="2326" spans="1:13" x14ac:dyDescent="0.25">
      <c r="A2326" s="96"/>
      <c r="B2326" s="96"/>
      <c r="C2326" s="96"/>
      <c r="D2326" s="95"/>
      <c r="E2326" s="96"/>
      <c r="F2326" s="96"/>
      <c r="G2326" s="96"/>
      <c r="H2326" s="96"/>
      <c r="I2326" s="96"/>
      <c r="J2326" s="104"/>
      <c r="K2326" s="104"/>
      <c r="L2326" s="104"/>
      <c r="M2326" s="104"/>
    </row>
    <row r="2327" spans="1:13" x14ac:dyDescent="0.25">
      <c r="A2327" s="96"/>
      <c r="B2327" s="96"/>
      <c r="C2327" s="96"/>
      <c r="D2327" s="95"/>
      <c r="E2327" s="96"/>
      <c r="F2327" s="96"/>
      <c r="G2327" s="96"/>
      <c r="H2327" s="96"/>
      <c r="I2327" s="96"/>
      <c r="J2327" s="104"/>
      <c r="K2327" s="104"/>
      <c r="L2327" s="104"/>
      <c r="M2327" s="104"/>
    </row>
    <row r="2328" spans="1:13" x14ac:dyDescent="0.25">
      <c r="A2328" s="96"/>
      <c r="B2328" s="96"/>
      <c r="C2328" s="96"/>
      <c r="D2328" s="95"/>
      <c r="E2328" s="96"/>
      <c r="F2328" s="96"/>
      <c r="G2328" s="96"/>
      <c r="H2328" s="96"/>
      <c r="I2328" s="96"/>
      <c r="J2328" s="104"/>
      <c r="K2328" s="104"/>
      <c r="L2328" s="104"/>
      <c r="M2328" s="104"/>
    </row>
    <row r="2329" spans="1:13" x14ac:dyDescent="0.25">
      <c r="A2329" s="96"/>
      <c r="B2329" s="96"/>
      <c r="C2329" s="96"/>
      <c r="D2329" s="95"/>
      <c r="E2329" s="96"/>
      <c r="F2329" s="96"/>
      <c r="G2329" s="96"/>
      <c r="H2329" s="96"/>
      <c r="I2329" s="96"/>
      <c r="J2329" s="104"/>
      <c r="K2329" s="104"/>
      <c r="L2329" s="104"/>
      <c r="M2329" s="104"/>
    </row>
    <row r="2330" spans="1:13" x14ac:dyDescent="0.25">
      <c r="A2330" s="96"/>
      <c r="B2330" s="96"/>
      <c r="C2330" s="96"/>
      <c r="D2330" s="95"/>
      <c r="E2330" s="96"/>
      <c r="F2330" s="96"/>
      <c r="G2330" s="96"/>
      <c r="H2330" s="96"/>
      <c r="I2330" s="96"/>
      <c r="J2330" s="104"/>
      <c r="K2330" s="104"/>
      <c r="L2330" s="104"/>
      <c r="M2330" s="104"/>
    </row>
    <row r="2331" spans="1:13" x14ac:dyDescent="0.25">
      <c r="A2331" s="96"/>
      <c r="B2331" s="96"/>
      <c r="C2331" s="96"/>
      <c r="D2331" s="95"/>
      <c r="E2331" s="96"/>
      <c r="F2331" s="96"/>
      <c r="G2331" s="96"/>
      <c r="H2331" s="96"/>
      <c r="I2331" s="96"/>
      <c r="J2331" s="104"/>
      <c r="K2331" s="104"/>
      <c r="L2331" s="104"/>
      <c r="M2331" s="104"/>
    </row>
    <row r="2332" spans="1:13" x14ac:dyDescent="0.25">
      <c r="A2332" s="96"/>
      <c r="B2332" s="96"/>
      <c r="C2332" s="96"/>
      <c r="D2332" s="95"/>
      <c r="E2332" s="96"/>
      <c r="F2332" s="96"/>
      <c r="G2332" s="96"/>
      <c r="H2332" s="96"/>
      <c r="I2332" s="96"/>
      <c r="J2332" s="104"/>
      <c r="K2332" s="104"/>
      <c r="L2332" s="104"/>
      <c r="M2332" s="104"/>
    </row>
    <row r="2333" spans="1:13" x14ac:dyDescent="0.25">
      <c r="A2333" s="96"/>
      <c r="B2333" s="96"/>
      <c r="C2333" s="96"/>
      <c r="D2333" s="95"/>
      <c r="E2333" s="96"/>
      <c r="F2333" s="96"/>
      <c r="G2333" s="96"/>
      <c r="H2333" s="96"/>
      <c r="I2333" s="96"/>
      <c r="J2333" s="104"/>
      <c r="K2333" s="104"/>
      <c r="L2333" s="104"/>
      <c r="M2333" s="104"/>
    </row>
    <row r="2334" spans="1:13" x14ac:dyDescent="0.25">
      <c r="A2334" s="96"/>
      <c r="B2334" s="96"/>
      <c r="C2334" s="96"/>
      <c r="D2334" s="95"/>
      <c r="E2334" s="96"/>
      <c r="F2334" s="96"/>
      <c r="G2334" s="96"/>
      <c r="H2334" s="96"/>
      <c r="I2334" s="96"/>
      <c r="J2334" s="104"/>
      <c r="K2334" s="104"/>
      <c r="L2334" s="104"/>
      <c r="M2334" s="104"/>
    </row>
    <row r="2335" spans="1:13" x14ac:dyDescent="0.25">
      <c r="A2335" s="96"/>
      <c r="B2335" s="96"/>
      <c r="C2335" s="96"/>
      <c r="D2335" s="95"/>
      <c r="E2335" s="96"/>
      <c r="F2335" s="96"/>
      <c r="G2335" s="96"/>
      <c r="H2335" s="96"/>
      <c r="I2335" s="96"/>
      <c r="J2335" s="104"/>
      <c r="K2335" s="104"/>
      <c r="L2335" s="104"/>
      <c r="M2335" s="104"/>
    </row>
    <row r="2336" spans="1:13" x14ac:dyDescent="0.25">
      <c r="A2336" s="96"/>
      <c r="B2336" s="96"/>
      <c r="C2336" s="96"/>
      <c r="D2336" s="95"/>
      <c r="E2336" s="96"/>
      <c r="F2336" s="96"/>
      <c r="G2336" s="96"/>
      <c r="H2336" s="96"/>
      <c r="I2336" s="96"/>
      <c r="J2336" s="104"/>
      <c r="K2336" s="104"/>
      <c r="L2336" s="104"/>
      <c r="M2336" s="104"/>
    </row>
    <row r="2337" spans="1:13" x14ac:dyDescent="0.25">
      <c r="A2337" s="96"/>
      <c r="B2337" s="96"/>
      <c r="C2337" s="96"/>
      <c r="D2337" s="95"/>
      <c r="E2337" s="96"/>
      <c r="F2337" s="96"/>
      <c r="G2337" s="96"/>
      <c r="H2337" s="96"/>
      <c r="I2337" s="96"/>
      <c r="J2337" s="104"/>
      <c r="K2337" s="104"/>
      <c r="L2337" s="104"/>
      <c r="M2337" s="104"/>
    </row>
    <row r="2338" spans="1:13" x14ac:dyDescent="0.25">
      <c r="A2338" s="96"/>
      <c r="B2338" s="96"/>
      <c r="C2338" s="96"/>
      <c r="D2338" s="95"/>
      <c r="E2338" s="96"/>
      <c r="F2338" s="96"/>
      <c r="G2338" s="96"/>
      <c r="H2338" s="96"/>
      <c r="I2338" s="96"/>
      <c r="J2338" s="104"/>
      <c r="K2338" s="104"/>
      <c r="L2338" s="104"/>
      <c r="M2338" s="104"/>
    </row>
    <row r="2339" spans="1:13" x14ac:dyDescent="0.25">
      <c r="A2339" s="96"/>
      <c r="B2339" s="96"/>
      <c r="C2339" s="96"/>
      <c r="D2339" s="95"/>
      <c r="E2339" s="96"/>
      <c r="F2339" s="96"/>
      <c r="G2339" s="96"/>
      <c r="H2339" s="96"/>
      <c r="I2339" s="96"/>
      <c r="J2339" s="104"/>
      <c r="K2339" s="104"/>
      <c r="L2339" s="104"/>
      <c r="M2339" s="104"/>
    </row>
    <row r="2340" spans="1:13" x14ac:dyDescent="0.25">
      <c r="A2340" s="96"/>
      <c r="B2340" s="96"/>
      <c r="C2340" s="96"/>
      <c r="D2340" s="95"/>
      <c r="E2340" s="96"/>
      <c r="F2340" s="96"/>
      <c r="G2340" s="96"/>
      <c r="H2340" s="96"/>
      <c r="I2340" s="96"/>
      <c r="J2340" s="104"/>
      <c r="K2340" s="104"/>
      <c r="L2340" s="104"/>
      <c r="M2340" s="104"/>
    </row>
    <row r="2341" spans="1:13" x14ac:dyDescent="0.25">
      <c r="A2341" s="96"/>
      <c r="B2341" s="96"/>
      <c r="C2341" s="96"/>
      <c r="D2341" s="95"/>
      <c r="E2341" s="96"/>
      <c r="F2341" s="96"/>
      <c r="G2341" s="96"/>
      <c r="H2341" s="96"/>
      <c r="I2341" s="96"/>
      <c r="J2341" s="104"/>
      <c r="K2341" s="104"/>
      <c r="L2341" s="104"/>
      <c r="M2341" s="104"/>
    </row>
    <row r="2342" spans="1:13" x14ac:dyDescent="0.25">
      <c r="A2342" s="96"/>
      <c r="B2342" s="96"/>
      <c r="C2342" s="96"/>
      <c r="D2342" s="95"/>
      <c r="E2342" s="96"/>
      <c r="F2342" s="96"/>
      <c r="G2342" s="96"/>
      <c r="H2342" s="96"/>
      <c r="I2342" s="96"/>
      <c r="J2342" s="104"/>
      <c r="K2342" s="104"/>
      <c r="L2342" s="104"/>
      <c r="M2342" s="104"/>
    </row>
    <row r="2343" spans="1:13" x14ac:dyDescent="0.25">
      <c r="A2343" s="96"/>
      <c r="B2343" s="96"/>
      <c r="C2343" s="96"/>
      <c r="D2343" s="95"/>
      <c r="E2343" s="96"/>
      <c r="F2343" s="96"/>
      <c r="G2343" s="96"/>
      <c r="H2343" s="96"/>
      <c r="I2343" s="96"/>
      <c r="J2343" s="104"/>
      <c r="K2343" s="104"/>
      <c r="L2343" s="104"/>
      <c r="M2343" s="104"/>
    </row>
    <row r="2344" spans="1:13" x14ac:dyDescent="0.25">
      <c r="A2344" s="96"/>
      <c r="B2344" s="96"/>
      <c r="C2344" s="96"/>
      <c r="D2344" s="95"/>
      <c r="E2344" s="96"/>
      <c r="F2344" s="96"/>
      <c r="G2344" s="96"/>
      <c r="H2344" s="96"/>
      <c r="I2344" s="96"/>
      <c r="J2344" s="104"/>
      <c r="K2344" s="104"/>
      <c r="L2344" s="104"/>
      <c r="M2344" s="104"/>
    </row>
    <row r="2345" spans="1:13" x14ac:dyDescent="0.25">
      <c r="A2345" s="96"/>
      <c r="B2345" s="96"/>
      <c r="C2345" s="96"/>
      <c r="D2345" s="95"/>
      <c r="E2345" s="96"/>
      <c r="F2345" s="96"/>
      <c r="G2345" s="96"/>
      <c r="H2345" s="96"/>
      <c r="I2345" s="96"/>
      <c r="J2345" s="104"/>
      <c r="K2345" s="104"/>
      <c r="L2345" s="104"/>
      <c r="M2345" s="104"/>
    </row>
    <row r="2346" spans="1:13" x14ac:dyDescent="0.25">
      <c r="A2346" s="96"/>
      <c r="B2346" s="96"/>
      <c r="C2346" s="96"/>
      <c r="D2346" s="95"/>
      <c r="E2346" s="96"/>
      <c r="F2346" s="96"/>
      <c r="G2346" s="96"/>
      <c r="H2346" s="96"/>
      <c r="I2346" s="96"/>
      <c r="J2346" s="104"/>
      <c r="K2346" s="104"/>
      <c r="L2346" s="104"/>
      <c r="M2346" s="104"/>
    </row>
    <row r="2347" spans="1:13" x14ac:dyDescent="0.25">
      <c r="A2347" s="96"/>
      <c r="B2347" s="96"/>
      <c r="C2347" s="96"/>
      <c r="D2347" s="95"/>
      <c r="E2347" s="96"/>
      <c r="F2347" s="96"/>
      <c r="G2347" s="96"/>
      <c r="H2347" s="96"/>
      <c r="I2347" s="96"/>
      <c r="J2347" s="104"/>
      <c r="K2347" s="104"/>
      <c r="L2347" s="104"/>
      <c r="M2347" s="104"/>
    </row>
    <row r="2348" spans="1:13" x14ac:dyDescent="0.25">
      <c r="A2348" s="96"/>
      <c r="B2348" s="96"/>
      <c r="C2348" s="96"/>
      <c r="D2348" s="95"/>
      <c r="E2348" s="96"/>
      <c r="F2348" s="96"/>
      <c r="G2348" s="96"/>
      <c r="H2348" s="96"/>
      <c r="I2348" s="96"/>
      <c r="J2348" s="104"/>
      <c r="K2348" s="104"/>
      <c r="L2348" s="104"/>
      <c r="M2348" s="104"/>
    </row>
    <row r="2349" spans="1:13" x14ac:dyDescent="0.25">
      <c r="A2349" s="96"/>
      <c r="B2349" s="96"/>
      <c r="C2349" s="96"/>
      <c r="D2349" s="95"/>
      <c r="E2349" s="96"/>
      <c r="F2349" s="96"/>
      <c r="G2349" s="96"/>
      <c r="H2349" s="96"/>
      <c r="I2349" s="96"/>
      <c r="J2349" s="104"/>
      <c r="K2349" s="104"/>
      <c r="L2349" s="104"/>
      <c r="M2349" s="104"/>
    </row>
    <row r="2350" spans="1:13" x14ac:dyDescent="0.25">
      <c r="A2350" s="96"/>
      <c r="B2350" s="96"/>
      <c r="C2350" s="96"/>
      <c r="D2350" s="95"/>
      <c r="E2350" s="96"/>
      <c r="F2350" s="96"/>
      <c r="G2350" s="96"/>
      <c r="H2350" s="96"/>
      <c r="I2350" s="96"/>
      <c r="J2350" s="104"/>
      <c r="K2350" s="104"/>
      <c r="L2350" s="104"/>
      <c r="M2350" s="104"/>
    </row>
    <row r="2351" spans="1:13" x14ac:dyDescent="0.25">
      <c r="A2351" s="96"/>
      <c r="B2351" s="96"/>
      <c r="C2351" s="96"/>
      <c r="D2351" s="95"/>
      <c r="E2351" s="96"/>
      <c r="F2351" s="96"/>
      <c r="G2351" s="96"/>
      <c r="H2351" s="96"/>
      <c r="I2351" s="96"/>
      <c r="J2351" s="104"/>
      <c r="K2351" s="104"/>
      <c r="L2351" s="104"/>
      <c r="M2351" s="104"/>
    </row>
    <row r="2352" spans="1:13" x14ac:dyDescent="0.25">
      <c r="A2352" s="96"/>
      <c r="B2352" s="96"/>
      <c r="C2352" s="96"/>
      <c r="D2352" s="95"/>
      <c r="E2352" s="96"/>
      <c r="F2352" s="96"/>
      <c r="G2352" s="96"/>
      <c r="H2352" s="96"/>
      <c r="I2352" s="96"/>
      <c r="J2352" s="104"/>
      <c r="K2352" s="104"/>
      <c r="L2352" s="104"/>
      <c r="M2352" s="104"/>
    </row>
    <row r="2353" spans="1:13" x14ac:dyDescent="0.25">
      <c r="A2353" s="96"/>
      <c r="B2353" s="96"/>
      <c r="C2353" s="96"/>
      <c r="D2353" s="95"/>
      <c r="E2353" s="96"/>
      <c r="F2353" s="96"/>
      <c r="G2353" s="96"/>
      <c r="H2353" s="96"/>
      <c r="I2353" s="96"/>
      <c r="J2353" s="104"/>
      <c r="K2353" s="104"/>
      <c r="L2353" s="104"/>
      <c r="M2353" s="104"/>
    </row>
    <row r="2354" spans="1:13" x14ac:dyDescent="0.25">
      <c r="A2354" s="96"/>
      <c r="B2354" s="96"/>
      <c r="C2354" s="96"/>
      <c r="D2354" s="95"/>
      <c r="E2354" s="96"/>
      <c r="F2354" s="96"/>
      <c r="G2354" s="96"/>
      <c r="H2354" s="96"/>
      <c r="I2354" s="96"/>
      <c r="J2354" s="104"/>
      <c r="K2354" s="104"/>
      <c r="L2354" s="104"/>
      <c r="M2354" s="104"/>
    </row>
    <row r="2355" spans="1:13" x14ac:dyDescent="0.25">
      <c r="A2355" s="96"/>
      <c r="B2355" s="96"/>
      <c r="C2355" s="96"/>
      <c r="D2355" s="95"/>
      <c r="E2355" s="96"/>
      <c r="F2355" s="96"/>
      <c r="G2355" s="96"/>
      <c r="H2355" s="96"/>
      <c r="I2355" s="96"/>
      <c r="J2355" s="104"/>
      <c r="K2355" s="104"/>
      <c r="L2355" s="104"/>
      <c r="M2355" s="104"/>
    </row>
    <row r="2356" spans="1:13" x14ac:dyDescent="0.25">
      <c r="A2356" s="96"/>
      <c r="B2356" s="96"/>
      <c r="C2356" s="96"/>
      <c r="D2356" s="95"/>
      <c r="E2356" s="96"/>
      <c r="F2356" s="96"/>
      <c r="G2356" s="96"/>
      <c r="H2356" s="96"/>
      <c r="I2356" s="96"/>
      <c r="J2356" s="104"/>
      <c r="K2356" s="104"/>
      <c r="L2356" s="104"/>
      <c r="M2356" s="104"/>
    </row>
    <row r="2357" spans="1:13" x14ac:dyDescent="0.25">
      <c r="A2357" s="96"/>
      <c r="B2357" s="96"/>
      <c r="C2357" s="96"/>
      <c r="D2357" s="95"/>
      <c r="E2357" s="96"/>
      <c r="F2357" s="96"/>
      <c r="G2357" s="96"/>
      <c r="H2357" s="96"/>
      <c r="I2357" s="96"/>
      <c r="J2357" s="104"/>
      <c r="K2357" s="104"/>
      <c r="L2357" s="104"/>
      <c r="M2357" s="104"/>
    </row>
    <row r="2358" spans="1:13" x14ac:dyDescent="0.25">
      <c r="A2358" s="96"/>
      <c r="B2358" s="96"/>
      <c r="C2358" s="96"/>
      <c r="D2358" s="95"/>
      <c r="E2358" s="96"/>
      <c r="F2358" s="96"/>
      <c r="G2358" s="96"/>
      <c r="H2358" s="96"/>
      <c r="I2358" s="96"/>
      <c r="J2358" s="104"/>
      <c r="K2358" s="104"/>
      <c r="L2358" s="104"/>
      <c r="M2358" s="104"/>
    </row>
    <row r="2359" spans="1:13" x14ac:dyDescent="0.25">
      <c r="A2359" s="96"/>
      <c r="B2359" s="96"/>
      <c r="C2359" s="96"/>
      <c r="D2359" s="95"/>
      <c r="E2359" s="96"/>
      <c r="F2359" s="96"/>
      <c r="G2359" s="96"/>
      <c r="H2359" s="96"/>
      <c r="I2359" s="96"/>
      <c r="J2359" s="104"/>
      <c r="K2359" s="104"/>
      <c r="L2359" s="104"/>
      <c r="M2359" s="104"/>
    </row>
    <row r="2360" spans="1:13" x14ac:dyDescent="0.25">
      <c r="A2360" s="96"/>
      <c r="B2360" s="96"/>
      <c r="C2360" s="96"/>
      <c r="D2360" s="95"/>
      <c r="E2360" s="96"/>
      <c r="F2360" s="96"/>
      <c r="G2360" s="96"/>
      <c r="H2360" s="96"/>
      <c r="I2360" s="96"/>
      <c r="J2360" s="104"/>
      <c r="K2360" s="104"/>
      <c r="L2360" s="104"/>
      <c r="M2360" s="104"/>
    </row>
    <row r="2361" spans="1:13" x14ac:dyDescent="0.25">
      <c r="A2361" s="96"/>
      <c r="B2361" s="96"/>
      <c r="C2361" s="96"/>
      <c r="D2361" s="95"/>
      <c r="E2361" s="96"/>
      <c r="F2361" s="96"/>
      <c r="G2361" s="96"/>
      <c r="H2361" s="96"/>
      <c r="I2361" s="96"/>
      <c r="J2361" s="104"/>
      <c r="K2361" s="104"/>
      <c r="L2361" s="104"/>
      <c r="M2361" s="104"/>
    </row>
    <row r="2362" spans="1:13" x14ac:dyDescent="0.25">
      <c r="A2362" s="96"/>
      <c r="B2362" s="96"/>
      <c r="C2362" s="96"/>
      <c r="D2362" s="95"/>
      <c r="E2362" s="96"/>
      <c r="F2362" s="96"/>
      <c r="G2362" s="96"/>
      <c r="H2362" s="96"/>
      <c r="I2362" s="96"/>
      <c r="J2362" s="104"/>
      <c r="K2362" s="104"/>
      <c r="L2362" s="104"/>
      <c r="M2362" s="104"/>
    </row>
    <row r="2363" spans="1:13" x14ac:dyDescent="0.25">
      <c r="A2363" s="96"/>
      <c r="B2363" s="96"/>
      <c r="C2363" s="96"/>
      <c r="D2363" s="95"/>
      <c r="E2363" s="96"/>
      <c r="F2363" s="96"/>
      <c r="G2363" s="96"/>
      <c r="H2363" s="96"/>
      <c r="I2363" s="96"/>
      <c r="J2363" s="104"/>
      <c r="K2363" s="104"/>
      <c r="L2363" s="104"/>
      <c r="M2363" s="104"/>
    </row>
    <row r="2364" spans="1:13" x14ac:dyDescent="0.25">
      <c r="A2364" s="96"/>
      <c r="B2364" s="96"/>
      <c r="C2364" s="96"/>
      <c r="D2364" s="95"/>
      <c r="E2364" s="96"/>
      <c r="F2364" s="96"/>
      <c r="G2364" s="96"/>
      <c r="H2364" s="96"/>
      <c r="I2364" s="96"/>
      <c r="J2364" s="104"/>
      <c r="K2364" s="104"/>
      <c r="L2364" s="104"/>
      <c r="M2364" s="104"/>
    </row>
    <row r="2365" spans="1:13" x14ac:dyDescent="0.25">
      <c r="A2365" s="96"/>
      <c r="B2365" s="96"/>
      <c r="C2365" s="96"/>
      <c r="D2365" s="95"/>
      <c r="E2365" s="96"/>
      <c r="F2365" s="96"/>
      <c r="G2365" s="96"/>
      <c r="H2365" s="96"/>
      <c r="I2365" s="96"/>
      <c r="J2365" s="104"/>
      <c r="K2365" s="104"/>
      <c r="L2365" s="104"/>
      <c r="M2365" s="104"/>
    </row>
    <row r="2366" spans="1:13" x14ac:dyDescent="0.25">
      <c r="A2366" s="96"/>
      <c r="B2366" s="96"/>
      <c r="C2366" s="96"/>
      <c r="D2366" s="95"/>
      <c r="E2366" s="96"/>
      <c r="F2366" s="96"/>
      <c r="G2366" s="96"/>
      <c r="H2366" s="96"/>
      <c r="I2366" s="96"/>
      <c r="J2366" s="104"/>
      <c r="K2366" s="104"/>
      <c r="L2366" s="104"/>
      <c r="M2366" s="104"/>
    </row>
    <row r="2367" spans="1:13" x14ac:dyDescent="0.25">
      <c r="A2367" s="96"/>
      <c r="B2367" s="96"/>
      <c r="C2367" s="96"/>
      <c r="D2367" s="95"/>
      <c r="E2367" s="96"/>
      <c r="F2367" s="96"/>
      <c r="G2367" s="96"/>
      <c r="H2367" s="96"/>
      <c r="I2367" s="96"/>
      <c r="J2367" s="104"/>
      <c r="K2367" s="104"/>
      <c r="L2367" s="104"/>
      <c r="M2367" s="104"/>
    </row>
    <row r="2368" spans="1:13" x14ac:dyDescent="0.25">
      <c r="A2368" s="96"/>
      <c r="B2368" s="96"/>
      <c r="C2368" s="96"/>
      <c r="D2368" s="95"/>
      <c r="E2368" s="96"/>
      <c r="F2368" s="96"/>
      <c r="G2368" s="96"/>
      <c r="H2368" s="96"/>
      <c r="I2368" s="96"/>
      <c r="J2368" s="104"/>
      <c r="K2368" s="104"/>
      <c r="L2368" s="104"/>
      <c r="M2368" s="104"/>
    </row>
    <row r="2369" spans="1:13" x14ac:dyDescent="0.25">
      <c r="A2369" s="96"/>
      <c r="B2369" s="96"/>
      <c r="C2369" s="96"/>
      <c r="D2369" s="95"/>
      <c r="E2369" s="96"/>
      <c r="F2369" s="96"/>
      <c r="G2369" s="96"/>
      <c r="H2369" s="96"/>
      <c r="I2369" s="96"/>
      <c r="J2369" s="104"/>
      <c r="K2369" s="104"/>
      <c r="L2369" s="104"/>
      <c r="M2369" s="104"/>
    </row>
    <row r="2370" spans="1:13" x14ac:dyDescent="0.25">
      <c r="A2370" s="96"/>
      <c r="B2370" s="96"/>
      <c r="C2370" s="96"/>
      <c r="D2370" s="95"/>
      <c r="E2370" s="96"/>
      <c r="F2370" s="96"/>
      <c r="G2370" s="96"/>
      <c r="H2370" s="96"/>
      <c r="I2370" s="96"/>
      <c r="J2370" s="104"/>
      <c r="K2370" s="104"/>
      <c r="L2370" s="104"/>
      <c r="M2370" s="104"/>
    </row>
    <row r="2371" spans="1:13" x14ac:dyDescent="0.25">
      <c r="A2371" s="96"/>
      <c r="B2371" s="96"/>
      <c r="C2371" s="96"/>
      <c r="D2371" s="95"/>
      <c r="E2371" s="96"/>
      <c r="F2371" s="96"/>
      <c r="G2371" s="96"/>
      <c r="H2371" s="96"/>
      <c r="I2371" s="96"/>
      <c r="J2371" s="104"/>
      <c r="K2371" s="104"/>
      <c r="L2371" s="104"/>
      <c r="M2371" s="104"/>
    </row>
    <row r="2372" spans="1:13" x14ac:dyDescent="0.25">
      <c r="A2372" s="96"/>
      <c r="B2372" s="96"/>
      <c r="C2372" s="96"/>
      <c r="D2372" s="95"/>
      <c r="E2372" s="96"/>
      <c r="F2372" s="96"/>
      <c r="G2372" s="96"/>
      <c r="H2372" s="96"/>
      <c r="I2372" s="96"/>
      <c r="J2372" s="104"/>
      <c r="K2372" s="104"/>
      <c r="L2372" s="104"/>
      <c r="M2372" s="104"/>
    </row>
    <row r="2373" spans="1:13" x14ac:dyDescent="0.25">
      <c r="A2373" s="96"/>
      <c r="B2373" s="96"/>
      <c r="C2373" s="96"/>
      <c r="D2373" s="95"/>
      <c r="E2373" s="96"/>
      <c r="F2373" s="96"/>
      <c r="G2373" s="96"/>
      <c r="H2373" s="96"/>
      <c r="I2373" s="96"/>
      <c r="J2373" s="104"/>
      <c r="K2373" s="104"/>
      <c r="L2373" s="104"/>
      <c r="M2373" s="104"/>
    </row>
    <row r="2374" spans="1:13" x14ac:dyDescent="0.25">
      <c r="A2374" s="96"/>
      <c r="B2374" s="96"/>
      <c r="C2374" s="96"/>
      <c r="D2374" s="95"/>
      <c r="E2374" s="96"/>
      <c r="F2374" s="96"/>
      <c r="G2374" s="96"/>
      <c r="H2374" s="96"/>
      <c r="I2374" s="96"/>
      <c r="J2374" s="104"/>
      <c r="K2374" s="104"/>
      <c r="L2374" s="104"/>
      <c r="M2374" s="104"/>
    </row>
    <row r="2375" spans="1:13" x14ac:dyDescent="0.25">
      <c r="A2375" s="96"/>
      <c r="B2375" s="96"/>
      <c r="C2375" s="96"/>
      <c r="D2375" s="95"/>
      <c r="E2375" s="96"/>
      <c r="F2375" s="96"/>
      <c r="G2375" s="96"/>
      <c r="H2375" s="96"/>
      <c r="I2375" s="96"/>
      <c r="J2375" s="104"/>
      <c r="K2375" s="104"/>
      <c r="L2375" s="104"/>
      <c r="M2375" s="104"/>
    </row>
    <row r="2376" spans="1:13" x14ac:dyDescent="0.25">
      <c r="A2376" s="96"/>
      <c r="B2376" s="96"/>
      <c r="C2376" s="96"/>
      <c r="D2376" s="95"/>
      <c r="E2376" s="96"/>
      <c r="F2376" s="96"/>
      <c r="G2376" s="96"/>
      <c r="H2376" s="96"/>
      <c r="I2376" s="96"/>
      <c r="J2376" s="104"/>
      <c r="K2376" s="104"/>
      <c r="L2376" s="104"/>
      <c r="M2376" s="104"/>
    </row>
    <row r="2377" spans="1:13" x14ac:dyDescent="0.25">
      <c r="A2377" s="96"/>
      <c r="B2377" s="96"/>
      <c r="C2377" s="96"/>
      <c r="D2377" s="95"/>
      <c r="E2377" s="96"/>
      <c r="F2377" s="96"/>
      <c r="G2377" s="96"/>
      <c r="H2377" s="96"/>
      <c r="I2377" s="96"/>
      <c r="J2377" s="104"/>
      <c r="K2377" s="104"/>
      <c r="L2377" s="104"/>
      <c r="M2377" s="104"/>
    </row>
    <row r="2378" spans="1:13" x14ac:dyDescent="0.25">
      <c r="A2378" s="96"/>
      <c r="B2378" s="96"/>
      <c r="C2378" s="96"/>
      <c r="D2378" s="95"/>
      <c r="E2378" s="96"/>
      <c r="F2378" s="96"/>
      <c r="G2378" s="96"/>
      <c r="H2378" s="96"/>
      <c r="I2378" s="96"/>
      <c r="J2378" s="104"/>
      <c r="K2378" s="104"/>
      <c r="L2378" s="104"/>
      <c r="M2378" s="104"/>
    </row>
    <row r="2379" spans="1:13" x14ac:dyDescent="0.25">
      <c r="A2379" s="96"/>
      <c r="B2379" s="96"/>
      <c r="C2379" s="96"/>
      <c r="D2379" s="95"/>
      <c r="E2379" s="96"/>
      <c r="F2379" s="96"/>
      <c r="G2379" s="96"/>
      <c r="H2379" s="96"/>
      <c r="I2379" s="96"/>
      <c r="J2379" s="104"/>
      <c r="K2379" s="104"/>
      <c r="L2379" s="104"/>
      <c r="M2379" s="104"/>
    </row>
    <row r="2380" spans="1:13" x14ac:dyDescent="0.25">
      <c r="A2380" s="96"/>
      <c r="B2380" s="96"/>
      <c r="C2380" s="96"/>
      <c r="D2380" s="95"/>
      <c r="E2380" s="96"/>
      <c r="F2380" s="96"/>
      <c r="G2380" s="96"/>
      <c r="H2380" s="96"/>
      <c r="I2380" s="96"/>
      <c r="J2380" s="104"/>
      <c r="K2380" s="104"/>
      <c r="L2380" s="104"/>
      <c r="M2380" s="104"/>
    </row>
    <row r="2381" spans="1:13" x14ac:dyDescent="0.25">
      <c r="A2381" s="96"/>
      <c r="B2381" s="96"/>
      <c r="C2381" s="96"/>
      <c r="D2381" s="95"/>
      <c r="E2381" s="96"/>
      <c r="F2381" s="96"/>
      <c r="G2381" s="96"/>
      <c r="H2381" s="96"/>
      <c r="I2381" s="96"/>
      <c r="J2381" s="104"/>
      <c r="K2381" s="104"/>
      <c r="L2381" s="104"/>
      <c r="M2381" s="104"/>
    </row>
    <row r="2382" spans="1:13" x14ac:dyDescent="0.25">
      <c r="A2382" s="96"/>
      <c r="B2382" s="96"/>
      <c r="C2382" s="96"/>
      <c r="D2382" s="95"/>
      <c r="E2382" s="96"/>
      <c r="F2382" s="96"/>
      <c r="G2382" s="96"/>
      <c r="H2382" s="96"/>
      <c r="I2382" s="96"/>
      <c r="J2382" s="104"/>
      <c r="K2382" s="104"/>
      <c r="L2382" s="104"/>
      <c r="M2382" s="104"/>
    </row>
    <row r="2383" spans="1:13" x14ac:dyDescent="0.25">
      <c r="A2383" s="96"/>
      <c r="B2383" s="96"/>
      <c r="C2383" s="96"/>
      <c r="D2383" s="95"/>
      <c r="E2383" s="96"/>
      <c r="F2383" s="96"/>
      <c r="G2383" s="96"/>
      <c r="H2383" s="96"/>
      <c r="I2383" s="96"/>
      <c r="J2383" s="104"/>
      <c r="K2383" s="104"/>
      <c r="L2383" s="104"/>
      <c r="M2383" s="104"/>
    </row>
    <row r="2384" spans="1:13" x14ac:dyDescent="0.25">
      <c r="A2384" s="96"/>
      <c r="B2384" s="96"/>
      <c r="C2384" s="96"/>
      <c r="D2384" s="95"/>
      <c r="E2384" s="96"/>
      <c r="F2384" s="96"/>
      <c r="G2384" s="96"/>
      <c r="H2384" s="96"/>
      <c r="I2384" s="96"/>
      <c r="J2384" s="104"/>
      <c r="K2384" s="104"/>
      <c r="L2384" s="104"/>
      <c r="M2384" s="104"/>
    </row>
    <row r="2385" spans="1:13" x14ac:dyDescent="0.25">
      <c r="A2385" s="96"/>
      <c r="B2385" s="96"/>
      <c r="C2385" s="96"/>
      <c r="D2385" s="95"/>
      <c r="E2385" s="96"/>
      <c r="F2385" s="96"/>
      <c r="G2385" s="96"/>
      <c r="H2385" s="96"/>
      <c r="I2385" s="96"/>
      <c r="J2385" s="104"/>
      <c r="K2385" s="104"/>
      <c r="L2385" s="104"/>
      <c r="M2385" s="104"/>
    </row>
    <row r="2386" spans="1:13" x14ac:dyDescent="0.25">
      <c r="A2386" s="96"/>
      <c r="B2386" s="96"/>
      <c r="C2386" s="96"/>
      <c r="D2386" s="95"/>
      <c r="E2386" s="96"/>
      <c r="F2386" s="96"/>
      <c r="G2386" s="96"/>
      <c r="H2386" s="96"/>
      <c r="I2386" s="96"/>
      <c r="J2386" s="104"/>
      <c r="K2386" s="104"/>
      <c r="L2386" s="104"/>
      <c r="M2386" s="104"/>
    </row>
    <row r="2387" spans="1:13" x14ac:dyDescent="0.25">
      <c r="A2387" s="96"/>
      <c r="B2387" s="96"/>
      <c r="C2387" s="96"/>
      <c r="D2387" s="95"/>
      <c r="E2387" s="96"/>
      <c r="F2387" s="96"/>
      <c r="G2387" s="96"/>
      <c r="H2387" s="96"/>
      <c r="I2387" s="96"/>
      <c r="J2387" s="104"/>
      <c r="K2387" s="104"/>
      <c r="L2387" s="104"/>
      <c r="M2387" s="104"/>
    </row>
    <row r="2388" spans="1:13" x14ac:dyDescent="0.25">
      <c r="A2388" s="96"/>
      <c r="B2388" s="96"/>
      <c r="C2388" s="96"/>
      <c r="D2388" s="95"/>
      <c r="E2388" s="96"/>
      <c r="F2388" s="96"/>
      <c r="G2388" s="96"/>
      <c r="H2388" s="96"/>
      <c r="I2388" s="96"/>
      <c r="J2388" s="104"/>
      <c r="K2388" s="104"/>
      <c r="L2388" s="104"/>
      <c r="M2388" s="104"/>
    </row>
    <row r="2389" spans="1:13" x14ac:dyDescent="0.25">
      <c r="A2389" s="96"/>
      <c r="B2389" s="96"/>
      <c r="C2389" s="96"/>
      <c r="D2389" s="95"/>
      <c r="E2389" s="96"/>
      <c r="F2389" s="96"/>
      <c r="G2389" s="96"/>
      <c r="H2389" s="96"/>
      <c r="I2389" s="96"/>
      <c r="J2389" s="104"/>
      <c r="K2389" s="104"/>
      <c r="L2389" s="104"/>
      <c r="M2389" s="104"/>
    </row>
    <row r="2390" spans="1:13" x14ac:dyDescent="0.25">
      <c r="A2390" s="96"/>
      <c r="B2390" s="96"/>
      <c r="C2390" s="96"/>
      <c r="D2390" s="95"/>
      <c r="E2390" s="96"/>
      <c r="F2390" s="96"/>
      <c r="G2390" s="96"/>
      <c r="H2390" s="96"/>
      <c r="I2390" s="96"/>
      <c r="J2390" s="104"/>
      <c r="K2390" s="104"/>
      <c r="L2390" s="104"/>
      <c r="M2390" s="104"/>
    </row>
    <row r="2391" spans="1:13" x14ac:dyDescent="0.25">
      <c r="A2391" s="96"/>
      <c r="B2391" s="96"/>
      <c r="C2391" s="96"/>
      <c r="D2391" s="95"/>
      <c r="E2391" s="96"/>
      <c r="F2391" s="96"/>
      <c r="G2391" s="96"/>
      <c r="H2391" s="96"/>
      <c r="I2391" s="96"/>
      <c r="J2391" s="104"/>
      <c r="K2391" s="104"/>
      <c r="L2391" s="104"/>
      <c r="M2391" s="104"/>
    </row>
    <row r="2392" spans="1:13" x14ac:dyDescent="0.25">
      <c r="A2392" s="96"/>
      <c r="B2392" s="96"/>
      <c r="C2392" s="96"/>
      <c r="D2392" s="95"/>
      <c r="E2392" s="96"/>
      <c r="F2392" s="96"/>
      <c r="G2392" s="96"/>
      <c r="H2392" s="96"/>
      <c r="I2392" s="96"/>
      <c r="J2392" s="104"/>
      <c r="K2392" s="104"/>
      <c r="L2392" s="104"/>
      <c r="M2392" s="104"/>
    </row>
    <row r="2393" spans="1:13" x14ac:dyDescent="0.25">
      <c r="A2393" s="96"/>
      <c r="B2393" s="96"/>
      <c r="C2393" s="96"/>
      <c r="D2393" s="95"/>
      <c r="E2393" s="96"/>
      <c r="F2393" s="96"/>
      <c r="G2393" s="96"/>
      <c r="H2393" s="96"/>
      <c r="I2393" s="96"/>
      <c r="J2393" s="104"/>
      <c r="K2393" s="104"/>
      <c r="L2393" s="104"/>
      <c r="M2393" s="104"/>
    </row>
    <row r="2394" spans="1:13" x14ac:dyDescent="0.25">
      <c r="A2394" s="96"/>
      <c r="B2394" s="96"/>
      <c r="C2394" s="96"/>
      <c r="D2394" s="95"/>
      <c r="E2394" s="96"/>
      <c r="F2394" s="96"/>
      <c r="G2394" s="96"/>
      <c r="H2394" s="96"/>
      <c r="I2394" s="96"/>
      <c r="J2394" s="104"/>
      <c r="K2394" s="104"/>
      <c r="L2394" s="104"/>
      <c r="M2394" s="104"/>
    </row>
    <row r="2395" spans="1:13" x14ac:dyDescent="0.25">
      <c r="A2395" s="96"/>
      <c r="B2395" s="96"/>
      <c r="C2395" s="96"/>
      <c r="D2395" s="95"/>
      <c r="E2395" s="96"/>
      <c r="F2395" s="96"/>
      <c r="G2395" s="96"/>
      <c r="H2395" s="96"/>
      <c r="I2395" s="96"/>
      <c r="J2395" s="104"/>
      <c r="K2395" s="104"/>
      <c r="L2395" s="104"/>
      <c r="M2395" s="104"/>
    </row>
    <row r="2396" spans="1:13" x14ac:dyDescent="0.25">
      <c r="A2396" s="96"/>
      <c r="B2396" s="96"/>
      <c r="C2396" s="96"/>
      <c r="D2396" s="95"/>
      <c r="E2396" s="96"/>
      <c r="F2396" s="96"/>
      <c r="G2396" s="96"/>
      <c r="H2396" s="96"/>
      <c r="I2396" s="96"/>
      <c r="J2396" s="104"/>
      <c r="K2396" s="104"/>
      <c r="L2396" s="104"/>
      <c r="M2396" s="104"/>
    </row>
    <row r="2397" spans="1:13" x14ac:dyDescent="0.25">
      <c r="A2397" s="96"/>
      <c r="B2397" s="96"/>
      <c r="C2397" s="96"/>
      <c r="D2397" s="95"/>
      <c r="E2397" s="96"/>
      <c r="F2397" s="96"/>
      <c r="G2397" s="96"/>
      <c r="H2397" s="96"/>
      <c r="I2397" s="96"/>
      <c r="J2397" s="104"/>
      <c r="K2397" s="104"/>
      <c r="L2397" s="104"/>
      <c r="M2397" s="104"/>
    </row>
    <row r="2398" spans="1:13" x14ac:dyDescent="0.25">
      <c r="A2398" s="96"/>
      <c r="B2398" s="96"/>
      <c r="C2398" s="96"/>
      <c r="D2398" s="95"/>
      <c r="E2398" s="96"/>
      <c r="F2398" s="96"/>
      <c r="G2398" s="96"/>
      <c r="H2398" s="96"/>
      <c r="I2398" s="96"/>
      <c r="J2398" s="104"/>
      <c r="K2398" s="104"/>
      <c r="L2398" s="104"/>
      <c r="M2398" s="104"/>
    </row>
    <row r="2399" spans="1:13" x14ac:dyDescent="0.25">
      <c r="A2399" s="96"/>
      <c r="B2399" s="96"/>
      <c r="C2399" s="96"/>
      <c r="D2399" s="95"/>
      <c r="E2399" s="96"/>
      <c r="F2399" s="96"/>
      <c r="G2399" s="96"/>
      <c r="H2399" s="96"/>
      <c r="I2399" s="96"/>
      <c r="J2399" s="104"/>
      <c r="K2399" s="104"/>
      <c r="L2399" s="104"/>
      <c r="M2399" s="104"/>
    </row>
    <row r="2400" spans="1:13" x14ac:dyDescent="0.25">
      <c r="A2400" s="96"/>
      <c r="B2400" s="96"/>
      <c r="C2400" s="96"/>
      <c r="D2400" s="95"/>
      <c r="E2400" s="96"/>
      <c r="F2400" s="96"/>
      <c r="G2400" s="96"/>
      <c r="H2400" s="96"/>
      <c r="I2400" s="96"/>
      <c r="J2400" s="104"/>
      <c r="K2400" s="104"/>
      <c r="L2400" s="104"/>
      <c r="M2400" s="104"/>
    </row>
    <row r="2401" spans="1:13" x14ac:dyDescent="0.25">
      <c r="A2401" s="96"/>
      <c r="B2401" s="96"/>
      <c r="C2401" s="96"/>
      <c r="D2401" s="95"/>
      <c r="E2401" s="96"/>
      <c r="F2401" s="96"/>
      <c r="G2401" s="96"/>
      <c r="H2401" s="96"/>
      <c r="I2401" s="96"/>
      <c r="J2401" s="104"/>
      <c r="K2401" s="104"/>
      <c r="L2401" s="104"/>
      <c r="M2401" s="104"/>
    </row>
    <row r="2402" spans="1:13" x14ac:dyDescent="0.25">
      <c r="A2402" s="96"/>
      <c r="B2402" s="96"/>
      <c r="C2402" s="96"/>
      <c r="D2402" s="95"/>
      <c r="E2402" s="96"/>
      <c r="F2402" s="96"/>
      <c r="G2402" s="96"/>
      <c r="H2402" s="96"/>
      <c r="I2402" s="96"/>
      <c r="J2402" s="104"/>
      <c r="K2402" s="104"/>
      <c r="L2402" s="104"/>
      <c r="M2402" s="104"/>
    </row>
    <row r="2403" spans="1:13" x14ac:dyDescent="0.25">
      <c r="A2403" s="96"/>
      <c r="B2403" s="96"/>
      <c r="C2403" s="96"/>
      <c r="D2403" s="95"/>
      <c r="E2403" s="96"/>
      <c r="F2403" s="96"/>
      <c r="G2403" s="96"/>
      <c r="H2403" s="96"/>
      <c r="I2403" s="96"/>
      <c r="J2403" s="104"/>
      <c r="K2403" s="104"/>
      <c r="L2403" s="104"/>
      <c r="M2403" s="104"/>
    </row>
    <row r="2404" spans="1:13" x14ac:dyDescent="0.25">
      <c r="A2404" s="96"/>
      <c r="B2404" s="96"/>
      <c r="C2404" s="96"/>
      <c r="D2404" s="95"/>
      <c r="E2404" s="96"/>
      <c r="F2404" s="96"/>
      <c r="G2404" s="96"/>
      <c r="H2404" s="96"/>
      <c r="I2404" s="96"/>
      <c r="J2404" s="104"/>
      <c r="K2404" s="104"/>
      <c r="L2404" s="104"/>
      <c r="M2404" s="104"/>
    </row>
    <row r="2405" spans="1:13" x14ac:dyDescent="0.25">
      <c r="A2405" s="96"/>
      <c r="B2405" s="96"/>
      <c r="C2405" s="96"/>
      <c r="D2405" s="95"/>
      <c r="E2405" s="96"/>
      <c r="F2405" s="96"/>
      <c r="G2405" s="96"/>
      <c r="H2405" s="96"/>
      <c r="I2405" s="96"/>
      <c r="J2405" s="104"/>
      <c r="K2405" s="104"/>
      <c r="L2405" s="104"/>
      <c r="M2405" s="104"/>
    </row>
    <row r="2406" spans="1:13" x14ac:dyDescent="0.25">
      <c r="A2406" s="96"/>
      <c r="B2406" s="96"/>
      <c r="C2406" s="96"/>
      <c r="D2406" s="95"/>
      <c r="E2406" s="96"/>
      <c r="F2406" s="96"/>
      <c r="G2406" s="96"/>
      <c r="H2406" s="96"/>
      <c r="I2406" s="96"/>
      <c r="J2406" s="104"/>
      <c r="K2406" s="104"/>
      <c r="L2406" s="104"/>
      <c r="M2406" s="104"/>
    </row>
    <row r="2407" spans="1:13" x14ac:dyDescent="0.25">
      <c r="A2407" s="96"/>
      <c r="B2407" s="96"/>
      <c r="C2407" s="96"/>
      <c r="D2407" s="95"/>
      <c r="E2407" s="96"/>
      <c r="F2407" s="96"/>
      <c r="G2407" s="96"/>
      <c r="H2407" s="96"/>
      <c r="I2407" s="96"/>
      <c r="J2407" s="104"/>
      <c r="K2407" s="104"/>
      <c r="L2407" s="104"/>
      <c r="M2407" s="104"/>
    </row>
    <row r="2408" spans="1:13" x14ac:dyDescent="0.25">
      <c r="A2408" s="96"/>
      <c r="B2408" s="96"/>
      <c r="C2408" s="96"/>
      <c r="D2408" s="95"/>
      <c r="E2408" s="96"/>
      <c r="F2408" s="96"/>
      <c r="G2408" s="96"/>
      <c r="H2408" s="96"/>
      <c r="I2408" s="96"/>
      <c r="J2408" s="104"/>
      <c r="K2408" s="104"/>
      <c r="L2408" s="104"/>
      <c r="M2408" s="104"/>
    </row>
    <row r="2409" spans="1:13" x14ac:dyDescent="0.25">
      <c r="A2409" s="96"/>
      <c r="B2409" s="96"/>
      <c r="C2409" s="96"/>
      <c r="D2409" s="95"/>
      <c r="E2409" s="96"/>
      <c r="F2409" s="96"/>
      <c r="G2409" s="96"/>
      <c r="H2409" s="96"/>
      <c r="I2409" s="96"/>
      <c r="J2409" s="104"/>
      <c r="K2409" s="104"/>
      <c r="L2409" s="104"/>
      <c r="M2409" s="104"/>
    </row>
    <row r="2410" spans="1:13" x14ac:dyDescent="0.25">
      <c r="A2410" s="96"/>
      <c r="B2410" s="96"/>
      <c r="C2410" s="96"/>
      <c r="D2410" s="95"/>
      <c r="E2410" s="96"/>
      <c r="F2410" s="96"/>
      <c r="G2410" s="96"/>
      <c r="H2410" s="96"/>
      <c r="I2410" s="96"/>
      <c r="J2410" s="104"/>
      <c r="K2410" s="104"/>
      <c r="L2410" s="104"/>
      <c r="M2410" s="104"/>
    </row>
    <row r="2411" spans="1:13" x14ac:dyDescent="0.25">
      <c r="A2411" s="96"/>
      <c r="B2411" s="96"/>
      <c r="C2411" s="96"/>
      <c r="D2411" s="95"/>
      <c r="E2411" s="96"/>
      <c r="F2411" s="96"/>
      <c r="G2411" s="96"/>
      <c r="H2411" s="96"/>
      <c r="I2411" s="96"/>
      <c r="J2411" s="104"/>
      <c r="K2411" s="104"/>
      <c r="L2411" s="104"/>
      <c r="M2411" s="104"/>
    </row>
    <row r="2412" spans="1:13" x14ac:dyDescent="0.25">
      <c r="A2412" s="96"/>
      <c r="B2412" s="96"/>
      <c r="C2412" s="96"/>
      <c r="D2412" s="95"/>
      <c r="E2412" s="96"/>
      <c r="F2412" s="96"/>
      <c r="G2412" s="96"/>
      <c r="H2412" s="96"/>
      <c r="I2412" s="96"/>
      <c r="J2412" s="104"/>
      <c r="K2412" s="104"/>
      <c r="L2412" s="104"/>
      <c r="M2412" s="104"/>
    </row>
    <row r="2413" spans="1:13" x14ac:dyDescent="0.25">
      <c r="A2413" s="96"/>
      <c r="B2413" s="96"/>
      <c r="C2413" s="96"/>
      <c r="D2413" s="95"/>
      <c r="E2413" s="96"/>
      <c r="F2413" s="96"/>
      <c r="G2413" s="96"/>
      <c r="H2413" s="96"/>
      <c r="I2413" s="96"/>
      <c r="J2413" s="104"/>
      <c r="K2413" s="104"/>
      <c r="L2413" s="104"/>
      <c r="M2413" s="104"/>
    </row>
    <row r="2414" spans="1:13" x14ac:dyDescent="0.25">
      <c r="A2414" s="96"/>
      <c r="B2414" s="96"/>
      <c r="C2414" s="96"/>
      <c r="D2414" s="95"/>
      <c r="E2414" s="96"/>
      <c r="F2414" s="96"/>
      <c r="G2414" s="96"/>
      <c r="H2414" s="96"/>
      <c r="I2414" s="96"/>
      <c r="J2414" s="104"/>
      <c r="K2414" s="104"/>
      <c r="L2414" s="104"/>
      <c r="M2414" s="104"/>
    </row>
    <row r="2415" spans="1:13" x14ac:dyDescent="0.25">
      <c r="A2415" s="96"/>
      <c r="B2415" s="96"/>
      <c r="C2415" s="96"/>
      <c r="D2415" s="95"/>
      <c r="E2415" s="96"/>
      <c r="F2415" s="96"/>
      <c r="G2415" s="96"/>
      <c r="H2415" s="96"/>
      <c r="I2415" s="96"/>
      <c r="J2415" s="104"/>
      <c r="K2415" s="104"/>
      <c r="L2415" s="104"/>
      <c r="M2415" s="104"/>
    </row>
    <row r="2416" spans="1:13" x14ac:dyDescent="0.25">
      <c r="A2416" s="96"/>
      <c r="B2416" s="96"/>
      <c r="C2416" s="96"/>
      <c r="D2416" s="95"/>
      <c r="E2416" s="96"/>
      <c r="F2416" s="96"/>
      <c r="G2416" s="96"/>
      <c r="H2416" s="96"/>
      <c r="I2416" s="96"/>
      <c r="J2416" s="104"/>
      <c r="K2416" s="104"/>
      <c r="L2416" s="104"/>
      <c r="M2416" s="104"/>
    </row>
    <row r="2417" spans="1:13" x14ac:dyDescent="0.25">
      <c r="A2417" s="96"/>
      <c r="B2417" s="96"/>
      <c r="C2417" s="96"/>
      <c r="D2417" s="95"/>
      <c r="E2417" s="96"/>
      <c r="F2417" s="96"/>
      <c r="G2417" s="96"/>
      <c r="H2417" s="96"/>
      <c r="I2417" s="96"/>
      <c r="J2417" s="104"/>
      <c r="K2417" s="104"/>
      <c r="L2417" s="104"/>
      <c r="M2417" s="104"/>
    </row>
    <row r="2418" spans="1:13" x14ac:dyDescent="0.25">
      <c r="A2418" s="96"/>
      <c r="B2418" s="96"/>
      <c r="C2418" s="96"/>
      <c r="D2418" s="95"/>
      <c r="E2418" s="96"/>
      <c r="F2418" s="96"/>
      <c r="G2418" s="96"/>
      <c r="H2418" s="96"/>
      <c r="I2418" s="96"/>
      <c r="J2418" s="104"/>
      <c r="K2418" s="104"/>
      <c r="L2418" s="104"/>
      <c r="M2418" s="104"/>
    </row>
    <row r="2419" spans="1:13" x14ac:dyDescent="0.25">
      <c r="A2419" s="96"/>
      <c r="B2419" s="96"/>
      <c r="C2419" s="96"/>
      <c r="D2419" s="95"/>
      <c r="E2419" s="96"/>
      <c r="F2419" s="96"/>
      <c r="G2419" s="96"/>
      <c r="H2419" s="96"/>
      <c r="I2419" s="96"/>
      <c r="J2419" s="104"/>
      <c r="K2419" s="104"/>
      <c r="L2419" s="104"/>
      <c r="M2419" s="104"/>
    </row>
    <row r="2420" spans="1:13" x14ac:dyDescent="0.25">
      <c r="A2420" s="96"/>
      <c r="B2420" s="96"/>
      <c r="C2420" s="96"/>
      <c r="D2420" s="95"/>
      <c r="E2420" s="96"/>
      <c r="F2420" s="96"/>
      <c r="G2420" s="96"/>
      <c r="H2420" s="96"/>
      <c r="I2420" s="96"/>
      <c r="J2420" s="104"/>
      <c r="K2420" s="104"/>
      <c r="L2420" s="104"/>
      <c r="M2420" s="104"/>
    </row>
    <row r="2421" spans="1:13" x14ac:dyDescent="0.25">
      <c r="A2421" s="96"/>
      <c r="B2421" s="96"/>
      <c r="C2421" s="96"/>
      <c r="D2421" s="95"/>
      <c r="E2421" s="96"/>
      <c r="F2421" s="96"/>
      <c r="G2421" s="96"/>
      <c r="H2421" s="96"/>
      <c r="I2421" s="96"/>
      <c r="J2421" s="104"/>
      <c r="K2421" s="104"/>
      <c r="L2421" s="104"/>
      <c r="M2421" s="104"/>
    </row>
    <row r="2422" spans="1:13" x14ac:dyDescent="0.25">
      <c r="A2422" s="96"/>
      <c r="B2422" s="96"/>
      <c r="C2422" s="96"/>
      <c r="D2422" s="95"/>
      <c r="E2422" s="96"/>
      <c r="F2422" s="96"/>
      <c r="G2422" s="96"/>
      <c r="H2422" s="96"/>
      <c r="I2422" s="96"/>
      <c r="J2422" s="104"/>
      <c r="K2422" s="104"/>
      <c r="L2422" s="104"/>
      <c r="M2422" s="104"/>
    </row>
    <row r="2423" spans="1:13" x14ac:dyDescent="0.25">
      <c r="A2423" s="96"/>
      <c r="B2423" s="96"/>
      <c r="C2423" s="96"/>
      <c r="D2423" s="95"/>
      <c r="E2423" s="96"/>
      <c r="F2423" s="96"/>
      <c r="G2423" s="96"/>
      <c r="H2423" s="96"/>
      <c r="I2423" s="96"/>
      <c r="J2423" s="104"/>
      <c r="K2423" s="104"/>
      <c r="L2423" s="104"/>
      <c r="M2423" s="104"/>
    </row>
    <row r="2424" spans="1:13" x14ac:dyDescent="0.25">
      <c r="A2424" s="96"/>
      <c r="B2424" s="96"/>
      <c r="C2424" s="96"/>
      <c r="D2424" s="95"/>
      <c r="E2424" s="96"/>
      <c r="F2424" s="96"/>
      <c r="G2424" s="96"/>
      <c r="H2424" s="96"/>
      <c r="I2424" s="96"/>
      <c r="J2424" s="104"/>
      <c r="K2424" s="104"/>
      <c r="L2424" s="104"/>
      <c r="M2424" s="104"/>
    </row>
    <row r="2425" spans="1:13" x14ac:dyDescent="0.25">
      <c r="A2425" s="96"/>
      <c r="B2425" s="96"/>
      <c r="C2425" s="96"/>
      <c r="D2425" s="95"/>
      <c r="E2425" s="96"/>
      <c r="F2425" s="96"/>
      <c r="G2425" s="96"/>
      <c r="H2425" s="96"/>
      <c r="I2425" s="96"/>
      <c r="J2425" s="104"/>
      <c r="K2425" s="104"/>
      <c r="L2425" s="104"/>
      <c r="M2425" s="104"/>
    </row>
    <row r="2426" spans="1:13" x14ac:dyDescent="0.25">
      <c r="A2426" s="96"/>
      <c r="B2426" s="96"/>
      <c r="C2426" s="96"/>
      <c r="D2426" s="95"/>
      <c r="E2426" s="96"/>
      <c r="F2426" s="96"/>
      <c r="G2426" s="96"/>
      <c r="H2426" s="96"/>
      <c r="I2426" s="96"/>
      <c r="J2426" s="104"/>
      <c r="K2426" s="104"/>
      <c r="L2426" s="104"/>
      <c r="M2426" s="104"/>
    </row>
    <row r="2427" spans="1:13" x14ac:dyDescent="0.25">
      <c r="A2427" s="96"/>
      <c r="B2427" s="96"/>
      <c r="C2427" s="96"/>
      <c r="D2427" s="95"/>
      <c r="E2427" s="96"/>
      <c r="F2427" s="96"/>
      <c r="G2427" s="96"/>
      <c r="H2427" s="96"/>
      <c r="I2427" s="96"/>
      <c r="J2427" s="104"/>
      <c r="K2427" s="104"/>
      <c r="L2427" s="104"/>
      <c r="M2427" s="104"/>
    </row>
    <row r="2428" spans="1:13" x14ac:dyDescent="0.25">
      <c r="A2428" s="96"/>
      <c r="B2428" s="96"/>
      <c r="C2428" s="96"/>
      <c r="D2428" s="95"/>
      <c r="E2428" s="96"/>
      <c r="F2428" s="96"/>
      <c r="G2428" s="96"/>
      <c r="H2428" s="96"/>
      <c r="I2428" s="96"/>
      <c r="J2428" s="104"/>
      <c r="K2428" s="104"/>
      <c r="L2428" s="104"/>
      <c r="M2428" s="104"/>
    </row>
    <row r="2429" spans="1:13" x14ac:dyDescent="0.25">
      <c r="A2429" s="96"/>
      <c r="B2429" s="96"/>
      <c r="C2429" s="96"/>
      <c r="D2429" s="95"/>
      <c r="E2429" s="96"/>
      <c r="F2429" s="96"/>
      <c r="G2429" s="96"/>
      <c r="H2429" s="96"/>
      <c r="I2429" s="96"/>
      <c r="J2429" s="104"/>
      <c r="K2429" s="104"/>
      <c r="L2429" s="104"/>
      <c r="M2429" s="104"/>
    </row>
    <row r="2430" spans="1:13" x14ac:dyDescent="0.25">
      <c r="A2430" s="96"/>
      <c r="B2430" s="96"/>
      <c r="C2430" s="96"/>
      <c r="D2430" s="95"/>
      <c r="E2430" s="96"/>
      <c r="F2430" s="96"/>
      <c r="G2430" s="96"/>
      <c r="H2430" s="96"/>
      <c r="I2430" s="96"/>
      <c r="J2430" s="104"/>
      <c r="K2430" s="104"/>
      <c r="L2430" s="104"/>
      <c r="M2430" s="104"/>
    </row>
    <row r="2431" spans="1:13" x14ac:dyDescent="0.25">
      <c r="A2431" s="96"/>
      <c r="B2431" s="96"/>
      <c r="C2431" s="96"/>
      <c r="D2431" s="95"/>
      <c r="E2431" s="96"/>
      <c r="F2431" s="96"/>
      <c r="G2431" s="96"/>
      <c r="H2431" s="96"/>
      <c r="I2431" s="96"/>
      <c r="J2431" s="104"/>
      <c r="K2431" s="104"/>
      <c r="L2431" s="104"/>
      <c r="M2431" s="104"/>
    </row>
    <row r="2432" spans="1:13" x14ac:dyDescent="0.25">
      <c r="A2432" s="96"/>
      <c r="B2432" s="96"/>
      <c r="C2432" s="96"/>
      <c r="D2432" s="95"/>
      <c r="E2432" s="96"/>
      <c r="F2432" s="96"/>
      <c r="G2432" s="96"/>
      <c r="H2432" s="96"/>
      <c r="I2432" s="96"/>
      <c r="J2432" s="104"/>
      <c r="K2432" s="104"/>
      <c r="L2432" s="104"/>
      <c r="M2432" s="104"/>
    </row>
    <row r="2433" spans="1:13" x14ac:dyDescent="0.25">
      <c r="A2433" s="96"/>
      <c r="B2433" s="96"/>
      <c r="C2433" s="96"/>
      <c r="D2433" s="95"/>
      <c r="E2433" s="96"/>
      <c r="F2433" s="96"/>
      <c r="G2433" s="96"/>
      <c r="H2433" s="96"/>
      <c r="I2433" s="96"/>
      <c r="J2433" s="104"/>
      <c r="K2433" s="104"/>
      <c r="L2433" s="104"/>
      <c r="M2433" s="104"/>
    </row>
    <row r="2434" spans="1:13" x14ac:dyDescent="0.25">
      <c r="A2434" s="96"/>
      <c r="B2434" s="96"/>
      <c r="C2434" s="96"/>
      <c r="D2434" s="95"/>
      <c r="E2434" s="96"/>
      <c r="F2434" s="96"/>
      <c r="G2434" s="96"/>
      <c r="H2434" s="96"/>
      <c r="I2434" s="96"/>
      <c r="J2434" s="104"/>
      <c r="K2434" s="104"/>
      <c r="L2434" s="104"/>
      <c r="M2434" s="104"/>
    </row>
    <row r="2435" spans="1:13" x14ac:dyDescent="0.25">
      <c r="A2435" s="96"/>
      <c r="B2435" s="96"/>
      <c r="C2435" s="96"/>
      <c r="D2435" s="95"/>
      <c r="E2435" s="96"/>
      <c r="F2435" s="96"/>
      <c r="G2435" s="96"/>
      <c r="H2435" s="96"/>
      <c r="I2435" s="96"/>
      <c r="J2435" s="104"/>
      <c r="K2435" s="104"/>
      <c r="L2435" s="104"/>
      <c r="M2435" s="104"/>
    </row>
    <row r="2436" spans="1:13" x14ac:dyDescent="0.25">
      <c r="A2436" s="96"/>
      <c r="B2436" s="96"/>
      <c r="C2436" s="96"/>
      <c r="D2436" s="95"/>
      <c r="E2436" s="96"/>
      <c r="F2436" s="96"/>
      <c r="G2436" s="96"/>
      <c r="H2436" s="96"/>
      <c r="I2436" s="96"/>
      <c r="J2436" s="104"/>
      <c r="K2436" s="104"/>
      <c r="L2436" s="104"/>
      <c r="M2436" s="104"/>
    </row>
    <row r="2437" spans="1:13" x14ac:dyDescent="0.25">
      <c r="A2437" s="96"/>
      <c r="B2437" s="96"/>
      <c r="C2437" s="96"/>
      <c r="D2437" s="95"/>
      <c r="E2437" s="96"/>
      <c r="F2437" s="96"/>
      <c r="G2437" s="96"/>
      <c r="H2437" s="96"/>
      <c r="I2437" s="96"/>
      <c r="J2437" s="104"/>
      <c r="K2437" s="104"/>
      <c r="L2437" s="104"/>
      <c r="M2437" s="104"/>
    </row>
    <row r="2438" spans="1:13" x14ac:dyDescent="0.25">
      <c r="A2438" s="96"/>
      <c r="B2438" s="96"/>
      <c r="C2438" s="96"/>
      <c r="D2438" s="95"/>
      <c r="E2438" s="96"/>
      <c r="F2438" s="96"/>
      <c r="G2438" s="96"/>
      <c r="H2438" s="96"/>
      <c r="I2438" s="96"/>
      <c r="J2438" s="104"/>
      <c r="K2438" s="104"/>
      <c r="L2438" s="104"/>
      <c r="M2438" s="104"/>
    </row>
    <row r="2439" spans="1:13" x14ac:dyDescent="0.25">
      <c r="A2439" s="96"/>
      <c r="B2439" s="96"/>
      <c r="C2439" s="96"/>
      <c r="D2439" s="95"/>
      <c r="E2439" s="96"/>
      <c r="F2439" s="96"/>
      <c r="G2439" s="96"/>
      <c r="H2439" s="96"/>
      <c r="I2439" s="96"/>
      <c r="J2439" s="104"/>
      <c r="K2439" s="104"/>
      <c r="L2439" s="104"/>
      <c r="M2439" s="104"/>
    </row>
    <row r="2440" spans="1:13" x14ac:dyDescent="0.25">
      <c r="A2440" s="96"/>
      <c r="B2440" s="96"/>
      <c r="C2440" s="96"/>
      <c r="D2440" s="95"/>
      <c r="E2440" s="96"/>
      <c r="F2440" s="96"/>
      <c r="G2440" s="96"/>
      <c r="H2440" s="96"/>
      <c r="I2440" s="96"/>
      <c r="J2440" s="104"/>
      <c r="K2440" s="104"/>
      <c r="L2440" s="104"/>
      <c r="M2440" s="104"/>
    </row>
    <row r="2441" spans="1:13" x14ac:dyDescent="0.25">
      <c r="A2441" s="96"/>
      <c r="B2441" s="96"/>
      <c r="C2441" s="96"/>
      <c r="D2441" s="95"/>
      <c r="E2441" s="96"/>
      <c r="F2441" s="96"/>
      <c r="G2441" s="96"/>
      <c r="H2441" s="96"/>
      <c r="I2441" s="96"/>
      <c r="J2441" s="104"/>
      <c r="K2441" s="104"/>
      <c r="L2441" s="104"/>
      <c r="M2441" s="104"/>
    </row>
    <row r="2442" spans="1:13" x14ac:dyDescent="0.25">
      <c r="A2442" s="96"/>
      <c r="B2442" s="96"/>
      <c r="C2442" s="96"/>
      <c r="D2442" s="95"/>
      <c r="E2442" s="96"/>
      <c r="F2442" s="96"/>
      <c r="G2442" s="96"/>
      <c r="H2442" s="96"/>
      <c r="I2442" s="96"/>
      <c r="J2442" s="104"/>
      <c r="K2442" s="104"/>
      <c r="L2442" s="104"/>
      <c r="M2442" s="104"/>
    </row>
    <row r="2443" spans="1:13" x14ac:dyDescent="0.25">
      <c r="A2443" s="96"/>
      <c r="B2443" s="96"/>
      <c r="C2443" s="96"/>
      <c r="D2443" s="95"/>
      <c r="E2443" s="96"/>
      <c r="F2443" s="96"/>
      <c r="G2443" s="96"/>
      <c r="H2443" s="96"/>
      <c r="I2443" s="96"/>
      <c r="J2443" s="104"/>
      <c r="K2443" s="104"/>
      <c r="L2443" s="104"/>
      <c r="M2443" s="104"/>
    </row>
    <row r="2444" spans="1:13" x14ac:dyDescent="0.25">
      <c r="A2444" s="96"/>
      <c r="B2444" s="96"/>
      <c r="C2444" s="96"/>
      <c r="D2444" s="95"/>
      <c r="E2444" s="96"/>
      <c r="F2444" s="96"/>
      <c r="G2444" s="96"/>
      <c r="H2444" s="96"/>
      <c r="I2444" s="96"/>
      <c r="J2444" s="104"/>
      <c r="K2444" s="104"/>
      <c r="L2444" s="104"/>
      <c r="M2444" s="104"/>
    </row>
    <row r="2445" spans="1:13" x14ac:dyDescent="0.25">
      <c r="A2445" s="96"/>
      <c r="B2445" s="96"/>
      <c r="C2445" s="96"/>
      <c r="D2445" s="95"/>
      <c r="E2445" s="96"/>
      <c r="F2445" s="96"/>
      <c r="G2445" s="96"/>
      <c r="H2445" s="96"/>
      <c r="I2445" s="96"/>
      <c r="J2445" s="104"/>
      <c r="K2445" s="104"/>
      <c r="L2445" s="104"/>
      <c r="M2445" s="104"/>
    </row>
    <row r="2446" spans="1:13" x14ac:dyDescent="0.25">
      <c r="A2446" s="96"/>
      <c r="B2446" s="96"/>
      <c r="C2446" s="96"/>
      <c r="D2446" s="95"/>
      <c r="E2446" s="96"/>
      <c r="F2446" s="96"/>
      <c r="G2446" s="96"/>
      <c r="H2446" s="96"/>
      <c r="I2446" s="96"/>
      <c r="J2446" s="104"/>
      <c r="K2446" s="104"/>
      <c r="L2446" s="104"/>
      <c r="M2446" s="104"/>
    </row>
    <row r="2447" spans="1:13" x14ac:dyDescent="0.25">
      <c r="A2447" s="96"/>
      <c r="B2447" s="96"/>
      <c r="C2447" s="96"/>
      <c r="D2447" s="95"/>
      <c r="E2447" s="96"/>
      <c r="F2447" s="96"/>
      <c r="G2447" s="96"/>
      <c r="H2447" s="96"/>
      <c r="I2447" s="96"/>
      <c r="J2447" s="104"/>
      <c r="K2447" s="104"/>
      <c r="L2447" s="104"/>
      <c r="M2447" s="104"/>
    </row>
    <row r="2448" spans="1:13" x14ac:dyDescent="0.25">
      <c r="A2448" s="96"/>
      <c r="B2448" s="96"/>
      <c r="C2448" s="96"/>
      <c r="D2448" s="95"/>
      <c r="E2448" s="96"/>
      <c r="F2448" s="96"/>
      <c r="G2448" s="96"/>
      <c r="H2448" s="96"/>
      <c r="I2448" s="96"/>
      <c r="J2448" s="104"/>
      <c r="K2448" s="104"/>
      <c r="L2448" s="104"/>
      <c r="M2448" s="104"/>
    </row>
    <row r="2449" spans="1:13" x14ac:dyDescent="0.25">
      <c r="A2449" s="96"/>
      <c r="B2449" s="96"/>
      <c r="C2449" s="96"/>
      <c r="D2449" s="95"/>
      <c r="E2449" s="96"/>
      <c r="F2449" s="96"/>
      <c r="G2449" s="96"/>
      <c r="H2449" s="96"/>
      <c r="I2449" s="96"/>
      <c r="J2449" s="104"/>
      <c r="K2449" s="104"/>
      <c r="L2449" s="104"/>
      <c r="M2449" s="104"/>
    </row>
    <row r="2450" spans="1:13" x14ac:dyDescent="0.25">
      <c r="A2450" s="96"/>
      <c r="B2450" s="96"/>
      <c r="C2450" s="96"/>
      <c r="D2450" s="95"/>
      <c r="E2450" s="96"/>
      <c r="F2450" s="96"/>
      <c r="G2450" s="96"/>
      <c r="H2450" s="96"/>
      <c r="I2450" s="96"/>
      <c r="J2450" s="104"/>
      <c r="K2450" s="104"/>
      <c r="L2450" s="104"/>
      <c r="M2450" s="104"/>
    </row>
    <row r="2451" spans="1:13" x14ac:dyDescent="0.25">
      <c r="A2451" s="96"/>
      <c r="B2451" s="96"/>
      <c r="C2451" s="96"/>
      <c r="D2451" s="95"/>
      <c r="E2451" s="96"/>
      <c r="F2451" s="96"/>
      <c r="G2451" s="96"/>
      <c r="H2451" s="96"/>
      <c r="I2451" s="96"/>
      <c r="J2451" s="104"/>
      <c r="K2451" s="104"/>
      <c r="L2451" s="104"/>
      <c r="M2451" s="104"/>
    </row>
    <row r="2452" spans="1:13" x14ac:dyDescent="0.25">
      <c r="A2452" s="96"/>
      <c r="B2452" s="96"/>
      <c r="C2452" s="96"/>
      <c r="D2452" s="95"/>
      <c r="E2452" s="96"/>
      <c r="F2452" s="96"/>
      <c r="G2452" s="96"/>
      <c r="H2452" s="96"/>
      <c r="I2452" s="96"/>
      <c r="J2452" s="104"/>
      <c r="K2452" s="104"/>
      <c r="L2452" s="104"/>
      <c r="M2452" s="104"/>
    </row>
    <row r="2453" spans="1:13" x14ac:dyDescent="0.25">
      <c r="A2453" s="96"/>
      <c r="B2453" s="96"/>
      <c r="C2453" s="96"/>
      <c r="D2453" s="95"/>
      <c r="E2453" s="96"/>
      <c r="F2453" s="96"/>
      <c r="G2453" s="96"/>
      <c r="H2453" s="96"/>
      <c r="I2453" s="96"/>
      <c r="J2453" s="104"/>
      <c r="K2453" s="104"/>
      <c r="L2453" s="104"/>
      <c r="M2453" s="104"/>
    </row>
    <row r="2454" spans="1:13" x14ac:dyDescent="0.25">
      <c r="A2454" s="96"/>
      <c r="B2454" s="96"/>
      <c r="C2454" s="96"/>
      <c r="D2454" s="95"/>
      <c r="E2454" s="96"/>
      <c r="F2454" s="96"/>
      <c r="G2454" s="96"/>
      <c r="H2454" s="96"/>
      <c r="I2454" s="96"/>
      <c r="J2454" s="104"/>
      <c r="K2454" s="104"/>
      <c r="L2454" s="104"/>
      <c r="M2454" s="104"/>
    </row>
    <row r="2455" spans="1:13" x14ac:dyDescent="0.25">
      <c r="A2455" s="96"/>
      <c r="B2455" s="96"/>
      <c r="C2455" s="96"/>
      <c r="D2455" s="95"/>
      <c r="E2455" s="96"/>
      <c r="F2455" s="96"/>
      <c r="G2455" s="96"/>
      <c r="H2455" s="96"/>
      <c r="I2455" s="96"/>
      <c r="J2455" s="104"/>
      <c r="K2455" s="104"/>
      <c r="L2455" s="104"/>
      <c r="M2455" s="104"/>
    </row>
    <row r="2456" spans="1:13" x14ac:dyDescent="0.25">
      <c r="A2456" s="96"/>
      <c r="B2456" s="96"/>
      <c r="C2456" s="96"/>
      <c r="D2456" s="95"/>
      <c r="E2456" s="96"/>
      <c r="F2456" s="96"/>
      <c r="G2456" s="96"/>
      <c r="H2456" s="96"/>
      <c r="I2456" s="96"/>
      <c r="J2456" s="104"/>
      <c r="K2456" s="104"/>
      <c r="L2456" s="104"/>
      <c r="M2456" s="104"/>
    </row>
    <row r="2457" spans="1:13" x14ac:dyDescent="0.25">
      <c r="A2457" s="96"/>
      <c r="B2457" s="96"/>
      <c r="C2457" s="96"/>
      <c r="D2457" s="95"/>
      <c r="E2457" s="96"/>
      <c r="F2457" s="96"/>
      <c r="G2457" s="96"/>
      <c r="H2457" s="96"/>
      <c r="I2457" s="96"/>
      <c r="J2457" s="104"/>
      <c r="K2457" s="104"/>
      <c r="L2457" s="104"/>
      <c r="M2457" s="104"/>
    </row>
    <row r="2458" spans="1:13" x14ac:dyDescent="0.25">
      <c r="A2458" s="96"/>
      <c r="B2458" s="96"/>
      <c r="C2458" s="96"/>
      <c r="D2458" s="95"/>
      <c r="E2458" s="96"/>
      <c r="F2458" s="96"/>
      <c r="G2458" s="96"/>
      <c r="H2458" s="96"/>
      <c r="I2458" s="96"/>
      <c r="J2458" s="104"/>
      <c r="K2458" s="104"/>
      <c r="L2458" s="104"/>
      <c r="M2458" s="104"/>
    </row>
    <row r="2459" spans="1:13" x14ac:dyDescent="0.25">
      <c r="A2459" s="96"/>
      <c r="B2459" s="96"/>
      <c r="C2459" s="96"/>
      <c r="D2459" s="95"/>
      <c r="E2459" s="96"/>
      <c r="F2459" s="96"/>
      <c r="G2459" s="96"/>
      <c r="H2459" s="96"/>
      <c r="I2459" s="96"/>
      <c r="J2459" s="104"/>
      <c r="K2459" s="104"/>
      <c r="L2459" s="104"/>
      <c r="M2459" s="104"/>
    </row>
    <row r="2460" spans="1:13" x14ac:dyDescent="0.25">
      <c r="A2460" s="96"/>
      <c r="B2460" s="96"/>
      <c r="C2460" s="96"/>
      <c r="D2460" s="95"/>
      <c r="E2460" s="96"/>
      <c r="F2460" s="96"/>
      <c r="G2460" s="96"/>
      <c r="H2460" s="96"/>
      <c r="I2460" s="96"/>
      <c r="J2460" s="104"/>
      <c r="K2460" s="104"/>
      <c r="L2460" s="104"/>
      <c r="M2460" s="104"/>
    </row>
    <row r="2461" spans="1:13" x14ac:dyDescent="0.25">
      <c r="A2461" s="96"/>
      <c r="B2461" s="96"/>
      <c r="C2461" s="96"/>
      <c r="D2461" s="95"/>
      <c r="E2461" s="96"/>
      <c r="F2461" s="96"/>
      <c r="G2461" s="96"/>
      <c r="H2461" s="96"/>
      <c r="I2461" s="96"/>
      <c r="J2461" s="104"/>
      <c r="K2461" s="104"/>
      <c r="L2461" s="104"/>
      <c r="M2461" s="104"/>
    </row>
    <row r="2462" spans="1:13" x14ac:dyDescent="0.25">
      <c r="A2462" s="96"/>
      <c r="B2462" s="96"/>
      <c r="C2462" s="96"/>
      <c r="D2462" s="95"/>
      <c r="E2462" s="96"/>
      <c r="F2462" s="96"/>
      <c r="G2462" s="96"/>
      <c r="H2462" s="96"/>
      <c r="I2462" s="96"/>
      <c r="J2462" s="104"/>
      <c r="K2462" s="104"/>
      <c r="L2462" s="104"/>
      <c r="M2462" s="104"/>
    </row>
    <row r="2463" spans="1:13" x14ac:dyDescent="0.25">
      <c r="A2463" s="96"/>
      <c r="B2463" s="96"/>
      <c r="C2463" s="96"/>
      <c r="D2463" s="95"/>
      <c r="E2463" s="96"/>
      <c r="F2463" s="96"/>
      <c r="G2463" s="96"/>
      <c r="H2463" s="96"/>
      <c r="I2463" s="96"/>
      <c r="J2463" s="104"/>
      <c r="K2463" s="104"/>
      <c r="L2463" s="104"/>
      <c r="M2463" s="104"/>
    </row>
    <row r="2464" spans="1:13" x14ac:dyDescent="0.25">
      <c r="A2464" s="96"/>
      <c r="B2464" s="96"/>
      <c r="C2464" s="96"/>
      <c r="D2464" s="95"/>
      <c r="E2464" s="96"/>
      <c r="F2464" s="96"/>
      <c r="G2464" s="96"/>
      <c r="H2464" s="96"/>
      <c r="I2464" s="96"/>
      <c r="J2464" s="104"/>
      <c r="K2464" s="104"/>
      <c r="L2464" s="104"/>
      <c r="M2464" s="104"/>
    </row>
    <row r="2465" spans="1:13" x14ac:dyDescent="0.25">
      <c r="A2465" s="96"/>
      <c r="B2465" s="96"/>
      <c r="C2465" s="96"/>
      <c r="D2465" s="95"/>
      <c r="E2465" s="96"/>
      <c r="F2465" s="96"/>
      <c r="G2465" s="96"/>
      <c r="H2465" s="96"/>
      <c r="I2465" s="96"/>
      <c r="J2465" s="104"/>
      <c r="K2465" s="104"/>
      <c r="L2465" s="104"/>
      <c r="M2465" s="104"/>
    </row>
    <row r="2466" spans="1:13" x14ac:dyDescent="0.25">
      <c r="A2466" s="96"/>
      <c r="B2466" s="96"/>
      <c r="C2466" s="96"/>
      <c r="D2466" s="95"/>
      <c r="E2466" s="96"/>
      <c r="F2466" s="96"/>
      <c r="G2466" s="96"/>
      <c r="H2466" s="96"/>
      <c r="I2466" s="96"/>
      <c r="J2466" s="104"/>
      <c r="K2466" s="104"/>
      <c r="L2466" s="104"/>
      <c r="M2466" s="104"/>
    </row>
    <row r="2467" spans="1:13" x14ac:dyDescent="0.25">
      <c r="A2467" s="96"/>
      <c r="B2467" s="96"/>
      <c r="C2467" s="96"/>
      <c r="D2467" s="95"/>
      <c r="E2467" s="96"/>
      <c r="F2467" s="96"/>
      <c r="G2467" s="96"/>
      <c r="H2467" s="96"/>
      <c r="I2467" s="96"/>
      <c r="J2467" s="104"/>
      <c r="K2467" s="104"/>
      <c r="L2467" s="104"/>
      <c r="M2467" s="104"/>
    </row>
    <row r="2468" spans="1:13" x14ac:dyDescent="0.25">
      <c r="A2468" s="96"/>
      <c r="B2468" s="96"/>
      <c r="C2468" s="96"/>
      <c r="D2468" s="95"/>
      <c r="E2468" s="96"/>
      <c r="F2468" s="96"/>
      <c r="G2468" s="96"/>
      <c r="H2468" s="96"/>
      <c r="I2468" s="96"/>
      <c r="J2468" s="104"/>
      <c r="K2468" s="104"/>
      <c r="L2468" s="104"/>
      <c r="M2468" s="104"/>
    </row>
    <row r="2469" spans="1:13" x14ac:dyDescent="0.25">
      <c r="A2469" s="96"/>
      <c r="B2469" s="96"/>
      <c r="C2469" s="96"/>
      <c r="D2469" s="95"/>
      <c r="E2469" s="96"/>
      <c r="F2469" s="96"/>
      <c r="G2469" s="96"/>
      <c r="H2469" s="96"/>
      <c r="I2469" s="96"/>
      <c r="J2469" s="104"/>
      <c r="K2469" s="104"/>
      <c r="L2469" s="104"/>
      <c r="M2469" s="104"/>
    </row>
    <row r="2470" spans="1:13" x14ac:dyDescent="0.25">
      <c r="A2470" s="96"/>
      <c r="B2470" s="96"/>
      <c r="C2470" s="96"/>
      <c r="D2470" s="95"/>
      <c r="E2470" s="96"/>
      <c r="F2470" s="96"/>
      <c r="G2470" s="96"/>
      <c r="H2470" s="96"/>
      <c r="I2470" s="96"/>
      <c r="J2470" s="104"/>
      <c r="K2470" s="104"/>
      <c r="L2470" s="104"/>
      <c r="M2470" s="104"/>
    </row>
    <row r="2471" spans="1:13" x14ac:dyDescent="0.25">
      <c r="A2471" s="96"/>
      <c r="B2471" s="96"/>
      <c r="C2471" s="96"/>
      <c r="D2471" s="95"/>
      <c r="E2471" s="96"/>
      <c r="F2471" s="96"/>
      <c r="G2471" s="96"/>
      <c r="H2471" s="96"/>
      <c r="I2471" s="96"/>
      <c r="J2471" s="104"/>
      <c r="K2471" s="104"/>
      <c r="L2471" s="104"/>
      <c r="M2471" s="104"/>
    </row>
    <row r="2472" spans="1:13" x14ac:dyDescent="0.25">
      <c r="A2472" s="96"/>
      <c r="B2472" s="96"/>
      <c r="C2472" s="96"/>
      <c r="D2472" s="95"/>
      <c r="E2472" s="96"/>
      <c r="F2472" s="96"/>
      <c r="G2472" s="96"/>
      <c r="H2472" s="96"/>
      <c r="I2472" s="96"/>
      <c r="J2472" s="104"/>
      <c r="K2472" s="104"/>
      <c r="L2472" s="104"/>
      <c r="M2472" s="104"/>
    </row>
    <row r="2473" spans="1:13" x14ac:dyDescent="0.25">
      <c r="A2473" s="96"/>
      <c r="B2473" s="96"/>
      <c r="C2473" s="96"/>
      <c r="D2473" s="95"/>
      <c r="E2473" s="96"/>
      <c r="F2473" s="96"/>
      <c r="G2473" s="96"/>
      <c r="H2473" s="96"/>
      <c r="I2473" s="96"/>
      <c r="J2473" s="104"/>
      <c r="K2473" s="104"/>
      <c r="L2473" s="104"/>
      <c r="M2473" s="104"/>
    </row>
    <row r="2474" spans="1:13" x14ac:dyDescent="0.25">
      <c r="A2474" s="96"/>
      <c r="B2474" s="96"/>
      <c r="C2474" s="96"/>
      <c r="D2474" s="95"/>
      <c r="E2474" s="96"/>
      <c r="F2474" s="96"/>
      <c r="G2474" s="96"/>
      <c r="H2474" s="96"/>
      <c r="I2474" s="96"/>
      <c r="J2474" s="104"/>
      <c r="K2474" s="104"/>
      <c r="L2474" s="104"/>
      <c r="M2474" s="104"/>
    </row>
    <row r="2475" spans="1:13" x14ac:dyDescent="0.25">
      <c r="A2475" s="96"/>
      <c r="B2475" s="96"/>
      <c r="C2475" s="96"/>
      <c r="D2475" s="95"/>
      <c r="E2475" s="96"/>
      <c r="F2475" s="96"/>
      <c r="G2475" s="96"/>
      <c r="H2475" s="96"/>
      <c r="I2475" s="96"/>
      <c r="J2475" s="104"/>
      <c r="K2475" s="104"/>
      <c r="L2475" s="104"/>
      <c r="M2475" s="104"/>
    </row>
    <row r="2476" spans="1:13" x14ac:dyDescent="0.25">
      <c r="A2476" s="96"/>
      <c r="B2476" s="96"/>
      <c r="C2476" s="96"/>
      <c r="D2476" s="95"/>
      <c r="E2476" s="96"/>
      <c r="F2476" s="96"/>
      <c r="G2476" s="96"/>
      <c r="H2476" s="96"/>
      <c r="I2476" s="96"/>
      <c r="J2476" s="104"/>
      <c r="K2476" s="104"/>
      <c r="L2476" s="104"/>
      <c r="M2476" s="104"/>
    </row>
    <row r="2477" spans="1:13" x14ac:dyDescent="0.25">
      <c r="A2477" s="96"/>
      <c r="B2477" s="96"/>
      <c r="C2477" s="96"/>
      <c r="D2477" s="95"/>
      <c r="E2477" s="96"/>
      <c r="F2477" s="96"/>
      <c r="G2477" s="96"/>
      <c r="H2477" s="96"/>
      <c r="I2477" s="96"/>
      <c r="J2477" s="104"/>
      <c r="K2477" s="104"/>
      <c r="L2477" s="104"/>
      <c r="M2477" s="104"/>
    </row>
    <row r="2478" spans="1:13" x14ac:dyDescent="0.25">
      <c r="A2478" s="96"/>
      <c r="B2478" s="96"/>
      <c r="C2478" s="96"/>
      <c r="D2478" s="95"/>
      <c r="E2478" s="96"/>
      <c r="F2478" s="96"/>
      <c r="G2478" s="96"/>
      <c r="H2478" s="96"/>
      <c r="I2478" s="96"/>
      <c r="J2478" s="104"/>
      <c r="K2478" s="104"/>
      <c r="L2478" s="104"/>
      <c r="M2478" s="104"/>
    </row>
    <row r="2479" spans="1:13" x14ac:dyDescent="0.25">
      <c r="A2479" s="96"/>
      <c r="B2479" s="96"/>
      <c r="C2479" s="96"/>
      <c r="D2479" s="95"/>
      <c r="E2479" s="96"/>
      <c r="F2479" s="96"/>
      <c r="G2479" s="96"/>
      <c r="H2479" s="96"/>
      <c r="I2479" s="96"/>
      <c r="J2479" s="104"/>
      <c r="K2479" s="104"/>
      <c r="L2479" s="104"/>
      <c r="M2479" s="104"/>
    </row>
    <row r="2480" spans="1:13" x14ac:dyDescent="0.25">
      <c r="A2480" s="96"/>
      <c r="B2480" s="96"/>
      <c r="C2480" s="96"/>
      <c r="D2480" s="95"/>
      <c r="E2480" s="96"/>
      <c r="F2480" s="96"/>
      <c r="G2480" s="96"/>
      <c r="H2480" s="96"/>
      <c r="I2480" s="96"/>
      <c r="J2480" s="104"/>
      <c r="K2480" s="104"/>
      <c r="L2480" s="104"/>
      <c r="M2480" s="104"/>
    </row>
    <row r="2481" spans="1:13" x14ac:dyDescent="0.25">
      <c r="A2481" s="96"/>
      <c r="B2481" s="96"/>
      <c r="C2481" s="96"/>
      <c r="D2481" s="95"/>
      <c r="E2481" s="96"/>
      <c r="F2481" s="96"/>
      <c r="G2481" s="96"/>
      <c r="H2481" s="96"/>
      <c r="I2481" s="96"/>
      <c r="J2481" s="104"/>
      <c r="K2481" s="104"/>
      <c r="L2481" s="104"/>
      <c r="M2481" s="104"/>
    </row>
    <row r="2482" spans="1:13" x14ac:dyDescent="0.25">
      <c r="A2482" s="96"/>
      <c r="B2482" s="96"/>
      <c r="C2482" s="96"/>
      <c r="D2482" s="95"/>
      <c r="E2482" s="96"/>
      <c r="F2482" s="96"/>
      <c r="G2482" s="96"/>
      <c r="H2482" s="96"/>
      <c r="I2482" s="96"/>
      <c r="J2482" s="104"/>
      <c r="K2482" s="104"/>
      <c r="L2482" s="104"/>
      <c r="M2482" s="104"/>
    </row>
    <row r="2483" spans="1:13" x14ac:dyDescent="0.25">
      <c r="A2483" s="96"/>
      <c r="B2483" s="96"/>
      <c r="C2483" s="96"/>
      <c r="D2483" s="95"/>
      <c r="E2483" s="96"/>
      <c r="F2483" s="96"/>
      <c r="G2483" s="96"/>
      <c r="H2483" s="96"/>
      <c r="I2483" s="96"/>
      <c r="J2483" s="104"/>
      <c r="K2483" s="104"/>
      <c r="L2483" s="104"/>
      <c r="M2483" s="104"/>
    </row>
    <row r="2484" spans="1:13" x14ac:dyDescent="0.25">
      <c r="A2484" s="96"/>
      <c r="B2484" s="96"/>
      <c r="C2484" s="96"/>
      <c r="D2484" s="95"/>
      <c r="E2484" s="96"/>
      <c r="F2484" s="96"/>
      <c r="G2484" s="96"/>
      <c r="H2484" s="96"/>
      <c r="I2484" s="96"/>
      <c r="J2484" s="104"/>
      <c r="K2484" s="104"/>
      <c r="L2484" s="104"/>
      <c r="M2484" s="104"/>
    </row>
    <row r="2485" spans="1:13" x14ac:dyDescent="0.25">
      <c r="A2485" s="96"/>
      <c r="B2485" s="96"/>
      <c r="C2485" s="96"/>
      <c r="D2485" s="95"/>
      <c r="E2485" s="96"/>
      <c r="F2485" s="96"/>
      <c r="G2485" s="96"/>
      <c r="H2485" s="96"/>
      <c r="I2485" s="96"/>
      <c r="J2485" s="104"/>
      <c r="K2485" s="104"/>
      <c r="L2485" s="104"/>
      <c r="M2485" s="104"/>
    </row>
    <row r="2486" spans="1:13" x14ac:dyDescent="0.25">
      <c r="A2486" s="96"/>
      <c r="B2486" s="96"/>
      <c r="C2486" s="96"/>
      <c r="D2486" s="95"/>
      <c r="E2486" s="96"/>
      <c r="F2486" s="96"/>
      <c r="G2486" s="96"/>
      <c r="H2486" s="96"/>
      <c r="I2486" s="96"/>
      <c r="J2486" s="104"/>
      <c r="K2486" s="104"/>
      <c r="L2486" s="104"/>
      <c r="M2486" s="104"/>
    </row>
    <row r="2487" spans="1:13" x14ac:dyDescent="0.25">
      <c r="A2487" s="96"/>
      <c r="B2487" s="96"/>
      <c r="C2487" s="96"/>
      <c r="D2487" s="95"/>
      <c r="E2487" s="96"/>
      <c r="F2487" s="96"/>
      <c r="G2487" s="96"/>
      <c r="H2487" s="96"/>
      <c r="I2487" s="96"/>
      <c r="J2487" s="104"/>
      <c r="K2487" s="104"/>
      <c r="L2487" s="104"/>
      <c r="M2487" s="104"/>
    </row>
    <row r="2488" spans="1:13" x14ac:dyDescent="0.25">
      <c r="A2488" s="96"/>
      <c r="B2488" s="96"/>
      <c r="C2488" s="96"/>
      <c r="D2488" s="95"/>
      <c r="E2488" s="96"/>
      <c r="F2488" s="96"/>
      <c r="G2488" s="96"/>
      <c r="H2488" s="96"/>
      <c r="I2488" s="96"/>
      <c r="J2488" s="104"/>
      <c r="K2488" s="104"/>
      <c r="L2488" s="104"/>
      <c r="M2488" s="104"/>
    </row>
    <row r="2489" spans="1:13" x14ac:dyDescent="0.25">
      <c r="A2489" s="96"/>
      <c r="B2489" s="96"/>
      <c r="C2489" s="96"/>
      <c r="D2489" s="95"/>
      <c r="E2489" s="96"/>
      <c r="F2489" s="96"/>
      <c r="G2489" s="96"/>
      <c r="H2489" s="96"/>
      <c r="I2489" s="96"/>
      <c r="J2489" s="104"/>
      <c r="K2489" s="104"/>
      <c r="L2489" s="104"/>
      <c r="M2489" s="104"/>
    </row>
    <row r="2490" spans="1:13" x14ac:dyDescent="0.25">
      <c r="A2490" s="96"/>
      <c r="B2490" s="96"/>
      <c r="C2490" s="96"/>
      <c r="D2490" s="95"/>
      <c r="E2490" s="96"/>
      <c r="F2490" s="96"/>
      <c r="G2490" s="96"/>
      <c r="H2490" s="96"/>
      <c r="I2490" s="96"/>
      <c r="J2490" s="104"/>
      <c r="K2490" s="104"/>
      <c r="L2490" s="104"/>
      <c r="M2490" s="104"/>
    </row>
    <row r="2491" spans="1:13" x14ac:dyDescent="0.25">
      <c r="A2491" s="96"/>
      <c r="B2491" s="96"/>
      <c r="C2491" s="96"/>
      <c r="D2491" s="95"/>
      <c r="E2491" s="96"/>
      <c r="F2491" s="96"/>
      <c r="G2491" s="96"/>
      <c r="H2491" s="96"/>
      <c r="I2491" s="96"/>
      <c r="J2491" s="104"/>
      <c r="K2491" s="104"/>
      <c r="L2491" s="104"/>
      <c r="M2491" s="104"/>
    </row>
    <row r="2492" spans="1:13" x14ac:dyDescent="0.25">
      <c r="A2492" s="96"/>
      <c r="B2492" s="96"/>
      <c r="C2492" s="96"/>
      <c r="D2492" s="95"/>
      <c r="E2492" s="96"/>
      <c r="F2492" s="96"/>
      <c r="G2492" s="96"/>
      <c r="H2492" s="96"/>
      <c r="I2492" s="96"/>
      <c r="J2492" s="104"/>
      <c r="K2492" s="104"/>
      <c r="L2492" s="104"/>
      <c r="M2492" s="104"/>
    </row>
    <row r="2493" spans="1:13" x14ac:dyDescent="0.25">
      <c r="A2493" s="96"/>
      <c r="B2493" s="96"/>
      <c r="C2493" s="96"/>
      <c r="D2493" s="95"/>
      <c r="E2493" s="96"/>
      <c r="F2493" s="96"/>
      <c r="G2493" s="96"/>
      <c r="H2493" s="96"/>
      <c r="I2493" s="96"/>
      <c r="J2493" s="104"/>
      <c r="K2493" s="104"/>
      <c r="L2493" s="104"/>
      <c r="M2493" s="104"/>
    </row>
    <row r="2494" spans="1:13" x14ac:dyDescent="0.25">
      <c r="A2494" s="96"/>
      <c r="B2494" s="96"/>
      <c r="C2494" s="96"/>
      <c r="D2494" s="95"/>
      <c r="E2494" s="96"/>
      <c r="F2494" s="96"/>
      <c r="G2494" s="96"/>
      <c r="H2494" s="96"/>
      <c r="I2494" s="96"/>
      <c r="J2494" s="104"/>
      <c r="K2494" s="104"/>
      <c r="L2494" s="104"/>
      <c r="M2494" s="104"/>
    </row>
    <row r="2495" spans="1:13" x14ac:dyDescent="0.25">
      <c r="A2495" s="96"/>
      <c r="B2495" s="96"/>
      <c r="C2495" s="96"/>
      <c r="D2495" s="95"/>
      <c r="E2495" s="96"/>
      <c r="F2495" s="96"/>
      <c r="G2495" s="96"/>
      <c r="H2495" s="96"/>
      <c r="I2495" s="96"/>
      <c r="J2495" s="104"/>
      <c r="K2495" s="104"/>
      <c r="L2495" s="104"/>
      <c r="M2495" s="104"/>
    </row>
    <row r="2496" spans="1:13" x14ac:dyDescent="0.25">
      <c r="A2496" s="96"/>
      <c r="B2496" s="96"/>
      <c r="C2496" s="96"/>
      <c r="D2496" s="95"/>
      <c r="E2496" s="96"/>
      <c r="F2496" s="96"/>
      <c r="G2496" s="96"/>
      <c r="H2496" s="96"/>
      <c r="I2496" s="96"/>
      <c r="J2496" s="104"/>
      <c r="K2496" s="104"/>
      <c r="L2496" s="104"/>
      <c r="M2496" s="104"/>
    </row>
    <row r="2497" spans="1:13" x14ac:dyDescent="0.25">
      <c r="A2497" s="96"/>
      <c r="B2497" s="96"/>
      <c r="C2497" s="96"/>
      <c r="D2497" s="95"/>
      <c r="E2497" s="96"/>
      <c r="F2497" s="96"/>
      <c r="G2497" s="96"/>
      <c r="H2497" s="96"/>
      <c r="I2497" s="96"/>
      <c r="J2497" s="104"/>
      <c r="K2497" s="104"/>
      <c r="L2497" s="104"/>
      <c r="M2497" s="104"/>
    </row>
    <row r="2498" spans="1:13" x14ac:dyDescent="0.25">
      <c r="A2498" s="96"/>
      <c r="B2498" s="96"/>
      <c r="C2498" s="96"/>
      <c r="D2498" s="95"/>
      <c r="E2498" s="96"/>
      <c r="F2498" s="96"/>
      <c r="G2498" s="96"/>
      <c r="H2498" s="96"/>
      <c r="I2498" s="96"/>
      <c r="J2498" s="104"/>
      <c r="K2498" s="104"/>
      <c r="L2498" s="104"/>
      <c r="M2498" s="104"/>
    </row>
    <row r="2499" spans="1:13" x14ac:dyDescent="0.25">
      <c r="A2499" s="96"/>
      <c r="B2499" s="96"/>
      <c r="C2499" s="96"/>
      <c r="D2499" s="95"/>
      <c r="E2499" s="96"/>
      <c r="F2499" s="96"/>
      <c r="G2499" s="96"/>
      <c r="H2499" s="96"/>
      <c r="I2499" s="96"/>
      <c r="J2499" s="104"/>
      <c r="K2499" s="104"/>
      <c r="L2499" s="104"/>
      <c r="M2499" s="104"/>
    </row>
    <row r="2500" spans="1:13" x14ac:dyDescent="0.25">
      <c r="A2500" s="96"/>
      <c r="B2500" s="96"/>
      <c r="C2500" s="96"/>
      <c r="D2500" s="95"/>
      <c r="E2500" s="96"/>
      <c r="F2500" s="96"/>
      <c r="G2500" s="96"/>
      <c r="H2500" s="96"/>
      <c r="I2500" s="96"/>
      <c r="J2500" s="104"/>
      <c r="K2500" s="104"/>
      <c r="L2500" s="104"/>
      <c r="M2500" s="104"/>
    </row>
    <row r="2501" spans="1:13" x14ac:dyDescent="0.25">
      <c r="A2501" s="96"/>
      <c r="B2501" s="96"/>
      <c r="C2501" s="96"/>
      <c r="D2501" s="95"/>
      <c r="E2501" s="96"/>
      <c r="F2501" s="96"/>
      <c r="G2501" s="96"/>
      <c r="H2501" s="96"/>
      <c r="I2501" s="96"/>
      <c r="J2501" s="104"/>
      <c r="K2501" s="104"/>
      <c r="L2501" s="104"/>
      <c r="M2501" s="104"/>
    </row>
    <row r="2502" spans="1:13" x14ac:dyDescent="0.25">
      <c r="A2502" s="96"/>
      <c r="B2502" s="96"/>
      <c r="C2502" s="96"/>
      <c r="D2502" s="95"/>
      <c r="E2502" s="96"/>
      <c r="F2502" s="96"/>
      <c r="G2502" s="96"/>
      <c r="H2502" s="96"/>
      <c r="I2502" s="96"/>
      <c r="J2502" s="104"/>
      <c r="K2502" s="104"/>
      <c r="L2502" s="104"/>
      <c r="M2502" s="104"/>
    </row>
    <row r="2503" spans="1:13" x14ac:dyDescent="0.25">
      <c r="A2503" s="96"/>
      <c r="B2503" s="96"/>
      <c r="C2503" s="96"/>
      <c r="D2503" s="95"/>
      <c r="E2503" s="96"/>
      <c r="F2503" s="96"/>
      <c r="G2503" s="96"/>
      <c r="H2503" s="96"/>
      <c r="I2503" s="96"/>
      <c r="J2503" s="104"/>
      <c r="K2503" s="104"/>
      <c r="L2503" s="104"/>
      <c r="M2503" s="104"/>
    </row>
    <row r="2504" spans="1:13" x14ac:dyDescent="0.25">
      <c r="A2504" s="96"/>
      <c r="B2504" s="96"/>
      <c r="C2504" s="96"/>
      <c r="D2504" s="95"/>
      <c r="E2504" s="96"/>
      <c r="F2504" s="96"/>
      <c r="G2504" s="96"/>
      <c r="H2504" s="96"/>
      <c r="I2504" s="96"/>
      <c r="J2504" s="104"/>
      <c r="K2504" s="104"/>
      <c r="L2504" s="104"/>
      <c r="M2504" s="104"/>
    </row>
    <row r="2505" spans="1:13" x14ac:dyDescent="0.25">
      <c r="A2505" s="96"/>
      <c r="B2505" s="96"/>
      <c r="C2505" s="96"/>
      <c r="D2505" s="95"/>
      <c r="E2505" s="96"/>
      <c r="F2505" s="96"/>
      <c r="G2505" s="96"/>
      <c r="H2505" s="96"/>
      <c r="I2505" s="96"/>
      <c r="J2505" s="104"/>
      <c r="K2505" s="104"/>
      <c r="L2505" s="104"/>
      <c r="M2505" s="104"/>
    </row>
    <row r="2506" spans="1:13" x14ac:dyDescent="0.25">
      <c r="A2506" s="96"/>
      <c r="B2506" s="96"/>
      <c r="C2506" s="96"/>
      <c r="D2506" s="95"/>
      <c r="E2506" s="96"/>
      <c r="F2506" s="96"/>
      <c r="G2506" s="96"/>
      <c r="H2506" s="96"/>
      <c r="I2506" s="96"/>
      <c r="J2506" s="104"/>
      <c r="K2506" s="104"/>
      <c r="L2506" s="104"/>
      <c r="M2506" s="104"/>
    </row>
    <row r="2507" spans="1:13" x14ac:dyDescent="0.25">
      <c r="A2507" s="96"/>
      <c r="B2507" s="96"/>
      <c r="C2507" s="96"/>
      <c r="D2507" s="95"/>
      <c r="E2507" s="96"/>
      <c r="F2507" s="96"/>
      <c r="G2507" s="96"/>
      <c r="H2507" s="96"/>
      <c r="I2507" s="96"/>
      <c r="J2507" s="104"/>
      <c r="K2507" s="104"/>
      <c r="L2507" s="104"/>
      <c r="M2507" s="104"/>
    </row>
    <row r="2508" spans="1:13" x14ac:dyDescent="0.25">
      <c r="A2508" s="96"/>
      <c r="B2508" s="96"/>
      <c r="C2508" s="96"/>
      <c r="D2508" s="95"/>
      <c r="E2508" s="96"/>
      <c r="F2508" s="96"/>
      <c r="G2508" s="96"/>
      <c r="H2508" s="96"/>
      <c r="I2508" s="96"/>
      <c r="J2508" s="104"/>
      <c r="K2508" s="104"/>
      <c r="L2508" s="104"/>
      <c r="M2508" s="104"/>
    </row>
    <row r="2509" spans="1:13" x14ac:dyDescent="0.25">
      <c r="A2509" s="96"/>
      <c r="B2509" s="96"/>
      <c r="C2509" s="96"/>
      <c r="D2509" s="95"/>
      <c r="E2509" s="96"/>
      <c r="F2509" s="96"/>
      <c r="G2509" s="96"/>
      <c r="H2509" s="96"/>
      <c r="I2509" s="96"/>
      <c r="J2509" s="104"/>
      <c r="K2509" s="104"/>
      <c r="L2509" s="104"/>
      <c r="M2509" s="104"/>
    </row>
    <row r="2510" spans="1:13" x14ac:dyDescent="0.25">
      <c r="A2510" s="96"/>
      <c r="B2510" s="96"/>
      <c r="C2510" s="96"/>
      <c r="D2510" s="95"/>
      <c r="E2510" s="96"/>
      <c r="F2510" s="96"/>
      <c r="G2510" s="96"/>
      <c r="H2510" s="96"/>
      <c r="I2510" s="96"/>
      <c r="J2510" s="104"/>
      <c r="K2510" s="104"/>
      <c r="L2510" s="104"/>
      <c r="M2510" s="104"/>
    </row>
    <row r="2511" spans="1:13" x14ac:dyDescent="0.25">
      <c r="A2511" s="96"/>
      <c r="B2511" s="96"/>
      <c r="C2511" s="96"/>
      <c r="D2511" s="95"/>
      <c r="E2511" s="96"/>
      <c r="F2511" s="96"/>
      <c r="G2511" s="96"/>
      <c r="H2511" s="96"/>
      <c r="I2511" s="96"/>
      <c r="J2511" s="104"/>
      <c r="K2511" s="104"/>
      <c r="L2511" s="104"/>
      <c r="M2511" s="104"/>
    </row>
    <row r="2512" spans="1:13" x14ac:dyDescent="0.25">
      <c r="A2512" s="96"/>
      <c r="B2512" s="96"/>
      <c r="C2512" s="96"/>
      <c r="D2512" s="95"/>
      <c r="E2512" s="96"/>
      <c r="F2512" s="96"/>
      <c r="G2512" s="96"/>
      <c r="H2512" s="96"/>
      <c r="I2512" s="96"/>
      <c r="J2512" s="104"/>
      <c r="K2512" s="104"/>
      <c r="L2512" s="104"/>
      <c r="M2512" s="104"/>
    </row>
    <row r="2513" spans="1:13" x14ac:dyDescent="0.25">
      <c r="A2513" s="96"/>
      <c r="B2513" s="96"/>
      <c r="C2513" s="96"/>
      <c r="D2513" s="95"/>
      <c r="E2513" s="96"/>
      <c r="F2513" s="96"/>
      <c r="G2513" s="96"/>
      <c r="H2513" s="96"/>
      <c r="I2513" s="96"/>
      <c r="J2513" s="104"/>
      <c r="K2513" s="104"/>
      <c r="L2513" s="104"/>
      <c r="M2513" s="104"/>
    </row>
    <row r="2514" spans="1:13" x14ac:dyDescent="0.25">
      <c r="A2514" s="96"/>
      <c r="B2514" s="96"/>
      <c r="C2514" s="96"/>
      <c r="D2514" s="95"/>
      <c r="E2514" s="96"/>
      <c r="F2514" s="96"/>
      <c r="G2514" s="96"/>
      <c r="H2514" s="96"/>
      <c r="I2514" s="96"/>
      <c r="J2514" s="104"/>
      <c r="K2514" s="104"/>
      <c r="L2514" s="104"/>
      <c r="M2514" s="104"/>
    </row>
    <row r="2515" spans="1:13" x14ac:dyDescent="0.25">
      <c r="A2515" s="96"/>
      <c r="B2515" s="96"/>
      <c r="C2515" s="96"/>
      <c r="D2515" s="95"/>
      <c r="E2515" s="96"/>
      <c r="F2515" s="96"/>
      <c r="G2515" s="96"/>
      <c r="H2515" s="96"/>
      <c r="I2515" s="96"/>
      <c r="J2515" s="104"/>
      <c r="K2515" s="104"/>
      <c r="L2515" s="104"/>
      <c r="M2515" s="104"/>
    </row>
    <row r="2516" spans="1:13" x14ac:dyDescent="0.25">
      <c r="A2516" s="96"/>
      <c r="B2516" s="96"/>
      <c r="C2516" s="96"/>
      <c r="D2516" s="95"/>
      <c r="E2516" s="96"/>
      <c r="F2516" s="96"/>
      <c r="G2516" s="96"/>
      <c r="H2516" s="96"/>
      <c r="I2516" s="96"/>
      <c r="J2516" s="104"/>
      <c r="K2516" s="104"/>
      <c r="L2516" s="104"/>
      <c r="M2516" s="104"/>
    </row>
    <row r="2517" spans="1:13" x14ac:dyDescent="0.25">
      <c r="A2517" s="96"/>
      <c r="B2517" s="96"/>
      <c r="C2517" s="96"/>
      <c r="D2517" s="95"/>
      <c r="E2517" s="96"/>
      <c r="F2517" s="96"/>
      <c r="G2517" s="96"/>
      <c r="H2517" s="96"/>
      <c r="I2517" s="96"/>
      <c r="J2517" s="104"/>
      <c r="K2517" s="104"/>
      <c r="L2517" s="104"/>
      <c r="M2517" s="104"/>
    </row>
    <row r="2518" spans="1:13" x14ac:dyDescent="0.25">
      <c r="A2518" s="96"/>
      <c r="B2518" s="96"/>
      <c r="C2518" s="96"/>
      <c r="D2518" s="95"/>
      <c r="E2518" s="96"/>
      <c r="F2518" s="96"/>
      <c r="G2518" s="96"/>
      <c r="H2518" s="96"/>
      <c r="I2518" s="96"/>
      <c r="J2518" s="104"/>
      <c r="K2518" s="104"/>
      <c r="L2518" s="104"/>
      <c r="M2518" s="104"/>
    </row>
    <row r="2519" spans="1:13" x14ac:dyDescent="0.25">
      <c r="A2519" s="96"/>
      <c r="B2519" s="96"/>
      <c r="C2519" s="96"/>
      <c r="D2519" s="95"/>
      <c r="E2519" s="96"/>
      <c r="F2519" s="96"/>
      <c r="G2519" s="96"/>
      <c r="H2519" s="96"/>
      <c r="I2519" s="96"/>
      <c r="J2519" s="104"/>
      <c r="K2519" s="104"/>
      <c r="L2519" s="104"/>
      <c r="M2519" s="104"/>
    </row>
    <row r="2520" spans="1:13" x14ac:dyDescent="0.25">
      <c r="A2520" s="96"/>
      <c r="B2520" s="96"/>
      <c r="C2520" s="96"/>
      <c r="D2520" s="95"/>
      <c r="E2520" s="96"/>
      <c r="F2520" s="96"/>
      <c r="G2520" s="96"/>
      <c r="H2520" s="96"/>
      <c r="I2520" s="96"/>
      <c r="J2520" s="104"/>
      <c r="K2520" s="104"/>
      <c r="L2520" s="104"/>
      <c r="M2520" s="104"/>
    </row>
    <row r="2521" spans="1:13" x14ac:dyDescent="0.25">
      <c r="A2521" s="96"/>
      <c r="B2521" s="96"/>
      <c r="C2521" s="96"/>
      <c r="D2521" s="95"/>
      <c r="E2521" s="96"/>
      <c r="F2521" s="96"/>
      <c r="G2521" s="96"/>
      <c r="H2521" s="96"/>
      <c r="I2521" s="96"/>
      <c r="J2521" s="104"/>
      <c r="K2521" s="104"/>
      <c r="L2521" s="104"/>
      <c r="M2521" s="104"/>
    </row>
    <row r="2522" spans="1:13" x14ac:dyDescent="0.25">
      <c r="A2522" s="96"/>
      <c r="B2522" s="96"/>
      <c r="C2522" s="96"/>
      <c r="D2522" s="95"/>
      <c r="E2522" s="96"/>
      <c r="F2522" s="96"/>
      <c r="G2522" s="96"/>
      <c r="H2522" s="96"/>
      <c r="I2522" s="96"/>
      <c r="J2522" s="104"/>
      <c r="K2522" s="104"/>
      <c r="L2522" s="104"/>
      <c r="M2522" s="104"/>
    </row>
    <row r="2523" spans="1:13" x14ac:dyDescent="0.25">
      <c r="A2523" s="96"/>
      <c r="B2523" s="96"/>
      <c r="C2523" s="96"/>
      <c r="D2523" s="95"/>
      <c r="E2523" s="96"/>
      <c r="F2523" s="96"/>
      <c r="G2523" s="96"/>
      <c r="H2523" s="96"/>
      <c r="I2523" s="96"/>
      <c r="J2523" s="104"/>
      <c r="K2523" s="104"/>
      <c r="L2523" s="104"/>
      <c r="M2523" s="104"/>
    </row>
    <row r="2524" spans="1:13" x14ac:dyDescent="0.25">
      <c r="A2524" s="96"/>
      <c r="B2524" s="96"/>
      <c r="C2524" s="96"/>
      <c r="D2524" s="95"/>
      <c r="E2524" s="96"/>
      <c r="F2524" s="96"/>
      <c r="G2524" s="96"/>
      <c r="H2524" s="96"/>
      <c r="I2524" s="96"/>
      <c r="J2524" s="104"/>
      <c r="K2524" s="104"/>
      <c r="L2524" s="104"/>
      <c r="M2524" s="104"/>
    </row>
    <row r="2525" spans="1:13" x14ac:dyDescent="0.25">
      <c r="A2525" s="96"/>
      <c r="B2525" s="96"/>
      <c r="C2525" s="96"/>
      <c r="D2525" s="95"/>
      <c r="E2525" s="96"/>
      <c r="F2525" s="96"/>
      <c r="G2525" s="96"/>
      <c r="H2525" s="96"/>
      <c r="I2525" s="96"/>
      <c r="J2525" s="104"/>
      <c r="K2525" s="104"/>
      <c r="L2525" s="104"/>
      <c r="M2525" s="104"/>
    </row>
    <row r="2526" spans="1:13" x14ac:dyDescent="0.25">
      <c r="A2526" s="96"/>
      <c r="B2526" s="96"/>
      <c r="C2526" s="96"/>
      <c r="D2526" s="95"/>
      <c r="E2526" s="96"/>
      <c r="F2526" s="96"/>
      <c r="G2526" s="96"/>
      <c r="H2526" s="96"/>
      <c r="I2526" s="96"/>
      <c r="J2526" s="104"/>
      <c r="K2526" s="104"/>
      <c r="L2526" s="104"/>
      <c r="M2526" s="104"/>
    </row>
    <row r="2527" spans="1:13" x14ac:dyDescent="0.25">
      <c r="A2527" s="96"/>
      <c r="B2527" s="96"/>
      <c r="C2527" s="96"/>
      <c r="D2527" s="95"/>
      <c r="E2527" s="96"/>
      <c r="F2527" s="96"/>
      <c r="G2527" s="96"/>
      <c r="H2527" s="96"/>
      <c r="I2527" s="96"/>
      <c r="J2527" s="104"/>
      <c r="K2527" s="104"/>
      <c r="L2527" s="104"/>
      <c r="M2527" s="104"/>
    </row>
    <row r="2528" spans="1:13" x14ac:dyDescent="0.25">
      <c r="A2528" s="96"/>
      <c r="B2528" s="96"/>
      <c r="C2528" s="96"/>
      <c r="D2528" s="95"/>
      <c r="E2528" s="96"/>
      <c r="F2528" s="96"/>
      <c r="G2528" s="96"/>
      <c r="H2528" s="96"/>
      <c r="I2528" s="96"/>
      <c r="J2528" s="104"/>
      <c r="K2528" s="104"/>
      <c r="L2528" s="104"/>
      <c r="M2528" s="104"/>
    </row>
    <row r="2529" spans="1:13" x14ac:dyDescent="0.25">
      <c r="A2529" s="96"/>
      <c r="B2529" s="96"/>
      <c r="C2529" s="96"/>
      <c r="D2529" s="95"/>
      <c r="E2529" s="96"/>
      <c r="F2529" s="96"/>
      <c r="G2529" s="96"/>
      <c r="H2529" s="96"/>
      <c r="I2529" s="96"/>
      <c r="J2529" s="104"/>
      <c r="K2529" s="104"/>
      <c r="L2529" s="104"/>
      <c r="M2529" s="104"/>
    </row>
    <row r="2530" spans="1:13" x14ac:dyDescent="0.25">
      <c r="A2530" s="96"/>
      <c r="B2530" s="96"/>
      <c r="C2530" s="96"/>
      <c r="D2530" s="95"/>
      <c r="E2530" s="96"/>
      <c r="F2530" s="96"/>
      <c r="G2530" s="96"/>
      <c r="H2530" s="96"/>
      <c r="I2530" s="96"/>
      <c r="J2530" s="104"/>
      <c r="K2530" s="104"/>
      <c r="L2530" s="104"/>
      <c r="M2530" s="104"/>
    </row>
    <row r="2531" spans="1:13" x14ac:dyDescent="0.25">
      <c r="A2531" s="96"/>
      <c r="B2531" s="96"/>
      <c r="C2531" s="96"/>
      <c r="D2531" s="95"/>
      <c r="E2531" s="96"/>
      <c r="F2531" s="96"/>
      <c r="G2531" s="96"/>
      <c r="H2531" s="96"/>
      <c r="I2531" s="96"/>
      <c r="J2531" s="104"/>
      <c r="K2531" s="104"/>
      <c r="L2531" s="104"/>
      <c r="M2531" s="104"/>
    </row>
    <row r="2532" spans="1:13" x14ac:dyDescent="0.25">
      <c r="A2532" s="96"/>
      <c r="B2532" s="96"/>
      <c r="C2532" s="96"/>
      <c r="D2532" s="95"/>
      <c r="E2532" s="96"/>
      <c r="F2532" s="96"/>
      <c r="G2532" s="96"/>
      <c r="H2532" s="96"/>
      <c r="I2532" s="96"/>
      <c r="J2532" s="104"/>
      <c r="K2532" s="104"/>
      <c r="L2532" s="104"/>
      <c r="M2532" s="104"/>
    </row>
    <row r="2533" spans="1:13" x14ac:dyDescent="0.25">
      <c r="A2533" s="96"/>
      <c r="B2533" s="96"/>
      <c r="C2533" s="96"/>
      <c r="D2533" s="95"/>
      <c r="E2533" s="96"/>
      <c r="F2533" s="96"/>
      <c r="G2533" s="96"/>
      <c r="H2533" s="96"/>
      <c r="I2533" s="96"/>
      <c r="J2533" s="104"/>
      <c r="K2533" s="104"/>
      <c r="L2533" s="104"/>
      <c r="M2533" s="104"/>
    </row>
    <row r="2534" spans="1:13" x14ac:dyDescent="0.25">
      <c r="A2534" s="96"/>
      <c r="B2534" s="96"/>
      <c r="C2534" s="96"/>
      <c r="D2534" s="95"/>
      <c r="E2534" s="96"/>
      <c r="F2534" s="96"/>
      <c r="G2534" s="96"/>
      <c r="H2534" s="96"/>
      <c r="I2534" s="96"/>
      <c r="J2534" s="104"/>
      <c r="K2534" s="104"/>
      <c r="L2534" s="104"/>
      <c r="M2534" s="104"/>
    </row>
    <row r="2535" spans="1:13" x14ac:dyDescent="0.25">
      <c r="A2535" s="96"/>
      <c r="B2535" s="96"/>
      <c r="C2535" s="96"/>
      <c r="D2535" s="95"/>
      <c r="E2535" s="96"/>
      <c r="F2535" s="96"/>
      <c r="G2535" s="96"/>
      <c r="H2535" s="96"/>
      <c r="I2535" s="96"/>
      <c r="J2535" s="104"/>
      <c r="K2535" s="104"/>
      <c r="L2535" s="104"/>
      <c r="M2535" s="104"/>
    </row>
    <row r="2536" spans="1:13" x14ac:dyDescent="0.25">
      <c r="A2536" s="96"/>
      <c r="B2536" s="96"/>
      <c r="C2536" s="96"/>
      <c r="D2536" s="95"/>
      <c r="E2536" s="96"/>
      <c r="F2536" s="96"/>
      <c r="G2536" s="96"/>
      <c r="H2536" s="96"/>
      <c r="I2536" s="96"/>
      <c r="J2536" s="104"/>
      <c r="K2536" s="104"/>
      <c r="L2536" s="104"/>
      <c r="M2536" s="104"/>
    </row>
    <row r="2537" spans="1:13" x14ac:dyDescent="0.25">
      <c r="A2537" s="96"/>
      <c r="B2537" s="96"/>
      <c r="C2537" s="96"/>
      <c r="D2537" s="95"/>
      <c r="E2537" s="96"/>
      <c r="F2537" s="96"/>
      <c r="G2537" s="96"/>
      <c r="H2537" s="96"/>
      <c r="I2537" s="96"/>
      <c r="J2537" s="104"/>
      <c r="K2537" s="104"/>
      <c r="L2537" s="104"/>
      <c r="M2537" s="104"/>
    </row>
    <row r="2538" spans="1:13" x14ac:dyDescent="0.25">
      <c r="A2538" s="96"/>
      <c r="B2538" s="96"/>
      <c r="C2538" s="96"/>
      <c r="D2538" s="95"/>
      <c r="E2538" s="96"/>
      <c r="F2538" s="96"/>
      <c r="G2538" s="96"/>
      <c r="H2538" s="96"/>
      <c r="I2538" s="96"/>
      <c r="J2538" s="104"/>
      <c r="K2538" s="104"/>
      <c r="L2538" s="104"/>
      <c r="M2538" s="104"/>
    </row>
    <row r="2539" spans="1:13" x14ac:dyDescent="0.25">
      <c r="A2539" s="96"/>
      <c r="B2539" s="96"/>
      <c r="C2539" s="96"/>
      <c r="D2539" s="95"/>
      <c r="E2539" s="96"/>
      <c r="F2539" s="96"/>
      <c r="G2539" s="96"/>
      <c r="H2539" s="96"/>
      <c r="I2539" s="96"/>
      <c r="J2539" s="104"/>
      <c r="K2539" s="104"/>
      <c r="L2539" s="104"/>
      <c r="M2539" s="104"/>
    </row>
    <row r="2540" spans="1:13" x14ac:dyDescent="0.25">
      <c r="A2540" s="96"/>
      <c r="B2540" s="96"/>
      <c r="C2540" s="96"/>
      <c r="D2540" s="95"/>
      <c r="E2540" s="96"/>
      <c r="F2540" s="96"/>
      <c r="G2540" s="96"/>
      <c r="H2540" s="96"/>
      <c r="I2540" s="96"/>
      <c r="J2540" s="104"/>
      <c r="K2540" s="104"/>
      <c r="L2540" s="104"/>
      <c r="M2540" s="104"/>
    </row>
    <row r="2541" spans="1:13" x14ac:dyDescent="0.25">
      <c r="A2541" s="96"/>
      <c r="B2541" s="96"/>
      <c r="C2541" s="96"/>
      <c r="D2541" s="95"/>
      <c r="E2541" s="96"/>
      <c r="F2541" s="96"/>
      <c r="G2541" s="96"/>
      <c r="H2541" s="96"/>
      <c r="I2541" s="96"/>
      <c r="J2541" s="104"/>
      <c r="K2541" s="104"/>
      <c r="L2541" s="104"/>
      <c r="M2541" s="104"/>
    </row>
    <row r="2542" spans="1:13" x14ac:dyDescent="0.25">
      <c r="A2542" s="96"/>
      <c r="B2542" s="96"/>
      <c r="C2542" s="96"/>
      <c r="D2542" s="95"/>
      <c r="E2542" s="96"/>
      <c r="F2542" s="96"/>
      <c r="G2542" s="96"/>
      <c r="H2542" s="96"/>
      <c r="I2542" s="96"/>
      <c r="J2542" s="104"/>
      <c r="K2542" s="104"/>
      <c r="L2542" s="104"/>
      <c r="M2542" s="104"/>
    </row>
    <row r="2543" spans="1:13" x14ac:dyDescent="0.25">
      <c r="A2543" s="96"/>
      <c r="B2543" s="96"/>
      <c r="C2543" s="96"/>
      <c r="D2543" s="95"/>
      <c r="E2543" s="96"/>
      <c r="F2543" s="96"/>
      <c r="G2543" s="96"/>
      <c r="H2543" s="96"/>
      <c r="I2543" s="96"/>
      <c r="J2543" s="104"/>
      <c r="K2543" s="104"/>
      <c r="L2543" s="104"/>
      <c r="M2543" s="104"/>
    </row>
    <row r="2544" spans="1:13" x14ac:dyDescent="0.25">
      <c r="A2544" s="96"/>
      <c r="B2544" s="96"/>
      <c r="C2544" s="96"/>
      <c r="D2544" s="95"/>
      <c r="E2544" s="96"/>
      <c r="F2544" s="96"/>
      <c r="G2544" s="96"/>
      <c r="H2544" s="96"/>
      <c r="I2544" s="96"/>
      <c r="J2544" s="104"/>
      <c r="K2544" s="104"/>
      <c r="L2544" s="104"/>
      <c r="M2544" s="104"/>
    </row>
    <row r="2545" spans="1:13" x14ac:dyDescent="0.25">
      <c r="A2545" s="96"/>
      <c r="B2545" s="96"/>
      <c r="C2545" s="96"/>
      <c r="D2545" s="95"/>
      <c r="E2545" s="96"/>
      <c r="F2545" s="96"/>
      <c r="G2545" s="96"/>
      <c r="H2545" s="96"/>
      <c r="I2545" s="96"/>
      <c r="J2545" s="104"/>
      <c r="K2545" s="104"/>
      <c r="L2545" s="104"/>
      <c r="M2545" s="104"/>
    </row>
    <row r="2546" spans="1:13" x14ac:dyDescent="0.25">
      <c r="A2546" s="96"/>
      <c r="B2546" s="96"/>
      <c r="C2546" s="96"/>
      <c r="D2546" s="95"/>
      <c r="E2546" s="96"/>
      <c r="F2546" s="96"/>
      <c r="G2546" s="96"/>
      <c r="H2546" s="96"/>
      <c r="I2546" s="96"/>
      <c r="J2546" s="104"/>
      <c r="K2546" s="104"/>
      <c r="L2546" s="104"/>
      <c r="M2546" s="104"/>
    </row>
    <row r="2547" spans="1:13" x14ac:dyDescent="0.25">
      <c r="A2547" s="96"/>
      <c r="B2547" s="96"/>
      <c r="C2547" s="96"/>
      <c r="D2547" s="95"/>
      <c r="E2547" s="96"/>
      <c r="F2547" s="96"/>
      <c r="G2547" s="96"/>
      <c r="H2547" s="96"/>
      <c r="I2547" s="96"/>
      <c r="J2547" s="104"/>
      <c r="K2547" s="104"/>
      <c r="L2547" s="104"/>
      <c r="M2547" s="104"/>
    </row>
    <row r="2548" spans="1:13" x14ac:dyDescent="0.25">
      <c r="A2548" s="96"/>
      <c r="B2548" s="96"/>
      <c r="C2548" s="96"/>
      <c r="D2548" s="95"/>
      <c r="E2548" s="96"/>
      <c r="F2548" s="96"/>
      <c r="G2548" s="96"/>
      <c r="H2548" s="96"/>
      <c r="I2548" s="96"/>
      <c r="J2548" s="104"/>
      <c r="K2548" s="104"/>
      <c r="L2548" s="104"/>
      <c r="M2548" s="104"/>
    </row>
    <row r="2549" spans="1:13" x14ac:dyDescent="0.25">
      <c r="A2549" s="96"/>
      <c r="B2549" s="96"/>
      <c r="C2549" s="96"/>
      <c r="D2549" s="95"/>
      <c r="E2549" s="96"/>
      <c r="F2549" s="96"/>
      <c r="G2549" s="96"/>
      <c r="H2549" s="96"/>
      <c r="I2549" s="96"/>
      <c r="J2549" s="104"/>
      <c r="K2549" s="104"/>
      <c r="L2549" s="104"/>
      <c r="M2549" s="104"/>
    </row>
    <row r="2550" spans="1:13" x14ac:dyDescent="0.25">
      <c r="A2550" s="96"/>
      <c r="B2550" s="96"/>
      <c r="C2550" s="96"/>
      <c r="D2550" s="95"/>
      <c r="E2550" s="96"/>
      <c r="F2550" s="96"/>
      <c r="G2550" s="96"/>
      <c r="H2550" s="96"/>
      <c r="I2550" s="96"/>
      <c r="J2550" s="104"/>
      <c r="K2550" s="104"/>
      <c r="L2550" s="104"/>
      <c r="M2550" s="104"/>
    </row>
    <row r="2551" spans="1:13" x14ac:dyDescent="0.25">
      <c r="A2551" s="96"/>
      <c r="B2551" s="96"/>
      <c r="C2551" s="96"/>
      <c r="D2551" s="95"/>
      <c r="E2551" s="96"/>
      <c r="F2551" s="96"/>
      <c r="G2551" s="96"/>
      <c r="H2551" s="96"/>
      <c r="I2551" s="96"/>
      <c r="J2551" s="104"/>
      <c r="K2551" s="104"/>
      <c r="L2551" s="104"/>
      <c r="M2551" s="104"/>
    </row>
    <row r="2552" spans="1:13" x14ac:dyDescent="0.25">
      <c r="A2552" s="96"/>
      <c r="B2552" s="96"/>
      <c r="C2552" s="96"/>
      <c r="D2552" s="95"/>
      <c r="E2552" s="96"/>
      <c r="F2552" s="96"/>
      <c r="G2552" s="96"/>
      <c r="H2552" s="96"/>
      <c r="I2552" s="96"/>
      <c r="J2552" s="104"/>
      <c r="K2552" s="104"/>
      <c r="L2552" s="104"/>
      <c r="M2552" s="104"/>
    </row>
    <row r="2553" spans="1:13" x14ac:dyDescent="0.25">
      <c r="A2553" s="96"/>
      <c r="B2553" s="96"/>
      <c r="C2553" s="96"/>
      <c r="D2553" s="95"/>
      <c r="E2553" s="96"/>
      <c r="F2553" s="96"/>
      <c r="G2553" s="96"/>
      <c r="H2553" s="96"/>
      <c r="I2553" s="96"/>
      <c r="J2553" s="104"/>
      <c r="K2553" s="104"/>
      <c r="L2553" s="104"/>
      <c r="M2553" s="104"/>
    </row>
    <row r="2554" spans="1:13" x14ac:dyDescent="0.25">
      <c r="A2554" s="96"/>
      <c r="B2554" s="96"/>
      <c r="C2554" s="96"/>
      <c r="D2554" s="95"/>
      <c r="E2554" s="96"/>
      <c r="F2554" s="96"/>
      <c r="G2554" s="96"/>
      <c r="H2554" s="96"/>
      <c r="I2554" s="96"/>
      <c r="J2554" s="104"/>
      <c r="K2554" s="104"/>
      <c r="L2554" s="104"/>
      <c r="M2554" s="104"/>
    </row>
    <row r="2555" spans="1:13" x14ac:dyDescent="0.25">
      <c r="A2555" s="96"/>
      <c r="B2555" s="96"/>
      <c r="C2555" s="96"/>
      <c r="D2555" s="95"/>
      <c r="E2555" s="96"/>
      <c r="F2555" s="96"/>
      <c r="G2555" s="96"/>
      <c r="H2555" s="96"/>
      <c r="I2555" s="96"/>
      <c r="J2555" s="104"/>
      <c r="K2555" s="104"/>
      <c r="L2555" s="104"/>
      <c r="M2555" s="104"/>
    </row>
    <row r="2556" spans="1:13" x14ac:dyDescent="0.25">
      <c r="A2556" s="96"/>
      <c r="B2556" s="96"/>
      <c r="C2556" s="96"/>
      <c r="D2556" s="95"/>
      <c r="E2556" s="96"/>
      <c r="F2556" s="96"/>
      <c r="G2556" s="96"/>
      <c r="H2556" s="96"/>
      <c r="I2556" s="96"/>
      <c r="J2556" s="104"/>
      <c r="K2556" s="104"/>
      <c r="L2556" s="104"/>
      <c r="M2556" s="104"/>
    </row>
    <row r="2557" spans="1:13" x14ac:dyDescent="0.25">
      <c r="A2557" s="96"/>
      <c r="B2557" s="96"/>
      <c r="C2557" s="96"/>
      <c r="D2557" s="95"/>
      <c r="E2557" s="96"/>
      <c r="F2557" s="96"/>
      <c r="G2557" s="96"/>
      <c r="H2557" s="96"/>
      <c r="I2557" s="96"/>
      <c r="J2557" s="104"/>
      <c r="K2557" s="104"/>
      <c r="L2557" s="104"/>
      <c r="M2557" s="104"/>
    </row>
    <row r="2558" spans="1:13" x14ac:dyDescent="0.25">
      <c r="A2558" s="96"/>
      <c r="B2558" s="96"/>
      <c r="C2558" s="96"/>
      <c r="D2558" s="95"/>
      <c r="E2558" s="96"/>
      <c r="F2558" s="96"/>
      <c r="G2558" s="96"/>
      <c r="H2558" s="96"/>
      <c r="I2558" s="96"/>
      <c r="J2558" s="104"/>
      <c r="K2558" s="104"/>
      <c r="L2558" s="104"/>
      <c r="M2558" s="104"/>
    </row>
    <row r="2559" spans="1:13" x14ac:dyDescent="0.25">
      <c r="A2559" s="96"/>
      <c r="B2559" s="96"/>
      <c r="C2559" s="96"/>
      <c r="D2559" s="95"/>
      <c r="E2559" s="96"/>
      <c r="F2559" s="96"/>
      <c r="G2559" s="96"/>
      <c r="H2559" s="96"/>
      <c r="I2559" s="96"/>
      <c r="J2559" s="104"/>
      <c r="K2559" s="104"/>
      <c r="L2559" s="104"/>
      <c r="M2559" s="104"/>
    </row>
    <row r="2560" spans="1:13" x14ac:dyDescent="0.25">
      <c r="A2560" s="96"/>
      <c r="B2560" s="96"/>
      <c r="C2560" s="96"/>
      <c r="D2560" s="95"/>
      <c r="E2560" s="96"/>
      <c r="F2560" s="96"/>
      <c r="G2560" s="96"/>
      <c r="H2560" s="96"/>
      <c r="I2560" s="96"/>
      <c r="J2560" s="104"/>
      <c r="K2560" s="104"/>
      <c r="L2560" s="104"/>
      <c r="M2560" s="104"/>
    </row>
    <row r="2561" spans="1:13" x14ac:dyDescent="0.25">
      <c r="A2561" s="96"/>
      <c r="B2561" s="96"/>
      <c r="C2561" s="96"/>
      <c r="D2561" s="95"/>
      <c r="E2561" s="96"/>
      <c r="F2561" s="96"/>
      <c r="G2561" s="96"/>
      <c r="H2561" s="96"/>
      <c r="I2561" s="96"/>
      <c r="J2561" s="104"/>
      <c r="K2561" s="104"/>
      <c r="L2561" s="104"/>
      <c r="M2561" s="104"/>
    </row>
    <row r="2562" spans="1:13" x14ac:dyDescent="0.25">
      <c r="A2562" s="96"/>
      <c r="B2562" s="96"/>
      <c r="C2562" s="96"/>
      <c r="D2562" s="95"/>
      <c r="E2562" s="96"/>
      <c r="F2562" s="96"/>
      <c r="G2562" s="96"/>
      <c r="H2562" s="96"/>
      <c r="I2562" s="96"/>
      <c r="J2562" s="104"/>
      <c r="K2562" s="104"/>
      <c r="L2562" s="104"/>
      <c r="M2562" s="104"/>
    </row>
    <row r="2563" spans="1:13" x14ac:dyDescent="0.25">
      <c r="A2563" s="96"/>
      <c r="B2563" s="96"/>
      <c r="C2563" s="96"/>
      <c r="D2563" s="95"/>
      <c r="E2563" s="96"/>
      <c r="F2563" s="96"/>
      <c r="G2563" s="96"/>
      <c r="H2563" s="96"/>
      <c r="I2563" s="96"/>
      <c r="J2563" s="104"/>
      <c r="K2563" s="104"/>
      <c r="L2563" s="104"/>
      <c r="M2563" s="104"/>
    </row>
    <row r="2564" spans="1:13" x14ac:dyDescent="0.25">
      <c r="A2564" s="96"/>
      <c r="B2564" s="96"/>
      <c r="C2564" s="96"/>
      <c r="D2564" s="95"/>
      <c r="E2564" s="96"/>
      <c r="F2564" s="96"/>
      <c r="G2564" s="96"/>
      <c r="H2564" s="96"/>
      <c r="I2564" s="96"/>
      <c r="J2564" s="104"/>
      <c r="K2564" s="104"/>
      <c r="L2564" s="104"/>
      <c r="M2564" s="104"/>
    </row>
    <row r="2565" spans="1:13" x14ac:dyDescent="0.25">
      <c r="A2565" s="96"/>
      <c r="B2565" s="96"/>
      <c r="C2565" s="96"/>
      <c r="D2565" s="95"/>
      <c r="E2565" s="96"/>
      <c r="F2565" s="96"/>
      <c r="G2565" s="96"/>
      <c r="H2565" s="96"/>
      <c r="I2565" s="96"/>
      <c r="J2565" s="104"/>
      <c r="K2565" s="104"/>
      <c r="L2565" s="104"/>
      <c r="M2565" s="104"/>
    </row>
    <row r="2566" spans="1:13" x14ac:dyDescent="0.25">
      <c r="A2566" s="96"/>
      <c r="B2566" s="96"/>
      <c r="C2566" s="96"/>
      <c r="D2566" s="95"/>
      <c r="E2566" s="96"/>
      <c r="F2566" s="96"/>
      <c r="G2566" s="96"/>
      <c r="H2566" s="96"/>
      <c r="I2566" s="96"/>
      <c r="J2566" s="104"/>
      <c r="K2566" s="104"/>
      <c r="L2566" s="104"/>
      <c r="M2566" s="104"/>
    </row>
    <row r="2567" spans="1:13" x14ac:dyDescent="0.25">
      <c r="A2567" s="96"/>
      <c r="B2567" s="96"/>
      <c r="C2567" s="96"/>
      <c r="D2567" s="95"/>
      <c r="E2567" s="96"/>
      <c r="F2567" s="96"/>
      <c r="G2567" s="96"/>
      <c r="H2567" s="96"/>
      <c r="I2567" s="96"/>
      <c r="J2567" s="104"/>
      <c r="K2567" s="104"/>
      <c r="L2567" s="104"/>
      <c r="M2567" s="104"/>
    </row>
    <row r="2568" spans="1:13" x14ac:dyDescent="0.25">
      <c r="A2568" s="96"/>
      <c r="B2568" s="96"/>
      <c r="C2568" s="96"/>
      <c r="D2568" s="95"/>
      <c r="E2568" s="96"/>
      <c r="F2568" s="96"/>
      <c r="G2568" s="96"/>
      <c r="H2568" s="96"/>
      <c r="I2568" s="96"/>
      <c r="J2568" s="104"/>
      <c r="K2568" s="104"/>
      <c r="L2568" s="104"/>
      <c r="M2568" s="104"/>
    </row>
    <row r="2569" spans="1:13" x14ac:dyDescent="0.25">
      <c r="A2569" s="96"/>
      <c r="B2569" s="96"/>
      <c r="C2569" s="96"/>
      <c r="D2569" s="95"/>
      <c r="E2569" s="96"/>
      <c r="F2569" s="96"/>
      <c r="G2569" s="96"/>
      <c r="H2569" s="96"/>
      <c r="I2569" s="96"/>
      <c r="J2569" s="104"/>
      <c r="K2569" s="104"/>
      <c r="L2569" s="104"/>
      <c r="M2569" s="104"/>
    </row>
    <row r="2570" spans="1:13" x14ac:dyDescent="0.25">
      <c r="A2570" s="96"/>
      <c r="B2570" s="96"/>
      <c r="C2570" s="96"/>
      <c r="D2570" s="95"/>
      <c r="E2570" s="96"/>
      <c r="F2570" s="96"/>
      <c r="G2570" s="96"/>
      <c r="H2570" s="96"/>
      <c r="I2570" s="96"/>
      <c r="J2570" s="104"/>
      <c r="K2570" s="104"/>
      <c r="L2570" s="104"/>
      <c r="M2570" s="104"/>
    </row>
    <row r="2571" spans="1:13" x14ac:dyDescent="0.25">
      <c r="A2571" s="96"/>
      <c r="B2571" s="96"/>
      <c r="C2571" s="96"/>
      <c r="D2571" s="95"/>
      <c r="E2571" s="96"/>
      <c r="F2571" s="96"/>
      <c r="G2571" s="96"/>
      <c r="H2571" s="96"/>
      <c r="I2571" s="96"/>
      <c r="J2571" s="104"/>
      <c r="K2571" s="104"/>
      <c r="L2571" s="104"/>
      <c r="M2571" s="104"/>
    </row>
    <row r="2572" spans="1:13" x14ac:dyDescent="0.25">
      <c r="A2572" s="96"/>
      <c r="B2572" s="96"/>
      <c r="C2572" s="96"/>
      <c r="D2572" s="95"/>
      <c r="E2572" s="96"/>
      <c r="F2572" s="96"/>
      <c r="G2572" s="96"/>
      <c r="H2572" s="96"/>
      <c r="I2572" s="96"/>
      <c r="J2572" s="104"/>
      <c r="K2572" s="104"/>
      <c r="L2572" s="104"/>
      <c r="M2572" s="104"/>
    </row>
    <row r="2573" spans="1:13" x14ac:dyDescent="0.25">
      <c r="A2573" s="96"/>
      <c r="B2573" s="96"/>
      <c r="C2573" s="96"/>
      <c r="D2573" s="95"/>
      <c r="E2573" s="96"/>
      <c r="F2573" s="96"/>
      <c r="G2573" s="96"/>
      <c r="H2573" s="96"/>
      <c r="I2573" s="96"/>
      <c r="J2573" s="104"/>
      <c r="K2573" s="104"/>
      <c r="L2573" s="104"/>
      <c r="M2573" s="104"/>
    </row>
    <row r="2574" spans="1:13" x14ac:dyDescent="0.25">
      <c r="A2574" s="96"/>
      <c r="B2574" s="96"/>
      <c r="C2574" s="96"/>
      <c r="D2574" s="95"/>
      <c r="E2574" s="96"/>
      <c r="F2574" s="96"/>
      <c r="G2574" s="96"/>
      <c r="H2574" s="96"/>
      <c r="I2574" s="96"/>
      <c r="J2574" s="104"/>
      <c r="K2574" s="104"/>
      <c r="L2574" s="104"/>
      <c r="M2574" s="104"/>
    </row>
    <row r="2575" spans="1:13" x14ac:dyDescent="0.25">
      <c r="A2575" s="96"/>
      <c r="B2575" s="96"/>
      <c r="C2575" s="96"/>
      <c r="D2575" s="95"/>
      <c r="E2575" s="96"/>
      <c r="F2575" s="96"/>
      <c r="G2575" s="96"/>
      <c r="H2575" s="96"/>
      <c r="I2575" s="96"/>
      <c r="J2575" s="104"/>
      <c r="K2575" s="104"/>
      <c r="L2575" s="104"/>
      <c r="M2575" s="104"/>
    </row>
    <row r="2576" spans="1:13" x14ac:dyDescent="0.25">
      <c r="A2576" s="96"/>
      <c r="B2576" s="96"/>
      <c r="C2576" s="96"/>
      <c r="D2576" s="95"/>
      <c r="E2576" s="96"/>
      <c r="F2576" s="96"/>
      <c r="G2576" s="96"/>
      <c r="H2576" s="96"/>
      <c r="I2576" s="96"/>
      <c r="J2576" s="104"/>
      <c r="K2576" s="104"/>
      <c r="L2576" s="104"/>
      <c r="M2576" s="104"/>
    </row>
    <row r="2577" spans="1:13" x14ac:dyDescent="0.25">
      <c r="A2577" s="96"/>
      <c r="B2577" s="96"/>
      <c r="C2577" s="96"/>
      <c r="D2577" s="95"/>
      <c r="E2577" s="96"/>
      <c r="F2577" s="96"/>
      <c r="G2577" s="96"/>
      <c r="H2577" s="96"/>
      <c r="I2577" s="96"/>
      <c r="J2577" s="104"/>
      <c r="K2577" s="104"/>
      <c r="L2577" s="104"/>
      <c r="M2577" s="104"/>
    </row>
    <row r="2578" spans="1:13" x14ac:dyDescent="0.25">
      <c r="A2578" s="96"/>
      <c r="B2578" s="96"/>
      <c r="C2578" s="96"/>
      <c r="D2578" s="95"/>
      <c r="E2578" s="96"/>
      <c r="F2578" s="96"/>
      <c r="G2578" s="96"/>
      <c r="H2578" s="96"/>
      <c r="I2578" s="96"/>
      <c r="J2578" s="104"/>
      <c r="K2578" s="104"/>
      <c r="L2578" s="104"/>
      <c r="M2578" s="104"/>
    </row>
    <row r="2579" spans="1:13" x14ac:dyDescent="0.25">
      <c r="A2579" s="96"/>
      <c r="B2579" s="96"/>
      <c r="C2579" s="96"/>
      <c r="D2579" s="95"/>
      <c r="E2579" s="96"/>
      <c r="F2579" s="96"/>
      <c r="G2579" s="96"/>
      <c r="H2579" s="96"/>
      <c r="I2579" s="96"/>
      <c r="J2579" s="104"/>
      <c r="K2579" s="104"/>
      <c r="L2579" s="104"/>
      <c r="M2579" s="104"/>
    </row>
    <row r="2580" spans="1:13" x14ac:dyDescent="0.25">
      <c r="A2580" s="96"/>
      <c r="B2580" s="96"/>
      <c r="C2580" s="96"/>
      <c r="D2580" s="95"/>
      <c r="E2580" s="96"/>
      <c r="F2580" s="96"/>
      <c r="G2580" s="96"/>
      <c r="H2580" s="96"/>
      <c r="I2580" s="96"/>
      <c r="J2580" s="104"/>
      <c r="K2580" s="104"/>
      <c r="L2580" s="104"/>
      <c r="M2580" s="104"/>
    </row>
    <row r="2581" spans="1:13" x14ac:dyDescent="0.25">
      <c r="A2581" s="96"/>
      <c r="B2581" s="96"/>
      <c r="C2581" s="96"/>
      <c r="D2581" s="95"/>
      <c r="E2581" s="96"/>
      <c r="F2581" s="96"/>
      <c r="G2581" s="96"/>
      <c r="H2581" s="96"/>
      <c r="I2581" s="96"/>
      <c r="J2581" s="104"/>
      <c r="K2581" s="104"/>
      <c r="L2581" s="104"/>
      <c r="M2581" s="104"/>
    </row>
    <row r="2582" spans="1:13" x14ac:dyDescent="0.25">
      <c r="A2582" s="96"/>
      <c r="B2582" s="96"/>
      <c r="C2582" s="96"/>
      <c r="D2582" s="95"/>
      <c r="E2582" s="96"/>
      <c r="F2582" s="96"/>
      <c r="G2582" s="96"/>
      <c r="H2582" s="96"/>
      <c r="I2582" s="96"/>
      <c r="J2582" s="104"/>
      <c r="K2582" s="104"/>
      <c r="L2582" s="104"/>
      <c r="M2582" s="104"/>
    </row>
    <row r="2583" spans="1:13" x14ac:dyDescent="0.25">
      <c r="A2583" s="96"/>
      <c r="B2583" s="96"/>
      <c r="C2583" s="96"/>
      <c r="D2583" s="95"/>
      <c r="E2583" s="96"/>
      <c r="F2583" s="96"/>
      <c r="G2583" s="96"/>
      <c r="H2583" s="96"/>
      <c r="I2583" s="96"/>
      <c r="J2583" s="104"/>
      <c r="K2583" s="104"/>
      <c r="L2583" s="104"/>
      <c r="M2583" s="104"/>
    </row>
    <row r="2584" spans="1:13" x14ac:dyDescent="0.25">
      <c r="A2584" s="96"/>
      <c r="B2584" s="96"/>
      <c r="C2584" s="96"/>
      <c r="D2584" s="95"/>
      <c r="E2584" s="96"/>
      <c r="F2584" s="96"/>
      <c r="G2584" s="96"/>
      <c r="H2584" s="96"/>
      <c r="I2584" s="96"/>
      <c r="J2584" s="104"/>
      <c r="K2584" s="104"/>
      <c r="L2584" s="104"/>
      <c r="M2584" s="104"/>
    </row>
    <row r="2585" spans="1:13" x14ac:dyDescent="0.25">
      <c r="A2585" s="96"/>
      <c r="B2585" s="96"/>
      <c r="C2585" s="96"/>
      <c r="D2585" s="95"/>
      <c r="E2585" s="96"/>
      <c r="F2585" s="96"/>
      <c r="G2585" s="96"/>
      <c r="H2585" s="96"/>
      <c r="I2585" s="96"/>
      <c r="J2585" s="104"/>
      <c r="K2585" s="104"/>
      <c r="L2585" s="104"/>
      <c r="M2585" s="104"/>
    </row>
    <row r="2586" spans="1:13" x14ac:dyDescent="0.25">
      <c r="A2586" s="96"/>
      <c r="B2586" s="96"/>
      <c r="C2586" s="96"/>
      <c r="D2586" s="95"/>
      <c r="E2586" s="96"/>
      <c r="F2586" s="96"/>
      <c r="G2586" s="96"/>
      <c r="H2586" s="96"/>
      <c r="I2586" s="96"/>
      <c r="J2586" s="104"/>
      <c r="K2586" s="104"/>
      <c r="L2586" s="104"/>
      <c r="M2586" s="104"/>
    </row>
    <row r="2587" spans="1:13" x14ac:dyDescent="0.25">
      <c r="A2587" s="96"/>
      <c r="B2587" s="96"/>
      <c r="C2587" s="96"/>
      <c r="D2587" s="95"/>
      <c r="E2587" s="96"/>
      <c r="F2587" s="96"/>
      <c r="G2587" s="96"/>
      <c r="H2587" s="96"/>
      <c r="I2587" s="96"/>
      <c r="J2587" s="104"/>
      <c r="K2587" s="104"/>
      <c r="L2587" s="104"/>
      <c r="M2587" s="104"/>
    </row>
    <row r="2588" spans="1:13" x14ac:dyDescent="0.25">
      <c r="A2588" s="96"/>
      <c r="B2588" s="96"/>
      <c r="C2588" s="96"/>
      <c r="D2588" s="95"/>
      <c r="E2588" s="96"/>
      <c r="F2588" s="96"/>
      <c r="G2588" s="96"/>
      <c r="H2588" s="96"/>
      <c r="I2588" s="96"/>
      <c r="J2588" s="104"/>
      <c r="K2588" s="104"/>
      <c r="L2588" s="104"/>
      <c r="M2588" s="104"/>
    </row>
    <row r="2589" spans="1:13" x14ac:dyDescent="0.25">
      <c r="A2589" s="96"/>
      <c r="B2589" s="96"/>
      <c r="C2589" s="96"/>
      <c r="D2589" s="95"/>
      <c r="E2589" s="96"/>
      <c r="F2589" s="96"/>
      <c r="G2589" s="96"/>
      <c r="H2589" s="96"/>
      <c r="I2589" s="96"/>
      <c r="J2589" s="104"/>
      <c r="K2589" s="104"/>
      <c r="L2589" s="104"/>
      <c r="M2589" s="104"/>
    </row>
    <row r="2590" spans="1:13" x14ac:dyDescent="0.25">
      <c r="A2590" s="96"/>
      <c r="B2590" s="96"/>
      <c r="C2590" s="96"/>
      <c r="D2590" s="95"/>
      <c r="E2590" s="96"/>
      <c r="F2590" s="96"/>
      <c r="G2590" s="96"/>
      <c r="H2590" s="96"/>
      <c r="I2590" s="96"/>
      <c r="J2590" s="104"/>
      <c r="K2590" s="104"/>
      <c r="L2590" s="104"/>
      <c r="M2590" s="104"/>
    </row>
    <row r="2591" spans="1:13" x14ac:dyDescent="0.25">
      <c r="A2591" s="96"/>
      <c r="B2591" s="96"/>
      <c r="C2591" s="96"/>
      <c r="D2591" s="95"/>
      <c r="E2591" s="96"/>
      <c r="F2591" s="96"/>
      <c r="G2591" s="96"/>
      <c r="H2591" s="96"/>
      <c r="I2591" s="96"/>
      <c r="J2591" s="104"/>
      <c r="K2591" s="104"/>
      <c r="L2591" s="104"/>
      <c r="M2591" s="104"/>
    </row>
    <row r="2592" spans="1:13" x14ac:dyDescent="0.25">
      <c r="A2592" s="96"/>
      <c r="B2592" s="96"/>
      <c r="C2592" s="96"/>
      <c r="D2592" s="95"/>
      <c r="E2592" s="96"/>
      <c r="F2592" s="96"/>
      <c r="G2592" s="96"/>
      <c r="H2592" s="96"/>
      <c r="I2592" s="96"/>
      <c r="J2592" s="104"/>
      <c r="K2592" s="104"/>
      <c r="L2592" s="104"/>
      <c r="M2592" s="104"/>
    </row>
    <row r="2593" spans="1:13" x14ac:dyDescent="0.25">
      <c r="A2593" s="96"/>
      <c r="B2593" s="96"/>
      <c r="C2593" s="96"/>
      <c r="D2593" s="95"/>
      <c r="E2593" s="96"/>
      <c r="F2593" s="96"/>
      <c r="G2593" s="96"/>
      <c r="H2593" s="96"/>
      <c r="I2593" s="96"/>
      <c r="J2593" s="104"/>
      <c r="K2593" s="104"/>
      <c r="L2593" s="104"/>
      <c r="M2593" s="104"/>
    </row>
    <row r="2594" spans="1:13" x14ac:dyDescent="0.25">
      <c r="A2594" s="96"/>
      <c r="B2594" s="96"/>
      <c r="C2594" s="96"/>
      <c r="D2594" s="95"/>
      <c r="E2594" s="96"/>
      <c r="F2594" s="96"/>
      <c r="G2594" s="96"/>
      <c r="H2594" s="96"/>
      <c r="I2594" s="96"/>
      <c r="J2594" s="104"/>
      <c r="K2594" s="104"/>
      <c r="L2594" s="104"/>
      <c r="M2594" s="104"/>
    </row>
    <row r="2595" spans="1:13" x14ac:dyDescent="0.25">
      <c r="A2595" s="96"/>
      <c r="B2595" s="96"/>
      <c r="C2595" s="96"/>
      <c r="D2595" s="95"/>
      <c r="E2595" s="96"/>
      <c r="F2595" s="96"/>
      <c r="G2595" s="96"/>
      <c r="H2595" s="96"/>
      <c r="I2595" s="96"/>
      <c r="J2595" s="104"/>
      <c r="K2595" s="104"/>
      <c r="L2595" s="104"/>
      <c r="M2595" s="104"/>
    </row>
    <row r="2596" spans="1:13" x14ac:dyDescent="0.25">
      <c r="A2596" s="96"/>
      <c r="B2596" s="96"/>
      <c r="C2596" s="96"/>
      <c r="D2596" s="95"/>
      <c r="E2596" s="96"/>
      <c r="F2596" s="96"/>
      <c r="G2596" s="96"/>
      <c r="H2596" s="96"/>
      <c r="I2596" s="96"/>
      <c r="J2596" s="104"/>
      <c r="K2596" s="104"/>
      <c r="L2596" s="104"/>
      <c r="M2596" s="104"/>
    </row>
    <row r="2597" spans="1:13" x14ac:dyDescent="0.25">
      <c r="A2597" s="96"/>
      <c r="B2597" s="96"/>
      <c r="C2597" s="96"/>
      <c r="D2597" s="95"/>
      <c r="E2597" s="96"/>
      <c r="F2597" s="96"/>
      <c r="G2597" s="96"/>
      <c r="H2597" s="96"/>
      <c r="I2597" s="96"/>
      <c r="J2597" s="104"/>
      <c r="K2597" s="104"/>
      <c r="L2597" s="104"/>
      <c r="M2597" s="104"/>
    </row>
    <row r="2598" spans="1:13" x14ac:dyDescent="0.25">
      <c r="A2598" s="96"/>
      <c r="B2598" s="96"/>
      <c r="C2598" s="96"/>
      <c r="D2598" s="95"/>
      <c r="E2598" s="96"/>
      <c r="F2598" s="96"/>
      <c r="G2598" s="96"/>
      <c r="H2598" s="96"/>
      <c r="I2598" s="96"/>
      <c r="J2598" s="104"/>
      <c r="K2598" s="104"/>
      <c r="L2598" s="104"/>
      <c r="M2598" s="104"/>
    </row>
    <row r="2599" spans="1:13" x14ac:dyDescent="0.25">
      <c r="A2599" s="96"/>
      <c r="B2599" s="96"/>
      <c r="C2599" s="96"/>
      <c r="D2599" s="95"/>
      <c r="E2599" s="96"/>
      <c r="F2599" s="96"/>
      <c r="G2599" s="96"/>
      <c r="H2599" s="96"/>
      <c r="I2599" s="96"/>
      <c r="J2599" s="104"/>
      <c r="K2599" s="104"/>
      <c r="L2599" s="104"/>
      <c r="M2599" s="104"/>
    </row>
    <row r="2600" spans="1:13" x14ac:dyDescent="0.25">
      <c r="A2600" s="96"/>
      <c r="B2600" s="96"/>
      <c r="C2600" s="96"/>
      <c r="D2600" s="95"/>
      <c r="E2600" s="96"/>
      <c r="F2600" s="96"/>
      <c r="G2600" s="96"/>
      <c r="H2600" s="96"/>
      <c r="I2600" s="96"/>
      <c r="J2600" s="104"/>
      <c r="K2600" s="104"/>
      <c r="L2600" s="104"/>
      <c r="M2600" s="104"/>
    </row>
    <row r="2601" spans="1:13" x14ac:dyDescent="0.25">
      <c r="A2601" s="96"/>
      <c r="B2601" s="96"/>
      <c r="C2601" s="96"/>
      <c r="D2601" s="95"/>
      <c r="E2601" s="96"/>
      <c r="F2601" s="96"/>
      <c r="G2601" s="96"/>
      <c r="H2601" s="96"/>
      <c r="I2601" s="96"/>
      <c r="J2601" s="104"/>
      <c r="K2601" s="104"/>
      <c r="L2601" s="104"/>
      <c r="M2601" s="104"/>
    </row>
    <row r="2602" spans="1:13" x14ac:dyDescent="0.25">
      <c r="A2602" s="96"/>
      <c r="B2602" s="96"/>
      <c r="C2602" s="96"/>
      <c r="D2602" s="95"/>
      <c r="E2602" s="96"/>
      <c r="F2602" s="96"/>
      <c r="G2602" s="96"/>
      <c r="H2602" s="96"/>
      <c r="I2602" s="96"/>
      <c r="J2602" s="104"/>
      <c r="K2602" s="104"/>
      <c r="L2602" s="104"/>
      <c r="M2602" s="104"/>
    </row>
    <row r="2603" spans="1:13" x14ac:dyDescent="0.25">
      <c r="A2603" s="96"/>
      <c r="B2603" s="96"/>
      <c r="C2603" s="96"/>
      <c r="D2603" s="95"/>
      <c r="E2603" s="96"/>
      <c r="F2603" s="96"/>
      <c r="G2603" s="96"/>
      <c r="H2603" s="96"/>
      <c r="I2603" s="96"/>
      <c r="J2603" s="104"/>
      <c r="K2603" s="104"/>
      <c r="L2603" s="104"/>
      <c r="M2603" s="104"/>
    </row>
    <row r="2604" spans="1:13" x14ac:dyDescent="0.25">
      <c r="A2604" s="96"/>
      <c r="B2604" s="96"/>
      <c r="C2604" s="96"/>
      <c r="D2604" s="95"/>
      <c r="E2604" s="96"/>
      <c r="F2604" s="96"/>
      <c r="G2604" s="96"/>
      <c r="H2604" s="96"/>
      <c r="I2604" s="96"/>
      <c r="J2604" s="104"/>
      <c r="K2604" s="104"/>
      <c r="L2604" s="104"/>
      <c r="M2604" s="104"/>
    </row>
    <row r="2605" spans="1:13" x14ac:dyDescent="0.25">
      <c r="A2605" s="96"/>
      <c r="B2605" s="96"/>
      <c r="C2605" s="96"/>
      <c r="D2605" s="95"/>
      <c r="E2605" s="96"/>
      <c r="F2605" s="96"/>
      <c r="G2605" s="96"/>
      <c r="H2605" s="96"/>
      <c r="I2605" s="96"/>
      <c r="J2605" s="104"/>
      <c r="K2605" s="104"/>
      <c r="L2605" s="104"/>
      <c r="M2605" s="104"/>
    </row>
    <row r="2606" spans="1:13" x14ac:dyDescent="0.25">
      <c r="A2606" s="96"/>
      <c r="B2606" s="96"/>
      <c r="C2606" s="96"/>
      <c r="D2606" s="95"/>
      <c r="E2606" s="96"/>
      <c r="F2606" s="96"/>
      <c r="G2606" s="96"/>
      <c r="H2606" s="96"/>
      <c r="I2606" s="96"/>
      <c r="J2606" s="104"/>
      <c r="K2606" s="104"/>
      <c r="L2606" s="104"/>
      <c r="M2606" s="104"/>
    </row>
    <row r="2607" spans="1:13" x14ac:dyDescent="0.25">
      <c r="A2607" s="96"/>
      <c r="B2607" s="96"/>
      <c r="C2607" s="96"/>
      <c r="D2607" s="95"/>
      <c r="E2607" s="96"/>
      <c r="F2607" s="96"/>
      <c r="G2607" s="96"/>
      <c r="H2607" s="96"/>
      <c r="I2607" s="96"/>
      <c r="J2607" s="104"/>
      <c r="K2607" s="104"/>
      <c r="L2607" s="104"/>
      <c r="M2607" s="104"/>
    </row>
    <row r="2608" spans="1:13" x14ac:dyDescent="0.25">
      <c r="A2608" s="96"/>
      <c r="B2608" s="96"/>
      <c r="C2608" s="96"/>
      <c r="D2608" s="95"/>
      <c r="E2608" s="96"/>
      <c r="F2608" s="96"/>
      <c r="G2608" s="96"/>
      <c r="H2608" s="96"/>
      <c r="I2608" s="96"/>
      <c r="J2608" s="104"/>
      <c r="K2608" s="104"/>
      <c r="L2608" s="104"/>
      <c r="M2608" s="104"/>
    </row>
    <row r="2609" spans="1:13" x14ac:dyDescent="0.25">
      <c r="A2609" s="96"/>
      <c r="B2609" s="96"/>
      <c r="C2609" s="96"/>
      <c r="D2609" s="95"/>
      <c r="E2609" s="96"/>
      <c r="F2609" s="96"/>
      <c r="G2609" s="96"/>
      <c r="H2609" s="96"/>
      <c r="I2609" s="96"/>
      <c r="J2609" s="104"/>
      <c r="K2609" s="104"/>
      <c r="L2609" s="104"/>
      <c r="M2609" s="104"/>
    </row>
    <row r="2610" spans="1:13" x14ac:dyDescent="0.25">
      <c r="A2610" s="96"/>
      <c r="B2610" s="96"/>
      <c r="C2610" s="96"/>
      <c r="D2610" s="95"/>
      <c r="E2610" s="96"/>
      <c r="F2610" s="96"/>
      <c r="G2610" s="96"/>
      <c r="H2610" s="96"/>
      <c r="I2610" s="96"/>
      <c r="J2610" s="104"/>
      <c r="K2610" s="104"/>
      <c r="L2610" s="104"/>
      <c r="M2610" s="104"/>
    </row>
    <row r="2611" spans="1:13" x14ac:dyDescent="0.25">
      <c r="A2611" s="96"/>
      <c r="B2611" s="96"/>
      <c r="C2611" s="96"/>
      <c r="D2611" s="95"/>
      <c r="E2611" s="96"/>
      <c r="F2611" s="96"/>
      <c r="G2611" s="96"/>
      <c r="H2611" s="96"/>
      <c r="I2611" s="96"/>
      <c r="J2611" s="104"/>
      <c r="K2611" s="104"/>
      <c r="L2611" s="104"/>
      <c r="M2611" s="104"/>
    </row>
    <row r="2612" spans="1:13" x14ac:dyDescent="0.25">
      <c r="A2612" s="96"/>
      <c r="B2612" s="96"/>
      <c r="C2612" s="96"/>
      <c r="D2612" s="95"/>
      <c r="E2612" s="96"/>
      <c r="F2612" s="96"/>
      <c r="G2612" s="96"/>
      <c r="H2612" s="96"/>
      <c r="I2612" s="96"/>
      <c r="J2612" s="104"/>
      <c r="K2612" s="104"/>
      <c r="L2612" s="104"/>
      <c r="M2612" s="104"/>
    </row>
    <row r="2613" spans="1:13" x14ac:dyDescent="0.25">
      <c r="A2613" s="96"/>
      <c r="B2613" s="96"/>
      <c r="C2613" s="96"/>
      <c r="D2613" s="95"/>
      <c r="E2613" s="96"/>
      <c r="F2613" s="96"/>
      <c r="G2613" s="96"/>
      <c r="H2613" s="96"/>
      <c r="I2613" s="96"/>
      <c r="J2613" s="104"/>
      <c r="K2613" s="104"/>
      <c r="L2613" s="104"/>
      <c r="M2613" s="104"/>
    </row>
    <row r="2614" spans="1:13" x14ac:dyDescent="0.25">
      <c r="A2614" s="96"/>
      <c r="B2614" s="96"/>
      <c r="C2614" s="96"/>
      <c r="D2614" s="95"/>
      <c r="E2614" s="96"/>
      <c r="F2614" s="96"/>
      <c r="G2614" s="96"/>
      <c r="H2614" s="96"/>
      <c r="I2614" s="96"/>
      <c r="J2614" s="104"/>
      <c r="K2614" s="104"/>
      <c r="L2614" s="104"/>
      <c r="M2614" s="104"/>
    </row>
    <row r="2615" spans="1:13" x14ac:dyDescent="0.25">
      <c r="A2615" s="96"/>
      <c r="B2615" s="96"/>
      <c r="C2615" s="96"/>
      <c r="D2615" s="95"/>
      <c r="E2615" s="96"/>
      <c r="F2615" s="96"/>
      <c r="G2615" s="96"/>
      <c r="H2615" s="96"/>
      <c r="I2615" s="96"/>
      <c r="J2615" s="104"/>
      <c r="K2615" s="104"/>
      <c r="L2615" s="104"/>
      <c r="M2615" s="104"/>
    </row>
    <row r="2616" spans="1:13" x14ac:dyDescent="0.25">
      <c r="A2616" s="96"/>
      <c r="B2616" s="96"/>
      <c r="C2616" s="96"/>
      <c r="D2616" s="95"/>
      <c r="E2616" s="96"/>
      <c r="F2616" s="96"/>
      <c r="G2616" s="96"/>
      <c r="H2616" s="96"/>
      <c r="I2616" s="96"/>
      <c r="J2616" s="104"/>
      <c r="K2616" s="104"/>
      <c r="L2616" s="104"/>
      <c r="M2616" s="104"/>
    </row>
    <row r="2617" spans="1:13" x14ac:dyDescent="0.25">
      <c r="A2617" s="96"/>
      <c r="B2617" s="96"/>
      <c r="C2617" s="96"/>
      <c r="D2617" s="95"/>
      <c r="E2617" s="96"/>
      <c r="F2617" s="96"/>
      <c r="G2617" s="96"/>
      <c r="H2617" s="96"/>
      <c r="I2617" s="96"/>
      <c r="J2617" s="104"/>
      <c r="K2617" s="104"/>
      <c r="L2617" s="104"/>
      <c r="M2617" s="104"/>
    </row>
    <row r="2618" spans="1:13" x14ac:dyDescent="0.25">
      <c r="A2618" s="96"/>
      <c r="B2618" s="96"/>
      <c r="C2618" s="96"/>
      <c r="D2618" s="95"/>
      <c r="E2618" s="96"/>
      <c r="F2618" s="96"/>
      <c r="G2618" s="96"/>
      <c r="H2618" s="96"/>
      <c r="I2618" s="96"/>
      <c r="J2618" s="104"/>
      <c r="K2618" s="104"/>
      <c r="L2618" s="104"/>
      <c r="M2618" s="104"/>
    </row>
    <row r="2619" spans="1:13" x14ac:dyDescent="0.25">
      <c r="A2619" s="96"/>
      <c r="B2619" s="96"/>
      <c r="C2619" s="96"/>
      <c r="D2619" s="95"/>
      <c r="E2619" s="96"/>
      <c r="F2619" s="96"/>
      <c r="G2619" s="96"/>
      <c r="H2619" s="96"/>
      <c r="I2619" s="96"/>
      <c r="J2619" s="104"/>
      <c r="K2619" s="104"/>
      <c r="L2619" s="104"/>
      <c r="M2619" s="104"/>
    </row>
    <row r="2620" spans="1:13" x14ac:dyDescent="0.25">
      <c r="A2620" s="96"/>
      <c r="B2620" s="96"/>
      <c r="C2620" s="96"/>
      <c r="D2620" s="95"/>
      <c r="E2620" s="96"/>
      <c r="F2620" s="96"/>
      <c r="G2620" s="96"/>
      <c r="H2620" s="96"/>
      <c r="I2620" s="96"/>
      <c r="J2620" s="104"/>
      <c r="K2620" s="104"/>
      <c r="L2620" s="104"/>
      <c r="M2620" s="104"/>
    </row>
    <row r="2621" spans="1:13" x14ac:dyDescent="0.25">
      <c r="A2621" s="96"/>
      <c r="B2621" s="96"/>
      <c r="C2621" s="96"/>
      <c r="D2621" s="95"/>
      <c r="E2621" s="96"/>
      <c r="F2621" s="96"/>
      <c r="G2621" s="96"/>
      <c r="H2621" s="96"/>
      <c r="I2621" s="96"/>
      <c r="J2621" s="104"/>
      <c r="K2621" s="104"/>
      <c r="L2621" s="104"/>
      <c r="M2621" s="104"/>
    </row>
    <row r="2622" spans="1:13" x14ac:dyDescent="0.25">
      <c r="A2622" s="96"/>
      <c r="B2622" s="96"/>
      <c r="C2622" s="96"/>
      <c r="D2622" s="95"/>
      <c r="E2622" s="96"/>
      <c r="F2622" s="96"/>
      <c r="G2622" s="96"/>
      <c r="H2622" s="96"/>
      <c r="I2622" s="96"/>
      <c r="J2622" s="104"/>
      <c r="K2622" s="104"/>
      <c r="L2622" s="104"/>
      <c r="M2622" s="104"/>
    </row>
    <row r="2623" spans="1:13" x14ac:dyDescent="0.25">
      <c r="A2623" s="96"/>
      <c r="B2623" s="96"/>
      <c r="C2623" s="96"/>
      <c r="D2623" s="95"/>
      <c r="E2623" s="96"/>
      <c r="F2623" s="96"/>
      <c r="G2623" s="96"/>
      <c r="H2623" s="96"/>
      <c r="I2623" s="96"/>
      <c r="J2623" s="104"/>
      <c r="K2623" s="104"/>
      <c r="L2623" s="104"/>
      <c r="M2623" s="104"/>
    </row>
    <row r="2624" spans="1:13" x14ac:dyDescent="0.25">
      <c r="A2624" s="96"/>
      <c r="B2624" s="96"/>
      <c r="C2624" s="96"/>
      <c r="D2624" s="95"/>
      <c r="E2624" s="96"/>
      <c r="F2624" s="96"/>
      <c r="G2624" s="96"/>
      <c r="H2624" s="96"/>
      <c r="I2624" s="96"/>
      <c r="J2624" s="104"/>
      <c r="K2624" s="104"/>
      <c r="L2624" s="104"/>
      <c r="M2624" s="104"/>
    </row>
    <row r="2625" spans="1:13" x14ac:dyDescent="0.25">
      <c r="A2625" s="96"/>
      <c r="B2625" s="96"/>
      <c r="C2625" s="96"/>
      <c r="D2625" s="95"/>
      <c r="E2625" s="96"/>
      <c r="F2625" s="96"/>
      <c r="G2625" s="96"/>
      <c r="H2625" s="96"/>
      <c r="I2625" s="96"/>
      <c r="J2625" s="104"/>
      <c r="K2625" s="104"/>
      <c r="L2625" s="104"/>
      <c r="M2625" s="104"/>
    </row>
    <row r="2626" spans="1:13" x14ac:dyDescent="0.25">
      <c r="A2626" s="96"/>
      <c r="B2626" s="96"/>
      <c r="C2626" s="96"/>
      <c r="D2626" s="95"/>
      <c r="E2626" s="96"/>
      <c r="F2626" s="96"/>
      <c r="G2626" s="96"/>
      <c r="H2626" s="96"/>
      <c r="I2626" s="96"/>
      <c r="J2626" s="104"/>
      <c r="K2626" s="104"/>
      <c r="L2626" s="104"/>
      <c r="M2626" s="104"/>
    </row>
    <row r="2627" spans="1:13" x14ac:dyDescent="0.25">
      <c r="A2627" s="96"/>
      <c r="B2627" s="96"/>
      <c r="C2627" s="96"/>
      <c r="D2627" s="95"/>
      <c r="E2627" s="96"/>
      <c r="F2627" s="96"/>
      <c r="G2627" s="96"/>
      <c r="H2627" s="96"/>
      <c r="I2627" s="96"/>
      <c r="J2627" s="104"/>
      <c r="K2627" s="104"/>
      <c r="L2627" s="104"/>
      <c r="M2627" s="104"/>
    </row>
    <row r="2628" spans="1:13" x14ac:dyDescent="0.25">
      <c r="A2628" s="96"/>
      <c r="B2628" s="96"/>
      <c r="C2628" s="96"/>
      <c r="D2628" s="95"/>
      <c r="E2628" s="96"/>
      <c r="F2628" s="96"/>
      <c r="G2628" s="96"/>
      <c r="H2628" s="96"/>
      <c r="I2628" s="96"/>
      <c r="J2628" s="104"/>
      <c r="K2628" s="104"/>
      <c r="L2628" s="104"/>
      <c r="M2628" s="104"/>
    </row>
    <row r="2629" spans="1:13" x14ac:dyDescent="0.25">
      <c r="A2629" s="96"/>
      <c r="B2629" s="96"/>
      <c r="C2629" s="96"/>
      <c r="D2629" s="95"/>
      <c r="E2629" s="96"/>
      <c r="F2629" s="96"/>
      <c r="G2629" s="96"/>
      <c r="H2629" s="96"/>
      <c r="I2629" s="96"/>
      <c r="J2629" s="104"/>
      <c r="K2629" s="104"/>
      <c r="L2629" s="104"/>
      <c r="M2629" s="104"/>
    </row>
    <row r="2630" spans="1:13" x14ac:dyDescent="0.25">
      <c r="A2630" s="96"/>
      <c r="B2630" s="96"/>
      <c r="C2630" s="96"/>
      <c r="D2630" s="95"/>
      <c r="E2630" s="96"/>
      <c r="F2630" s="96"/>
      <c r="G2630" s="96"/>
      <c r="H2630" s="96"/>
      <c r="I2630" s="96"/>
      <c r="J2630" s="104"/>
      <c r="K2630" s="104"/>
      <c r="L2630" s="104"/>
      <c r="M2630" s="104"/>
    </row>
    <row r="2631" spans="1:13" x14ac:dyDescent="0.25">
      <c r="A2631" s="96"/>
      <c r="B2631" s="96"/>
      <c r="C2631" s="96"/>
      <c r="D2631" s="95"/>
      <c r="E2631" s="96"/>
      <c r="F2631" s="96"/>
      <c r="G2631" s="96"/>
      <c r="H2631" s="96"/>
      <c r="I2631" s="96"/>
      <c r="J2631" s="104"/>
      <c r="K2631" s="104"/>
      <c r="L2631" s="104"/>
      <c r="M2631" s="104"/>
    </row>
    <row r="2632" spans="1:13" x14ac:dyDescent="0.25">
      <c r="A2632" s="96"/>
      <c r="B2632" s="96"/>
      <c r="C2632" s="96"/>
      <c r="D2632" s="95"/>
      <c r="E2632" s="96"/>
      <c r="F2632" s="96"/>
      <c r="G2632" s="96"/>
      <c r="H2632" s="96"/>
      <c r="I2632" s="96"/>
      <c r="J2632" s="104"/>
      <c r="K2632" s="104"/>
      <c r="L2632" s="104"/>
      <c r="M2632" s="104"/>
    </row>
    <row r="2633" spans="1:13" x14ac:dyDescent="0.25">
      <c r="A2633" s="96"/>
      <c r="B2633" s="96"/>
      <c r="C2633" s="96"/>
      <c r="D2633" s="95"/>
      <c r="E2633" s="96"/>
      <c r="F2633" s="96"/>
      <c r="G2633" s="96"/>
      <c r="H2633" s="96"/>
      <c r="I2633" s="96"/>
      <c r="J2633" s="104"/>
      <c r="K2633" s="104"/>
      <c r="L2633" s="104"/>
      <c r="M2633" s="104"/>
    </row>
    <row r="2634" spans="1:13" x14ac:dyDescent="0.25">
      <c r="A2634" s="96"/>
      <c r="B2634" s="96"/>
      <c r="C2634" s="96"/>
      <c r="D2634" s="95"/>
      <c r="E2634" s="96"/>
      <c r="F2634" s="96"/>
      <c r="G2634" s="96"/>
      <c r="H2634" s="96"/>
      <c r="I2634" s="96"/>
      <c r="J2634" s="104"/>
      <c r="K2634" s="104"/>
      <c r="L2634" s="104"/>
      <c r="M2634" s="104"/>
    </row>
    <row r="2635" spans="1:13" x14ac:dyDescent="0.25">
      <c r="A2635" s="96"/>
      <c r="B2635" s="96"/>
      <c r="C2635" s="96"/>
      <c r="D2635" s="95"/>
      <c r="E2635" s="96"/>
      <c r="F2635" s="96"/>
      <c r="G2635" s="96"/>
      <c r="H2635" s="96"/>
      <c r="I2635" s="96"/>
      <c r="J2635" s="104"/>
      <c r="K2635" s="104"/>
      <c r="L2635" s="104"/>
      <c r="M2635" s="104"/>
    </row>
    <row r="2636" spans="1:13" x14ac:dyDescent="0.25">
      <c r="A2636" s="96"/>
      <c r="B2636" s="96"/>
      <c r="C2636" s="96"/>
      <c r="D2636" s="95"/>
      <c r="E2636" s="96"/>
      <c r="F2636" s="96"/>
      <c r="G2636" s="96"/>
      <c r="H2636" s="96"/>
      <c r="I2636" s="96"/>
      <c r="J2636" s="104"/>
      <c r="K2636" s="104"/>
      <c r="L2636" s="104"/>
      <c r="M2636" s="104"/>
    </row>
    <row r="2637" spans="1:13" x14ac:dyDescent="0.25">
      <c r="A2637" s="96"/>
      <c r="B2637" s="96"/>
      <c r="C2637" s="96"/>
      <c r="D2637" s="95"/>
      <c r="E2637" s="96"/>
      <c r="F2637" s="96"/>
      <c r="G2637" s="96"/>
      <c r="H2637" s="96"/>
      <c r="I2637" s="96"/>
      <c r="J2637" s="104"/>
      <c r="K2637" s="104"/>
      <c r="L2637" s="104"/>
      <c r="M2637" s="104"/>
    </row>
    <row r="2638" spans="1:13" x14ac:dyDescent="0.25">
      <c r="A2638" s="96"/>
      <c r="B2638" s="96"/>
      <c r="C2638" s="96"/>
      <c r="D2638" s="95"/>
      <c r="E2638" s="96"/>
      <c r="F2638" s="96"/>
      <c r="G2638" s="96"/>
      <c r="H2638" s="96"/>
      <c r="I2638" s="96"/>
      <c r="J2638" s="104"/>
      <c r="K2638" s="104"/>
      <c r="L2638" s="104"/>
      <c r="M2638" s="104"/>
    </row>
    <row r="2639" spans="1:13" x14ac:dyDescent="0.25">
      <c r="A2639" s="96"/>
      <c r="B2639" s="96"/>
      <c r="C2639" s="96"/>
      <c r="D2639" s="95"/>
      <c r="E2639" s="96"/>
      <c r="F2639" s="96"/>
      <c r="G2639" s="96"/>
      <c r="H2639" s="96"/>
      <c r="I2639" s="96"/>
      <c r="J2639" s="104"/>
      <c r="K2639" s="104"/>
      <c r="L2639" s="104"/>
      <c r="M2639" s="104"/>
    </row>
    <row r="2640" spans="1:13" x14ac:dyDescent="0.25">
      <c r="A2640" s="96"/>
      <c r="B2640" s="96"/>
      <c r="C2640" s="96"/>
      <c r="D2640" s="95"/>
      <c r="E2640" s="96"/>
      <c r="F2640" s="96"/>
      <c r="G2640" s="96"/>
      <c r="H2640" s="96"/>
      <c r="I2640" s="96"/>
      <c r="J2640" s="104"/>
      <c r="K2640" s="104"/>
      <c r="L2640" s="104"/>
      <c r="M2640" s="104"/>
    </row>
    <row r="2641" spans="1:13" x14ac:dyDescent="0.25">
      <c r="A2641" s="96"/>
      <c r="B2641" s="96"/>
      <c r="C2641" s="96"/>
      <c r="D2641" s="95"/>
      <c r="E2641" s="96"/>
      <c r="F2641" s="96"/>
      <c r="G2641" s="96"/>
      <c r="H2641" s="96"/>
      <c r="I2641" s="96"/>
      <c r="J2641" s="104"/>
      <c r="K2641" s="104"/>
      <c r="L2641" s="104"/>
      <c r="M2641" s="104"/>
    </row>
    <row r="2642" spans="1:13" x14ac:dyDescent="0.25">
      <c r="A2642" s="96"/>
      <c r="B2642" s="96"/>
      <c r="C2642" s="96"/>
      <c r="D2642" s="95"/>
      <c r="E2642" s="96"/>
      <c r="F2642" s="96"/>
      <c r="G2642" s="96"/>
      <c r="H2642" s="96"/>
      <c r="I2642" s="96"/>
      <c r="J2642" s="104"/>
      <c r="K2642" s="104"/>
      <c r="L2642" s="104"/>
      <c r="M2642" s="104"/>
    </row>
    <row r="2643" spans="1:13" x14ac:dyDescent="0.25">
      <c r="A2643" s="96"/>
      <c r="B2643" s="96"/>
      <c r="C2643" s="96"/>
      <c r="D2643" s="95"/>
      <c r="E2643" s="96"/>
      <c r="F2643" s="96"/>
      <c r="G2643" s="96"/>
      <c r="H2643" s="96"/>
      <c r="I2643" s="96"/>
      <c r="J2643" s="104"/>
      <c r="K2643" s="104"/>
      <c r="L2643" s="104"/>
      <c r="M2643" s="104"/>
    </row>
    <row r="2644" spans="1:13" x14ac:dyDescent="0.25">
      <c r="A2644" s="96"/>
      <c r="B2644" s="96"/>
      <c r="C2644" s="96"/>
      <c r="D2644" s="95"/>
      <c r="E2644" s="96"/>
      <c r="F2644" s="96"/>
      <c r="G2644" s="96"/>
      <c r="H2644" s="96"/>
      <c r="I2644" s="96"/>
      <c r="J2644" s="104"/>
      <c r="K2644" s="104"/>
      <c r="L2644" s="104"/>
      <c r="M2644" s="104"/>
    </row>
    <row r="2645" spans="1:13" x14ac:dyDescent="0.25">
      <c r="A2645" s="96"/>
      <c r="B2645" s="96"/>
      <c r="C2645" s="96"/>
      <c r="D2645" s="95"/>
      <c r="E2645" s="96"/>
      <c r="F2645" s="96"/>
      <c r="G2645" s="96"/>
      <c r="H2645" s="96"/>
      <c r="I2645" s="96"/>
      <c r="J2645" s="104"/>
      <c r="K2645" s="104"/>
      <c r="L2645" s="104"/>
      <c r="M2645" s="104"/>
    </row>
    <row r="2646" spans="1:13" x14ac:dyDescent="0.25">
      <c r="A2646" s="96"/>
      <c r="B2646" s="96"/>
      <c r="C2646" s="96"/>
      <c r="D2646" s="95"/>
      <c r="E2646" s="96"/>
      <c r="F2646" s="96"/>
      <c r="G2646" s="96"/>
      <c r="H2646" s="96"/>
      <c r="I2646" s="96"/>
      <c r="J2646" s="104"/>
      <c r="K2646" s="104"/>
      <c r="L2646" s="104"/>
      <c r="M2646" s="104"/>
    </row>
    <row r="2647" spans="1:13" x14ac:dyDescent="0.25">
      <c r="A2647" s="96"/>
      <c r="B2647" s="96"/>
      <c r="C2647" s="96"/>
      <c r="D2647" s="95"/>
      <c r="E2647" s="96"/>
      <c r="F2647" s="96"/>
      <c r="G2647" s="96"/>
      <c r="H2647" s="96"/>
      <c r="I2647" s="96"/>
      <c r="J2647" s="104"/>
      <c r="K2647" s="104"/>
      <c r="L2647" s="104"/>
      <c r="M2647" s="104"/>
    </row>
    <row r="2648" spans="1:13" x14ac:dyDescent="0.25">
      <c r="A2648" s="96"/>
      <c r="B2648" s="96"/>
      <c r="C2648" s="96"/>
      <c r="D2648" s="95"/>
      <c r="E2648" s="96"/>
      <c r="F2648" s="96"/>
      <c r="G2648" s="96"/>
      <c r="H2648" s="96"/>
      <c r="I2648" s="96"/>
      <c r="J2648" s="104"/>
      <c r="K2648" s="104"/>
      <c r="L2648" s="104"/>
      <c r="M2648" s="104"/>
    </row>
    <row r="2649" spans="1:13" x14ac:dyDescent="0.25">
      <c r="A2649" s="96"/>
      <c r="B2649" s="96"/>
      <c r="C2649" s="96"/>
      <c r="D2649" s="95"/>
      <c r="E2649" s="96"/>
      <c r="F2649" s="96"/>
      <c r="G2649" s="96"/>
      <c r="H2649" s="96"/>
      <c r="I2649" s="96"/>
      <c r="J2649" s="104"/>
      <c r="K2649" s="104"/>
      <c r="L2649" s="104"/>
      <c r="M2649" s="104"/>
    </row>
    <row r="2650" spans="1:13" x14ac:dyDescent="0.25">
      <c r="A2650" s="96"/>
      <c r="B2650" s="96"/>
      <c r="C2650" s="96"/>
      <c r="D2650" s="95"/>
      <c r="E2650" s="96"/>
      <c r="F2650" s="96"/>
      <c r="G2650" s="96"/>
      <c r="H2650" s="96"/>
      <c r="I2650" s="96"/>
      <c r="J2650" s="104"/>
      <c r="K2650" s="104"/>
      <c r="L2650" s="104"/>
      <c r="M2650" s="104"/>
    </row>
    <row r="2651" spans="1:13" x14ac:dyDescent="0.25">
      <c r="A2651" s="96"/>
      <c r="B2651" s="96"/>
      <c r="C2651" s="96"/>
      <c r="D2651" s="95"/>
      <c r="E2651" s="96"/>
      <c r="F2651" s="96"/>
      <c r="G2651" s="96"/>
      <c r="H2651" s="96"/>
      <c r="I2651" s="96"/>
      <c r="J2651" s="104"/>
      <c r="K2651" s="104"/>
      <c r="L2651" s="104"/>
      <c r="M2651" s="104"/>
    </row>
    <row r="2652" spans="1:13" x14ac:dyDescent="0.25">
      <c r="A2652" s="96"/>
      <c r="B2652" s="96"/>
      <c r="C2652" s="96"/>
      <c r="D2652" s="95"/>
      <c r="E2652" s="96"/>
      <c r="F2652" s="96"/>
      <c r="G2652" s="96"/>
      <c r="H2652" s="96"/>
      <c r="I2652" s="96"/>
      <c r="J2652" s="104"/>
      <c r="K2652" s="104"/>
      <c r="L2652" s="104"/>
      <c r="M2652" s="104"/>
    </row>
    <row r="2653" spans="1:13" x14ac:dyDescent="0.25">
      <c r="A2653" s="96"/>
      <c r="B2653" s="96"/>
      <c r="C2653" s="96"/>
      <c r="D2653" s="95"/>
      <c r="E2653" s="96"/>
      <c r="F2653" s="96"/>
      <c r="G2653" s="96"/>
      <c r="H2653" s="96"/>
      <c r="I2653" s="96"/>
      <c r="J2653" s="104"/>
      <c r="K2653" s="104"/>
      <c r="L2653" s="104"/>
      <c r="M2653" s="104"/>
    </row>
    <row r="2654" spans="1:13" x14ac:dyDescent="0.25">
      <c r="A2654" s="96"/>
      <c r="B2654" s="96"/>
      <c r="C2654" s="96"/>
      <c r="D2654" s="95"/>
      <c r="E2654" s="96"/>
      <c r="F2654" s="96"/>
      <c r="G2654" s="96"/>
      <c r="H2654" s="96"/>
      <c r="I2654" s="96"/>
      <c r="J2654" s="104"/>
      <c r="K2654" s="104"/>
      <c r="L2654" s="104"/>
      <c r="M2654" s="104"/>
    </row>
    <row r="2655" spans="1:13" x14ac:dyDescent="0.25">
      <c r="A2655" s="96"/>
      <c r="B2655" s="96"/>
      <c r="C2655" s="96"/>
      <c r="D2655" s="95"/>
      <c r="E2655" s="96"/>
      <c r="F2655" s="96"/>
      <c r="G2655" s="96"/>
      <c r="H2655" s="96"/>
      <c r="I2655" s="96"/>
      <c r="J2655" s="104"/>
      <c r="K2655" s="104"/>
      <c r="L2655" s="104"/>
      <c r="M2655" s="104"/>
    </row>
    <row r="2656" spans="1:13" x14ac:dyDescent="0.25">
      <c r="A2656" s="96"/>
      <c r="B2656" s="96"/>
      <c r="C2656" s="96"/>
      <c r="D2656" s="95"/>
      <c r="E2656" s="96"/>
      <c r="F2656" s="96"/>
      <c r="G2656" s="96"/>
      <c r="H2656" s="96"/>
      <c r="I2656" s="96"/>
      <c r="J2656" s="104"/>
      <c r="K2656" s="104"/>
      <c r="L2656" s="104"/>
      <c r="M2656" s="104"/>
    </row>
    <row r="2657" spans="1:13" x14ac:dyDescent="0.25">
      <c r="A2657" s="96"/>
      <c r="B2657" s="96"/>
      <c r="C2657" s="96"/>
      <c r="D2657" s="95"/>
      <c r="E2657" s="96"/>
      <c r="F2657" s="96"/>
      <c r="G2657" s="96"/>
      <c r="H2657" s="96"/>
      <c r="I2657" s="96"/>
      <c r="J2657" s="104"/>
      <c r="K2657" s="104"/>
      <c r="L2657" s="104"/>
      <c r="M2657" s="104"/>
    </row>
    <row r="2658" spans="1:13" x14ac:dyDescent="0.25">
      <c r="A2658" s="96"/>
      <c r="B2658" s="96"/>
      <c r="C2658" s="96"/>
      <c r="D2658" s="95"/>
      <c r="E2658" s="96"/>
      <c r="F2658" s="96"/>
      <c r="G2658" s="96"/>
      <c r="H2658" s="96"/>
      <c r="I2658" s="96"/>
      <c r="J2658" s="104"/>
      <c r="K2658" s="104"/>
      <c r="L2658" s="104"/>
      <c r="M2658" s="104"/>
    </row>
    <row r="2659" spans="1:13" x14ac:dyDescent="0.25">
      <c r="A2659" s="96"/>
      <c r="B2659" s="96"/>
      <c r="C2659" s="96"/>
      <c r="D2659" s="95"/>
      <c r="E2659" s="96"/>
      <c r="F2659" s="96"/>
      <c r="G2659" s="96"/>
      <c r="H2659" s="96"/>
      <c r="I2659" s="96"/>
      <c r="J2659" s="104"/>
      <c r="K2659" s="104"/>
      <c r="L2659" s="104"/>
      <c r="M2659" s="104"/>
    </row>
    <row r="2660" spans="1:13" x14ac:dyDescent="0.25">
      <c r="A2660" s="96"/>
      <c r="B2660" s="96"/>
      <c r="C2660" s="96"/>
      <c r="D2660" s="95"/>
      <c r="E2660" s="96"/>
      <c r="F2660" s="96"/>
      <c r="G2660" s="96"/>
      <c r="H2660" s="96"/>
      <c r="I2660" s="96"/>
      <c r="J2660" s="104"/>
      <c r="K2660" s="104"/>
      <c r="L2660" s="104"/>
      <c r="M2660" s="104"/>
    </row>
    <row r="2661" spans="1:13" x14ac:dyDescent="0.25">
      <c r="A2661" s="96"/>
      <c r="B2661" s="96"/>
      <c r="C2661" s="96"/>
      <c r="D2661" s="95"/>
      <c r="E2661" s="96"/>
      <c r="F2661" s="96"/>
      <c r="G2661" s="96"/>
      <c r="H2661" s="96"/>
      <c r="I2661" s="96"/>
      <c r="J2661" s="104"/>
      <c r="K2661" s="104"/>
      <c r="L2661" s="104"/>
      <c r="M2661" s="104"/>
    </row>
    <row r="2662" spans="1:13" x14ac:dyDescent="0.25">
      <c r="A2662" s="96"/>
      <c r="B2662" s="96"/>
      <c r="C2662" s="96"/>
      <c r="D2662" s="95"/>
      <c r="E2662" s="96"/>
      <c r="F2662" s="96"/>
      <c r="G2662" s="96"/>
      <c r="H2662" s="96"/>
      <c r="I2662" s="96"/>
      <c r="J2662" s="104"/>
      <c r="K2662" s="104"/>
      <c r="L2662" s="104"/>
      <c r="M2662" s="104"/>
    </row>
    <row r="2663" spans="1:13" x14ac:dyDescent="0.25">
      <c r="A2663" s="96"/>
      <c r="B2663" s="96"/>
      <c r="C2663" s="96"/>
      <c r="D2663" s="95"/>
      <c r="E2663" s="96"/>
      <c r="F2663" s="96"/>
      <c r="G2663" s="96"/>
      <c r="H2663" s="96"/>
      <c r="I2663" s="96"/>
      <c r="J2663" s="104"/>
      <c r="K2663" s="104"/>
      <c r="L2663" s="104"/>
      <c r="M2663" s="104"/>
    </row>
    <row r="2664" spans="1:13" x14ac:dyDescent="0.25">
      <c r="A2664" s="96"/>
      <c r="B2664" s="96"/>
      <c r="C2664" s="96"/>
      <c r="D2664" s="95"/>
      <c r="E2664" s="96"/>
      <c r="F2664" s="96"/>
      <c r="G2664" s="96"/>
      <c r="H2664" s="96"/>
      <c r="I2664" s="96"/>
      <c r="J2664" s="104"/>
      <c r="K2664" s="104"/>
      <c r="L2664" s="104"/>
      <c r="M2664" s="104"/>
    </row>
    <row r="2665" spans="1:13" x14ac:dyDescent="0.25">
      <c r="A2665" s="96"/>
      <c r="B2665" s="96"/>
      <c r="C2665" s="96"/>
      <c r="D2665" s="95"/>
      <c r="E2665" s="96"/>
      <c r="F2665" s="96"/>
      <c r="G2665" s="96"/>
      <c r="H2665" s="96"/>
      <c r="I2665" s="96"/>
      <c r="J2665" s="104"/>
      <c r="K2665" s="104"/>
      <c r="L2665" s="104"/>
      <c r="M2665" s="104"/>
    </row>
    <row r="2666" spans="1:13" x14ac:dyDescent="0.25">
      <c r="A2666" s="96"/>
      <c r="B2666" s="96"/>
      <c r="C2666" s="96"/>
      <c r="D2666" s="95"/>
      <c r="E2666" s="96"/>
      <c r="F2666" s="96"/>
      <c r="G2666" s="96"/>
      <c r="H2666" s="96"/>
      <c r="I2666" s="96"/>
      <c r="J2666" s="104"/>
      <c r="K2666" s="104"/>
      <c r="L2666" s="104"/>
      <c r="M2666" s="104"/>
    </row>
    <row r="2667" spans="1:13" x14ac:dyDescent="0.25">
      <c r="A2667" s="96"/>
      <c r="B2667" s="96"/>
      <c r="C2667" s="96"/>
      <c r="D2667" s="95"/>
      <c r="E2667" s="96"/>
      <c r="F2667" s="96"/>
      <c r="G2667" s="96"/>
      <c r="H2667" s="96"/>
      <c r="I2667" s="96"/>
      <c r="J2667" s="104"/>
      <c r="K2667" s="104"/>
      <c r="L2667" s="104"/>
      <c r="M2667" s="104"/>
    </row>
    <row r="2668" spans="1:13" x14ac:dyDescent="0.25">
      <c r="A2668" s="96"/>
      <c r="B2668" s="96"/>
      <c r="C2668" s="96"/>
      <c r="D2668" s="95"/>
      <c r="E2668" s="96"/>
      <c r="F2668" s="96"/>
      <c r="G2668" s="96"/>
      <c r="H2668" s="96"/>
      <c r="I2668" s="96"/>
      <c r="J2668" s="104"/>
      <c r="K2668" s="104"/>
      <c r="L2668" s="104"/>
      <c r="M2668" s="104"/>
    </row>
    <row r="2669" spans="1:13" x14ac:dyDescent="0.25">
      <c r="A2669" s="96"/>
      <c r="B2669" s="96"/>
      <c r="C2669" s="96"/>
      <c r="D2669" s="95"/>
      <c r="E2669" s="96"/>
      <c r="F2669" s="96"/>
      <c r="G2669" s="96"/>
      <c r="H2669" s="96"/>
      <c r="I2669" s="96"/>
      <c r="J2669" s="104"/>
      <c r="K2669" s="104"/>
      <c r="L2669" s="104"/>
      <c r="M2669" s="104"/>
    </row>
    <row r="2670" spans="1:13" x14ac:dyDescent="0.25">
      <c r="A2670" s="96"/>
      <c r="B2670" s="96"/>
      <c r="C2670" s="96"/>
      <c r="D2670" s="95"/>
      <c r="E2670" s="96"/>
      <c r="F2670" s="96"/>
      <c r="G2670" s="96"/>
      <c r="H2670" s="96"/>
      <c r="I2670" s="96"/>
      <c r="J2670" s="104"/>
      <c r="K2670" s="104"/>
      <c r="L2670" s="104"/>
      <c r="M2670" s="104"/>
    </row>
    <row r="2671" spans="1:13" x14ac:dyDescent="0.25">
      <c r="A2671" s="96"/>
      <c r="B2671" s="96"/>
      <c r="C2671" s="96"/>
      <c r="D2671" s="95"/>
      <c r="E2671" s="96"/>
      <c r="F2671" s="96"/>
      <c r="G2671" s="96"/>
      <c r="H2671" s="96"/>
      <c r="I2671" s="96"/>
      <c r="J2671" s="104"/>
      <c r="K2671" s="104"/>
      <c r="L2671" s="104"/>
      <c r="M2671" s="104"/>
    </row>
    <row r="2672" spans="1:13" x14ac:dyDescent="0.25">
      <c r="A2672" s="96"/>
      <c r="B2672" s="96"/>
      <c r="C2672" s="96"/>
      <c r="D2672" s="95"/>
      <c r="E2672" s="96"/>
      <c r="F2672" s="96"/>
      <c r="G2672" s="96"/>
      <c r="H2672" s="96"/>
      <c r="I2672" s="96"/>
      <c r="J2672" s="104"/>
      <c r="K2672" s="104"/>
      <c r="L2672" s="104"/>
      <c r="M2672" s="104"/>
    </row>
    <row r="2673" spans="1:13" x14ac:dyDescent="0.25">
      <c r="A2673" s="96"/>
      <c r="B2673" s="96"/>
      <c r="C2673" s="96"/>
      <c r="D2673" s="95"/>
      <c r="E2673" s="96"/>
      <c r="F2673" s="96"/>
      <c r="G2673" s="96"/>
      <c r="H2673" s="96"/>
      <c r="I2673" s="96"/>
      <c r="J2673" s="104"/>
      <c r="K2673" s="104"/>
      <c r="L2673" s="104"/>
      <c r="M2673" s="104"/>
    </row>
    <row r="2674" spans="1:13" x14ac:dyDescent="0.25">
      <c r="A2674" s="96"/>
      <c r="B2674" s="96"/>
      <c r="C2674" s="96"/>
      <c r="D2674" s="95"/>
      <c r="E2674" s="96"/>
      <c r="F2674" s="96"/>
      <c r="G2674" s="96"/>
      <c r="H2674" s="96"/>
      <c r="I2674" s="96"/>
      <c r="J2674" s="104"/>
      <c r="K2674" s="104"/>
      <c r="L2674" s="104"/>
      <c r="M2674" s="104"/>
    </row>
    <row r="2675" spans="1:13" x14ac:dyDescent="0.25">
      <c r="A2675" s="96"/>
      <c r="B2675" s="96"/>
      <c r="C2675" s="96"/>
      <c r="D2675" s="95"/>
      <c r="E2675" s="96"/>
      <c r="F2675" s="96"/>
      <c r="G2675" s="96"/>
      <c r="H2675" s="96"/>
      <c r="I2675" s="96"/>
      <c r="J2675" s="104"/>
      <c r="K2675" s="104"/>
      <c r="L2675" s="104"/>
      <c r="M2675" s="104"/>
    </row>
    <row r="2676" spans="1:13" x14ac:dyDescent="0.25">
      <c r="A2676" s="96"/>
      <c r="B2676" s="96"/>
      <c r="C2676" s="96"/>
      <c r="D2676" s="95"/>
      <c r="E2676" s="96"/>
      <c r="F2676" s="96"/>
      <c r="G2676" s="96"/>
      <c r="H2676" s="96"/>
      <c r="I2676" s="96"/>
      <c r="J2676" s="104"/>
      <c r="K2676" s="104"/>
      <c r="L2676" s="104"/>
      <c r="M2676" s="104"/>
    </row>
    <row r="2677" spans="1:13" x14ac:dyDescent="0.25">
      <c r="A2677" s="96"/>
      <c r="B2677" s="96"/>
      <c r="C2677" s="96"/>
      <c r="D2677" s="95"/>
      <c r="E2677" s="96"/>
      <c r="F2677" s="96"/>
      <c r="G2677" s="96"/>
      <c r="H2677" s="96"/>
      <c r="I2677" s="96"/>
      <c r="J2677" s="104"/>
      <c r="K2677" s="104"/>
      <c r="L2677" s="104"/>
      <c r="M2677" s="104"/>
    </row>
    <row r="2678" spans="1:13" x14ac:dyDescent="0.25">
      <c r="A2678" s="96"/>
      <c r="B2678" s="96"/>
      <c r="C2678" s="96"/>
      <c r="D2678" s="95"/>
      <c r="E2678" s="96"/>
      <c r="F2678" s="96"/>
      <c r="G2678" s="96"/>
      <c r="H2678" s="96"/>
      <c r="I2678" s="96"/>
      <c r="J2678" s="104"/>
      <c r="K2678" s="104"/>
      <c r="L2678" s="104"/>
      <c r="M2678" s="104"/>
    </row>
    <row r="2679" spans="1:13" x14ac:dyDescent="0.25">
      <c r="A2679" s="96"/>
      <c r="B2679" s="96"/>
      <c r="C2679" s="96"/>
      <c r="D2679" s="95"/>
      <c r="E2679" s="96"/>
      <c r="F2679" s="96"/>
      <c r="G2679" s="96"/>
      <c r="H2679" s="96"/>
      <c r="I2679" s="96"/>
      <c r="J2679" s="104"/>
      <c r="K2679" s="104"/>
      <c r="L2679" s="104"/>
      <c r="M2679" s="104"/>
    </row>
    <row r="2680" spans="1:13" x14ac:dyDescent="0.25">
      <c r="A2680" s="96"/>
      <c r="B2680" s="96"/>
      <c r="C2680" s="96"/>
      <c r="D2680" s="95"/>
      <c r="E2680" s="96"/>
      <c r="F2680" s="96"/>
      <c r="G2680" s="96"/>
      <c r="H2680" s="96"/>
      <c r="I2680" s="96"/>
      <c r="J2680" s="104"/>
      <c r="K2680" s="104"/>
      <c r="L2680" s="104"/>
      <c r="M2680" s="104"/>
    </row>
    <row r="2681" spans="1:13" x14ac:dyDescent="0.25">
      <c r="A2681" s="96"/>
      <c r="B2681" s="96"/>
      <c r="C2681" s="96"/>
      <c r="D2681" s="95"/>
      <c r="E2681" s="96"/>
      <c r="F2681" s="96"/>
      <c r="G2681" s="96"/>
      <c r="H2681" s="96"/>
      <c r="I2681" s="96"/>
      <c r="J2681" s="104"/>
      <c r="K2681" s="104"/>
      <c r="L2681" s="104"/>
      <c r="M2681" s="104"/>
    </row>
    <row r="2682" spans="1:13" x14ac:dyDescent="0.25">
      <c r="A2682" s="96"/>
      <c r="B2682" s="96"/>
      <c r="C2682" s="96"/>
      <c r="D2682" s="95"/>
      <c r="E2682" s="96"/>
      <c r="F2682" s="96"/>
      <c r="G2682" s="96"/>
      <c r="H2682" s="96"/>
      <c r="I2682" s="96"/>
      <c r="J2682" s="104"/>
      <c r="K2682" s="104"/>
      <c r="L2682" s="104"/>
      <c r="M2682" s="104"/>
    </row>
    <row r="2683" spans="1:13" x14ac:dyDescent="0.25">
      <c r="A2683" s="96"/>
      <c r="B2683" s="96"/>
      <c r="C2683" s="96"/>
      <c r="D2683" s="95"/>
      <c r="E2683" s="96"/>
      <c r="F2683" s="96"/>
      <c r="G2683" s="96"/>
      <c r="H2683" s="96"/>
      <c r="I2683" s="96"/>
      <c r="J2683" s="104"/>
      <c r="K2683" s="104"/>
      <c r="L2683" s="104"/>
      <c r="M2683" s="104"/>
    </row>
    <row r="2684" spans="1:13" x14ac:dyDescent="0.25">
      <c r="A2684" s="96"/>
      <c r="B2684" s="96"/>
      <c r="C2684" s="96"/>
      <c r="D2684" s="95"/>
      <c r="E2684" s="96"/>
      <c r="F2684" s="96"/>
      <c r="G2684" s="96"/>
      <c r="H2684" s="96"/>
      <c r="I2684" s="96"/>
      <c r="J2684" s="104"/>
      <c r="K2684" s="104"/>
      <c r="L2684" s="104"/>
      <c r="M2684" s="104"/>
    </row>
    <row r="2685" spans="1:13" x14ac:dyDescent="0.25">
      <c r="A2685" s="96"/>
      <c r="B2685" s="96"/>
      <c r="C2685" s="96"/>
      <c r="D2685" s="95"/>
      <c r="E2685" s="96"/>
      <c r="F2685" s="96"/>
      <c r="G2685" s="96"/>
      <c r="H2685" s="96"/>
      <c r="I2685" s="96"/>
      <c r="J2685" s="104"/>
      <c r="K2685" s="104"/>
      <c r="L2685" s="104"/>
      <c r="M2685" s="104"/>
    </row>
    <row r="2686" spans="1:13" x14ac:dyDescent="0.25">
      <c r="A2686" s="96"/>
      <c r="B2686" s="96"/>
      <c r="C2686" s="96"/>
      <c r="D2686" s="95"/>
      <c r="E2686" s="96"/>
      <c r="F2686" s="96"/>
      <c r="G2686" s="96"/>
      <c r="H2686" s="96"/>
      <c r="I2686" s="96"/>
      <c r="J2686" s="104"/>
      <c r="K2686" s="104"/>
      <c r="L2686" s="104"/>
      <c r="M2686" s="104"/>
    </row>
    <row r="2687" spans="1:13" x14ac:dyDescent="0.25">
      <c r="A2687" s="96"/>
      <c r="B2687" s="96"/>
      <c r="C2687" s="96"/>
      <c r="D2687" s="95"/>
      <c r="E2687" s="96"/>
      <c r="F2687" s="96"/>
      <c r="G2687" s="96"/>
      <c r="H2687" s="96"/>
      <c r="I2687" s="96"/>
      <c r="J2687" s="104"/>
      <c r="K2687" s="104"/>
      <c r="L2687" s="104"/>
      <c r="M2687" s="104"/>
    </row>
    <row r="2688" spans="1:13" x14ac:dyDescent="0.25">
      <c r="A2688" s="96"/>
      <c r="B2688" s="96"/>
      <c r="C2688" s="96"/>
      <c r="D2688" s="95"/>
      <c r="E2688" s="96"/>
      <c r="F2688" s="96"/>
      <c r="G2688" s="96"/>
      <c r="H2688" s="96"/>
      <c r="I2688" s="96"/>
      <c r="J2688" s="104"/>
      <c r="K2688" s="104"/>
      <c r="L2688" s="104"/>
      <c r="M2688" s="104"/>
    </row>
    <row r="2689" spans="1:13" x14ac:dyDescent="0.25">
      <c r="A2689" s="96"/>
      <c r="B2689" s="96"/>
      <c r="C2689" s="96"/>
      <c r="D2689" s="95"/>
      <c r="E2689" s="96"/>
      <c r="F2689" s="96"/>
      <c r="G2689" s="96"/>
      <c r="H2689" s="96"/>
      <c r="I2689" s="96"/>
      <c r="J2689" s="104"/>
      <c r="K2689" s="104"/>
      <c r="L2689" s="104"/>
      <c r="M2689" s="104"/>
    </row>
    <row r="2690" spans="1:13" x14ac:dyDescent="0.25">
      <c r="A2690" s="96"/>
      <c r="B2690" s="96"/>
      <c r="C2690" s="96"/>
      <c r="D2690" s="95"/>
      <c r="E2690" s="96"/>
      <c r="F2690" s="96"/>
      <c r="G2690" s="96"/>
      <c r="H2690" s="96"/>
      <c r="I2690" s="96"/>
      <c r="J2690" s="104"/>
      <c r="K2690" s="104"/>
      <c r="L2690" s="104"/>
      <c r="M2690" s="104"/>
    </row>
    <row r="2691" spans="1:13" x14ac:dyDescent="0.25">
      <c r="A2691" s="96"/>
      <c r="B2691" s="96"/>
      <c r="C2691" s="96"/>
      <c r="D2691" s="95"/>
      <c r="E2691" s="96"/>
      <c r="F2691" s="96"/>
      <c r="G2691" s="96"/>
      <c r="H2691" s="96"/>
      <c r="I2691" s="96"/>
      <c r="J2691" s="104"/>
      <c r="K2691" s="104"/>
      <c r="L2691" s="104"/>
      <c r="M2691" s="104"/>
    </row>
    <row r="2692" spans="1:13" x14ac:dyDescent="0.25">
      <c r="A2692" s="96"/>
      <c r="B2692" s="96"/>
      <c r="C2692" s="96"/>
      <c r="D2692" s="95"/>
      <c r="E2692" s="96"/>
      <c r="F2692" s="96"/>
      <c r="G2692" s="96"/>
      <c r="H2692" s="96"/>
      <c r="I2692" s="96"/>
      <c r="J2692" s="104"/>
      <c r="K2692" s="104"/>
      <c r="L2692" s="104"/>
      <c r="M2692" s="104"/>
    </row>
    <row r="2693" spans="1:13" x14ac:dyDescent="0.25">
      <c r="A2693" s="96"/>
      <c r="B2693" s="96"/>
      <c r="C2693" s="96"/>
      <c r="D2693" s="95"/>
      <c r="E2693" s="96"/>
      <c r="F2693" s="96"/>
      <c r="G2693" s="96"/>
      <c r="H2693" s="96"/>
      <c r="I2693" s="96"/>
      <c r="J2693" s="104"/>
      <c r="K2693" s="104"/>
      <c r="L2693" s="104"/>
      <c r="M2693" s="104"/>
    </row>
    <row r="2694" spans="1:13" x14ac:dyDescent="0.25">
      <c r="A2694" s="96"/>
      <c r="B2694" s="96"/>
      <c r="C2694" s="96"/>
      <c r="D2694" s="95"/>
      <c r="E2694" s="96"/>
      <c r="F2694" s="96"/>
      <c r="G2694" s="96"/>
      <c r="H2694" s="96"/>
      <c r="I2694" s="96"/>
      <c r="J2694" s="104"/>
      <c r="K2694" s="104"/>
      <c r="L2694" s="104"/>
      <c r="M2694" s="104"/>
    </row>
    <row r="2695" spans="1:13" x14ac:dyDescent="0.25">
      <c r="A2695" s="96"/>
      <c r="B2695" s="96"/>
      <c r="C2695" s="96"/>
      <c r="D2695" s="95"/>
      <c r="E2695" s="96"/>
      <c r="F2695" s="96"/>
      <c r="G2695" s="96"/>
      <c r="H2695" s="96"/>
      <c r="I2695" s="96"/>
      <c r="J2695" s="104"/>
      <c r="K2695" s="104"/>
      <c r="L2695" s="104"/>
      <c r="M2695" s="104"/>
    </row>
    <row r="2696" spans="1:13" x14ac:dyDescent="0.25">
      <c r="A2696" s="96"/>
      <c r="B2696" s="96"/>
      <c r="C2696" s="96"/>
      <c r="D2696" s="95"/>
      <c r="E2696" s="96"/>
      <c r="F2696" s="96"/>
      <c r="G2696" s="96"/>
      <c r="H2696" s="96"/>
      <c r="I2696" s="96"/>
      <c r="J2696" s="104"/>
      <c r="K2696" s="104"/>
      <c r="L2696" s="104"/>
      <c r="M2696" s="104"/>
    </row>
    <row r="2697" spans="1:13" x14ac:dyDescent="0.25">
      <c r="A2697" s="96"/>
      <c r="B2697" s="96"/>
      <c r="C2697" s="96"/>
      <c r="D2697" s="95"/>
      <c r="E2697" s="96"/>
      <c r="F2697" s="96"/>
      <c r="G2697" s="96"/>
      <c r="H2697" s="96"/>
      <c r="I2697" s="96"/>
      <c r="J2697" s="104"/>
      <c r="K2697" s="104"/>
      <c r="L2697" s="104"/>
      <c r="M2697" s="104"/>
    </row>
    <row r="2698" spans="1:13" x14ac:dyDescent="0.25">
      <c r="A2698" s="96"/>
      <c r="B2698" s="96"/>
      <c r="C2698" s="96"/>
      <c r="D2698" s="95"/>
      <c r="E2698" s="96"/>
      <c r="F2698" s="96"/>
      <c r="G2698" s="96"/>
      <c r="H2698" s="96"/>
      <c r="I2698" s="96"/>
      <c r="J2698" s="104"/>
      <c r="K2698" s="104"/>
      <c r="L2698" s="104"/>
      <c r="M2698" s="104"/>
    </row>
    <row r="2699" spans="1:13" x14ac:dyDescent="0.25">
      <c r="A2699" s="96"/>
      <c r="B2699" s="96"/>
      <c r="C2699" s="96"/>
      <c r="D2699" s="95"/>
      <c r="E2699" s="96"/>
      <c r="F2699" s="96"/>
      <c r="G2699" s="96"/>
      <c r="H2699" s="96"/>
      <c r="I2699" s="96"/>
      <c r="J2699" s="104"/>
      <c r="K2699" s="104"/>
      <c r="L2699" s="104"/>
      <c r="M2699" s="104"/>
    </row>
    <row r="2700" spans="1:13" x14ac:dyDescent="0.25">
      <c r="A2700" s="96"/>
      <c r="B2700" s="96"/>
      <c r="C2700" s="96"/>
      <c r="D2700" s="95"/>
      <c r="E2700" s="96"/>
      <c r="F2700" s="96"/>
      <c r="G2700" s="96"/>
      <c r="H2700" s="96"/>
      <c r="I2700" s="96"/>
      <c r="J2700" s="104"/>
      <c r="K2700" s="104"/>
      <c r="L2700" s="104"/>
      <c r="M2700" s="104"/>
    </row>
    <row r="2701" spans="1:13" x14ac:dyDescent="0.25">
      <c r="A2701" s="96"/>
      <c r="B2701" s="96"/>
      <c r="C2701" s="96"/>
      <c r="D2701" s="95"/>
      <c r="E2701" s="96"/>
      <c r="F2701" s="96"/>
      <c r="G2701" s="96"/>
      <c r="H2701" s="96"/>
      <c r="I2701" s="96"/>
      <c r="J2701" s="104"/>
      <c r="K2701" s="104"/>
      <c r="L2701" s="104"/>
      <c r="M2701" s="104"/>
    </row>
    <row r="2702" spans="1:13" x14ac:dyDescent="0.25">
      <c r="A2702" s="96"/>
      <c r="B2702" s="96"/>
      <c r="C2702" s="96"/>
      <c r="D2702" s="95"/>
      <c r="E2702" s="96"/>
      <c r="F2702" s="96"/>
      <c r="G2702" s="96"/>
      <c r="H2702" s="96"/>
      <c r="I2702" s="96"/>
      <c r="J2702" s="104"/>
      <c r="K2702" s="104"/>
      <c r="L2702" s="104"/>
      <c r="M2702" s="104"/>
    </row>
    <row r="2703" spans="1:13" x14ac:dyDescent="0.25">
      <c r="A2703" s="96"/>
      <c r="B2703" s="96"/>
      <c r="C2703" s="96"/>
      <c r="D2703" s="95"/>
      <c r="E2703" s="96"/>
      <c r="F2703" s="96"/>
      <c r="G2703" s="96"/>
      <c r="H2703" s="96"/>
      <c r="I2703" s="96"/>
      <c r="J2703" s="104"/>
      <c r="K2703" s="104"/>
      <c r="L2703" s="104"/>
      <c r="M2703" s="104"/>
    </row>
    <row r="2704" spans="1:13" x14ac:dyDescent="0.25">
      <c r="A2704" s="96"/>
      <c r="B2704" s="96"/>
      <c r="C2704" s="96"/>
      <c r="D2704" s="95"/>
      <c r="E2704" s="96"/>
      <c r="F2704" s="96"/>
      <c r="G2704" s="96"/>
      <c r="H2704" s="96"/>
      <c r="I2704" s="96"/>
      <c r="J2704" s="104"/>
      <c r="K2704" s="104"/>
      <c r="L2704" s="104"/>
      <c r="M2704" s="104"/>
    </row>
    <row r="2705" spans="1:13" x14ac:dyDescent="0.25">
      <c r="A2705" s="96"/>
      <c r="B2705" s="96"/>
      <c r="C2705" s="96"/>
      <c r="D2705" s="95"/>
      <c r="E2705" s="96"/>
      <c r="F2705" s="96"/>
      <c r="G2705" s="96"/>
      <c r="H2705" s="96"/>
      <c r="I2705" s="96"/>
      <c r="J2705" s="104"/>
      <c r="K2705" s="104"/>
      <c r="L2705" s="104"/>
      <c r="M2705" s="104"/>
    </row>
    <row r="2706" spans="1:13" x14ac:dyDescent="0.25">
      <c r="A2706" s="96"/>
      <c r="B2706" s="96"/>
      <c r="C2706" s="96"/>
      <c r="D2706" s="95"/>
      <c r="E2706" s="96"/>
      <c r="F2706" s="96"/>
      <c r="G2706" s="96"/>
      <c r="H2706" s="96"/>
      <c r="I2706" s="96"/>
      <c r="J2706" s="104"/>
      <c r="K2706" s="104"/>
      <c r="L2706" s="104"/>
      <c r="M2706" s="104"/>
    </row>
    <row r="2707" spans="1:13" x14ac:dyDescent="0.25">
      <c r="A2707" s="96"/>
      <c r="B2707" s="96"/>
      <c r="C2707" s="96"/>
      <c r="D2707" s="95"/>
      <c r="E2707" s="96"/>
      <c r="F2707" s="96"/>
      <c r="G2707" s="96"/>
      <c r="H2707" s="96"/>
      <c r="I2707" s="96"/>
      <c r="J2707" s="104"/>
      <c r="K2707" s="104"/>
      <c r="L2707" s="104"/>
      <c r="M2707" s="104"/>
    </row>
    <row r="2708" spans="1:13" x14ac:dyDescent="0.25">
      <c r="A2708" s="96"/>
      <c r="B2708" s="96"/>
      <c r="C2708" s="96"/>
      <c r="D2708" s="95"/>
      <c r="E2708" s="96"/>
      <c r="F2708" s="96"/>
      <c r="G2708" s="96"/>
      <c r="H2708" s="96"/>
      <c r="I2708" s="96"/>
      <c r="J2708" s="104"/>
      <c r="K2708" s="104"/>
      <c r="L2708" s="104"/>
      <c r="M2708" s="104"/>
    </row>
    <row r="2709" spans="1:13" x14ac:dyDescent="0.25">
      <c r="A2709" s="96"/>
      <c r="B2709" s="96"/>
      <c r="C2709" s="96"/>
      <c r="D2709" s="95"/>
      <c r="E2709" s="96"/>
      <c r="F2709" s="96"/>
      <c r="G2709" s="96"/>
      <c r="H2709" s="96"/>
      <c r="I2709" s="96"/>
      <c r="J2709" s="104"/>
      <c r="K2709" s="104"/>
      <c r="L2709" s="104"/>
      <c r="M2709" s="104"/>
    </row>
    <row r="2710" spans="1:13" x14ac:dyDescent="0.25">
      <c r="A2710" s="96"/>
      <c r="B2710" s="96"/>
      <c r="C2710" s="96"/>
      <c r="D2710" s="95"/>
      <c r="E2710" s="96"/>
      <c r="F2710" s="96"/>
      <c r="G2710" s="96"/>
      <c r="H2710" s="96"/>
      <c r="I2710" s="96"/>
      <c r="J2710" s="104"/>
      <c r="K2710" s="104"/>
      <c r="L2710" s="104"/>
      <c r="M2710" s="104"/>
    </row>
    <row r="2711" spans="1:13" x14ac:dyDescent="0.25">
      <c r="A2711" s="96"/>
      <c r="B2711" s="96"/>
      <c r="C2711" s="96"/>
      <c r="D2711" s="95"/>
      <c r="E2711" s="96"/>
      <c r="F2711" s="96"/>
      <c r="G2711" s="96"/>
      <c r="H2711" s="96"/>
      <c r="I2711" s="96"/>
      <c r="J2711" s="104"/>
      <c r="K2711" s="104"/>
      <c r="L2711" s="104"/>
      <c r="M2711" s="104"/>
    </row>
    <row r="2712" spans="1:13" x14ac:dyDescent="0.25">
      <c r="A2712" s="96"/>
      <c r="B2712" s="96"/>
      <c r="C2712" s="96"/>
      <c r="D2712" s="95"/>
      <c r="E2712" s="96"/>
      <c r="F2712" s="96"/>
      <c r="G2712" s="96"/>
      <c r="H2712" s="96"/>
      <c r="I2712" s="96"/>
      <c r="J2712" s="104"/>
      <c r="K2712" s="104"/>
      <c r="L2712" s="104"/>
      <c r="M2712" s="104"/>
    </row>
    <row r="2713" spans="1:13" x14ac:dyDescent="0.25">
      <c r="A2713" s="96"/>
      <c r="B2713" s="96"/>
      <c r="C2713" s="96"/>
      <c r="D2713" s="95"/>
      <c r="E2713" s="96"/>
      <c r="F2713" s="96"/>
      <c r="G2713" s="96"/>
      <c r="H2713" s="96"/>
      <c r="I2713" s="96"/>
      <c r="J2713" s="104"/>
      <c r="K2713" s="104"/>
      <c r="L2713" s="104"/>
      <c r="M2713" s="104"/>
    </row>
    <row r="2714" spans="1:13" x14ac:dyDescent="0.25">
      <c r="A2714" s="96"/>
      <c r="B2714" s="96"/>
      <c r="C2714" s="96"/>
      <c r="D2714" s="95"/>
      <c r="E2714" s="96"/>
      <c r="F2714" s="96"/>
      <c r="G2714" s="96"/>
      <c r="H2714" s="96"/>
      <c r="I2714" s="96"/>
      <c r="J2714" s="104"/>
      <c r="K2714" s="104"/>
      <c r="L2714" s="104"/>
      <c r="M2714" s="104"/>
    </row>
    <row r="2715" spans="1:13" x14ac:dyDescent="0.25">
      <c r="A2715" s="96"/>
      <c r="B2715" s="96"/>
      <c r="C2715" s="96"/>
      <c r="D2715" s="95"/>
      <c r="E2715" s="96"/>
      <c r="F2715" s="96"/>
      <c r="G2715" s="96"/>
      <c r="H2715" s="96"/>
      <c r="I2715" s="96"/>
      <c r="J2715" s="104"/>
      <c r="K2715" s="104"/>
      <c r="L2715" s="104"/>
      <c r="M2715" s="104"/>
    </row>
    <row r="2716" spans="1:13" x14ac:dyDescent="0.25">
      <c r="A2716" s="96"/>
      <c r="B2716" s="96"/>
      <c r="C2716" s="96"/>
      <c r="D2716" s="95"/>
      <c r="E2716" s="96"/>
      <c r="F2716" s="96"/>
      <c r="G2716" s="96"/>
      <c r="H2716" s="96"/>
      <c r="I2716" s="96"/>
      <c r="J2716" s="104"/>
      <c r="K2716" s="104"/>
      <c r="L2716" s="104"/>
      <c r="M2716" s="104"/>
    </row>
    <row r="2717" spans="1:13" x14ac:dyDescent="0.25">
      <c r="A2717" s="96"/>
      <c r="B2717" s="96"/>
      <c r="C2717" s="96"/>
      <c r="D2717" s="95"/>
      <c r="E2717" s="96"/>
      <c r="F2717" s="96"/>
      <c r="G2717" s="96"/>
      <c r="H2717" s="96"/>
      <c r="I2717" s="96"/>
      <c r="J2717" s="104"/>
      <c r="K2717" s="104"/>
      <c r="L2717" s="104"/>
      <c r="M2717" s="104"/>
    </row>
    <row r="2718" spans="1:13" x14ac:dyDescent="0.25">
      <c r="A2718" s="96"/>
      <c r="B2718" s="96"/>
      <c r="C2718" s="96"/>
      <c r="D2718" s="95"/>
      <c r="E2718" s="96"/>
      <c r="F2718" s="96"/>
      <c r="G2718" s="96"/>
      <c r="H2718" s="96"/>
      <c r="I2718" s="96"/>
      <c r="J2718" s="104"/>
      <c r="K2718" s="104"/>
      <c r="L2718" s="104"/>
      <c r="M2718" s="104"/>
    </row>
    <row r="2719" spans="1:13" x14ac:dyDescent="0.25">
      <c r="A2719" s="96"/>
      <c r="B2719" s="96"/>
      <c r="C2719" s="96"/>
      <c r="D2719" s="95"/>
      <c r="E2719" s="96"/>
      <c r="F2719" s="96"/>
      <c r="G2719" s="96"/>
      <c r="H2719" s="96"/>
      <c r="I2719" s="96"/>
      <c r="J2719" s="104"/>
      <c r="K2719" s="104"/>
      <c r="L2719" s="104"/>
      <c r="M2719" s="104"/>
    </row>
    <row r="2720" spans="1:13" x14ac:dyDescent="0.25">
      <c r="A2720" s="96"/>
      <c r="B2720" s="96"/>
      <c r="C2720" s="96"/>
      <c r="D2720" s="95"/>
      <c r="E2720" s="96"/>
      <c r="F2720" s="96"/>
      <c r="G2720" s="96"/>
      <c r="H2720" s="96"/>
      <c r="I2720" s="96"/>
      <c r="J2720" s="104"/>
      <c r="K2720" s="104"/>
      <c r="L2720" s="104"/>
      <c r="M2720" s="104"/>
    </row>
    <row r="2721" spans="1:13" x14ac:dyDescent="0.25">
      <c r="A2721" s="96"/>
      <c r="B2721" s="96"/>
      <c r="C2721" s="96"/>
      <c r="D2721" s="95"/>
      <c r="E2721" s="96"/>
      <c r="F2721" s="96"/>
      <c r="G2721" s="96"/>
      <c r="H2721" s="96"/>
      <c r="I2721" s="96"/>
      <c r="J2721" s="104"/>
      <c r="K2721" s="104"/>
      <c r="L2721" s="104"/>
      <c r="M2721" s="104"/>
    </row>
    <row r="2722" spans="1:13" x14ac:dyDescent="0.25">
      <c r="A2722" s="96"/>
      <c r="B2722" s="96"/>
      <c r="C2722" s="96"/>
      <c r="D2722" s="95"/>
      <c r="E2722" s="96"/>
      <c r="F2722" s="96"/>
      <c r="G2722" s="96"/>
      <c r="H2722" s="96"/>
      <c r="I2722" s="96"/>
      <c r="J2722" s="104"/>
      <c r="K2722" s="104"/>
      <c r="L2722" s="104"/>
      <c r="M2722" s="104"/>
    </row>
    <row r="2723" spans="1:13" x14ac:dyDescent="0.25">
      <c r="A2723" s="96"/>
      <c r="B2723" s="96"/>
      <c r="C2723" s="96"/>
      <c r="D2723" s="95"/>
      <c r="E2723" s="96"/>
      <c r="F2723" s="96"/>
      <c r="G2723" s="96"/>
      <c r="H2723" s="96"/>
      <c r="I2723" s="96"/>
      <c r="J2723" s="104"/>
      <c r="K2723" s="104"/>
      <c r="L2723" s="104"/>
      <c r="M2723" s="104"/>
    </row>
    <row r="2724" spans="1:13" x14ac:dyDescent="0.25">
      <c r="A2724" s="96"/>
      <c r="B2724" s="96"/>
      <c r="C2724" s="96"/>
      <c r="D2724" s="95"/>
      <c r="E2724" s="96"/>
      <c r="F2724" s="96"/>
      <c r="G2724" s="96"/>
      <c r="H2724" s="96"/>
      <c r="I2724" s="96"/>
      <c r="J2724" s="104"/>
      <c r="K2724" s="104"/>
      <c r="L2724" s="104"/>
      <c r="M2724" s="104"/>
    </row>
    <row r="2725" spans="1:13" x14ac:dyDescent="0.25">
      <c r="A2725" s="96"/>
      <c r="B2725" s="96"/>
      <c r="C2725" s="96"/>
      <c r="D2725" s="95"/>
      <c r="E2725" s="96"/>
      <c r="F2725" s="96"/>
      <c r="G2725" s="96"/>
      <c r="H2725" s="96"/>
      <c r="I2725" s="96"/>
      <c r="J2725" s="104"/>
      <c r="K2725" s="104"/>
      <c r="L2725" s="104"/>
      <c r="M2725" s="104"/>
    </row>
    <row r="2726" spans="1:13" x14ac:dyDescent="0.25">
      <c r="A2726" s="96"/>
      <c r="B2726" s="96"/>
      <c r="C2726" s="96"/>
      <c r="D2726" s="95"/>
      <c r="E2726" s="96"/>
      <c r="F2726" s="96"/>
      <c r="G2726" s="96"/>
      <c r="H2726" s="96"/>
      <c r="I2726" s="96"/>
      <c r="J2726" s="104"/>
      <c r="K2726" s="104"/>
      <c r="L2726" s="104"/>
      <c r="M2726" s="104"/>
    </row>
    <row r="2727" spans="1:13" x14ac:dyDescent="0.25">
      <c r="A2727" s="96"/>
      <c r="B2727" s="96"/>
      <c r="C2727" s="96"/>
      <c r="D2727" s="95"/>
      <c r="E2727" s="96"/>
      <c r="F2727" s="96"/>
      <c r="G2727" s="96"/>
      <c r="H2727" s="96"/>
      <c r="I2727" s="96"/>
      <c r="J2727" s="104"/>
      <c r="K2727" s="104"/>
      <c r="L2727" s="104"/>
      <c r="M2727" s="104"/>
    </row>
    <row r="2728" spans="1:13" x14ac:dyDescent="0.25">
      <c r="A2728" s="96"/>
      <c r="B2728" s="96"/>
      <c r="C2728" s="96"/>
      <c r="D2728" s="95"/>
      <c r="E2728" s="96"/>
      <c r="F2728" s="96"/>
      <c r="G2728" s="96"/>
      <c r="H2728" s="96"/>
      <c r="I2728" s="96"/>
      <c r="J2728" s="104"/>
      <c r="K2728" s="104"/>
      <c r="L2728" s="104"/>
      <c r="M2728" s="104"/>
    </row>
    <row r="2729" spans="1:13" x14ac:dyDescent="0.25">
      <c r="A2729" s="96"/>
      <c r="B2729" s="96"/>
      <c r="C2729" s="96"/>
      <c r="D2729" s="95"/>
      <c r="E2729" s="96"/>
      <c r="F2729" s="96"/>
      <c r="G2729" s="96"/>
      <c r="H2729" s="96"/>
      <c r="I2729" s="96"/>
      <c r="J2729" s="104"/>
      <c r="K2729" s="104"/>
      <c r="L2729" s="104"/>
      <c r="M2729" s="104"/>
    </row>
    <row r="2730" spans="1:13" x14ac:dyDescent="0.25">
      <c r="A2730" s="96"/>
      <c r="B2730" s="96"/>
      <c r="C2730" s="96"/>
      <c r="D2730" s="95"/>
      <c r="E2730" s="96"/>
      <c r="F2730" s="96"/>
      <c r="G2730" s="96"/>
      <c r="H2730" s="96"/>
      <c r="I2730" s="96"/>
      <c r="J2730" s="104"/>
      <c r="K2730" s="104"/>
      <c r="L2730" s="104"/>
      <c r="M2730" s="104"/>
    </row>
    <row r="2731" spans="1:13" x14ac:dyDescent="0.25">
      <c r="A2731" s="96"/>
      <c r="B2731" s="96"/>
      <c r="C2731" s="96"/>
      <c r="D2731" s="95"/>
      <c r="E2731" s="96"/>
      <c r="F2731" s="96"/>
      <c r="G2731" s="96"/>
      <c r="H2731" s="96"/>
      <c r="I2731" s="96"/>
      <c r="J2731" s="104"/>
      <c r="K2731" s="104"/>
      <c r="L2731" s="104"/>
      <c r="M2731" s="104"/>
    </row>
    <row r="2732" spans="1:13" x14ac:dyDescent="0.25">
      <c r="A2732" s="96"/>
      <c r="B2732" s="96"/>
      <c r="C2732" s="96"/>
      <c r="D2732" s="95"/>
      <c r="E2732" s="96"/>
      <c r="F2732" s="96"/>
      <c r="G2732" s="96"/>
      <c r="H2732" s="96"/>
      <c r="I2732" s="96"/>
      <c r="J2732" s="104"/>
      <c r="K2732" s="104"/>
      <c r="L2732" s="104"/>
      <c r="M2732" s="104"/>
    </row>
    <row r="2733" spans="1:13" x14ac:dyDescent="0.25">
      <c r="A2733" s="96"/>
      <c r="B2733" s="96"/>
      <c r="C2733" s="96"/>
      <c r="D2733" s="95"/>
      <c r="E2733" s="96"/>
      <c r="F2733" s="96"/>
      <c r="G2733" s="96"/>
      <c r="H2733" s="96"/>
      <c r="I2733" s="96"/>
      <c r="J2733" s="104"/>
      <c r="K2733" s="104"/>
      <c r="L2733" s="104"/>
      <c r="M2733" s="104"/>
    </row>
    <row r="2734" spans="1:13" x14ac:dyDescent="0.25">
      <c r="A2734" s="96"/>
      <c r="B2734" s="96"/>
      <c r="C2734" s="96"/>
      <c r="D2734" s="95"/>
      <c r="E2734" s="96"/>
      <c r="F2734" s="96"/>
      <c r="G2734" s="96"/>
      <c r="H2734" s="96"/>
      <c r="I2734" s="96"/>
      <c r="J2734" s="104"/>
      <c r="K2734" s="104"/>
      <c r="L2734" s="104"/>
      <c r="M2734" s="104"/>
    </row>
    <row r="2735" spans="1:13" x14ac:dyDescent="0.25">
      <c r="A2735" s="96"/>
      <c r="B2735" s="96"/>
      <c r="C2735" s="96"/>
      <c r="D2735" s="95"/>
      <c r="E2735" s="96"/>
      <c r="F2735" s="96"/>
      <c r="G2735" s="96"/>
      <c r="H2735" s="96"/>
      <c r="I2735" s="96"/>
      <c r="J2735" s="104"/>
      <c r="K2735" s="104"/>
      <c r="L2735" s="104"/>
      <c r="M2735" s="104"/>
    </row>
    <row r="2736" spans="1:13" x14ac:dyDescent="0.25">
      <c r="A2736" s="96"/>
      <c r="B2736" s="96"/>
      <c r="C2736" s="96"/>
      <c r="D2736" s="95"/>
      <c r="E2736" s="96"/>
      <c r="F2736" s="96"/>
      <c r="G2736" s="96"/>
      <c r="H2736" s="96"/>
      <c r="I2736" s="96"/>
      <c r="J2736" s="104"/>
      <c r="K2736" s="104"/>
      <c r="L2736" s="104"/>
      <c r="M2736" s="104"/>
    </row>
    <row r="2737" spans="1:13" x14ac:dyDescent="0.25">
      <c r="A2737" s="96"/>
      <c r="B2737" s="96"/>
      <c r="C2737" s="96"/>
      <c r="D2737" s="95"/>
      <c r="E2737" s="96"/>
      <c r="F2737" s="96"/>
      <c r="G2737" s="96"/>
      <c r="H2737" s="96"/>
      <c r="I2737" s="96"/>
      <c r="J2737" s="104"/>
      <c r="K2737" s="104"/>
      <c r="L2737" s="104"/>
      <c r="M2737" s="104"/>
    </row>
    <row r="2738" spans="1:13" x14ac:dyDescent="0.25">
      <c r="A2738" s="96"/>
      <c r="B2738" s="96"/>
      <c r="C2738" s="96"/>
      <c r="D2738" s="95"/>
      <c r="E2738" s="96"/>
      <c r="F2738" s="96"/>
      <c r="G2738" s="96"/>
      <c r="H2738" s="96"/>
      <c r="I2738" s="96"/>
      <c r="J2738" s="104"/>
      <c r="K2738" s="104"/>
      <c r="L2738" s="104"/>
      <c r="M2738" s="104"/>
    </row>
    <row r="2739" spans="1:13" x14ac:dyDescent="0.25">
      <c r="A2739" s="96"/>
      <c r="B2739" s="96"/>
      <c r="C2739" s="96"/>
      <c r="D2739" s="95"/>
      <c r="E2739" s="96"/>
      <c r="F2739" s="96"/>
      <c r="G2739" s="96"/>
      <c r="H2739" s="96"/>
      <c r="I2739" s="96"/>
      <c r="J2739" s="104"/>
      <c r="K2739" s="104"/>
      <c r="L2739" s="104"/>
      <c r="M2739" s="104"/>
    </row>
    <row r="2740" spans="1:13" x14ac:dyDescent="0.25">
      <c r="A2740" s="96"/>
      <c r="B2740" s="96"/>
      <c r="C2740" s="96"/>
      <c r="D2740" s="95"/>
      <c r="E2740" s="96"/>
      <c r="F2740" s="96"/>
      <c r="G2740" s="96"/>
      <c r="H2740" s="96"/>
      <c r="I2740" s="96"/>
      <c r="J2740" s="104"/>
      <c r="K2740" s="104"/>
      <c r="L2740" s="104"/>
      <c r="M2740" s="104"/>
    </row>
    <row r="2741" spans="1:13" x14ac:dyDescent="0.25">
      <c r="A2741" s="96"/>
      <c r="B2741" s="96"/>
      <c r="C2741" s="96"/>
      <c r="D2741" s="95"/>
      <c r="E2741" s="96"/>
      <c r="F2741" s="96"/>
      <c r="G2741" s="96"/>
      <c r="H2741" s="96"/>
      <c r="I2741" s="96"/>
      <c r="J2741" s="104"/>
      <c r="K2741" s="104"/>
      <c r="L2741" s="104"/>
      <c r="M2741" s="104"/>
    </row>
    <row r="2742" spans="1:13" x14ac:dyDescent="0.25">
      <c r="A2742" s="96"/>
      <c r="B2742" s="96"/>
      <c r="C2742" s="96"/>
      <c r="D2742" s="95"/>
      <c r="E2742" s="96"/>
      <c r="F2742" s="96"/>
      <c r="G2742" s="96"/>
      <c r="H2742" s="96"/>
      <c r="I2742" s="96"/>
      <c r="J2742" s="104"/>
      <c r="K2742" s="104"/>
      <c r="L2742" s="104"/>
      <c r="M2742" s="104"/>
    </row>
    <row r="2743" spans="1:13" x14ac:dyDescent="0.25">
      <c r="A2743" s="96"/>
      <c r="B2743" s="96"/>
      <c r="C2743" s="96"/>
      <c r="D2743" s="95"/>
      <c r="E2743" s="96"/>
      <c r="F2743" s="96"/>
      <c r="G2743" s="96"/>
      <c r="H2743" s="96"/>
      <c r="I2743" s="96"/>
      <c r="J2743" s="104"/>
      <c r="K2743" s="104"/>
      <c r="L2743" s="104"/>
      <c r="M2743" s="104"/>
    </row>
    <row r="2744" spans="1:13" x14ac:dyDescent="0.25">
      <c r="A2744" s="96"/>
      <c r="B2744" s="96"/>
      <c r="C2744" s="96"/>
      <c r="D2744" s="95"/>
      <c r="E2744" s="96"/>
      <c r="F2744" s="96"/>
      <c r="G2744" s="96"/>
      <c r="H2744" s="96"/>
      <c r="I2744" s="96"/>
      <c r="J2744" s="104"/>
      <c r="K2744" s="104"/>
      <c r="L2744" s="104"/>
      <c r="M2744" s="104"/>
    </row>
    <row r="2745" spans="1:13" x14ac:dyDescent="0.25">
      <c r="A2745" s="96"/>
      <c r="B2745" s="96"/>
      <c r="C2745" s="96"/>
      <c r="D2745" s="95"/>
      <c r="E2745" s="96"/>
      <c r="F2745" s="96"/>
      <c r="G2745" s="96"/>
      <c r="H2745" s="96"/>
      <c r="I2745" s="96"/>
      <c r="J2745" s="104"/>
      <c r="K2745" s="104"/>
      <c r="L2745" s="104"/>
      <c r="M2745" s="104"/>
    </row>
    <row r="2746" spans="1:13" x14ac:dyDescent="0.25">
      <c r="A2746" s="96"/>
      <c r="B2746" s="96"/>
      <c r="C2746" s="96"/>
      <c r="D2746" s="95"/>
      <c r="E2746" s="96"/>
      <c r="F2746" s="96"/>
      <c r="G2746" s="96"/>
      <c r="H2746" s="96"/>
      <c r="I2746" s="96"/>
      <c r="J2746" s="104"/>
      <c r="K2746" s="104"/>
      <c r="L2746" s="104"/>
      <c r="M2746" s="104"/>
    </row>
    <row r="2747" spans="1:13" x14ac:dyDescent="0.25">
      <c r="A2747" s="96"/>
      <c r="B2747" s="96"/>
      <c r="C2747" s="96"/>
      <c r="D2747" s="95"/>
      <c r="E2747" s="96"/>
      <c r="F2747" s="96"/>
      <c r="G2747" s="96"/>
      <c r="H2747" s="96"/>
      <c r="I2747" s="96"/>
      <c r="J2747" s="104"/>
      <c r="K2747" s="104"/>
      <c r="L2747" s="104"/>
      <c r="M2747" s="104"/>
    </row>
    <row r="2748" spans="1:13" x14ac:dyDescent="0.25">
      <c r="A2748" s="96"/>
      <c r="B2748" s="96"/>
      <c r="C2748" s="96"/>
      <c r="D2748" s="95"/>
      <c r="E2748" s="96"/>
      <c r="F2748" s="96"/>
      <c r="G2748" s="96"/>
      <c r="H2748" s="96"/>
      <c r="I2748" s="96"/>
      <c r="J2748" s="104"/>
      <c r="K2748" s="104"/>
      <c r="L2748" s="104"/>
      <c r="M2748" s="104"/>
    </row>
    <row r="2749" spans="1:13" x14ac:dyDescent="0.25">
      <c r="A2749" s="96"/>
      <c r="B2749" s="96"/>
      <c r="C2749" s="96"/>
      <c r="D2749" s="95"/>
      <c r="E2749" s="96"/>
      <c r="F2749" s="96"/>
      <c r="G2749" s="96"/>
      <c r="H2749" s="96"/>
      <c r="I2749" s="96"/>
      <c r="J2749" s="104"/>
      <c r="K2749" s="104"/>
      <c r="L2749" s="104"/>
      <c r="M2749" s="104"/>
    </row>
    <row r="2750" spans="1:13" x14ac:dyDescent="0.25">
      <c r="A2750" s="96"/>
      <c r="B2750" s="96"/>
      <c r="C2750" s="96"/>
      <c r="D2750" s="95"/>
      <c r="E2750" s="96"/>
      <c r="F2750" s="96"/>
      <c r="G2750" s="96"/>
      <c r="H2750" s="96"/>
      <c r="I2750" s="96"/>
      <c r="J2750" s="104"/>
      <c r="K2750" s="104"/>
      <c r="L2750" s="104"/>
      <c r="M2750" s="104"/>
    </row>
    <row r="2751" spans="1:13" x14ac:dyDescent="0.25">
      <c r="A2751" s="96"/>
      <c r="B2751" s="96"/>
      <c r="C2751" s="96"/>
      <c r="D2751" s="95"/>
      <c r="E2751" s="96"/>
      <c r="F2751" s="96"/>
      <c r="G2751" s="96"/>
      <c r="H2751" s="96"/>
      <c r="I2751" s="96"/>
      <c r="J2751" s="104"/>
      <c r="K2751" s="104"/>
      <c r="L2751" s="104"/>
      <c r="M2751" s="104"/>
    </row>
    <row r="2752" spans="1:13" x14ac:dyDescent="0.25">
      <c r="A2752" s="96"/>
      <c r="B2752" s="96"/>
      <c r="C2752" s="96"/>
      <c r="D2752" s="95"/>
      <c r="E2752" s="96"/>
      <c r="F2752" s="96"/>
      <c r="G2752" s="96"/>
      <c r="H2752" s="96"/>
      <c r="I2752" s="96"/>
      <c r="J2752" s="104"/>
      <c r="K2752" s="104"/>
      <c r="L2752" s="104"/>
      <c r="M2752" s="104"/>
    </row>
    <row r="2753" spans="1:13" x14ac:dyDescent="0.25">
      <c r="A2753" s="96"/>
      <c r="B2753" s="96"/>
      <c r="C2753" s="96"/>
      <c r="D2753" s="95"/>
      <c r="E2753" s="96"/>
      <c r="F2753" s="96"/>
      <c r="G2753" s="96"/>
      <c r="H2753" s="96"/>
      <c r="I2753" s="96"/>
      <c r="J2753" s="104"/>
      <c r="K2753" s="104"/>
      <c r="L2753" s="104"/>
      <c r="M2753" s="104"/>
    </row>
    <row r="2754" spans="1:13" x14ac:dyDescent="0.25">
      <c r="A2754" s="96"/>
      <c r="B2754" s="96"/>
      <c r="C2754" s="96"/>
      <c r="D2754" s="95"/>
      <c r="E2754" s="96"/>
      <c r="F2754" s="96"/>
      <c r="G2754" s="96"/>
      <c r="H2754" s="96"/>
      <c r="I2754" s="96"/>
      <c r="J2754" s="104"/>
      <c r="K2754" s="104"/>
      <c r="L2754" s="104"/>
      <c r="M2754" s="104"/>
    </row>
    <row r="2755" spans="1:13" x14ac:dyDescent="0.25">
      <c r="A2755" s="96"/>
      <c r="B2755" s="96"/>
      <c r="C2755" s="96"/>
      <c r="D2755" s="95"/>
      <c r="E2755" s="96"/>
      <c r="F2755" s="96"/>
      <c r="G2755" s="96"/>
      <c r="H2755" s="96"/>
      <c r="I2755" s="96"/>
      <c r="J2755" s="104"/>
      <c r="K2755" s="104"/>
      <c r="L2755" s="104"/>
      <c r="M2755" s="104"/>
    </row>
    <row r="2756" spans="1:13" x14ac:dyDescent="0.25">
      <c r="A2756" s="96"/>
      <c r="B2756" s="96"/>
      <c r="C2756" s="96"/>
      <c r="D2756" s="95"/>
      <c r="E2756" s="96"/>
      <c r="F2756" s="96"/>
      <c r="G2756" s="96"/>
      <c r="H2756" s="96"/>
      <c r="I2756" s="96"/>
      <c r="J2756" s="104"/>
      <c r="K2756" s="104"/>
      <c r="L2756" s="104"/>
      <c r="M2756" s="104"/>
    </row>
    <row r="2757" spans="1:13" x14ac:dyDescent="0.25">
      <c r="A2757" s="96"/>
      <c r="B2757" s="96"/>
      <c r="C2757" s="96"/>
      <c r="D2757" s="95"/>
      <c r="E2757" s="96"/>
      <c r="F2757" s="96"/>
      <c r="G2757" s="96"/>
      <c r="H2757" s="96"/>
      <c r="I2757" s="96"/>
      <c r="J2757" s="104"/>
      <c r="K2757" s="104"/>
      <c r="L2757" s="104"/>
      <c r="M2757" s="104"/>
    </row>
    <row r="2758" spans="1:13" x14ac:dyDescent="0.25">
      <c r="A2758" s="96"/>
      <c r="B2758" s="96"/>
      <c r="C2758" s="96"/>
      <c r="D2758" s="95"/>
      <c r="E2758" s="96"/>
      <c r="F2758" s="96"/>
      <c r="G2758" s="96"/>
      <c r="H2758" s="96"/>
      <c r="I2758" s="96"/>
      <c r="J2758" s="104"/>
      <c r="K2758" s="104"/>
      <c r="L2758" s="104"/>
      <c r="M2758" s="104"/>
    </row>
    <row r="2759" spans="1:13" x14ac:dyDescent="0.25">
      <c r="A2759" s="96"/>
      <c r="B2759" s="96"/>
      <c r="C2759" s="96"/>
      <c r="D2759" s="95"/>
      <c r="E2759" s="96"/>
      <c r="F2759" s="96"/>
      <c r="G2759" s="96"/>
      <c r="H2759" s="96"/>
      <c r="I2759" s="96"/>
      <c r="J2759" s="104"/>
      <c r="K2759" s="104"/>
      <c r="L2759" s="104"/>
      <c r="M2759" s="104"/>
    </row>
    <row r="2760" spans="1:13" x14ac:dyDescent="0.25">
      <c r="A2760" s="96"/>
      <c r="B2760" s="96"/>
      <c r="C2760" s="96"/>
      <c r="D2760" s="95"/>
      <c r="E2760" s="96"/>
      <c r="F2760" s="96"/>
      <c r="G2760" s="96"/>
      <c r="H2760" s="96"/>
      <c r="I2760" s="96"/>
      <c r="J2760" s="104"/>
      <c r="K2760" s="104"/>
      <c r="L2760" s="104"/>
      <c r="M2760" s="104"/>
    </row>
    <row r="2761" spans="1:13" x14ac:dyDescent="0.25">
      <c r="A2761" s="96"/>
      <c r="B2761" s="96"/>
      <c r="C2761" s="96"/>
      <c r="D2761" s="95"/>
      <c r="E2761" s="96"/>
      <c r="F2761" s="96"/>
      <c r="G2761" s="96"/>
      <c r="H2761" s="96"/>
      <c r="I2761" s="96"/>
      <c r="J2761" s="104"/>
      <c r="K2761" s="104"/>
      <c r="L2761" s="104"/>
      <c r="M2761" s="104"/>
    </row>
    <row r="2762" spans="1:13" x14ac:dyDescent="0.25">
      <c r="A2762" s="96"/>
      <c r="B2762" s="96"/>
      <c r="C2762" s="96"/>
      <c r="D2762" s="95"/>
      <c r="E2762" s="96"/>
      <c r="F2762" s="96"/>
      <c r="G2762" s="96"/>
      <c r="H2762" s="96"/>
      <c r="I2762" s="96"/>
      <c r="J2762" s="104"/>
      <c r="K2762" s="104"/>
      <c r="L2762" s="104"/>
      <c r="M2762" s="104"/>
    </row>
    <row r="2763" spans="1:13" x14ac:dyDescent="0.25">
      <c r="A2763" s="96"/>
      <c r="B2763" s="96"/>
      <c r="C2763" s="96"/>
      <c r="D2763" s="95"/>
      <c r="E2763" s="96"/>
      <c r="F2763" s="96"/>
      <c r="G2763" s="96"/>
      <c r="H2763" s="96"/>
      <c r="I2763" s="96"/>
      <c r="J2763" s="104"/>
      <c r="K2763" s="104"/>
      <c r="L2763" s="104"/>
      <c r="M2763" s="104"/>
    </row>
    <row r="2764" spans="1:13" x14ac:dyDescent="0.25">
      <c r="A2764" s="96"/>
      <c r="B2764" s="96"/>
      <c r="C2764" s="96"/>
      <c r="D2764" s="95"/>
      <c r="E2764" s="96"/>
      <c r="F2764" s="96"/>
      <c r="G2764" s="96"/>
      <c r="H2764" s="96"/>
      <c r="I2764" s="96"/>
      <c r="J2764" s="104"/>
      <c r="K2764" s="104"/>
      <c r="L2764" s="104"/>
      <c r="M2764" s="104"/>
    </row>
    <row r="2765" spans="1:13" x14ac:dyDescent="0.25">
      <c r="A2765" s="96"/>
      <c r="B2765" s="96"/>
      <c r="C2765" s="96"/>
      <c r="D2765" s="95"/>
      <c r="E2765" s="96"/>
      <c r="F2765" s="96"/>
      <c r="G2765" s="96"/>
      <c r="H2765" s="96"/>
      <c r="I2765" s="96"/>
      <c r="J2765" s="104"/>
      <c r="K2765" s="104"/>
      <c r="L2765" s="104"/>
      <c r="M2765" s="104"/>
    </row>
    <row r="2766" spans="1:13" x14ac:dyDescent="0.25">
      <c r="A2766" s="96"/>
      <c r="B2766" s="96"/>
      <c r="C2766" s="96"/>
      <c r="D2766" s="95"/>
      <c r="E2766" s="96"/>
      <c r="F2766" s="96"/>
      <c r="G2766" s="96"/>
      <c r="H2766" s="96"/>
      <c r="I2766" s="96"/>
      <c r="J2766" s="104"/>
      <c r="K2766" s="104"/>
      <c r="L2766" s="104"/>
      <c r="M2766" s="104"/>
    </row>
    <row r="2767" spans="1:13" x14ac:dyDescent="0.25">
      <c r="A2767" s="96"/>
      <c r="B2767" s="96"/>
      <c r="C2767" s="96"/>
      <c r="D2767" s="95"/>
      <c r="E2767" s="96"/>
      <c r="F2767" s="96"/>
      <c r="G2767" s="96"/>
      <c r="H2767" s="96"/>
      <c r="I2767" s="96"/>
      <c r="J2767" s="104"/>
      <c r="K2767" s="104"/>
      <c r="L2767" s="104"/>
      <c r="M2767" s="104"/>
    </row>
    <row r="2768" spans="1:13" x14ac:dyDescent="0.25">
      <c r="A2768" s="96"/>
      <c r="B2768" s="96"/>
      <c r="C2768" s="96"/>
      <c r="D2768" s="95"/>
      <c r="E2768" s="96"/>
      <c r="F2768" s="96"/>
      <c r="G2768" s="96"/>
      <c r="H2768" s="96"/>
      <c r="I2768" s="96"/>
      <c r="J2768" s="104"/>
      <c r="K2768" s="104"/>
      <c r="L2768" s="104"/>
      <c r="M2768" s="104"/>
    </row>
    <row r="2769" spans="1:13" x14ac:dyDescent="0.25">
      <c r="A2769" s="96"/>
      <c r="B2769" s="96"/>
      <c r="C2769" s="96"/>
      <c r="D2769" s="95"/>
      <c r="E2769" s="96"/>
      <c r="F2769" s="96"/>
      <c r="G2769" s="96"/>
      <c r="H2769" s="96"/>
      <c r="I2769" s="96"/>
      <c r="J2769" s="104"/>
      <c r="K2769" s="104"/>
      <c r="L2769" s="104"/>
      <c r="M2769" s="104"/>
    </row>
    <row r="2770" spans="1:13" x14ac:dyDescent="0.25">
      <c r="A2770" s="96"/>
      <c r="B2770" s="96"/>
      <c r="C2770" s="96"/>
      <c r="D2770" s="95"/>
      <c r="E2770" s="96"/>
      <c r="F2770" s="96"/>
      <c r="G2770" s="96"/>
      <c r="H2770" s="96"/>
      <c r="I2770" s="96"/>
      <c r="J2770" s="104"/>
      <c r="K2770" s="104"/>
      <c r="L2770" s="104"/>
      <c r="M2770" s="104"/>
    </row>
    <row r="2771" spans="1:13" x14ac:dyDescent="0.25">
      <c r="A2771" s="96"/>
      <c r="B2771" s="96"/>
      <c r="C2771" s="96"/>
      <c r="D2771" s="95"/>
      <c r="E2771" s="96"/>
      <c r="F2771" s="96"/>
      <c r="G2771" s="96"/>
      <c r="H2771" s="96"/>
      <c r="I2771" s="96"/>
      <c r="J2771" s="104"/>
      <c r="K2771" s="104"/>
      <c r="L2771" s="104"/>
      <c r="M2771" s="104"/>
    </row>
    <row r="2772" spans="1:13" x14ac:dyDescent="0.25">
      <c r="A2772" s="96"/>
      <c r="B2772" s="96"/>
      <c r="C2772" s="96"/>
      <c r="D2772" s="95"/>
      <c r="E2772" s="96"/>
      <c r="F2772" s="96"/>
      <c r="G2772" s="96"/>
      <c r="H2772" s="96"/>
      <c r="I2772" s="96"/>
      <c r="J2772" s="104"/>
      <c r="K2772" s="104"/>
      <c r="L2772" s="104"/>
      <c r="M2772" s="104"/>
    </row>
    <row r="2773" spans="1:13" x14ac:dyDescent="0.25">
      <c r="A2773" s="96"/>
      <c r="B2773" s="96"/>
      <c r="C2773" s="96"/>
      <c r="D2773" s="95"/>
      <c r="E2773" s="96"/>
      <c r="F2773" s="96"/>
      <c r="G2773" s="96"/>
      <c r="H2773" s="96"/>
      <c r="I2773" s="96"/>
      <c r="J2773" s="104"/>
      <c r="K2773" s="104"/>
      <c r="L2773" s="104"/>
      <c r="M2773" s="104"/>
    </row>
    <row r="2774" spans="1:13" x14ac:dyDescent="0.25">
      <c r="A2774" s="96"/>
      <c r="B2774" s="96"/>
      <c r="C2774" s="96"/>
      <c r="D2774" s="95"/>
      <c r="E2774" s="96"/>
      <c r="F2774" s="96"/>
      <c r="G2774" s="96"/>
      <c r="H2774" s="96"/>
      <c r="I2774" s="96"/>
      <c r="J2774" s="104"/>
      <c r="K2774" s="104"/>
      <c r="L2774" s="104"/>
      <c r="M2774" s="104"/>
    </row>
    <row r="2775" spans="1:13" x14ac:dyDescent="0.25">
      <c r="A2775" s="96"/>
      <c r="B2775" s="96"/>
      <c r="C2775" s="96"/>
      <c r="D2775" s="95"/>
      <c r="E2775" s="96"/>
      <c r="F2775" s="96"/>
      <c r="G2775" s="96"/>
      <c r="H2775" s="96"/>
      <c r="I2775" s="96"/>
      <c r="J2775" s="104"/>
      <c r="K2775" s="104"/>
      <c r="L2775" s="104"/>
      <c r="M2775" s="104"/>
    </row>
    <row r="2776" spans="1:13" x14ac:dyDescent="0.25">
      <c r="A2776" s="96"/>
      <c r="B2776" s="96"/>
      <c r="C2776" s="96"/>
      <c r="D2776" s="95"/>
      <c r="E2776" s="96"/>
      <c r="F2776" s="96"/>
      <c r="G2776" s="96"/>
      <c r="H2776" s="96"/>
      <c r="I2776" s="96"/>
      <c r="J2776" s="104"/>
      <c r="K2776" s="104"/>
      <c r="L2776" s="104"/>
      <c r="M2776" s="104"/>
    </row>
    <row r="2777" spans="1:13" x14ac:dyDescent="0.25">
      <c r="A2777" s="96"/>
      <c r="B2777" s="96"/>
      <c r="C2777" s="96"/>
      <c r="D2777" s="95"/>
      <c r="E2777" s="96"/>
      <c r="F2777" s="96"/>
      <c r="G2777" s="96"/>
      <c r="H2777" s="96"/>
      <c r="I2777" s="96"/>
      <c r="J2777" s="104"/>
      <c r="K2777" s="104"/>
      <c r="L2777" s="104"/>
      <c r="M2777" s="104"/>
    </row>
    <row r="2778" spans="1:13" x14ac:dyDescent="0.25">
      <c r="A2778" s="96"/>
      <c r="B2778" s="96"/>
      <c r="C2778" s="96"/>
      <c r="D2778" s="95"/>
      <c r="E2778" s="96"/>
      <c r="F2778" s="96"/>
      <c r="G2778" s="96"/>
      <c r="H2778" s="96"/>
      <c r="I2778" s="96"/>
      <c r="J2778" s="104"/>
      <c r="K2778" s="104"/>
      <c r="L2778" s="104"/>
      <c r="M2778" s="104"/>
    </row>
    <row r="2779" spans="1:13" x14ac:dyDescent="0.25">
      <c r="A2779" s="96"/>
      <c r="B2779" s="96"/>
      <c r="C2779" s="96"/>
      <c r="D2779" s="95"/>
      <c r="E2779" s="96"/>
      <c r="F2779" s="96"/>
      <c r="G2779" s="96"/>
      <c r="H2779" s="96"/>
      <c r="I2779" s="96"/>
      <c r="J2779" s="104"/>
      <c r="K2779" s="104"/>
      <c r="L2779" s="104"/>
      <c r="M2779" s="104"/>
    </row>
    <row r="2780" spans="1:13" x14ac:dyDescent="0.25">
      <c r="A2780" s="96"/>
      <c r="B2780" s="96"/>
      <c r="C2780" s="96"/>
      <c r="D2780" s="95"/>
      <c r="E2780" s="96"/>
      <c r="F2780" s="96"/>
      <c r="G2780" s="96"/>
      <c r="H2780" s="96"/>
      <c r="I2780" s="96"/>
      <c r="J2780" s="104"/>
      <c r="K2780" s="104"/>
      <c r="L2780" s="104"/>
      <c r="M2780" s="104"/>
    </row>
    <row r="2781" spans="1:13" x14ac:dyDescent="0.25">
      <c r="A2781" s="96"/>
      <c r="B2781" s="96"/>
      <c r="C2781" s="96"/>
      <c r="D2781" s="95"/>
      <c r="E2781" s="96"/>
      <c r="F2781" s="96"/>
      <c r="G2781" s="96"/>
      <c r="H2781" s="96"/>
      <c r="I2781" s="96"/>
      <c r="J2781" s="104"/>
      <c r="K2781" s="104"/>
      <c r="L2781" s="104"/>
      <c r="M2781" s="104"/>
    </row>
    <row r="2782" spans="1:13" x14ac:dyDescent="0.25">
      <c r="A2782" s="96"/>
      <c r="B2782" s="96"/>
      <c r="C2782" s="96"/>
      <c r="D2782" s="95"/>
      <c r="E2782" s="96"/>
      <c r="F2782" s="96"/>
      <c r="G2782" s="96"/>
      <c r="H2782" s="96"/>
      <c r="I2782" s="96"/>
      <c r="J2782" s="104"/>
      <c r="K2782" s="104"/>
      <c r="L2782" s="104"/>
      <c r="M2782" s="104"/>
    </row>
    <row r="2783" spans="1:13" x14ac:dyDescent="0.25">
      <c r="A2783" s="96"/>
      <c r="B2783" s="96"/>
      <c r="C2783" s="96"/>
      <c r="D2783" s="95"/>
      <c r="E2783" s="96"/>
      <c r="F2783" s="96"/>
      <c r="G2783" s="96"/>
      <c r="H2783" s="96"/>
      <c r="I2783" s="96"/>
      <c r="J2783" s="104"/>
      <c r="K2783" s="104"/>
      <c r="L2783" s="104"/>
      <c r="M2783" s="104"/>
    </row>
    <row r="2784" spans="1:13" x14ac:dyDescent="0.25">
      <c r="A2784" s="96"/>
      <c r="B2784" s="96"/>
      <c r="C2784" s="96"/>
      <c r="D2784" s="95"/>
      <c r="E2784" s="96"/>
      <c r="F2784" s="96"/>
      <c r="G2784" s="96"/>
      <c r="H2784" s="96"/>
      <c r="I2784" s="96"/>
      <c r="J2784" s="104"/>
      <c r="K2784" s="104"/>
      <c r="L2784" s="104"/>
      <c r="M2784" s="104"/>
    </row>
    <row r="2785" spans="1:13" x14ac:dyDescent="0.25">
      <c r="A2785" s="96"/>
      <c r="B2785" s="96"/>
      <c r="C2785" s="96"/>
      <c r="D2785" s="95"/>
      <c r="E2785" s="96"/>
      <c r="F2785" s="96"/>
      <c r="G2785" s="96"/>
      <c r="H2785" s="96"/>
      <c r="I2785" s="96"/>
      <c r="J2785" s="104"/>
      <c r="K2785" s="104"/>
      <c r="L2785" s="104"/>
      <c r="M2785" s="104"/>
    </row>
    <row r="2786" spans="1:13" x14ac:dyDescent="0.25">
      <c r="A2786" s="96"/>
      <c r="B2786" s="96"/>
      <c r="C2786" s="96"/>
      <c r="D2786" s="95"/>
      <c r="E2786" s="96"/>
      <c r="F2786" s="96"/>
      <c r="G2786" s="96"/>
      <c r="H2786" s="96"/>
      <c r="I2786" s="96"/>
      <c r="J2786" s="104"/>
      <c r="K2786" s="104"/>
      <c r="L2786" s="104"/>
      <c r="M2786" s="104"/>
    </row>
  </sheetData>
  <sheetProtection selectLockedCells="1"/>
  <conditionalFormatting sqref="D3:D20">
    <cfRule type="expression" dxfId="14" priority="5">
      <formula>#REF!=1</formula>
    </cfRule>
  </conditionalFormatting>
  <conditionalFormatting sqref="D3:D20">
    <cfRule type="expression" dxfId="13" priority="6">
      <formula>AND(#REF!=1,#REF!=0)</formula>
    </cfRule>
  </conditionalFormatting>
  <conditionalFormatting sqref="D3:D20">
    <cfRule type="expression" dxfId="12" priority="4">
      <formula>#REF!=1</formula>
    </cfRule>
  </conditionalFormatting>
  <conditionalFormatting sqref="D21:D1183">
    <cfRule type="expression" dxfId="11" priority="2">
      <formula>#REF!=1</formula>
    </cfRule>
  </conditionalFormatting>
  <conditionalFormatting sqref="D21:D1183">
    <cfRule type="expression" dxfId="10" priority="3">
      <formula>AND(#REF!=1,#REF!=0)</formula>
    </cfRule>
  </conditionalFormatting>
  <conditionalFormatting sqref="D21:D1183">
    <cfRule type="expression" dxfId="9" priority="1">
      <formula>#REF!=1</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V2786"/>
  <sheetViews>
    <sheetView showRuler="0" workbookViewId="0"/>
  </sheetViews>
  <sheetFormatPr defaultColWidth="0" defaultRowHeight="15" x14ac:dyDescent="0.25"/>
  <cols>
    <col min="1" max="1" width="10.140625" style="49" bestFit="1" customWidth="1"/>
    <col min="2" max="2" width="15" style="48" bestFit="1" customWidth="1"/>
    <col min="3" max="3" width="13.42578125" style="28" customWidth="1"/>
    <col min="4" max="4" width="16.28515625" style="49" bestFit="1" customWidth="1"/>
    <col min="5" max="5" width="15.85546875" style="49" bestFit="1" customWidth="1"/>
    <col min="6" max="22" width="0" style="8" hidden="1" customWidth="1"/>
    <col min="23" max="16384" width="8.85546875" style="8" hidden="1"/>
  </cols>
  <sheetData>
    <row r="1" spans="1:5" ht="18" customHeight="1" x14ac:dyDescent="0.15">
      <c r="A1" s="30" t="s">
        <v>159</v>
      </c>
      <c r="B1" s="30" t="s">
        <v>15</v>
      </c>
      <c r="C1" s="30" t="s">
        <v>221</v>
      </c>
      <c r="D1" s="30" t="s">
        <v>103</v>
      </c>
      <c r="E1" s="30" t="s">
        <v>102</v>
      </c>
    </row>
    <row r="2" spans="1:5" ht="15.95" customHeight="1" x14ac:dyDescent="0.15">
      <c r="A2" s="32" t="s">
        <v>53</v>
      </c>
      <c r="B2" s="31" t="s">
        <v>54</v>
      </c>
      <c r="C2" s="32" t="s">
        <v>220</v>
      </c>
      <c r="D2" s="31" t="s">
        <v>98</v>
      </c>
      <c r="E2" s="31" t="s">
        <v>97</v>
      </c>
    </row>
    <row r="3" spans="1:5" x14ac:dyDescent="0.15">
      <c r="A3" s="91"/>
      <c r="B3" s="91"/>
      <c r="C3" s="91"/>
      <c r="D3" s="91"/>
      <c r="E3" s="91"/>
    </row>
    <row r="4" spans="1:5" x14ac:dyDescent="0.15">
      <c r="A4" s="91"/>
      <c r="B4" s="91"/>
      <c r="C4" s="91"/>
      <c r="D4" s="91"/>
      <c r="E4" s="91"/>
    </row>
    <row r="5" spans="1:5" x14ac:dyDescent="0.15">
      <c r="A5" s="91"/>
      <c r="B5" s="91"/>
      <c r="C5" s="91"/>
      <c r="D5" s="91"/>
      <c r="E5" s="91"/>
    </row>
    <row r="6" spans="1:5" x14ac:dyDescent="0.15">
      <c r="A6" s="91"/>
      <c r="B6" s="91"/>
      <c r="C6" s="91"/>
      <c r="D6" s="91"/>
      <c r="E6" s="91"/>
    </row>
    <row r="7" spans="1:5" x14ac:dyDescent="0.15">
      <c r="A7" s="91"/>
      <c r="B7" s="91"/>
      <c r="C7" s="91"/>
      <c r="D7" s="91"/>
      <c r="E7" s="91"/>
    </row>
    <row r="8" spans="1:5" x14ac:dyDescent="0.15">
      <c r="A8" s="91"/>
      <c r="B8" s="91"/>
      <c r="C8" s="91"/>
      <c r="D8" s="91"/>
      <c r="E8" s="91"/>
    </row>
    <row r="9" spans="1:5" x14ac:dyDescent="0.15">
      <c r="A9" s="91"/>
      <c r="B9" s="91"/>
      <c r="C9" s="91"/>
      <c r="D9" s="91"/>
      <c r="E9" s="91"/>
    </row>
    <row r="10" spans="1:5" x14ac:dyDescent="0.15">
      <c r="A10" s="91"/>
      <c r="B10" s="91"/>
      <c r="C10" s="91"/>
      <c r="D10" s="91"/>
      <c r="E10" s="91"/>
    </row>
    <row r="11" spans="1:5" x14ac:dyDescent="0.15">
      <c r="A11" s="91"/>
      <c r="B11" s="91"/>
      <c r="C11" s="91"/>
      <c r="D11" s="91"/>
      <c r="E11" s="91"/>
    </row>
    <row r="12" spans="1:5" x14ac:dyDescent="0.15">
      <c r="A12" s="91"/>
      <c r="B12" s="91"/>
      <c r="C12" s="91"/>
      <c r="D12" s="91"/>
      <c r="E12" s="91"/>
    </row>
    <row r="13" spans="1:5" x14ac:dyDescent="0.15">
      <c r="A13" s="91"/>
      <c r="B13" s="91"/>
      <c r="C13" s="91"/>
      <c r="D13" s="91"/>
      <c r="E13" s="91"/>
    </row>
    <row r="14" spans="1:5" x14ac:dyDescent="0.15">
      <c r="A14" s="91"/>
      <c r="B14" s="91"/>
      <c r="C14" s="91"/>
      <c r="D14" s="91"/>
      <c r="E14" s="91"/>
    </row>
    <row r="15" spans="1:5" x14ac:dyDescent="0.15">
      <c r="A15" s="91"/>
      <c r="B15" s="91"/>
      <c r="C15" s="91"/>
      <c r="D15" s="91"/>
      <c r="E15" s="91"/>
    </row>
    <row r="16" spans="1:5" x14ac:dyDescent="0.15">
      <c r="A16" s="91"/>
      <c r="B16" s="91"/>
      <c r="C16" s="91"/>
      <c r="D16" s="91"/>
      <c r="E16" s="91"/>
    </row>
    <row r="17" spans="1:5" x14ac:dyDescent="0.15">
      <c r="A17" s="91"/>
      <c r="B17" s="91"/>
      <c r="C17" s="91"/>
      <c r="D17" s="91"/>
      <c r="E17" s="91"/>
    </row>
    <row r="18" spans="1:5" x14ac:dyDescent="0.15">
      <c r="A18" s="91"/>
      <c r="B18" s="91"/>
      <c r="C18" s="91"/>
      <c r="D18" s="91"/>
      <c r="E18" s="91"/>
    </row>
    <row r="19" spans="1:5" x14ac:dyDescent="0.15">
      <c r="A19" s="91"/>
      <c r="B19" s="91"/>
      <c r="C19" s="91"/>
      <c r="D19" s="91"/>
      <c r="E19" s="91"/>
    </row>
    <row r="20" spans="1:5" x14ac:dyDescent="0.15">
      <c r="A20" s="91"/>
      <c r="B20" s="91"/>
      <c r="C20" s="91"/>
      <c r="D20" s="91"/>
      <c r="E20" s="91"/>
    </row>
    <row r="21" spans="1:5" customFormat="1" x14ac:dyDescent="0.2">
      <c r="A21" s="91"/>
      <c r="B21" s="91"/>
      <c r="C21" s="91"/>
      <c r="D21" s="91"/>
      <c r="E21" s="91"/>
    </row>
    <row r="22" spans="1:5" customFormat="1" x14ac:dyDescent="0.2">
      <c r="A22" s="91"/>
      <c r="B22" s="91"/>
      <c r="C22" s="91"/>
      <c r="D22" s="91"/>
      <c r="E22" s="91"/>
    </row>
    <row r="23" spans="1:5" customFormat="1" x14ac:dyDescent="0.2">
      <c r="A23" s="91"/>
      <c r="B23" s="91"/>
      <c r="C23" s="91"/>
      <c r="D23" s="91"/>
      <c r="E23" s="91"/>
    </row>
    <row r="24" spans="1:5" customFormat="1" x14ac:dyDescent="0.2">
      <c r="A24" s="91"/>
      <c r="B24" s="91"/>
      <c r="C24" s="91"/>
      <c r="D24" s="91"/>
      <c r="E24" s="91"/>
    </row>
    <row r="25" spans="1:5" customFormat="1" x14ac:dyDescent="0.2">
      <c r="A25" s="91"/>
      <c r="B25" s="91"/>
      <c r="C25" s="91"/>
      <c r="D25" s="91"/>
      <c r="E25" s="91"/>
    </row>
    <row r="26" spans="1:5" customFormat="1" x14ac:dyDescent="0.2">
      <c r="A26" s="91"/>
      <c r="B26" s="91"/>
      <c r="C26" s="91"/>
      <c r="D26" s="91"/>
      <c r="E26" s="91"/>
    </row>
    <row r="27" spans="1:5" customFormat="1" x14ac:dyDescent="0.2">
      <c r="A27" s="91"/>
      <c r="B27" s="91"/>
      <c r="C27" s="91"/>
      <c r="D27" s="91"/>
      <c r="E27" s="91"/>
    </row>
    <row r="28" spans="1:5" customFormat="1" x14ac:dyDescent="0.2">
      <c r="A28" s="91"/>
      <c r="B28" s="91"/>
      <c r="C28" s="91"/>
      <c r="D28" s="91"/>
      <c r="E28" s="91"/>
    </row>
    <row r="29" spans="1:5" customFormat="1" x14ac:dyDescent="0.2">
      <c r="A29" s="91"/>
      <c r="B29" s="91"/>
      <c r="C29" s="91"/>
      <c r="D29" s="91"/>
      <c r="E29" s="91"/>
    </row>
    <row r="30" spans="1:5" customFormat="1" x14ac:dyDescent="0.2">
      <c r="A30" s="91"/>
      <c r="B30" s="91"/>
      <c r="C30" s="91"/>
      <c r="D30" s="91"/>
      <c r="E30" s="91"/>
    </row>
    <row r="31" spans="1:5" customFormat="1" x14ac:dyDescent="0.2">
      <c r="A31" s="91"/>
      <c r="B31" s="91"/>
      <c r="C31" s="91"/>
      <c r="D31" s="91"/>
      <c r="E31" s="91"/>
    </row>
    <row r="32" spans="1:5" customFormat="1" x14ac:dyDescent="0.2">
      <c r="A32" s="91"/>
      <c r="B32" s="91"/>
      <c r="C32" s="91"/>
      <c r="D32" s="91"/>
      <c r="E32" s="91"/>
    </row>
    <row r="33" spans="1:5" customFormat="1" x14ac:dyDescent="0.2">
      <c r="A33" s="91"/>
      <c r="B33" s="91"/>
      <c r="C33" s="91"/>
      <c r="D33" s="91"/>
      <c r="E33" s="91"/>
    </row>
    <row r="34" spans="1:5" customFormat="1" x14ac:dyDescent="0.2">
      <c r="A34" s="91"/>
      <c r="B34" s="91"/>
      <c r="C34" s="91"/>
      <c r="D34" s="91"/>
      <c r="E34" s="91"/>
    </row>
    <row r="35" spans="1:5" customFormat="1" x14ac:dyDescent="0.2">
      <c r="A35" s="91"/>
      <c r="B35" s="91"/>
      <c r="C35" s="91"/>
      <c r="D35" s="91"/>
      <c r="E35" s="91"/>
    </row>
    <row r="36" spans="1:5" customFormat="1" x14ac:dyDescent="0.2">
      <c r="A36" s="91"/>
      <c r="B36" s="91"/>
      <c r="C36" s="91"/>
      <c r="D36" s="91"/>
      <c r="E36" s="91"/>
    </row>
    <row r="37" spans="1:5" customFormat="1" x14ac:dyDescent="0.2">
      <c r="A37" s="91"/>
      <c r="B37" s="91"/>
      <c r="C37" s="91"/>
      <c r="D37" s="91"/>
      <c r="E37" s="91"/>
    </row>
    <row r="38" spans="1:5" customFormat="1" x14ac:dyDescent="0.2">
      <c r="A38" s="91"/>
      <c r="B38" s="91"/>
      <c r="C38" s="91"/>
      <c r="D38" s="91"/>
      <c r="E38" s="91"/>
    </row>
    <row r="39" spans="1:5" customFormat="1" x14ac:dyDescent="0.2">
      <c r="A39" s="91"/>
      <c r="B39" s="91"/>
      <c r="C39" s="91"/>
      <c r="D39" s="91"/>
      <c r="E39" s="91"/>
    </row>
    <row r="40" spans="1:5" customFormat="1" x14ac:dyDescent="0.2">
      <c r="A40" s="91"/>
      <c r="B40" s="91"/>
      <c r="C40" s="91"/>
      <c r="D40" s="91"/>
      <c r="E40" s="91"/>
    </row>
    <row r="41" spans="1:5" customFormat="1" x14ac:dyDescent="0.25">
      <c r="A41" s="91"/>
      <c r="B41" s="91"/>
      <c r="C41" s="91"/>
      <c r="D41" s="91"/>
      <c r="E41" s="91"/>
    </row>
    <row r="42" spans="1:5" customFormat="1" x14ac:dyDescent="0.25">
      <c r="A42" s="91"/>
      <c r="B42" s="91"/>
      <c r="C42" s="91"/>
      <c r="D42" s="91"/>
      <c r="E42" s="91"/>
    </row>
    <row r="43" spans="1:5" customFormat="1" x14ac:dyDescent="0.25">
      <c r="A43" s="91"/>
      <c r="B43" s="91"/>
      <c r="C43" s="91"/>
      <c r="D43" s="91"/>
      <c r="E43" s="91"/>
    </row>
    <row r="44" spans="1:5" customFormat="1" x14ac:dyDescent="0.25">
      <c r="A44" s="91"/>
      <c r="B44" s="91"/>
      <c r="C44" s="91"/>
      <c r="D44" s="91"/>
      <c r="E44" s="91"/>
    </row>
    <row r="45" spans="1:5" customFormat="1" x14ac:dyDescent="0.25">
      <c r="A45" s="91"/>
      <c r="B45" s="91"/>
      <c r="C45" s="91"/>
      <c r="D45" s="91"/>
      <c r="E45" s="91"/>
    </row>
    <row r="46" spans="1:5" customFormat="1" x14ac:dyDescent="0.25">
      <c r="A46" s="91"/>
      <c r="B46" s="91"/>
      <c r="C46" s="91"/>
      <c r="D46" s="91"/>
      <c r="E46" s="91"/>
    </row>
    <row r="47" spans="1:5" customFormat="1" x14ac:dyDescent="0.25">
      <c r="A47" s="91"/>
      <c r="B47" s="91"/>
      <c r="C47" s="91"/>
      <c r="D47" s="91"/>
      <c r="E47" s="91"/>
    </row>
    <row r="48" spans="1:5" customFormat="1" x14ac:dyDescent="0.25">
      <c r="A48" s="91"/>
      <c r="B48" s="91"/>
      <c r="C48" s="91"/>
      <c r="D48" s="91"/>
      <c r="E48" s="91"/>
    </row>
    <row r="49" spans="1:5" customFormat="1" x14ac:dyDescent="0.25">
      <c r="A49" s="91"/>
      <c r="B49" s="91"/>
      <c r="C49" s="91"/>
      <c r="D49" s="91"/>
      <c r="E49" s="91"/>
    </row>
    <row r="50" spans="1:5" customFormat="1" x14ac:dyDescent="0.25">
      <c r="A50" s="91"/>
      <c r="B50" s="91"/>
      <c r="C50" s="91"/>
      <c r="D50" s="91"/>
      <c r="E50" s="91"/>
    </row>
    <row r="51" spans="1:5" customFormat="1" x14ac:dyDescent="0.25">
      <c r="A51" s="91"/>
      <c r="B51" s="91"/>
      <c r="C51" s="91"/>
      <c r="D51" s="91"/>
      <c r="E51" s="91"/>
    </row>
    <row r="52" spans="1:5" customFormat="1" x14ac:dyDescent="0.25">
      <c r="A52" s="91"/>
      <c r="B52" s="91"/>
      <c r="C52" s="91"/>
      <c r="D52" s="91"/>
      <c r="E52" s="91"/>
    </row>
    <row r="53" spans="1:5" customFormat="1" x14ac:dyDescent="0.25">
      <c r="A53" s="91"/>
      <c r="B53" s="91"/>
      <c r="C53" s="91"/>
      <c r="D53" s="91"/>
      <c r="E53" s="91"/>
    </row>
    <row r="54" spans="1:5" customFormat="1" x14ac:dyDescent="0.25">
      <c r="A54" s="91"/>
      <c r="B54" s="91"/>
      <c r="C54" s="91"/>
      <c r="D54" s="91"/>
      <c r="E54" s="91"/>
    </row>
    <row r="55" spans="1:5" customFormat="1" x14ac:dyDescent="0.25">
      <c r="A55" s="91"/>
      <c r="B55" s="91"/>
      <c r="C55" s="91"/>
      <c r="D55" s="91"/>
      <c r="E55" s="91"/>
    </row>
    <row r="56" spans="1:5" customFormat="1" x14ac:dyDescent="0.25">
      <c r="A56" s="91"/>
      <c r="B56" s="91"/>
      <c r="C56" s="91"/>
      <c r="D56" s="91"/>
      <c r="E56" s="91"/>
    </row>
    <row r="57" spans="1:5" customFormat="1" x14ac:dyDescent="0.25">
      <c r="A57" s="91"/>
      <c r="B57" s="91"/>
      <c r="C57" s="91"/>
      <c r="D57" s="91"/>
      <c r="E57" s="91"/>
    </row>
    <row r="58" spans="1:5" customFormat="1" x14ac:dyDescent="0.25">
      <c r="A58" s="91"/>
      <c r="B58" s="91"/>
      <c r="C58" s="91"/>
      <c r="D58" s="91"/>
      <c r="E58" s="91"/>
    </row>
    <row r="59" spans="1:5" customFormat="1" x14ac:dyDescent="0.25">
      <c r="A59" s="91"/>
      <c r="B59" s="91"/>
      <c r="C59" s="91"/>
      <c r="D59" s="91"/>
      <c r="E59" s="91"/>
    </row>
    <row r="60" spans="1:5" customFormat="1" x14ac:dyDescent="0.25">
      <c r="A60" s="91"/>
      <c r="B60" s="91"/>
      <c r="C60" s="91"/>
      <c r="D60" s="91"/>
      <c r="E60" s="91"/>
    </row>
    <row r="61" spans="1:5" customFormat="1" x14ac:dyDescent="0.25">
      <c r="A61" s="91"/>
      <c r="B61" s="91"/>
      <c r="C61" s="91"/>
      <c r="D61" s="91"/>
      <c r="E61" s="91"/>
    </row>
    <row r="62" spans="1:5" customFormat="1" x14ac:dyDescent="0.25">
      <c r="A62" s="91"/>
      <c r="B62" s="91"/>
      <c r="C62" s="91"/>
      <c r="D62" s="91"/>
      <c r="E62" s="91"/>
    </row>
    <row r="63" spans="1:5" customFormat="1" x14ac:dyDescent="0.25">
      <c r="A63" s="91"/>
      <c r="B63" s="91"/>
      <c r="C63" s="91"/>
      <c r="D63" s="91"/>
      <c r="E63" s="91"/>
    </row>
    <row r="64" spans="1:5" customFormat="1" x14ac:dyDescent="0.25">
      <c r="A64" s="91"/>
      <c r="B64" s="91"/>
      <c r="C64" s="91"/>
      <c r="D64" s="91"/>
      <c r="E64" s="91"/>
    </row>
    <row r="65" spans="1:5" customFormat="1" x14ac:dyDescent="0.25">
      <c r="A65" s="91"/>
      <c r="B65" s="91"/>
      <c r="C65" s="91"/>
      <c r="D65" s="91"/>
      <c r="E65" s="91"/>
    </row>
    <row r="66" spans="1:5" customFormat="1" x14ac:dyDescent="0.25">
      <c r="A66" s="91"/>
      <c r="B66" s="91"/>
      <c r="C66" s="91"/>
      <c r="D66" s="91"/>
      <c r="E66" s="91"/>
    </row>
    <row r="67" spans="1:5" customFormat="1" x14ac:dyDescent="0.25">
      <c r="A67" s="91"/>
      <c r="B67" s="91"/>
      <c r="C67" s="91"/>
      <c r="D67" s="91"/>
      <c r="E67" s="91"/>
    </row>
    <row r="68" spans="1:5" customFormat="1" x14ac:dyDescent="0.25">
      <c r="A68" s="91"/>
      <c r="B68" s="91"/>
      <c r="C68" s="91"/>
      <c r="D68" s="91"/>
      <c r="E68" s="91"/>
    </row>
    <row r="69" spans="1:5" customFormat="1" x14ac:dyDescent="0.25">
      <c r="A69" s="91"/>
      <c r="B69" s="91"/>
      <c r="C69" s="91"/>
      <c r="D69" s="91"/>
      <c r="E69" s="91"/>
    </row>
    <row r="70" spans="1:5" customFormat="1" x14ac:dyDescent="0.25">
      <c r="A70" s="91"/>
      <c r="B70" s="91"/>
      <c r="C70" s="91"/>
      <c r="D70" s="91"/>
      <c r="E70" s="91"/>
    </row>
    <row r="71" spans="1:5" customFormat="1" x14ac:dyDescent="0.25">
      <c r="A71" s="91"/>
      <c r="B71" s="91"/>
      <c r="C71" s="91"/>
      <c r="D71" s="91"/>
      <c r="E71" s="91"/>
    </row>
    <row r="72" spans="1:5" customFormat="1" x14ac:dyDescent="0.25">
      <c r="A72" s="91"/>
      <c r="B72" s="91"/>
      <c r="C72" s="91"/>
      <c r="D72" s="91"/>
      <c r="E72" s="91"/>
    </row>
    <row r="73" spans="1:5" customFormat="1" x14ac:dyDescent="0.25">
      <c r="A73" s="91"/>
      <c r="B73" s="91"/>
      <c r="C73" s="91"/>
      <c r="D73" s="91"/>
      <c r="E73" s="91"/>
    </row>
    <row r="74" spans="1:5" customFormat="1" x14ac:dyDescent="0.25">
      <c r="A74" s="91"/>
      <c r="B74" s="91"/>
      <c r="C74" s="91"/>
      <c r="D74" s="91"/>
      <c r="E74" s="91"/>
    </row>
    <row r="75" spans="1:5" customFormat="1" x14ac:dyDescent="0.25">
      <c r="A75" s="91"/>
      <c r="B75" s="91"/>
      <c r="C75" s="91"/>
      <c r="D75" s="91"/>
      <c r="E75" s="91"/>
    </row>
    <row r="76" spans="1:5" customFormat="1" x14ac:dyDescent="0.25">
      <c r="A76" s="91"/>
      <c r="B76" s="91"/>
      <c r="C76" s="91"/>
      <c r="D76" s="91"/>
      <c r="E76" s="91"/>
    </row>
    <row r="77" spans="1:5" customFormat="1" x14ac:dyDescent="0.25">
      <c r="A77" s="91"/>
      <c r="B77" s="91"/>
      <c r="C77" s="91"/>
      <c r="D77" s="91"/>
      <c r="E77" s="91"/>
    </row>
    <row r="78" spans="1:5" customFormat="1" x14ac:dyDescent="0.25">
      <c r="A78" s="91"/>
      <c r="B78" s="91"/>
      <c r="C78" s="91"/>
      <c r="D78" s="91"/>
      <c r="E78" s="91"/>
    </row>
    <row r="79" spans="1:5" customFormat="1" x14ac:dyDescent="0.25">
      <c r="A79" s="91"/>
      <c r="B79" s="91"/>
      <c r="C79" s="91"/>
      <c r="D79" s="91"/>
      <c r="E79" s="91"/>
    </row>
    <row r="80" spans="1:5" customFormat="1" x14ac:dyDescent="0.25">
      <c r="A80" s="91"/>
      <c r="B80" s="91"/>
      <c r="C80" s="91"/>
      <c r="D80" s="91"/>
      <c r="E80" s="91"/>
    </row>
    <row r="81" spans="1:5" customFormat="1" x14ac:dyDescent="0.25">
      <c r="A81" s="91"/>
      <c r="B81" s="91"/>
      <c r="C81" s="91"/>
      <c r="D81" s="91"/>
      <c r="E81" s="91"/>
    </row>
    <row r="82" spans="1:5" customFormat="1" x14ac:dyDescent="0.25">
      <c r="A82" s="91"/>
      <c r="B82" s="91"/>
      <c r="C82" s="91"/>
      <c r="D82" s="91"/>
      <c r="E82" s="91"/>
    </row>
    <row r="83" spans="1:5" customFormat="1" x14ac:dyDescent="0.25">
      <c r="A83" s="91"/>
      <c r="B83" s="91"/>
      <c r="C83" s="91"/>
      <c r="D83" s="91"/>
      <c r="E83" s="91"/>
    </row>
    <row r="84" spans="1:5" customFormat="1" x14ac:dyDescent="0.25">
      <c r="A84" s="91"/>
      <c r="B84" s="91"/>
      <c r="C84" s="91"/>
      <c r="D84" s="91"/>
      <c r="E84" s="91"/>
    </row>
    <row r="85" spans="1:5" customFormat="1" x14ac:dyDescent="0.25">
      <c r="A85" s="91"/>
      <c r="B85" s="91"/>
      <c r="C85" s="91"/>
      <c r="D85" s="91"/>
      <c r="E85" s="91"/>
    </row>
    <row r="86" spans="1:5" customFormat="1" x14ac:dyDescent="0.25">
      <c r="A86" s="91"/>
      <c r="B86" s="91"/>
      <c r="C86" s="91"/>
      <c r="D86" s="91"/>
      <c r="E86" s="91"/>
    </row>
    <row r="87" spans="1:5" customFormat="1" x14ac:dyDescent="0.25">
      <c r="A87" s="91"/>
      <c r="B87" s="91"/>
      <c r="C87" s="91"/>
      <c r="D87" s="91"/>
      <c r="E87" s="91"/>
    </row>
    <row r="88" spans="1:5" customFormat="1" x14ac:dyDescent="0.25">
      <c r="A88" s="91"/>
      <c r="B88" s="91"/>
      <c r="C88" s="91"/>
      <c r="D88" s="91"/>
      <c r="E88" s="91"/>
    </row>
    <row r="89" spans="1:5" customFormat="1" x14ac:dyDescent="0.25">
      <c r="A89" s="91"/>
      <c r="B89" s="91"/>
      <c r="C89" s="91"/>
      <c r="D89" s="91"/>
      <c r="E89" s="91"/>
    </row>
    <row r="90" spans="1:5" customFormat="1" x14ac:dyDescent="0.25">
      <c r="A90" s="91"/>
      <c r="B90" s="91"/>
      <c r="C90" s="91"/>
      <c r="D90" s="91"/>
      <c r="E90" s="91"/>
    </row>
    <row r="91" spans="1:5" customFormat="1" x14ac:dyDescent="0.25">
      <c r="A91" s="91"/>
      <c r="B91" s="91"/>
      <c r="C91" s="91"/>
      <c r="D91" s="91"/>
      <c r="E91" s="91"/>
    </row>
    <row r="92" spans="1:5" customFormat="1" x14ac:dyDescent="0.25">
      <c r="A92" s="91"/>
      <c r="B92" s="91"/>
      <c r="C92" s="91"/>
      <c r="D92" s="91"/>
      <c r="E92" s="91"/>
    </row>
    <row r="93" spans="1:5" customFormat="1" x14ac:dyDescent="0.25">
      <c r="A93" s="91"/>
      <c r="B93" s="91"/>
      <c r="C93" s="91"/>
      <c r="D93" s="91"/>
      <c r="E93" s="91"/>
    </row>
    <row r="94" spans="1:5" customFormat="1" x14ac:dyDescent="0.25">
      <c r="A94" s="91"/>
      <c r="B94" s="91"/>
      <c r="C94" s="91"/>
      <c r="D94" s="91"/>
      <c r="E94" s="91"/>
    </row>
    <row r="95" spans="1:5" customFormat="1" x14ac:dyDescent="0.25">
      <c r="A95" s="91"/>
      <c r="B95" s="91"/>
      <c r="C95" s="91"/>
      <c r="D95" s="91"/>
      <c r="E95" s="91"/>
    </row>
    <row r="96" spans="1:5" customFormat="1" x14ac:dyDescent="0.25">
      <c r="A96" s="91"/>
      <c r="B96" s="91"/>
      <c r="C96" s="91"/>
      <c r="D96" s="91"/>
      <c r="E96" s="91"/>
    </row>
    <row r="97" spans="1:5" customFormat="1" x14ac:dyDescent="0.25">
      <c r="A97" s="91"/>
      <c r="B97" s="91"/>
      <c r="C97" s="91"/>
      <c r="D97" s="91"/>
      <c r="E97" s="91"/>
    </row>
    <row r="98" spans="1:5" customFormat="1" x14ac:dyDescent="0.25">
      <c r="A98" s="91"/>
      <c r="B98" s="91"/>
      <c r="C98" s="91"/>
      <c r="D98" s="91"/>
      <c r="E98" s="91"/>
    </row>
    <row r="99" spans="1:5" customFormat="1" x14ac:dyDescent="0.25">
      <c r="A99" s="91"/>
      <c r="B99" s="91"/>
      <c r="C99" s="91"/>
      <c r="D99" s="91"/>
      <c r="E99" s="91"/>
    </row>
    <row r="100" spans="1:5" customFormat="1" x14ac:dyDescent="0.25">
      <c r="A100" s="91"/>
      <c r="B100" s="91"/>
      <c r="C100" s="91"/>
      <c r="D100" s="91"/>
      <c r="E100" s="91"/>
    </row>
    <row r="101" spans="1:5" customFormat="1" x14ac:dyDescent="0.25">
      <c r="A101" s="91"/>
      <c r="B101" s="91"/>
      <c r="C101" s="91"/>
      <c r="D101" s="91"/>
      <c r="E101" s="91"/>
    </row>
    <row r="102" spans="1:5" customFormat="1" x14ac:dyDescent="0.25">
      <c r="A102" s="91"/>
      <c r="B102" s="91"/>
      <c r="C102" s="91"/>
      <c r="D102" s="91"/>
      <c r="E102" s="91"/>
    </row>
    <row r="103" spans="1:5" customFormat="1" x14ac:dyDescent="0.25">
      <c r="A103" s="91"/>
      <c r="B103" s="91"/>
      <c r="C103" s="91"/>
      <c r="D103" s="91"/>
      <c r="E103" s="91"/>
    </row>
    <row r="104" spans="1:5" customFormat="1" x14ac:dyDescent="0.25">
      <c r="A104" s="91"/>
      <c r="B104" s="91"/>
      <c r="C104" s="91"/>
      <c r="D104" s="91"/>
      <c r="E104" s="91"/>
    </row>
    <row r="105" spans="1:5" customFormat="1" x14ac:dyDescent="0.25">
      <c r="A105" s="91"/>
      <c r="B105" s="91"/>
      <c r="C105" s="91"/>
      <c r="D105" s="91"/>
      <c r="E105" s="91"/>
    </row>
    <row r="106" spans="1:5" customFormat="1" x14ac:dyDescent="0.25">
      <c r="A106" s="91"/>
      <c r="B106" s="91"/>
      <c r="C106" s="91"/>
      <c r="D106" s="91"/>
      <c r="E106" s="91"/>
    </row>
    <row r="107" spans="1:5" customFormat="1" x14ac:dyDescent="0.25">
      <c r="A107" s="91"/>
      <c r="B107" s="91"/>
      <c r="C107" s="91"/>
      <c r="D107" s="91"/>
      <c r="E107" s="91"/>
    </row>
    <row r="108" spans="1:5" customFormat="1" x14ac:dyDescent="0.25">
      <c r="A108" s="91"/>
      <c r="B108" s="91"/>
      <c r="C108" s="91"/>
      <c r="D108" s="91"/>
      <c r="E108" s="91"/>
    </row>
    <row r="109" spans="1:5" customFormat="1" x14ac:dyDescent="0.25">
      <c r="A109" s="91"/>
      <c r="B109" s="91"/>
      <c r="C109" s="91"/>
      <c r="D109" s="91"/>
      <c r="E109" s="91"/>
    </row>
    <row r="110" spans="1:5" customFormat="1" x14ac:dyDescent="0.25">
      <c r="A110" s="91"/>
      <c r="B110" s="91"/>
      <c r="C110" s="91"/>
      <c r="D110" s="91"/>
      <c r="E110" s="91"/>
    </row>
    <row r="111" spans="1:5" customFormat="1" x14ac:dyDescent="0.25">
      <c r="A111" s="91"/>
      <c r="B111" s="91"/>
      <c r="C111" s="91"/>
      <c r="D111" s="91"/>
      <c r="E111" s="91"/>
    </row>
    <row r="112" spans="1:5" customFormat="1" x14ac:dyDescent="0.25">
      <c r="A112" s="91"/>
      <c r="B112" s="91"/>
      <c r="C112" s="91"/>
      <c r="D112" s="91"/>
      <c r="E112" s="91"/>
    </row>
    <row r="113" spans="1:5" customFormat="1" x14ac:dyDescent="0.25">
      <c r="A113" s="91"/>
      <c r="B113" s="91"/>
      <c r="C113" s="91"/>
      <c r="D113" s="91"/>
      <c r="E113" s="91"/>
    </row>
    <row r="114" spans="1:5" customFormat="1" x14ac:dyDescent="0.25">
      <c r="A114" s="91"/>
      <c r="B114" s="91"/>
      <c r="C114" s="91"/>
      <c r="D114" s="91"/>
      <c r="E114" s="91"/>
    </row>
    <row r="115" spans="1:5" customFormat="1" x14ac:dyDescent="0.25">
      <c r="A115" s="91"/>
      <c r="B115" s="91"/>
      <c r="C115" s="91"/>
      <c r="D115" s="91"/>
      <c r="E115" s="91"/>
    </row>
    <row r="116" spans="1:5" customFormat="1" x14ac:dyDescent="0.25">
      <c r="A116" s="91"/>
      <c r="B116" s="91"/>
      <c r="C116" s="91"/>
      <c r="D116" s="91"/>
      <c r="E116" s="91"/>
    </row>
    <row r="117" spans="1:5" customFormat="1" x14ac:dyDescent="0.25">
      <c r="A117" s="91"/>
      <c r="B117" s="91"/>
      <c r="C117" s="91"/>
      <c r="D117" s="91"/>
      <c r="E117" s="91"/>
    </row>
    <row r="118" spans="1:5" customFormat="1" x14ac:dyDescent="0.25">
      <c r="A118" s="91"/>
      <c r="B118" s="91"/>
      <c r="C118" s="91"/>
      <c r="D118" s="91"/>
      <c r="E118" s="91"/>
    </row>
    <row r="119" spans="1:5" customFormat="1" x14ac:dyDescent="0.25">
      <c r="A119" s="91"/>
      <c r="B119" s="91"/>
      <c r="C119" s="91"/>
      <c r="D119" s="91"/>
      <c r="E119" s="91"/>
    </row>
    <row r="120" spans="1:5" customFormat="1" x14ac:dyDescent="0.25">
      <c r="A120" s="91"/>
      <c r="B120" s="91"/>
      <c r="C120" s="91"/>
      <c r="D120" s="91"/>
      <c r="E120" s="91"/>
    </row>
    <row r="121" spans="1:5" customFormat="1" x14ac:dyDescent="0.25">
      <c r="A121" s="91"/>
      <c r="B121" s="91"/>
      <c r="C121" s="91"/>
      <c r="D121" s="91"/>
      <c r="E121" s="91"/>
    </row>
    <row r="122" spans="1:5" customFormat="1" x14ac:dyDescent="0.25">
      <c r="A122" s="91"/>
      <c r="B122" s="91"/>
      <c r="C122" s="91"/>
      <c r="D122" s="91"/>
      <c r="E122" s="91"/>
    </row>
    <row r="123" spans="1:5" customFormat="1" x14ac:dyDescent="0.25">
      <c r="A123" s="91"/>
      <c r="B123" s="91"/>
      <c r="C123" s="91"/>
      <c r="D123" s="91"/>
      <c r="E123" s="91"/>
    </row>
    <row r="124" spans="1:5" customFormat="1" x14ac:dyDescent="0.25">
      <c r="A124" s="91"/>
      <c r="B124" s="91"/>
      <c r="C124" s="91"/>
      <c r="D124" s="91"/>
      <c r="E124" s="91"/>
    </row>
    <row r="125" spans="1:5" customFormat="1" x14ac:dyDescent="0.25">
      <c r="A125" s="91"/>
      <c r="B125" s="91"/>
      <c r="C125" s="91"/>
      <c r="D125" s="91"/>
      <c r="E125" s="91"/>
    </row>
    <row r="126" spans="1:5" customFormat="1" x14ac:dyDescent="0.25">
      <c r="A126" s="91"/>
      <c r="B126" s="91"/>
      <c r="C126" s="91"/>
      <c r="D126" s="91"/>
      <c r="E126" s="91"/>
    </row>
    <row r="127" spans="1:5" customFormat="1" x14ac:dyDescent="0.25">
      <c r="A127" s="91"/>
      <c r="B127" s="91"/>
      <c r="C127" s="91"/>
      <c r="D127" s="91"/>
      <c r="E127" s="91"/>
    </row>
    <row r="128" spans="1:5" customFormat="1" x14ac:dyDescent="0.25">
      <c r="A128" s="91"/>
      <c r="B128" s="91"/>
      <c r="C128" s="91"/>
      <c r="D128" s="91"/>
      <c r="E128" s="91"/>
    </row>
    <row r="129" spans="1:5" customFormat="1" x14ac:dyDescent="0.25">
      <c r="A129" s="91"/>
      <c r="B129" s="91"/>
      <c r="C129" s="91"/>
      <c r="D129" s="91"/>
      <c r="E129" s="91"/>
    </row>
    <row r="130" spans="1:5" customFormat="1" x14ac:dyDescent="0.25">
      <c r="A130" s="91"/>
      <c r="B130" s="91"/>
      <c r="C130" s="91"/>
      <c r="D130" s="91"/>
      <c r="E130" s="91"/>
    </row>
    <row r="131" spans="1:5" customFormat="1" x14ac:dyDescent="0.25">
      <c r="A131" s="91"/>
      <c r="B131" s="91"/>
      <c r="C131" s="91"/>
      <c r="D131" s="91"/>
      <c r="E131" s="91"/>
    </row>
    <row r="132" spans="1:5" customFormat="1" x14ac:dyDescent="0.25">
      <c r="A132" s="91"/>
      <c r="B132" s="91"/>
      <c r="C132" s="91"/>
      <c r="D132" s="91"/>
      <c r="E132" s="91"/>
    </row>
    <row r="133" spans="1:5" customFormat="1" x14ac:dyDescent="0.25">
      <c r="A133" s="91"/>
      <c r="B133" s="91"/>
      <c r="C133" s="91"/>
      <c r="D133" s="91"/>
      <c r="E133" s="91"/>
    </row>
    <row r="134" spans="1:5" customFormat="1" x14ac:dyDescent="0.25">
      <c r="A134" s="91"/>
      <c r="B134" s="91"/>
      <c r="C134" s="91"/>
      <c r="D134" s="91"/>
      <c r="E134" s="91"/>
    </row>
    <row r="135" spans="1:5" customFormat="1" x14ac:dyDescent="0.25">
      <c r="A135" s="91"/>
      <c r="B135" s="91"/>
      <c r="C135" s="91"/>
      <c r="D135" s="91"/>
      <c r="E135" s="91"/>
    </row>
    <row r="136" spans="1:5" customFormat="1" x14ac:dyDescent="0.25">
      <c r="A136" s="91"/>
      <c r="B136" s="91"/>
      <c r="C136" s="91"/>
      <c r="D136" s="91"/>
      <c r="E136" s="91"/>
    </row>
    <row r="137" spans="1:5" customFormat="1" x14ac:dyDescent="0.25">
      <c r="A137" s="91"/>
      <c r="B137" s="91"/>
      <c r="C137" s="91"/>
      <c r="D137" s="91"/>
      <c r="E137" s="91"/>
    </row>
    <row r="138" spans="1:5" customFormat="1" x14ac:dyDescent="0.25">
      <c r="A138" s="91"/>
      <c r="B138" s="91"/>
      <c r="C138" s="91"/>
      <c r="D138" s="91"/>
      <c r="E138" s="91"/>
    </row>
    <row r="139" spans="1:5" customFormat="1" x14ac:dyDescent="0.25">
      <c r="A139" s="91"/>
      <c r="B139" s="91"/>
      <c r="C139" s="91"/>
      <c r="D139" s="91"/>
      <c r="E139" s="91"/>
    </row>
    <row r="140" spans="1:5" customFormat="1" x14ac:dyDescent="0.25">
      <c r="A140" s="91"/>
      <c r="B140" s="91"/>
      <c r="C140" s="91"/>
      <c r="D140" s="91"/>
      <c r="E140" s="91"/>
    </row>
    <row r="141" spans="1:5" customFormat="1" x14ac:dyDescent="0.25">
      <c r="A141" s="91"/>
      <c r="B141" s="91"/>
      <c r="C141" s="91"/>
      <c r="D141" s="91"/>
      <c r="E141" s="91"/>
    </row>
    <row r="142" spans="1:5" customFormat="1" x14ac:dyDescent="0.25">
      <c r="A142" s="91"/>
      <c r="B142" s="91"/>
      <c r="C142" s="91"/>
      <c r="D142" s="91"/>
      <c r="E142" s="91"/>
    </row>
    <row r="143" spans="1:5" customFormat="1" x14ac:dyDescent="0.25">
      <c r="A143" s="91"/>
      <c r="B143" s="91"/>
      <c r="C143" s="91"/>
      <c r="D143" s="91"/>
      <c r="E143" s="91"/>
    </row>
    <row r="144" spans="1:5" customFormat="1" x14ac:dyDescent="0.25">
      <c r="A144" s="91"/>
      <c r="B144" s="91"/>
      <c r="C144" s="91"/>
      <c r="D144" s="91"/>
      <c r="E144" s="91"/>
    </row>
    <row r="145" spans="1:5" customFormat="1" x14ac:dyDescent="0.25">
      <c r="A145" s="91"/>
      <c r="B145" s="91"/>
      <c r="C145" s="91"/>
      <c r="D145" s="91"/>
      <c r="E145" s="91"/>
    </row>
    <row r="146" spans="1:5" customFormat="1" x14ac:dyDescent="0.25">
      <c r="A146" s="91"/>
      <c r="B146" s="91"/>
      <c r="C146" s="91"/>
      <c r="D146" s="91"/>
      <c r="E146" s="91"/>
    </row>
    <row r="147" spans="1:5" customFormat="1" x14ac:dyDescent="0.25">
      <c r="A147" s="91"/>
      <c r="B147" s="91"/>
      <c r="C147" s="91"/>
      <c r="D147" s="91"/>
      <c r="E147" s="91"/>
    </row>
    <row r="148" spans="1:5" customFormat="1" x14ac:dyDescent="0.25">
      <c r="A148" s="91"/>
      <c r="B148" s="91"/>
      <c r="C148" s="91"/>
      <c r="D148" s="91"/>
      <c r="E148" s="91"/>
    </row>
    <row r="149" spans="1:5" customFormat="1" x14ac:dyDescent="0.25">
      <c r="A149" s="91"/>
      <c r="B149" s="91"/>
      <c r="C149" s="91"/>
      <c r="D149" s="91"/>
      <c r="E149" s="91"/>
    </row>
    <row r="150" spans="1:5" customFormat="1" x14ac:dyDescent="0.25">
      <c r="A150" s="91"/>
      <c r="B150" s="91"/>
      <c r="C150" s="91"/>
      <c r="D150" s="91"/>
      <c r="E150" s="91"/>
    </row>
    <row r="151" spans="1:5" customFormat="1" x14ac:dyDescent="0.25">
      <c r="A151" s="91"/>
      <c r="B151" s="91"/>
      <c r="C151" s="91"/>
      <c r="D151" s="91"/>
      <c r="E151" s="91"/>
    </row>
    <row r="152" spans="1:5" customFormat="1" x14ac:dyDescent="0.25">
      <c r="A152" s="91"/>
      <c r="B152" s="91"/>
      <c r="C152" s="91"/>
      <c r="D152" s="91"/>
      <c r="E152" s="91"/>
    </row>
    <row r="153" spans="1:5" customFormat="1" x14ac:dyDescent="0.25">
      <c r="A153" s="91"/>
      <c r="B153" s="91"/>
      <c r="C153" s="91"/>
      <c r="D153" s="91"/>
      <c r="E153" s="91"/>
    </row>
    <row r="154" spans="1:5" customFormat="1" x14ac:dyDescent="0.25">
      <c r="A154" s="91"/>
      <c r="B154" s="91"/>
      <c r="C154" s="91"/>
      <c r="D154" s="91"/>
      <c r="E154" s="91"/>
    </row>
    <row r="155" spans="1:5" customFormat="1" x14ac:dyDescent="0.25">
      <c r="A155" s="91"/>
      <c r="B155" s="91"/>
      <c r="C155" s="91"/>
      <c r="D155" s="91"/>
      <c r="E155" s="91"/>
    </row>
    <row r="156" spans="1:5" customFormat="1" x14ac:dyDescent="0.25">
      <c r="A156" s="91"/>
      <c r="B156" s="91"/>
      <c r="C156" s="91"/>
      <c r="D156" s="91"/>
      <c r="E156" s="91"/>
    </row>
    <row r="157" spans="1:5" customFormat="1" x14ac:dyDescent="0.25">
      <c r="A157" s="91"/>
      <c r="B157" s="91"/>
      <c r="C157" s="91"/>
      <c r="D157" s="91"/>
      <c r="E157" s="91"/>
    </row>
    <row r="158" spans="1:5" customFormat="1" x14ac:dyDescent="0.25">
      <c r="A158" s="91"/>
      <c r="B158" s="91"/>
      <c r="C158" s="91"/>
      <c r="D158" s="91"/>
      <c r="E158" s="91"/>
    </row>
    <row r="159" spans="1:5" customFormat="1" x14ac:dyDescent="0.25">
      <c r="A159" s="91"/>
      <c r="B159" s="91"/>
      <c r="C159" s="91"/>
      <c r="D159" s="91"/>
      <c r="E159" s="91"/>
    </row>
    <row r="160" spans="1:5" customFormat="1" x14ac:dyDescent="0.25">
      <c r="A160" s="91"/>
      <c r="B160" s="91"/>
      <c r="C160" s="91"/>
      <c r="D160" s="91"/>
      <c r="E160" s="91"/>
    </row>
    <row r="161" spans="1:5" customFormat="1" x14ac:dyDescent="0.25">
      <c r="A161" s="91"/>
      <c r="B161" s="91"/>
      <c r="C161" s="91"/>
      <c r="D161" s="91"/>
      <c r="E161" s="91"/>
    </row>
    <row r="162" spans="1:5" customFormat="1" x14ac:dyDescent="0.25">
      <c r="A162" s="91"/>
      <c r="B162" s="91"/>
      <c r="C162" s="91"/>
      <c r="D162" s="91"/>
      <c r="E162" s="91"/>
    </row>
    <row r="163" spans="1:5" customFormat="1" x14ac:dyDescent="0.25">
      <c r="A163" s="91"/>
      <c r="B163" s="91"/>
      <c r="C163" s="91"/>
      <c r="D163" s="91"/>
      <c r="E163" s="91"/>
    </row>
    <row r="164" spans="1:5" customFormat="1" x14ac:dyDescent="0.25">
      <c r="A164" s="91"/>
      <c r="B164" s="91"/>
      <c r="C164" s="91"/>
      <c r="D164" s="91"/>
      <c r="E164" s="91"/>
    </row>
    <row r="165" spans="1:5" customFormat="1" x14ac:dyDescent="0.25">
      <c r="A165" s="91"/>
      <c r="B165" s="91"/>
      <c r="C165" s="91"/>
      <c r="D165" s="91"/>
      <c r="E165" s="91"/>
    </row>
    <row r="166" spans="1:5" customFormat="1" x14ac:dyDescent="0.25">
      <c r="A166" s="91"/>
      <c r="B166" s="91"/>
      <c r="C166" s="91"/>
      <c r="D166" s="91"/>
      <c r="E166" s="91"/>
    </row>
    <row r="167" spans="1:5" customFormat="1" x14ac:dyDescent="0.25">
      <c r="A167" s="91"/>
      <c r="B167" s="91"/>
      <c r="C167" s="91"/>
      <c r="D167" s="91"/>
      <c r="E167" s="91"/>
    </row>
    <row r="168" spans="1:5" customFormat="1" x14ac:dyDescent="0.25">
      <c r="A168" s="91"/>
      <c r="B168" s="91"/>
      <c r="C168" s="91"/>
      <c r="D168" s="91"/>
      <c r="E168" s="91"/>
    </row>
    <row r="169" spans="1:5" customFormat="1" x14ac:dyDescent="0.25">
      <c r="A169" s="91"/>
      <c r="B169" s="91"/>
      <c r="C169" s="91"/>
      <c r="D169" s="91"/>
      <c r="E169" s="91"/>
    </row>
    <row r="170" spans="1:5" customFormat="1" x14ac:dyDescent="0.25">
      <c r="A170" s="91"/>
      <c r="B170" s="91"/>
      <c r="C170" s="91"/>
      <c r="D170" s="91"/>
      <c r="E170" s="91"/>
    </row>
    <row r="171" spans="1:5" customFormat="1" x14ac:dyDescent="0.25">
      <c r="A171" s="91"/>
      <c r="B171" s="91"/>
      <c r="C171" s="91"/>
      <c r="D171" s="91"/>
      <c r="E171" s="91"/>
    </row>
    <row r="172" spans="1:5" customFormat="1" x14ac:dyDescent="0.25">
      <c r="A172" s="91"/>
      <c r="B172" s="91"/>
      <c r="C172" s="91"/>
      <c r="D172" s="91"/>
      <c r="E172" s="91"/>
    </row>
    <row r="173" spans="1:5" customFormat="1" x14ac:dyDescent="0.25">
      <c r="A173" s="91"/>
      <c r="B173" s="91"/>
      <c r="C173" s="91"/>
      <c r="D173" s="91"/>
      <c r="E173" s="91"/>
    </row>
    <row r="174" spans="1:5" customFormat="1" x14ac:dyDescent="0.25">
      <c r="A174" s="91"/>
      <c r="B174" s="91"/>
      <c r="C174" s="91"/>
      <c r="D174" s="91"/>
      <c r="E174" s="91"/>
    </row>
    <row r="175" spans="1:5" customFormat="1" x14ac:dyDescent="0.25">
      <c r="A175" s="91"/>
      <c r="B175" s="91"/>
      <c r="C175" s="91"/>
      <c r="D175" s="91"/>
      <c r="E175" s="91"/>
    </row>
    <row r="176" spans="1:5" customFormat="1" x14ac:dyDescent="0.25">
      <c r="A176" s="91"/>
      <c r="B176" s="91"/>
      <c r="C176" s="91"/>
      <c r="D176" s="91"/>
      <c r="E176" s="91"/>
    </row>
    <row r="177" spans="1:5" customFormat="1" x14ac:dyDescent="0.25">
      <c r="A177" s="91"/>
      <c r="B177" s="91"/>
      <c r="C177" s="91"/>
      <c r="D177" s="91"/>
      <c r="E177" s="91"/>
    </row>
    <row r="178" spans="1:5" customFormat="1" x14ac:dyDescent="0.25">
      <c r="A178" s="91"/>
      <c r="B178" s="91"/>
      <c r="C178" s="91"/>
      <c r="D178" s="91"/>
      <c r="E178" s="91"/>
    </row>
    <row r="179" spans="1:5" customFormat="1" x14ac:dyDescent="0.25">
      <c r="A179" s="91"/>
      <c r="B179" s="91"/>
      <c r="C179" s="91"/>
      <c r="D179" s="91"/>
      <c r="E179" s="91"/>
    </row>
    <row r="180" spans="1:5" customFormat="1" x14ac:dyDescent="0.25">
      <c r="A180" s="91"/>
      <c r="B180" s="91"/>
      <c r="C180" s="91"/>
      <c r="D180" s="91"/>
      <c r="E180" s="91"/>
    </row>
    <row r="181" spans="1:5" customFormat="1" x14ac:dyDescent="0.25">
      <c r="A181" s="91"/>
      <c r="B181" s="91"/>
      <c r="C181" s="91"/>
      <c r="D181" s="91"/>
      <c r="E181" s="91"/>
    </row>
    <row r="182" spans="1:5" customFormat="1" x14ac:dyDescent="0.25">
      <c r="A182" s="91"/>
      <c r="B182" s="91"/>
      <c r="C182" s="91"/>
      <c r="D182" s="91"/>
      <c r="E182" s="91"/>
    </row>
    <row r="183" spans="1:5" customFormat="1" x14ac:dyDescent="0.25">
      <c r="A183" s="91"/>
      <c r="B183" s="91"/>
      <c r="C183" s="91"/>
      <c r="D183" s="91"/>
      <c r="E183" s="91"/>
    </row>
    <row r="184" spans="1:5" customFormat="1" x14ac:dyDescent="0.25">
      <c r="A184" s="91"/>
      <c r="B184" s="91"/>
      <c r="C184" s="91"/>
      <c r="D184" s="91"/>
      <c r="E184" s="91"/>
    </row>
    <row r="185" spans="1:5" customFormat="1" x14ac:dyDescent="0.25">
      <c r="A185" s="91"/>
      <c r="B185" s="91"/>
      <c r="C185" s="91"/>
      <c r="D185" s="91"/>
      <c r="E185" s="91"/>
    </row>
    <row r="186" spans="1:5" customFormat="1" x14ac:dyDescent="0.25">
      <c r="A186" s="91"/>
      <c r="B186" s="91"/>
      <c r="C186" s="91"/>
      <c r="D186" s="91"/>
      <c r="E186" s="91"/>
    </row>
    <row r="187" spans="1:5" customFormat="1" x14ac:dyDescent="0.25">
      <c r="A187" s="91"/>
      <c r="B187" s="91"/>
      <c r="C187" s="91"/>
      <c r="D187" s="91"/>
      <c r="E187" s="91"/>
    </row>
    <row r="188" spans="1:5" customFormat="1" x14ac:dyDescent="0.25">
      <c r="A188" s="91"/>
      <c r="B188" s="91"/>
      <c r="C188" s="91"/>
      <c r="D188" s="91"/>
      <c r="E188" s="91"/>
    </row>
    <row r="189" spans="1:5" customFormat="1" x14ac:dyDescent="0.25">
      <c r="A189" s="91"/>
      <c r="B189" s="91"/>
      <c r="C189" s="91"/>
      <c r="D189" s="91"/>
      <c r="E189" s="91"/>
    </row>
    <row r="190" spans="1:5" customFormat="1" x14ac:dyDescent="0.25">
      <c r="A190" s="91"/>
      <c r="B190" s="91"/>
      <c r="C190" s="91"/>
      <c r="D190" s="91"/>
      <c r="E190" s="91"/>
    </row>
    <row r="191" spans="1:5" customFormat="1" x14ac:dyDescent="0.25">
      <c r="A191" s="91"/>
      <c r="B191" s="91"/>
      <c r="C191" s="91"/>
      <c r="D191" s="91"/>
      <c r="E191" s="91"/>
    </row>
    <row r="192" spans="1:5" customFormat="1" x14ac:dyDescent="0.25">
      <c r="A192" s="91"/>
      <c r="B192" s="91"/>
      <c r="C192" s="91"/>
      <c r="D192" s="91"/>
      <c r="E192" s="91"/>
    </row>
    <row r="193" spans="1:5" customFormat="1" x14ac:dyDescent="0.25">
      <c r="A193" s="91"/>
      <c r="B193" s="91"/>
      <c r="C193" s="91"/>
      <c r="D193" s="91"/>
      <c r="E193" s="91"/>
    </row>
    <row r="194" spans="1:5" customFormat="1" x14ac:dyDescent="0.25">
      <c r="A194" s="91"/>
      <c r="B194" s="91"/>
      <c r="C194" s="91"/>
      <c r="D194" s="91"/>
      <c r="E194" s="91"/>
    </row>
    <row r="195" spans="1:5" customFormat="1" x14ac:dyDescent="0.25">
      <c r="A195" s="91"/>
      <c r="B195" s="91"/>
      <c r="C195" s="91"/>
      <c r="D195" s="91"/>
      <c r="E195" s="91"/>
    </row>
    <row r="196" spans="1:5" customFormat="1" x14ac:dyDescent="0.25">
      <c r="A196" s="91"/>
      <c r="B196" s="91"/>
      <c r="C196" s="91"/>
      <c r="D196" s="91"/>
      <c r="E196" s="91"/>
    </row>
    <row r="197" spans="1:5" customFormat="1" x14ac:dyDescent="0.25">
      <c r="A197" s="91"/>
      <c r="B197" s="91"/>
      <c r="C197" s="91"/>
      <c r="D197" s="91"/>
      <c r="E197" s="91"/>
    </row>
    <row r="198" spans="1:5" customFormat="1" x14ac:dyDescent="0.25">
      <c r="A198" s="91"/>
      <c r="B198" s="91"/>
      <c r="C198" s="91"/>
      <c r="D198" s="91"/>
      <c r="E198" s="91"/>
    </row>
    <row r="199" spans="1:5" customFormat="1" x14ac:dyDescent="0.25">
      <c r="A199" s="91"/>
      <c r="B199" s="91"/>
      <c r="C199" s="91"/>
      <c r="D199" s="91"/>
      <c r="E199" s="91"/>
    </row>
    <row r="200" spans="1:5" customFormat="1" x14ac:dyDescent="0.25">
      <c r="A200" s="91"/>
      <c r="B200" s="91"/>
      <c r="C200" s="91"/>
      <c r="D200" s="91"/>
      <c r="E200" s="91"/>
    </row>
    <row r="201" spans="1:5" customFormat="1" x14ac:dyDescent="0.25">
      <c r="A201" s="91"/>
      <c r="B201" s="91"/>
      <c r="C201" s="91"/>
      <c r="D201" s="91"/>
      <c r="E201" s="91"/>
    </row>
    <row r="202" spans="1:5" customFormat="1" x14ac:dyDescent="0.25">
      <c r="A202" s="91"/>
      <c r="B202" s="91"/>
      <c r="C202" s="91"/>
      <c r="D202" s="91"/>
      <c r="E202" s="91"/>
    </row>
    <row r="203" spans="1:5" customFormat="1" x14ac:dyDescent="0.25">
      <c r="A203" s="91"/>
      <c r="B203" s="91"/>
      <c r="C203" s="91"/>
      <c r="D203" s="91"/>
      <c r="E203" s="91"/>
    </row>
    <row r="204" spans="1:5" customFormat="1" x14ac:dyDescent="0.25">
      <c r="A204" s="91"/>
      <c r="B204" s="91"/>
      <c r="C204" s="91"/>
      <c r="D204" s="91"/>
      <c r="E204" s="91"/>
    </row>
    <row r="205" spans="1:5" customFormat="1" x14ac:dyDescent="0.25">
      <c r="A205" s="91"/>
      <c r="B205" s="91"/>
      <c r="C205" s="91"/>
      <c r="D205" s="91"/>
      <c r="E205" s="91"/>
    </row>
    <row r="206" spans="1:5" customFormat="1" x14ac:dyDescent="0.25">
      <c r="A206" s="91"/>
      <c r="B206" s="91"/>
      <c r="C206" s="91"/>
      <c r="D206" s="91"/>
      <c r="E206" s="91"/>
    </row>
    <row r="207" spans="1:5" customFormat="1" x14ac:dyDescent="0.25">
      <c r="A207" s="91"/>
      <c r="B207" s="91"/>
      <c r="C207" s="91"/>
      <c r="D207" s="91"/>
      <c r="E207" s="91"/>
    </row>
    <row r="208" spans="1:5" customFormat="1" x14ac:dyDescent="0.25">
      <c r="A208" s="91"/>
      <c r="B208" s="91"/>
      <c r="C208" s="91"/>
      <c r="D208" s="91"/>
      <c r="E208" s="91"/>
    </row>
    <row r="209" spans="1:5" customFormat="1" x14ac:dyDescent="0.25">
      <c r="A209" s="91"/>
      <c r="B209" s="91"/>
      <c r="C209" s="91"/>
      <c r="D209" s="91"/>
      <c r="E209" s="91"/>
    </row>
    <row r="210" spans="1:5" customFormat="1" x14ac:dyDescent="0.25">
      <c r="A210" s="91"/>
      <c r="B210" s="91"/>
      <c r="C210" s="91"/>
      <c r="D210" s="91"/>
      <c r="E210" s="91"/>
    </row>
    <row r="211" spans="1:5" customFormat="1" x14ac:dyDescent="0.25">
      <c r="A211" s="91"/>
      <c r="B211" s="91"/>
      <c r="C211" s="91"/>
      <c r="D211" s="91"/>
      <c r="E211" s="91"/>
    </row>
    <row r="212" spans="1:5" customFormat="1" x14ac:dyDescent="0.25">
      <c r="A212" s="91"/>
      <c r="B212" s="91"/>
      <c r="C212" s="91"/>
      <c r="D212" s="91"/>
      <c r="E212" s="91"/>
    </row>
    <row r="213" spans="1:5" customFormat="1" x14ac:dyDescent="0.25">
      <c r="A213" s="91"/>
      <c r="B213" s="91"/>
      <c r="C213" s="91"/>
      <c r="D213" s="91"/>
      <c r="E213" s="91"/>
    </row>
    <row r="214" spans="1:5" customFormat="1" x14ac:dyDescent="0.25">
      <c r="A214" s="91"/>
      <c r="B214" s="91"/>
      <c r="C214" s="91"/>
      <c r="D214" s="91"/>
      <c r="E214" s="91"/>
    </row>
    <row r="215" spans="1:5" customFormat="1" x14ac:dyDescent="0.25">
      <c r="A215" s="91"/>
      <c r="B215" s="91"/>
      <c r="C215" s="91"/>
      <c r="D215" s="91"/>
      <c r="E215" s="91"/>
    </row>
    <row r="216" spans="1:5" customFormat="1" x14ac:dyDescent="0.25">
      <c r="A216" s="91"/>
      <c r="B216" s="91"/>
      <c r="C216" s="91"/>
      <c r="D216" s="91"/>
      <c r="E216" s="91"/>
    </row>
    <row r="217" spans="1:5" customFormat="1" x14ac:dyDescent="0.25">
      <c r="A217" s="91"/>
      <c r="B217" s="91"/>
      <c r="C217" s="91"/>
      <c r="D217" s="91"/>
      <c r="E217" s="91"/>
    </row>
    <row r="218" spans="1:5" customFormat="1" x14ac:dyDescent="0.25">
      <c r="A218" s="91"/>
      <c r="B218" s="91"/>
      <c r="C218" s="91"/>
      <c r="D218" s="91"/>
      <c r="E218" s="91"/>
    </row>
    <row r="219" spans="1:5" customFormat="1" x14ac:dyDescent="0.25">
      <c r="A219" s="91"/>
      <c r="B219" s="91"/>
      <c r="C219" s="91"/>
      <c r="D219" s="91"/>
      <c r="E219" s="91"/>
    </row>
    <row r="220" spans="1:5" customFormat="1" x14ac:dyDescent="0.25">
      <c r="A220" s="91"/>
      <c r="B220" s="91"/>
      <c r="C220" s="91"/>
      <c r="D220" s="91"/>
      <c r="E220" s="91"/>
    </row>
    <row r="221" spans="1:5" customFormat="1" x14ac:dyDescent="0.25">
      <c r="A221" s="91"/>
      <c r="B221" s="91"/>
      <c r="C221" s="91"/>
      <c r="D221" s="91"/>
      <c r="E221" s="91"/>
    </row>
    <row r="222" spans="1:5" customFormat="1" x14ac:dyDescent="0.25">
      <c r="A222" s="91"/>
      <c r="B222" s="91"/>
      <c r="C222" s="91"/>
      <c r="D222" s="91"/>
      <c r="E222" s="91"/>
    </row>
    <row r="223" spans="1:5" customFormat="1" x14ac:dyDescent="0.25">
      <c r="A223" s="91"/>
      <c r="B223" s="91"/>
      <c r="C223" s="91"/>
      <c r="D223" s="91"/>
      <c r="E223" s="91"/>
    </row>
    <row r="224" spans="1:5" customFormat="1" x14ac:dyDescent="0.25">
      <c r="A224" s="91"/>
      <c r="B224" s="91"/>
      <c r="C224" s="91"/>
      <c r="D224" s="91"/>
      <c r="E224" s="91"/>
    </row>
    <row r="225" spans="1:5" customFormat="1" x14ac:dyDescent="0.25">
      <c r="A225" s="91"/>
      <c r="B225" s="91"/>
      <c r="C225" s="91"/>
      <c r="D225" s="91"/>
      <c r="E225" s="91"/>
    </row>
    <row r="226" spans="1:5" customFormat="1" x14ac:dyDescent="0.25">
      <c r="A226" s="91"/>
      <c r="B226" s="91"/>
      <c r="C226" s="91"/>
      <c r="D226" s="91"/>
      <c r="E226" s="91"/>
    </row>
    <row r="227" spans="1:5" customFormat="1" x14ac:dyDescent="0.25">
      <c r="A227" s="91"/>
      <c r="B227" s="91"/>
      <c r="C227" s="91"/>
      <c r="D227" s="91"/>
      <c r="E227" s="91"/>
    </row>
    <row r="228" spans="1:5" customFormat="1" x14ac:dyDescent="0.25">
      <c r="A228" s="91"/>
      <c r="B228" s="91"/>
      <c r="C228" s="91"/>
      <c r="D228" s="91"/>
      <c r="E228" s="91"/>
    </row>
    <row r="229" spans="1:5" customFormat="1" x14ac:dyDescent="0.25">
      <c r="A229" s="91"/>
      <c r="B229" s="91"/>
      <c r="C229" s="91"/>
      <c r="D229" s="91"/>
      <c r="E229" s="91"/>
    </row>
    <row r="230" spans="1:5" customFormat="1" x14ac:dyDescent="0.25">
      <c r="A230" s="91"/>
      <c r="B230" s="91"/>
      <c r="C230" s="91"/>
      <c r="D230" s="91"/>
      <c r="E230" s="91"/>
    </row>
    <row r="231" spans="1:5" customFormat="1" x14ac:dyDescent="0.25">
      <c r="A231" s="91"/>
      <c r="B231" s="91"/>
      <c r="C231" s="91"/>
      <c r="D231" s="91"/>
      <c r="E231" s="91"/>
    </row>
    <row r="232" spans="1:5" customFormat="1" x14ac:dyDescent="0.25">
      <c r="A232" s="91"/>
      <c r="B232" s="91"/>
      <c r="C232" s="91"/>
      <c r="D232" s="91"/>
      <c r="E232" s="91"/>
    </row>
    <row r="233" spans="1:5" customFormat="1" x14ac:dyDescent="0.25">
      <c r="A233" s="91"/>
      <c r="B233" s="91"/>
      <c r="C233" s="91"/>
      <c r="D233" s="91"/>
      <c r="E233" s="91"/>
    </row>
    <row r="234" spans="1:5" customFormat="1" x14ac:dyDescent="0.25">
      <c r="A234" s="91"/>
      <c r="B234" s="91"/>
      <c r="C234" s="91"/>
      <c r="D234" s="91"/>
      <c r="E234" s="91"/>
    </row>
    <row r="235" spans="1:5" customFormat="1" x14ac:dyDescent="0.25">
      <c r="A235" s="91"/>
      <c r="B235" s="91"/>
      <c r="C235" s="91"/>
      <c r="D235" s="91"/>
      <c r="E235" s="91"/>
    </row>
    <row r="236" spans="1:5" customFormat="1" x14ac:dyDescent="0.25">
      <c r="A236" s="91"/>
      <c r="B236" s="91"/>
      <c r="C236" s="91"/>
      <c r="D236" s="91"/>
      <c r="E236" s="91"/>
    </row>
    <row r="237" spans="1:5" customFormat="1" x14ac:dyDescent="0.25">
      <c r="A237" s="91"/>
      <c r="B237" s="91"/>
      <c r="C237" s="91"/>
      <c r="D237" s="91"/>
      <c r="E237" s="91"/>
    </row>
    <row r="238" spans="1:5" customFormat="1" x14ac:dyDescent="0.25">
      <c r="A238" s="91"/>
      <c r="B238" s="91"/>
      <c r="C238" s="91"/>
      <c r="D238" s="91"/>
      <c r="E238" s="91"/>
    </row>
    <row r="239" spans="1:5" customFormat="1" x14ac:dyDescent="0.25">
      <c r="A239" s="91"/>
      <c r="B239" s="91"/>
      <c r="C239" s="91"/>
      <c r="D239" s="91"/>
      <c r="E239" s="91"/>
    </row>
    <row r="240" spans="1:5" customFormat="1" x14ac:dyDescent="0.25">
      <c r="A240" s="91"/>
      <c r="B240" s="91"/>
      <c r="C240" s="91"/>
      <c r="D240" s="91"/>
      <c r="E240" s="91"/>
    </row>
    <row r="241" spans="1:5" customFormat="1" x14ac:dyDescent="0.25">
      <c r="A241" s="91"/>
      <c r="B241" s="91"/>
      <c r="C241" s="91"/>
      <c r="D241" s="91"/>
      <c r="E241" s="91"/>
    </row>
    <row r="242" spans="1:5" customFormat="1" x14ac:dyDescent="0.25">
      <c r="A242" s="91"/>
      <c r="B242" s="91"/>
      <c r="C242" s="91"/>
      <c r="D242" s="91"/>
      <c r="E242" s="91"/>
    </row>
    <row r="243" spans="1:5" customFormat="1" x14ac:dyDescent="0.25">
      <c r="A243" s="91"/>
      <c r="B243" s="91"/>
      <c r="C243" s="91"/>
      <c r="D243" s="91"/>
      <c r="E243" s="91"/>
    </row>
    <row r="244" spans="1:5" customFormat="1" x14ac:dyDescent="0.25">
      <c r="A244" s="91"/>
      <c r="B244" s="91"/>
      <c r="C244" s="91"/>
      <c r="D244" s="91"/>
      <c r="E244" s="91"/>
    </row>
    <row r="245" spans="1:5" customFormat="1" x14ac:dyDescent="0.25">
      <c r="A245" s="91"/>
      <c r="B245" s="91"/>
      <c r="C245" s="91"/>
      <c r="D245" s="91"/>
      <c r="E245" s="91"/>
    </row>
    <row r="246" spans="1:5" customFormat="1" x14ac:dyDescent="0.25">
      <c r="A246" s="91"/>
      <c r="B246" s="91"/>
      <c r="C246" s="91"/>
      <c r="D246" s="91"/>
      <c r="E246" s="91"/>
    </row>
    <row r="247" spans="1:5" customFormat="1" x14ac:dyDescent="0.25">
      <c r="A247" s="91"/>
      <c r="B247" s="91"/>
      <c r="C247" s="91"/>
      <c r="D247" s="91"/>
      <c r="E247" s="91"/>
    </row>
    <row r="248" spans="1:5" customFormat="1" x14ac:dyDescent="0.25">
      <c r="A248" s="91"/>
      <c r="B248" s="91"/>
      <c r="C248" s="91"/>
      <c r="D248" s="91"/>
      <c r="E248" s="91"/>
    </row>
    <row r="249" spans="1:5" customFormat="1" x14ac:dyDescent="0.25">
      <c r="A249" s="91"/>
      <c r="B249" s="91"/>
      <c r="C249" s="91"/>
      <c r="D249" s="91"/>
      <c r="E249" s="91"/>
    </row>
    <row r="250" spans="1:5" customFormat="1" x14ac:dyDescent="0.25">
      <c r="A250" s="91"/>
      <c r="B250" s="91"/>
      <c r="C250" s="91"/>
      <c r="D250" s="91"/>
      <c r="E250" s="91"/>
    </row>
    <row r="251" spans="1:5" customFormat="1" x14ac:dyDescent="0.25">
      <c r="A251" s="91"/>
      <c r="B251" s="91"/>
      <c r="C251" s="91"/>
      <c r="D251" s="91"/>
      <c r="E251" s="91"/>
    </row>
    <row r="252" spans="1:5" customFormat="1" x14ac:dyDescent="0.25">
      <c r="A252" s="91"/>
      <c r="B252" s="91"/>
      <c r="C252" s="91"/>
      <c r="D252" s="91"/>
      <c r="E252" s="91"/>
    </row>
    <row r="253" spans="1:5" customFormat="1" x14ac:dyDescent="0.25">
      <c r="A253" s="91"/>
      <c r="B253" s="91"/>
      <c r="C253" s="91"/>
      <c r="D253" s="91"/>
      <c r="E253" s="91"/>
    </row>
    <row r="254" spans="1:5" customFormat="1" x14ac:dyDescent="0.25">
      <c r="A254" s="91"/>
      <c r="B254" s="91"/>
      <c r="C254" s="91"/>
      <c r="D254" s="91"/>
      <c r="E254" s="91"/>
    </row>
    <row r="255" spans="1:5" customFormat="1" x14ac:dyDescent="0.25">
      <c r="A255" s="91"/>
      <c r="B255" s="91"/>
      <c r="C255" s="91"/>
      <c r="D255" s="91"/>
      <c r="E255" s="91"/>
    </row>
    <row r="256" spans="1:5" customFormat="1" x14ac:dyDescent="0.25">
      <c r="A256" s="91"/>
      <c r="B256" s="91"/>
      <c r="C256" s="91"/>
      <c r="D256" s="91"/>
      <c r="E256" s="91"/>
    </row>
    <row r="257" spans="1:5" customFormat="1" x14ac:dyDescent="0.25">
      <c r="A257" s="91"/>
      <c r="B257" s="91"/>
      <c r="C257" s="91"/>
      <c r="D257" s="91"/>
      <c r="E257" s="91"/>
    </row>
    <row r="258" spans="1:5" customFormat="1" x14ac:dyDescent="0.25">
      <c r="A258" s="91"/>
      <c r="B258" s="91"/>
      <c r="C258" s="91"/>
      <c r="D258" s="91"/>
      <c r="E258" s="91"/>
    </row>
    <row r="259" spans="1:5" customFormat="1" x14ac:dyDescent="0.25">
      <c r="A259" s="91"/>
      <c r="B259" s="91"/>
      <c r="C259" s="91"/>
      <c r="D259" s="91"/>
      <c r="E259" s="91"/>
    </row>
    <row r="260" spans="1:5" customFormat="1" x14ac:dyDescent="0.25">
      <c r="A260" s="91"/>
      <c r="B260" s="91"/>
      <c r="C260" s="91"/>
      <c r="D260" s="91"/>
      <c r="E260" s="91"/>
    </row>
    <row r="261" spans="1:5" customFormat="1" x14ac:dyDescent="0.25">
      <c r="A261" s="91"/>
      <c r="B261" s="91"/>
      <c r="C261" s="91"/>
      <c r="D261" s="91"/>
      <c r="E261" s="91"/>
    </row>
    <row r="262" spans="1:5" customFormat="1" x14ac:dyDescent="0.25">
      <c r="A262" s="91"/>
      <c r="B262" s="91"/>
      <c r="C262" s="91"/>
      <c r="D262" s="91"/>
      <c r="E262" s="91"/>
    </row>
    <row r="263" spans="1:5" customFormat="1" x14ac:dyDescent="0.25">
      <c r="A263" s="91"/>
      <c r="B263" s="91"/>
      <c r="C263" s="91"/>
      <c r="D263" s="91"/>
      <c r="E263" s="91"/>
    </row>
    <row r="264" spans="1:5" customFormat="1" x14ac:dyDescent="0.25">
      <c r="A264" s="91"/>
      <c r="B264" s="91"/>
      <c r="C264" s="91"/>
      <c r="D264" s="91"/>
      <c r="E264" s="91"/>
    </row>
    <row r="265" spans="1:5" customFormat="1" x14ac:dyDescent="0.25">
      <c r="A265" s="91"/>
      <c r="B265" s="91"/>
      <c r="C265" s="91"/>
      <c r="D265" s="91"/>
      <c r="E265" s="91"/>
    </row>
    <row r="266" spans="1:5" customFormat="1" x14ac:dyDescent="0.25">
      <c r="A266" s="91"/>
      <c r="B266" s="91"/>
      <c r="C266" s="91"/>
      <c r="D266" s="91"/>
      <c r="E266" s="91"/>
    </row>
    <row r="267" spans="1:5" customFormat="1" x14ac:dyDescent="0.25">
      <c r="A267" s="91"/>
      <c r="B267" s="91"/>
      <c r="C267" s="91"/>
      <c r="D267" s="91"/>
      <c r="E267" s="91"/>
    </row>
    <row r="268" spans="1:5" customFormat="1" x14ac:dyDescent="0.25">
      <c r="A268" s="91"/>
      <c r="B268" s="91"/>
      <c r="C268" s="91"/>
      <c r="D268" s="91"/>
      <c r="E268" s="91"/>
    </row>
    <row r="269" spans="1:5" customFormat="1" x14ac:dyDescent="0.25">
      <c r="A269" s="91"/>
      <c r="B269" s="91"/>
      <c r="C269" s="91"/>
      <c r="D269" s="91"/>
      <c r="E269" s="91"/>
    </row>
    <row r="270" spans="1:5" customFormat="1" x14ac:dyDescent="0.25">
      <c r="A270" s="91"/>
      <c r="B270" s="91"/>
      <c r="C270" s="91"/>
      <c r="D270" s="91"/>
      <c r="E270" s="91"/>
    </row>
    <row r="271" spans="1:5" customFormat="1" x14ac:dyDescent="0.25">
      <c r="A271" s="91"/>
      <c r="B271" s="91"/>
      <c r="C271" s="91"/>
      <c r="D271" s="91"/>
      <c r="E271" s="91"/>
    </row>
    <row r="272" spans="1:5" customFormat="1" x14ac:dyDescent="0.25">
      <c r="A272" s="91"/>
      <c r="B272" s="91"/>
      <c r="C272" s="91"/>
      <c r="D272" s="91"/>
      <c r="E272" s="91"/>
    </row>
    <row r="273" spans="1:5" customFormat="1" x14ac:dyDescent="0.25">
      <c r="A273" s="91"/>
      <c r="B273" s="91"/>
      <c r="C273" s="91"/>
      <c r="D273" s="91"/>
      <c r="E273" s="91"/>
    </row>
    <row r="274" spans="1:5" customFormat="1" x14ac:dyDescent="0.25">
      <c r="A274" s="91"/>
      <c r="B274" s="91"/>
      <c r="C274" s="91"/>
      <c r="D274" s="91"/>
      <c r="E274" s="91"/>
    </row>
    <row r="275" spans="1:5" customFormat="1" x14ac:dyDescent="0.25">
      <c r="A275" s="91"/>
      <c r="B275" s="91"/>
      <c r="C275" s="91"/>
      <c r="D275" s="91"/>
      <c r="E275" s="91"/>
    </row>
    <row r="276" spans="1:5" customFormat="1" x14ac:dyDescent="0.25">
      <c r="A276" s="91"/>
      <c r="B276" s="91"/>
      <c r="C276" s="91"/>
      <c r="D276" s="91"/>
      <c r="E276" s="91"/>
    </row>
    <row r="277" spans="1:5" customFormat="1" x14ac:dyDescent="0.25">
      <c r="A277" s="91"/>
      <c r="B277" s="91"/>
      <c r="C277" s="91"/>
      <c r="D277" s="91"/>
      <c r="E277" s="91"/>
    </row>
    <row r="278" spans="1:5" customFormat="1" x14ac:dyDescent="0.25">
      <c r="A278" s="91"/>
      <c r="B278" s="91"/>
      <c r="C278" s="91"/>
      <c r="D278" s="91"/>
      <c r="E278" s="91"/>
    </row>
    <row r="279" spans="1:5" customFormat="1" x14ac:dyDescent="0.25">
      <c r="A279" s="91"/>
      <c r="B279" s="91"/>
      <c r="C279" s="91"/>
      <c r="D279" s="91"/>
      <c r="E279" s="91"/>
    </row>
    <row r="280" spans="1:5" customFormat="1" x14ac:dyDescent="0.25">
      <c r="A280" s="91"/>
      <c r="B280" s="91"/>
      <c r="C280" s="91"/>
      <c r="D280" s="91"/>
      <c r="E280" s="91"/>
    </row>
    <row r="281" spans="1:5" customFormat="1" x14ac:dyDescent="0.25">
      <c r="A281" s="91"/>
      <c r="B281" s="91"/>
      <c r="C281" s="91"/>
      <c r="D281" s="91"/>
      <c r="E281" s="91"/>
    </row>
    <row r="282" spans="1:5" customFormat="1" x14ac:dyDescent="0.25">
      <c r="A282" s="91"/>
      <c r="B282" s="91"/>
      <c r="C282" s="91"/>
      <c r="D282" s="91"/>
      <c r="E282" s="91"/>
    </row>
    <row r="283" spans="1:5" customFormat="1" x14ac:dyDescent="0.25">
      <c r="A283" s="91"/>
      <c r="B283" s="91"/>
      <c r="C283" s="91"/>
      <c r="D283" s="91"/>
      <c r="E283" s="91"/>
    </row>
    <row r="284" spans="1:5" customFormat="1" x14ac:dyDescent="0.25">
      <c r="A284" s="91"/>
      <c r="B284" s="91"/>
      <c r="C284" s="91"/>
      <c r="D284" s="91"/>
      <c r="E284" s="91"/>
    </row>
    <row r="285" spans="1:5" customFormat="1" x14ac:dyDescent="0.25">
      <c r="A285" s="91"/>
      <c r="B285" s="91"/>
      <c r="C285" s="91"/>
      <c r="D285" s="91"/>
      <c r="E285" s="91"/>
    </row>
    <row r="286" spans="1:5" customFormat="1" x14ac:dyDescent="0.25">
      <c r="A286" s="91"/>
      <c r="B286" s="91"/>
      <c r="C286" s="91"/>
      <c r="D286" s="91"/>
      <c r="E286" s="91"/>
    </row>
    <row r="287" spans="1:5" customFormat="1" x14ac:dyDescent="0.25">
      <c r="A287" s="91"/>
      <c r="B287" s="91"/>
      <c r="C287" s="91"/>
      <c r="D287" s="91"/>
      <c r="E287" s="91"/>
    </row>
    <row r="288" spans="1:5" customFormat="1" x14ac:dyDescent="0.25">
      <c r="A288" s="91"/>
      <c r="B288" s="91"/>
      <c r="C288" s="91"/>
      <c r="D288" s="91"/>
      <c r="E288" s="91"/>
    </row>
    <row r="289" spans="1:5" customFormat="1" x14ac:dyDescent="0.25">
      <c r="A289" s="91"/>
      <c r="B289" s="91"/>
      <c r="C289" s="91"/>
      <c r="D289" s="91"/>
      <c r="E289" s="91"/>
    </row>
    <row r="290" spans="1:5" customFormat="1" x14ac:dyDescent="0.25">
      <c r="A290" s="91"/>
      <c r="B290" s="91"/>
      <c r="C290" s="91"/>
      <c r="D290" s="91"/>
      <c r="E290" s="91"/>
    </row>
    <row r="291" spans="1:5" customFormat="1" x14ac:dyDescent="0.25">
      <c r="A291" s="91"/>
      <c r="B291" s="91"/>
      <c r="C291" s="91"/>
      <c r="D291" s="91"/>
      <c r="E291" s="91"/>
    </row>
    <row r="292" spans="1:5" customFormat="1" x14ac:dyDescent="0.25">
      <c r="A292" s="91"/>
      <c r="B292" s="91"/>
      <c r="C292" s="91"/>
      <c r="D292" s="91"/>
      <c r="E292" s="91"/>
    </row>
    <row r="293" spans="1:5" customFormat="1" x14ac:dyDescent="0.25">
      <c r="A293" s="91"/>
      <c r="B293" s="91"/>
      <c r="C293" s="91"/>
      <c r="D293" s="91"/>
      <c r="E293" s="91"/>
    </row>
    <row r="294" spans="1:5" customFormat="1" x14ac:dyDescent="0.25">
      <c r="A294" s="91"/>
      <c r="B294" s="91"/>
      <c r="C294" s="91"/>
      <c r="D294" s="91"/>
      <c r="E294" s="91"/>
    </row>
    <row r="295" spans="1:5" customFormat="1" x14ac:dyDescent="0.25">
      <c r="A295" s="91"/>
      <c r="B295" s="91"/>
      <c r="C295" s="91"/>
      <c r="D295" s="91"/>
      <c r="E295" s="91"/>
    </row>
    <row r="296" spans="1:5" customFormat="1" x14ac:dyDescent="0.25">
      <c r="A296" s="91"/>
      <c r="B296" s="91"/>
      <c r="C296" s="91"/>
      <c r="D296" s="91"/>
      <c r="E296" s="91"/>
    </row>
    <row r="297" spans="1:5" customFormat="1" x14ac:dyDescent="0.25">
      <c r="A297" s="91"/>
      <c r="B297" s="91"/>
      <c r="C297" s="91"/>
      <c r="D297" s="91"/>
      <c r="E297" s="91"/>
    </row>
    <row r="298" spans="1:5" customFormat="1" x14ac:dyDescent="0.25">
      <c r="A298" s="91"/>
      <c r="B298" s="91"/>
      <c r="C298" s="91"/>
      <c r="D298" s="91"/>
      <c r="E298" s="91"/>
    </row>
    <row r="299" spans="1:5" customFormat="1" x14ac:dyDescent="0.25">
      <c r="A299" s="91"/>
      <c r="B299" s="91"/>
      <c r="C299" s="91"/>
      <c r="D299" s="91"/>
      <c r="E299" s="91"/>
    </row>
    <row r="300" spans="1:5" customFormat="1" x14ac:dyDescent="0.25">
      <c r="A300" s="91"/>
      <c r="B300" s="91"/>
      <c r="C300" s="91"/>
      <c r="D300" s="91"/>
      <c r="E300" s="91"/>
    </row>
    <row r="301" spans="1:5" customFormat="1" x14ac:dyDescent="0.25">
      <c r="A301" s="91"/>
      <c r="B301" s="91"/>
      <c r="C301" s="91"/>
      <c r="D301" s="91"/>
      <c r="E301" s="91"/>
    </row>
    <row r="302" spans="1:5" customFormat="1" x14ac:dyDescent="0.25">
      <c r="A302" s="91"/>
      <c r="B302" s="91"/>
      <c r="C302" s="91"/>
      <c r="D302" s="91"/>
      <c r="E302" s="91"/>
    </row>
    <row r="303" spans="1:5" customFormat="1" x14ac:dyDescent="0.25">
      <c r="A303" s="91"/>
      <c r="B303" s="91"/>
      <c r="C303" s="91"/>
      <c r="D303" s="91"/>
      <c r="E303" s="91"/>
    </row>
    <row r="304" spans="1:5" customFormat="1" x14ac:dyDescent="0.25">
      <c r="A304" s="91"/>
      <c r="B304" s="91"/>
      <c r="C304" s="91"/>
      <c r="D304" s="91"/>
      <c r="E304" s="91"/>
    </row>
    <row r="305" spans="1:5" customFormat="1" x14ac:dyDescent="0.25">
      <c r="A305" s="91"/>
      <c r="B305" s="91"/>
      <c r="C305" s="91"/>
      <c r="D305" s="91"/>
      <c r="E305" s="91"/>
    </row>
    <row r="306" spans="1:5" customFormat="1" x14ac:dyDescent="0.25">
      <c r="A306" s="91"/>
      <c r="B306" s="91"/>
      <c r="C306" s="91"/>
      <c r="D306" s="91"/>
      <c r="E306" s="91"/>
    </row>
    <row r="307" spans="1:5" customFormat="1" x14ac:dyDescent="0.25">
      <c r="A307" s="91"/>
      <c r="B307" s="91"/>
      <c r="C307" s="91"/>
      <c r="D307" s="91"/>
      <c r="E307" s="91"/>
    </row>
    <row r="308" spans="1:5" customFormat="1" x14ac:dyDescent="0.25">
      <c r="A308" s="91"/>
      <c r="B308" s="91"/>
      <c r="C308" s="91"/>
      <c r="D308" s="91"/>
      <c r="E308" s="91"/>
    </row>
    <row r="309" spans="1:5" customFormat="1" x14ac:dyDescent="0.25">
      <c r="A309" s="91"/>
      <c r="B309" s="91"/>
      <c r="C309" s="91"/>
      <c r="D309" s="91"/>
      <c r="E309" s="91"/>
    </row>
    <row r="310" spans="1:5" customFormat="1" x14ac:dyDescent="0.25">
      <c r="A310" s="91"/>
      <c r="B310" s="91"/>
      <c r="C310" s="91"/>
      <c r="D310" s="91"/>
      <c r="E310" s="91"/>
    </row>
    <row r="311" spans="1:5" customFormat="1" x14ac:dyDescent="0.25">
      <c r="A311" s="91"/>
      <c r="B311" s="91"/>
      <c r="C311" s="91"/>
      <c r="D311" s="91"/>
      <c r="E311" s="91"/>
    </row>
    <row r="312" spans="1:5" customFormat="1" x14ac:dyDescent="0.25">
      <c r="A312" s="91"/>
      <c r="B312" s="91"/>
      <c r="C312" s="91"/>
      <c r="D312" s="91"/>
      <c r="E312" s="91"/>
    </row>
    <row r="313" spans="1:5" customFormat="1" x14ac:dyDescent="0.25">
      <c r="A313" s="91"/>
      <c r="B313" s="91"/>
      <c r="C313" s="91"/>
      <c r="D313" s="91"/>
      <c r="E313" s="91"/>
    </row>
    <row r="314" spans="1:5" customFormat="1" x14ac:dyDescent="0.25">
      <c r="A314" s="91"/>
      <c r="B314" s="91"/>
      <c r="C314" s="91"/>
      <c r="D314" s="91"/>
      <c r="E314" s="91"/>
    </row>
    <row r="315" spans="1:5" customFormat="1" x14ac:dyDescent="0.25">
      <c r="A315" s="91"/>
      <c r="B315" s="91"/>
      <c r="C315" s="91"/>
      <c r="D315" s="91"/>
      <c r="E315" s="91"/>
    </row>
    <row r="316" spans="1:5" customFormat="1" x14ac:dyDescent="0.25">
      <c r="A316" s="91"/>
      <c r="B316" s="91"/>
      <c r="C316" s="91"/>
      <c r="D316" s="91"/>
      <c r="E316" s="91"/>
    </row>
    <row r="317" spans="1:5" customFormat="1" x14ac:dyDescent="0.25">
      <c r="A317" s="91"/>
      <c r="B317" s="91"/>
      <c r="C317" s="91"/>
      <c r="D317" s="91"/>
      <c r="E317" s="91"/>
    </row>
    <row r="318" spans="1:5" customFormat="1" x14ac:dyDescent="0.25">
      <c r="A318" s="91"/>
      <c r="B318" s="91"/>
      <c r="C318" s="91"/>
      <c r="D318" s="91"/>
      <c r="E318" s="91"/>
    </row>
    <row r="319" spans="1:5" customFormat="1" x14ac:dyDescent="0.25">
      <c r="A319" s="91"/>
      <c r="B319" s="91"/>
      <c r="C319" s="91"/>
      <c r="D319" s="91"/>
      <c r="E319" s="91"/>
    </row>
    <row r="320" spans="1:5" customFormat="1" x14ac:dyDescent="0.25">
      <c r="A320" s="91"/>
      <c r="B320" s="91"/>
      <c r="C320" s="91"/>
      <c r="D320" s="91"/>
      <c r="E320" s="91"/>
    </row>
    <row r="321" spans="1:5" customFormat="1" x14ac:dyDescent="0.25">
      <c r="A321" s="91"/>
      <c r="B321" s="91"/>
      <c r="C321" s="91"/>
      <c r="D321" s="91"/>
      <c r="E321" s="91"/>
    </row>
    <row r="322" spans="1:5" customFormat="1" x14ac:dyDescent="0.25">
      <c r="A322" s="91"/>
      <c r="B322" s="91"/>
      <c r="C322" s="91"/>
      <c r="D322" s="91"/>
      <c r="E322" s="91"/>
    </row>
    <row r="323" spans="1:5" customFormat="1" x14ac:dyDescent="0.25">
      <c r="A323" s="91"/>
      <c r="B323" s="91"/>
      <c r="C323" s="91"/>
      <c r="D323" s="91"/>
      <c r="E323" s="91"/>
    </row>
    <row r="324" spans="1:5" customFormat="1" x14ac:dyDescent="0.25">
      <c r="A324" s="91"/>
      <c r="B324" s="91"/>
      <c r="C324" s="91"/>
      <c r="D324" s="91"/>
      <c r="E324" s="91"/>
    </row>
    <row r="325" spans="1:5" customFormat="1" x14ac:dyDescent="0.25">
      <c r="A325" s="91"/>
      <c r="B325" s="91"/>
      <c r="C325" s="91"/>
      <c r="D325" s="91"/>
      <c r="E325" s="91"/>
    </row>
    <row r="326" spans="1:5" customFormat="1" x14ac:dyDescent="0.25">
      <c r="A326" s="91"/>
      <c r="B326" s="91"/>
      <c r="C326" s="91"/>
      <c r="D326" s="91"/>
      <c r="E326" s="91"/>
    </row>
    <row r="327" spans="1:5" customFormat="1" x14ac:dyDescent="0.25">
      <c r="A327" s="91"/>
      <c r="B327" s="91"/>
      <c r="C327" s="91"/>
      <c r="D327" s="91"/>
      <c r="E327" s="91"/>
    </row>
    <row r="328" spans="1:5" customFormat="1" x14ac:dyDescent="0.25">
      <c r="A328" s="91"/>
      <c r="B328" s="91"/>
      <c r="C328" s="91"/>
      <c r="D328" s="91"/>
      <c r="E328" s="91"/>
    </row>
    <row r="329" spans="1:5" customFormat="1" x14ac:dyDescent="0.25">
      <c r="A329" s="91"/>
      <c r="B329" s="91"/>
      <c r="C329" s="91"/>
      <c r="D329" s="91"/>
      <c r="E329" s="91"/>
    </row>
    <row r="330" spans="1:5" customFormat="1" x14ac:dyDescent="0.25">
      <c r="A330" s="91"/>
      <c r="B330" s="91"/>
      <c r="C330" s="91"/>
      <c r="D330" s="91"/>
      <c r="E330" s="91"/>
    </row>
    <row r="331" spans="1:5" customFormat="1" x14ac:dyDescent="0.25">
      <c r="A331" s="91"/>
      <c r="B331" s="91"/>
      <c r="C331" s="91"/>
      <c r="D331" s="91"/>
      <c r="E331" s="91"/>
    </row>
    <row r="332" spans="1:5" customFormat="1" x14ac:dyDescent="0.25">
      <c r="A332" s="91"/>
      <c r="B332" s="91"/>
      <c r="C332" s="91"/>
      <c r="D332" s="91"/>
      <c r="E332" s="91"/>
    </row>
    <row r="333" spans="1:5" customFormat="1" x14ac:dyDescent="0.25">
      <c r="A333" s="91"/>
      <c r="B333" s="91"/>
      <c r="C333" s="91"/>
      <c r="D333" s="91"/>
      <c r="E333" s="91"/>
    </row>
    <row r="334" spans="1:5" customFormat="1" x14ac:dyDescent="0.25">
      <c r="A334" s="91"/>
      <c r="B334" s="91"/>
      <c r="C334" s="91"/>
      <c r="D334" s="91"/>
      <c r="E334" s="91"/>
    </row>
    <row r="335" spans="1:5" customFormat="1" x14ac:dyDescent="0.25">
      <c r="A335" s="91"/>
      <c r="B335" s="91"/>
      <c r="C335" s="91"/>
      <c r="D335" s="91"/>
      <c r="E335" s="91"/>
    </row>
    <row r="336" spans="1:5" customFormat="1" x14ac:dyDescent="0.25">
      <c r="A336" s="91"/>
      <c r="B336" s="91"/>
      <c r="C336" s="91"/>
      <c r="D336" s="91"/>
      <c r="E336" s="91"/>
    </row>
    <row r="337" spans="1:5" customFormat="1" x14ac:dyDescent="0.25">
      <c r="A337" s="91"/>
      <c r="B337" s="91"/>
      <c r="C337" s="91"/>
      <c r="D337" s="91"/>
      <c r="E337" s="91"/>
    </row>
    <row r="338" spans="1:5" customFormat="1" x14ac:dyDescent="0.25">
      <c r="A338" s="91"/>
      <c r="B338" s="91"/>
      <c r="C338" s="91"/>
      <c r="D338" s="91"/>
      <c r="E338" s="91"/>
    </row>
    <row r="339" spans="1:5" customFormat="1" x14ac:dyDescent="0.25">
      <c r="A339" s="91"/>
      <c r="B339" s="91"/>
      <c r="C339" s="91"/>
      <c r="D339" s="91"/>
      <c r="E339" s="91"/>
    </row>
    <row r="340" spans="1:5" customFormat="1" x14ac:dyDescent="0.25">
      <c r="A340" s="91"/>
      <c r="B340" s="91"/>
      <c r="C340" s="91"/>
      <c r="D340" s="91"/>
      <c r="E340" s="91"/>
    </row>
    <row r="341" spans="1:5" customFormat="1" x14ac:dyDescent="0.25">
      <c r="A341" s="91"/>
      <c r="B341" s="91"/>
      <c r="C341" s="91"/>
      <c r="D341" s="91"/>
      <c r="E341" s="91"/>
    </row>
    <row r="342" spans="1:5" customFormat="1" x14ac:dyDescent="0.25">
      <c r="A342" s="91"/>
      <c r="B342" s="91"/>
      <c r="C342" s="91"/>
      <c r="D342" s="91"/>
      <c r="E342" s="91"/>
    </row>
    <row r="343" spans="1:5" customFormat="1" x14ac:dyDescent="0.25">
      <c r="A343" s="91"/>
      <c r="B343" s="91"/>
      <c r="C343" s="91"/>
      <c r="D343" s="91"/>
      <c r="E343" s="91"/>
    </row>
    <row r="344" spans="1:5" customFormat="1" x14ac:dyDescent="0.25">
      <c r="A344" s="91"/>
      <c r="B344" s="91"/>
      <c r="C344" s="91"/>
      <c r="D344" s="91"/>
      <c r="E344" s="91"/>
    </row>
    <row r="345" spans="1:5" customFormat="1" x14ac:dyDescent="0.25">
      <c r="A345" s="91"/>
      <c r="B345" s="91"/>
      <c r="C345" s="91"/>
      <c r="D345" s="91"/>
      <c r="E345" s="91"/>
    </row>
    <row r="346" spans="1:5" customFormat="1" x14ac:dyDescent="0.25">
      <c r="A346" s="91"/>
      <c r="B346" s="91"/>
      <c r="C346" s="91"/>
      <c r="D346" s="91"/>
      <c r="E346" s="91"/>
    </row>
    <row r="347" spans="1:5" customFormat="1" x14ac:dyDescent="0.25">
      <c r="A347" s="91"/>
      <c r="B347" s="91"/>
      <c r="C347" s="91"/>
      <c r="D347" s="91"/>
      <c r="E347" s="91"/>
    </row>
    <row r="348" spans="1:5" customFormat="1" x14ac:dyDescent="0.25">
      <c r="A348" s="91"/>
      <c r="B348" s="91"/>
      <c r="C348" s="91"/>
      <c r="D348" s="91"/>
      <c r="E348" s="91"/>
    </row>
    <row r="349" spans="1:5" customFormat="1" x14ac:dyDescent="0.25">
      <c r="A349" s="91"/>
      <c r="B349" s="91"/>
      <c r="C349" s="91"/>
      <c r="D349" s="91"/>
      <c r="E349" s="91"/>
    </row>
    <row r="350" spans="1:5" customFormat="1" x14ac:dyDescent="0.25">
      <c r="A350" s="91"/>
      <c r="B350" s="91"/>
      <c r="C350" s="91"/>
      <c r="D350" s="91"/>
      <c r="E350" s="91"/>
    </row>
    <row r="351" spans="1:5" customFormat="1" x14ac:dyDescent="0.25">
      <c r="A351" s="91"/>
      <c r="B351" s="91"/>
      <c r="C351" s="91"/>
      <c r="D351" s="91"/>
      <c r="E351" s="91"/>
    </row>
    <row r="352" spans="1:5" customFormat="1" x14ac:dyDescent="0.25">
      <c r="A352" s="91"/>
      <c r="B352" s="91"/>
      <c r="C352" s="91"/>
      <c r="D352" s="91"/>
      <c r="E352" s="91"/>
    </row>
    <row r="353" spans="1:5" customFormat="1" x14ac:dyDescent="0.25">
      <c r="A353" s="91"/>
      <c r="B353" s="91"/>
      <c r="C353" s="91"/>
      <c r="D353" s="91"/>
      <c r="E353" s="91"/>
    </row>
    <row r="354" spans="1:5" customFormat="1" x14ac:dyDescent="0.25">
      <c r="A354" s="91"/>
      <c r="B354" s="91"/>
      <c r="C354" s="91"/>
      <c r="D354" s="91"/>
      <c r="E354" s="91"/>
    </row>
    <row r="355" spans="1:5" customFormat="1" x14ac:dyDescent="0.25">
      <c r="A355" s="91"/>
      <c r="B355" s="91"/>
      <c r="C355" s="91"/>
      <c r="D355" s="91"/>
      <c r="E355" s="91"/>
    </row>
    <row r="356" spans="1:5" customFormat="1" x14ac:dyDescent="0.25">
      <c r="A356" s="91"/>
      <c r="B356" s="91"/>
      <c r="C356" s="91"/>
      <c r="D356" s="91"/>
      <c r="E356" s="91"/>
    </row>
    <row r="357" spans="1:5" customFormat="1" x14ac:dyDescent="0.25">
      <c r="A357" s="91"/>
      <c r="B357" s="91"/>
      <c r="C357" s="91"/>
      <c r="D357" s="91"/>
      <c r="E357" s="91"/>
    </row>
    <row r="358" spans="1:5" customFormat="1" x14ac:dyDescent="0.25">
      <c r="A358" s="91"/>
      <c r="B358" s="91"/>
      <c r="C358" s="91"/>
      <c r="D358" s="91"/>
      <c r="E358" s="91"/>
    </row>
    <row r="359" spans="1:5" customFormat="1" x14ac:dyDescent="0.25">
      <c r="A359" s="91"/>
      <c r="B359" s="91"/>
      <c r="C359" s="91"/>
      <c r="D359" s="91"/>
      <c r="E359" s="91"/>
    </row>
    <row r="360" spans="1:5" customFormat="1" x14ac:dyDescent="0.25">
      <c r="A360" s="91"/>
      <c r="B360" s="91"/>
      <c r="C360" s="91"/>
      <c r="D360" s="91"/>
      <c r="E360" s="91"/>
    </row>
    <row r="361" spans="1:5" customFormat="1" x14ac:dyDescent="0.25">
      <c r="A361" s="91"/>
      <c r="B361" s="91"/>
      <c r="C361" s="91"/>
      <c r="D361" s="91"/>
      <c r="E361" s="91"/>
    </row>
    <row r="362" spans="1:5" customFormat="1" x14ac:dyDescent="0.25">
      <c r="A362" s="91"/>
      <c r="B362" s="91"/>
      <c r="C362" s="91"/>
      <c r="D362" s="91"/>
      <c r="E362" s="91"/>
    </row>
    <row r="363" spans="1:5" customFormat="1" x14ac:dyDescent="0.25">
      <c r="A363" s="91"/>
      <c r="B363" s="91"/>
      <c r="C363" s="91"/>
      <c r="D363" s="91"/>
      <c r="E363" s="91"/>
    </row>
    <row r="364" spans="1:5" customFormat="1" x14ac:dyDescent="0.25">
      <c r="A364" s="91"/>
      <c r="B364" s="91"/>
      <c r="C364" s="91"/>
      <c r="D364" s="91"/>
      <c r="E364" s="91"/>
    </row>
    <row r="365" spans="1:5" customFormat="1" x14ac:dyDescent="0.25">
      <c r="A365" s="91"/>
      <c r="B365" s="91"/>
      <c r="C365" s="91"/>
      <c r="D365" s="91"/>
      <c r="E365" s="91"/>
    </row>
    <row r="366" spans="1:5" customFormat="1" x14ac:dyDescent="0.25">
      <c r="A366" s="91"/>
      <c r="B366" s="91"/>
      <c r="C366" s="91"/>
      <c r="D366" s="91"/>
      <c r="E366" s="91"/>
    </row>
    <row r="367" spans="1:5" customFormat="1" x14ac:dyDescent="0.25">
      <c r="A367" s="91"/>
      <c r="B367" s="91"/>
      <c r="C367" s="91"/>
      <c r="D367" s="91"/>
      <c r="E367" s="91"/>
    </row>
    <row r="368" spans="1:5" customFormat="1" x14ac:dyDescent="0.25">
      <c r="A368" s="91"/>
      <c r="B368" s="91"/>
      <c r="C368" s="91"/>
      <c r="D368" s="91"/>
      <c r="E368" s="91"/>
    </row>
    <row r="369" spans="1:5" customFormat="1" x14ac:dyDescent="0.25">
      <c r="A369" s="91"/>
      <c r="B369" s="91"/>
      <c r="C369" s="91"/>
      <c r="D369" s="91"/>
      <c r="E369" s="91"/>
    </row>
    <row r="370" spans="1:5" customFormat="1" x14ac:dyDescent="0.25">
      <c r="A370" s="91"/>
      <c r="B370" s="91"/>
      <c r="C370" s="91"/>
      <c r="D370" s="91"/>
      <c r="E370" s="91"/>
    </row>
    <row r="371" spans="1:5" customFormat="1" x14ac:dyDescent="0.25">
      <c r="A371" s="91"/>
      <c r="B371" s="91"/>
      <c r="C371" s="91"/>
      <c r="D371" s="91"/>
      <c r="E371" s="91"/>
    </row>
    <row r="372" spans="1:5" customFormat="1" x14ac:dyDescent="0.25">
      <c r="A372" s="91"/>
      <c r="B372" s="91"/>
      <c r="C372" s="91"/>
      <c r="D372" s="91"/>
      <c r="E372" s="91"/>
    </row>
    <row r="373" spans="1:5" customFormat="1" x14ac:dyDescent="0.25">
      <c r="A373" s="91"/>
      <c r="B373" s="91"/>
      <c r="C373" s="91"/>
      <c r="D373" s="91"/>
      <c r="E373" s="91"/>
    </row>
    <row r="374" spans="1:5" customFormat="1" x14ac:dyDescent="0.25">
      <c r="A374" s="91"/>
      <c r="B374" s="91"/>
      <c r="C374" s="91"/>
      <c r="D374" s="91"/>
      <c r="E374" s="91"/>
    </row>
    <row r="375" spans="1:5" customFormat="1" x14ac:dyDescent="0.25">
      <c r="A375" s="91"/>
      <c r="B375" s="91"/>
      <c r="C375" s="91"/>
      <c r="D375" s="91"/>
      <c r="E375" s="91"/>
    </row>
    <row r="376" spans="1:5" customFormat="1" x14ac:dyDescent="0.25">
      <c r="A376" s="91"/>
      <c r="B376" s="91"/>
      <c r="C376" s="91"/>
      <c r="D376" s="91"/>
      <c r="E376" s="91"/>
    </row>
    <row r="377" spans="1:5" customFormat="1" x14ac:dyDescent="0.25">
      <c r="A377" s="91"/>
      <c r="B377" s="91"/>
      <c r="C377" s="91"/>
      <c r="D377" s="91"/>
      <c r="E377" s="91"/>
    </row>
    <row r="378" spans="1:5" customFormat="1" x14ac:dyDescent="0.25">
      <c r="A378" s="91"/>
      <c r="B378" s="91"/>
      <c r="C378" s="91"/>
      <c r="D378" s="91"/>
      <c r="E378" s="91"/>
    </row>
    <row r="379" spans="1:5" customFormat="1" x14ac:dyDescent="0.25">
      <c r="A379" s="91"/>
      <c r="B379" s="91"/>
      <c r="C379" s="91"/>
      <c r="D379" s="91"/>
      <c r="E379" s="91"/>
    </row>
    <row r="380" spans="1:5" customFormat="1" x14ac:dyDescent="0.25">
      <c r="A380" s="91"/>
      <c r="B380" s="91"/>
      <c r="C380" s="91"/>
      <c r="D380" s="91"/>
      <c r="E380" s="91"/>
    </row>
    <row r="381" spans="1:5" customFormat="1" x14ac:dyDescent="0.25">
      <c r="A381" s="91"/>
      <c r="B381" s="91"/>
      <c r="C381" s="91"/>
      <c r="D381" s="91"/>
      <c r="E381" s="91"/>
    </row>
    <row r="382" spans="1:5" customFormat="1" x14ac:dyDescent="0.25">
      <c r="A382" s="91"/>
      <c r="B382" s="91"/>
      <c r="C382" s="91"/>
      <c r="D382" s="91"/>
      <c r="E382" s="91"/>
    </row>
    <row r="383" spans="1:5" customFormat="1" x14ac:dyDescent="0.25">
      <c r="A383" s="91"/>
      <c r="B383" s="91"/>
      <c r="C383" s="91"/>
      <c r="D383" s="91"/>
      <c r="E383" s="91"/>
    </row>
    <row r="384" spans="1:5" customFormat="1" x14ac:dyDescent="0.25">
      <c r="A384" s="91"/>
      <c r="B384" s="91"/>
      <c r="C384" s="91"/>
      <c r="D384" s="91"/>
      <c r="E384" s="91"/>
    </row>
    <row r="385" spans="1:5" customFormat="1" x14ac:dyDescent="0.25">
      <c r="A385" s="91"/>
      <c r="B385" s="91"/>
      <c r="C385" s="91"/>
      <c r="D385" s="91"/>
      <c r="E385" s="91"/>
    </row>
    <row r="386" spans="1:5" customFormat="1" x14ac:dyDescent="0.25">
      <c r="A386" s="91"/>
      <c r="B386" s="91"/>
      <c r="C386" s="91"/>
      <c r="D386" s="91"/>
      <c r="E386" s="91"/>
    </row>
    <row r="387" spans="1:5" customFormat="1" x14ac:dyDescent="0.25">
      <c r="A387" s="91"/>
      <c r="B387" s="91"/>
      <c r="C387" s="91"/>
      <c r="D387" s="91"/>
      <c r="E387" s="91"/>
    </row>
    <row r="388" spans="1:5" customFormat="1" x14ac:dyDescent="0.25">
      <c r="A388" s="91"/>
      <c r="B388" s="91"/>
      <c r="C388" s="91"/>
      <c r="D388" s="91"/>
      <c r="E388" s="91"/>
    </row>
    <row r="389" spans="1:5" customFormat="1" x14ac:dyDescent="0.25">
      <c r="A389" s="91"/>
      <c r="B389" s="91"/>
      <c r="C389" s="91"/>
      <c r="D389" s="91"/>
      <c r="E389" s="91"/>
    </row>
    <row r="390" spans="1:5" customFormat="1" x14ac:dyDescent="0.25">
      <c r="A390" s="91"/>
      <c r="B390" s="91"/>
      <c r="C390" s="91"/>
      <c r="D390" s="91"/>
      <c r="E390" s="91"/>
    </row>
    <row r="391" spans="1:5" customFormat="1" x14ac:dyDescent="0.25">
      <c r="A391" s="91"/>
      <c r="B391" s="91"/>
      <c r="C391" s="91"/>
      <c r="D391" s="91"/>
      <c r="E391" s="91"/>
    </row>
    <row r="392" spans="1:5" customFormat="1" x14ac:dyDescent="0.25">
      <c r="A392" s="91"/>
      <c r="B392" s="91"/>
      <c r="C392" s="91"/>
      <c r="D392" s="91"/>
      <c r="E392" s="91"/>
    </row>
    <row r="393" spans="1:5" customFormat="1" x14ac:dyDescent="0.25">
      <c r="A393" s="91"/>
      <c r="B393" s="91"/>
      <c r="C393" s="91"/>
      <c r="D393" s="91"/>
      <c r="E393" s="91"/>
    </row>
    <row r="394" spans="1:5" customFormat="1" x14ac:dyDescent="0.25">
      <c r="A394" s="91"/>
      <c r="B394" s="91"/>
      <c r="C394" s="91"/>
      <c r="D394" s="91"/>
      <c r="E394" s="91"/>
    </row>
    <row r="395" spans="1:5" customFormat="1" x14ac:dyDescent="0.25">
      <c r="A395" s="91"/>
      <c r="B395" s="91"/>
      <c r="C395" s="91"/>
      <c r="D395" s="91"/>
      <c r="E395" s="91"/>
    </row>
    <row r="396" spans="1:5" customFormat="1" x14ac:dyDescent="0.25">
      <c r="A396" s="91"/>
      <c r="B396" s="91"/>
      <c r="C396" s="91"/>
      <c r="D396" s="91"/>
      <c r="E396" s="91"/>
    </row>
    <row r="397" spans="1:5" customFormat="1" x14ac:dyDescent="0.25">
      <c r="A397" s="91"/>
      <c r="B397" s="91"/>
      <c r="C397" s="91"/>
      <c r="D397" s="91"/>
      <c r="E397" s="91"/>
    </row>
    <row r="398" spans="1:5" customFormat="1" x14ac:dyDescent="0.25">
      <c r="A398" s="91"/>
      <c r="B398" s="91"/>
      <c r="C398" s="91"/>
      <c r="D398" s="91"/>
      <c r="E398" s="91"/>
    </row>
    <row r="399" spans="1:5" customFormat="1" x14ac:dyDescent="0.25">
      <c r="A399" s="91"/>
      <c r="B399" s="91"/>
      <c r="C399" s="91"/>
      <c r="D399" s="91"/>
      <c r="E399" s="91"/>
    </row>
    <row r="400" spans="1:5" customFormat="1" x14ac:dyDescent="0.25">
      <c r="A400" s="91"/>
      <c r="B400" s="91"/>
      <c r="C400" s="91"/>
      <c r="D400" s="91"/>
      <c r="E400" s="91"/>
    </row>
    <row r="401" spans="1:5" customFormat="1" x14ac:dyDescent="0.25">
      <c r="A401" s="91"/>
      <c r="B401" s="91"/>
      <c r="C401" s="91"/>
      <c r="D401" s="91"/>
      <c r="E401" s="91"/>
    </row>
    <row r="402" spans="1:5" customFormat="1" x14ac:dyDescent="0.25">
      <c r="A402" s="91"/>
      <c r="B402" s="91"/>
      <c r="C402" s="91"/>
      <c r="D402" s="91"/>
      <c r="E402" s="91"/>
    </row>
    <row r="403" spans="1:5" customFormat="1" x14ac:dyDescent="0.25">
      <c r="A403" s="91"/>
      <c r="B403" s="91"/>
      <c r="C403" s="91"/>
      <c r="D403" s="91"/>
      <c r="E403" s="91"/>
    </row>
    <row r="404" spans="1:5" customFormat="1" x14ac:dyDescent="0.25">
      <c r="A404" s="91"/>
      <c r="B404" s="91"/>
      <c r="C404" s="91"/>
      <c r="D404" s="91"/>
      <c r="E404" s="91"/>
    </row>
    <row r="405" spans="1:5" customFormat="1" x14ac:dyDescent="0.25">
      <c r="A405" s="91"/>
      <c r="B405" s="91"/>
      <c r="C405" s="91"/>
      <c r="D405" s="91"/>
      <c r="E405" s="91"/>
    </row>
    <row r="406" spans="1:5" customFormat="1" x14ac:dyDescent="0.25">
      <c r="A406" s="91"/>
      <c r="B406" s="91"/>
      <c r="C406" s="91"/>
      <c r="D406" s="91"/>
      <c r="E406" s="91"/>
    </row>
    <row r="407" spans="1:5" customFormat="1" x14ac:dyDescent="0.25">
      <c r="A407" s="91"/>
      <c r="B407" s="91"/>
      <c r="C407" s="91"/>
      <c r="D407" s="91"/>
      <c r="E407" s="91"/>
    </row>
    <row r="408" spans="1:5" customFormat="1" x14ac:dyDescent="0.25">
      <c r="A408" s="91"/>
      <c r="B408" s="91"/>
      <c r="C408" s="91"/>
      <c r="D408" s="91"/>
      <c r="E408" s="91"/>
    </row>
    <row r="409" spans="1:5" customFormat="1" x14ac:dyDescent="0.25">
      <c r="A409" s="91"/>
      <c r="B409" s="91"/>
      <c r="C409" s="91"/>
      <c r="D409" s="91"/>
      <c r="E409" s="91"/>
    </row>
    <row r="410" spans="1:5" customFormat="1" x14ac:dyDescent="0.25">
      <c r="A410" s="91"/>
      <c r="B410" s="91"/>
      <c r="C410" s="91"/>
      <c r="D410" s="91"/>
      <c r="E410" s="91"/>
    </row>
    <row r="411" spans="1:5" customFormat="1" x14ac:dyDescent="0.25">
      <c r="A411" s="91"/>
      <c r="B411" s="91"/>
      <c r="C411" s="91"/>
      <c r="D411" s="91"/>
      <c r="E411" s="91"/>
    </row>
    <row r="412" spans="1:5" customFormat="1" x14ac:dyDescent="0.25">
      <c r="A412" s="91"/>
      <c r="B412" s="91"/>
      <c r="C412" s="91"/>
      <c r="D412" s="91"/>
      <c r="E412" s="91"/>
    </row>
    <row r="413" spans="1:5" customFormat="1" x14ac:dyDescent="0.25">
      <c r="A413" s="91"/>
      <c r="B413" s="91"/>
      <c r="C413" s="91"/>
      <c r="D413" s="91"/>
      <c r="E413" s="91"/>
    </row>
    <row r="414" spans="1:5" customFormat="1" x14ac:dyDescent="0.25">
      <c r="A414" s="91"/>
      <c r="B414" s="91"/>
      <c r="C414" s="91"/>
      <c r="D414" s="91"/>
      <c r="E414" s="91"/>
    </row>
    <row r="415" spans="1:5" customFormat="1" x14ac:dyDescent="0.25">
      <c r="A415" s="91"/>
      <c r="B415" s="91"/>
      <c r="C415" s="91"/>
      <c r="D415" s="91"/>
      <c r="E415" s="91"/>
    </row>
    <row r="416" spans="1:5" customFormat="1" x14ac:dyDescent="0.25">
      <c r="A416" s="91"/>
      <c r="B416" s="91"/>
      <c r="C416" s="91"/>
      <c r="D416" s="91"/>
      <c r="E416" s="91"/>
    </row>
    <row r="417" spans="1:5" customFormat="1" x14ac:dyDescent="0.25">
      <c r="A417" s="91"/>
      <c r="B417" s="91"/>
      <c r="C417" s="91"/>
      <c r="D417" s="91"/>
      <c r="E417" s="91"/>
    </row>
    <row r="418" spans="1:5" customFormat="1" x14ac:dyDescent="0.25">
      <c r="A418" s="91"/>
      <c r="B418" s="91"/>
      <c r="C418" s="91"/>
      <c r="D418" s="91"/>
      <c r="E418" s="91"/>
    </row>
    <row r="419" spans="1:5" customFormat="1" x14ac:dyDescent="0.25">
      <c r="A419" s="91"/>
      <c r="B419" s="91"/>
      <c r="C419" s="91"/>
      <c r="D419" s="91"/>
      <c r="E419" s="91"/>
    </row>
    <row r="420" spans="1:5" customFormat="1" x14ac:dyDescent="0.25">
      <c r="A420" s="91"/>
      <c r="B420" s="91"/>
      <c r="C420" s="91"/>
      <c r="D420" s="91"/>
      <c r="E420" s="91"/>
    </row>
    <row r="421" spans="1:5" customFormat="1" x14ac:dyDescent="0.25">
      <c r="A421" s="91"/>
      <c r="B421" s="91"/>
      <c r="C421" s="91"/>
      <c r="D421" s="91"/>
      <c r="E421" s="91"/>
    </row>
    <row r="422" spans="1:5" customFormat="1" x14ac:dyDescent="0.25">
      <c r="A422" s="91"/>
      <c r="B422" s="91"/>
      <c r="C422" s="91"/>
      <c r="D422" s="91"/>
      <c r="E422" s="91"/>
    </row>
    <row r="423" spans="1:5" customFormat="1" x14ac:dyDescent="0.25">
      <c r="A423" s="91"/>
      <c r="B423" s="91"/>
      <c r="C423" s="91"/>
      <c r="D423" s="91"/>
      <c r="E423" s="91"/>
    </row>
    <row r="424" spans="1:5" customFormat="1" x14ac:dyDescent="0.25">
      <c r="A424" s="91"/>
      <c r="B424" s="91"/>
      <c r="C424" s="91"/>
      <c r="D424" s="91"/>
      <c r="E424" s="91"/>
    </row>
    <row r="425" spans="1:5" customFormat="1" x14ac:dyDescent="0.25">
      <c r="A425" s="91"/>
      <c r="B425" s="91"/>
      <c r="C425" s="91"/>
      <c r="D425" s="91"/>
      <c r="E425" s="91"/>
    </row>
    <row r="426" spans="1:5" customFormat="1" x14ac:dyDescent="0.25">
      <c r="A426" s="91"/>
      <c r="B426" s="91"/>
      <c r="C426" s="91"/>
      <c r="D426" s="91"/>
      <c r="E426" s="91"/>
    </row>
    <row r="427" spans="1:5" customFormat="1" x14ac:dyDescent="0.25">
      <c r="A427" s="91"/>
      <c r="B427" s="91"/>
      <c r="C427" s="91"/>
      <c r="D427" s="91"/>
      <c r="E427" s="91"/>
    </row>
    <row r="428" spans="1:5" customFormat="1" x14ac:dyDescent="0.25">
      <c r="A428" s="91"/>
      <c r="B428" s="91"/>
      <c r="C428" s="91"/>
      <c r="D428" s="91"/>
      <c r="E428" s="91"/>
    </row>
    <row r="429" spans="1:5" customFormat="1" x14ac:dyDescent="0.25">
      <c r="A429" s="91"/>
      <c r="B429" s="91"/>
      <c r="C429" s="91"/>
      <c r="D429" s="91"/>
      <c r="E429" s="91"/>
    </row>
    <row r="430" spans="1:5" customFormat="1" x14ac:dyDescent="0.25">
      <c r="A430" s="91"/>
      <c r="B430" s="91"/>
      <c r="C430" s="91"/>
      <c r="D430" s="91"/>
      <c r="E430" s="91"/>
    </row>
    <row r="431" spans="1:5" customFormat="1" x14ac:dyDescent="0.25">
      <c r="A431" s="91"/>
      <c r="B431" s="91"/>
      <c r="C431" s="91"/>
      <c r="D431" s="91"/>
      <c r="E431" s="91"/>
    </row>
    <row r="432" spans="1:5" customFormat="1" x14ac:dyDescent="0.25">
      <c r="A432" s="91"/>
      <c r="B432" s="91"/>
      <c r="C432" s="91"/>
      <c r="D432" s="91"/>
      <c r="E432" s="91"/>
    </row>
    <row r="433" spans="1:5" customFormat="1" x14ac:dyDescent="0.25">
      <c r="A433" s="91"/>
      <c r="B433" s="91"/>
      <c r="C433" s="91"/>
      <c r="D433" s="91"/>
      <c r="E433" s="91"/>
    </row>
    <row r="434" spans="1:5" customFormat="1" x14ac:dyDescent="0.25">
      <c r="A434" s="91"/>
      <c r="B434" s="91"/>
      <c r="C434" s="91"/>
      <c r="D434" s="91"/>
      <c r="E434" s="91"/>
    </row>
    <row r="435" spans="1:5" customFormat="1" x14ac:dyDescent="0.25">
      <c r="A435" s="91"/>
      <c r="B435" s="91"/>
      <c r="C435" s="91"/>
      <c r="D435" s="91"/>
      <c r="E435" s="91"/>
    </row>
    <row r="436" spans="1:5" customFormat="1" x14ac:dyDescent="0.25">
      <c r="A436" s="91"/>
      <c r="B436" s="91"/>
      <c r="C436" s="91"/>
      <c r="D436" s="91"/>
      <c r="E436" s="91"/>
    </row>
    <row r="437" spans="1:5" customFormat="1" x14ac:dyDescent="0.25">
      <c r="A437" s="91"/>
      <c r="B437" s="91"/>
      <c r="C437" s="91"/>
      <c r="D437" s="91"/>
      <c r="E437" s="91"/>
    </row>
    <row r="438" spans="1:5" customFormat="1" x14ac:dyDescent="0.25">
      <c r="A438" s="91"/>
      <c r="B438" s="91"/>
      <c r="C438" s="91"/>
      <c r="D438" s="91"/>
      <c r="E438" s="91"/>
    </row>
    <row r="439" spans="1:5" customFormat="1" x14ac:dyDescent="0.25">
      <c r="A439" s="91"/>
      <c r="B439" s="91"/>
      <c r="C439" s="91"/>
      <c r="D439" s="91"/>
      <c r="E439" s="91"/>
    </row>
    <row r="440" spans="1:5" customFormat="1" x14ac:dyDescent="0.25">
      <c r="A440" s="91"/>
      <c r="B440" s="91"/>
      <c r="C440" s="91"/>
      <c r="D440" s="91"/>
      <c r="E440" s="91"/>
    </row>
    <row r="441" spans="1:5" customFormat="1" x14ac:dyDescent="0.25">
      <c r="A441" s="91"/>
      <c r="B441" s="91"/>
      <c r="C441" s="91"/>
      <c r="D441" s="91"/>
      <c r="E441" s="91"/>
    </row>
    <row r="442" spans="1:5" customFormat="1" x14ac:dyDescent="0.25">
      <c r="A442" s="91"/>
      <c r="B442" s="91"/>
      <c r="C442" s="91"/>
      <c r="D442" s="91"/>
      <c r="E442" s="91"/>
    </row>
    <row r="443" spans="1:5" customFormat="1" x14ac:dyDescent="0.25">
      <c r="A443" s="91"/>
      <c r="B443" s="91"/>
      <c r="C443" s="91"/>
      <c r="D443" s="91"/>
      <c r="E443" s="91"/>
    </row>
    <row r="444" spans="1:5" customFormat="1" x14ac:dyDescent="0.25">
      <c r="A444" s="91"/>
      <c r="B444" s="91"/>
      <c r="C444" s="91"/>
      <c r="D444" s="91"/>
      <c r="E444" s="91"/>
    </row>
    <row r="445" spans="1:5" customFormat="1" x14ac:dyDescent="0.25">
      <c r="A445" s="91"/>
      <c r="B445" s="91"/>
      <c r="C445" s="91"/>
      <c r="D445" s="91"/>
      <c r="E445" s="91"/>
    </row>
    <row r="446" spans="1:5" customFormat="1" x14ac:dyDescent="0.25">
      <c r="A446" s="91"/>
      <c r="B446" s="91"/>
      <c r="C446" s="91"/>
      <c r="D446" s="91"/>
      <c r="E446" s="91"/>
    </row>
    <row r="447" spans="1:5" customFormat="1" x14ac:dyDescent="0.25">
      <c r="A447" s="91"/>
      <c r="B447" s="91"/>
      <c r="C447" s="91"/>
      <c r="D447" s="91"/>
      <c r="E447" s="91"/>
    </row>
    <row r="448" spans="1:5" customFormat="1" x14ac:dyDescent="0.25">
      <c r="A448" s="91"/>
      <c r="B448" s="91"/>
      <c r="C448" s="91"/>
      <c r="D448" s="91"/>
      <c r="E448" s="91"/>
    </row>
    <row r="449" spans="1:5" customFormat="1" x14ac:dyDescent="0.25">
      <c r="A449" s="91"/>
      <c r="B449" s="91"/>
      <c r="C449" s="91"/>
      <c r="D449" s="91"/>
      <c r="E449" s="91"/>
    </row>
    <row r="450" spans="1:5" customFormat="1" x14ac:dyDescent="0.25">
      <c r="A450" s="91"/>
      <c r="B450" s="91"/>
      <c r="C450" s="91"/>
      <c r="D450" s="91"/>
      <c r="E450" s="91"/>
    </row>
    <row r="451" spans="1:5" customFormat="1" x14ac:dyDescent="0.25">
      <c r="A451" s="91"/>
      <c r="B451" s="91"/>
      <c r="C451" s="91"/>
      <c r="D451" s="91"/>
      <c r="E451" s="91"/>
    </row>
    <row r="452" spans="1:5" customFormat="1" x14ac:dyDescent="0.25">
      <c r="A452" s="91"/>
      <c r="B452" s="91"/>
      <c r="C452" s="91"/>
      <c r="D452" s="91"/>
      <c r="E452" s="91"/>
    </row>
    <row r="453" spans="1:5" customFormat="1" x14ac:dyDescent="0.25">
      <c r="A453" s="91"/>
      <c r="B453" s="91"/>
      <c r="C453" s="91"/>
      <c r="D453" s="91"/>
      <c r="E453" s="91"/>
    </row>
    <row r="454" spans="1:5" customFormat="1" x14ac:dyDescent="0.25">
      <c r="A454" s="91"/>
      <c r="B454" s="91"/>
      <c r="C454" s="91"/>
      <c r="D454" s="91"/>
      <c r="E454" s="91"/>
    </row>
    <row r="455" spans="1:5" customFormat="1" x14ac:dyDescent="0.25">
      <c r="A455" s="91"/>
      <c r="B455" s="91"/>
      <c r="C455" s="91"/>
      <c r="D455" s="91"/>
      <c r="E455" s="91"/>
    </row>
    <row r="456" spans="1:5" customFormat="1" x14ac:dyDescent="0.25">
      <c r="A456" s="91"/>
      <c r="B456" s="91"/>
      <c r="C456" s="91"/>
      <c r="D456" s="91"/>
      <c r="E456" s="91"/>
    </row>
    <row r="457" spans="1:5" customFormat="1" x14ac:dyDescent="0.25">
      <c r="A457" s="91"/>
      <c r="B457" s="91"/>
      <c r="C457" s="91"/>
      <c r="D457" s="91"/>
      <c r="E457" s="91"/>
    </row>
    <row r="458" spans="1:5" customFormat="1" x14ac:dyDescent="0.25">
      <c r="A458" s="91"/>
      <c r="B458" s="91"/>
      <c r="C458" s="91"/>
      <c r="D458" s="91"/>
      <c r="E458" s="91"/>
    </row>
    <row r="459" spans="1:5" customFormat="1" x14ac:dyDescent="0.25">
      <c r="A459" s="91"/>
      <c r="B459" s="91"/>
      <c r="C459" s="91"/>
      <c r="D459" s="91"/>
      <c r="E459" s="91"/>
    </row>
    <row r="460" spans="1:5" customFormat="1" x14ac:dyDescent="0.25">
      <c r="A460" s="91"/>
      <c r="B460" s="91"/>
      <c r="C460" s="91"/>
      <c r="D460" s="91"/>
      <c r="E460" s="91"/>
    </row>
    <row r="461" spans="1:5" customFormat="1" x14ac:dyDescent="0.25">
      <c r="A461" s="91"/>
      <c r="B461" s="91"/>
      <c r="C461" s="91"/>
      <c r="D461" s="91"/>
      <c r="E461" s="91"/>
    </row>
    <row r="462" spans="1:5" customFormat="1" x14ac:dyDescent="0.25">
      <c r="A462" s="91"/>
      <c r="B462" s="91"/>
      <c r="C462" s="91"/>
      <c r="D462" s="91"/>
      <c r="E462" s="91"/>
    </row>
    <row r="463" spans="1:5" customFormat="1" x14ac:dyDescent="0.25">
      <c r="A463" s="91"/>
      <c r="B463" s="91"/>
      <c r="C463" s="91"/>
      <c r="D463" s="91"/>
      <c r="E463" s="91"/>
    </row>
    <row r="464" spans="1:5" customFormat="1" x14ac:dyDescent="0.25">
      <c r="A464" s="91"/>
      <c r="B464" s="91"/>
      <c r="C464" s="91"/>
      <c r="D464" s="91"/>
      <c r="E464" s="91"/>
    </row>
    <row r="465" spans="1:5" customFormat="1" x14ac:dyDescent="0.25">
      <c r="A465" s="91"/>
      <c r="B465" s="91"/>
      <c r="C465" s="91"/>
      <c r="D465" s="91"/>
      <c r="E465" s="91"/>
    </row>
    <row r="466" spans="1:5" customFormat="1" x14ac:dyDescent="0.25">
      <c r="A466" s="91"/>
      <c r="B466" s="91"/>
      <c r="C466" s="91"/>
      <c r="D466" s="91"/>
      <c r="E466" s="91"/>
    </row>
    <row r="467" spans="1:5" customFormat="1" x14ac:dyDescent="0.25">
      <c r="A467" s="91"/>
      <c r="B467" s="91"/>
      <c r="C467" s="91"/>
      <c r="D467" s="91"/>
      <c r="E467" s="91"/>
    </row>
    <row r="468" spans="1:5" customFormat="1" x14ac:dyDescent="0.25">
      <c r="A468" s="91"/>
      <c r="B468" s="91"/>
      <c r="C468" s="91"/>
      <c r="D468" s="91"/>
      <c r="E468" s="91"/>
    </row>
    <row r="469" spans="1:5" customFormat="1" x14ac:dyDescent="0.25">
      <c r="A469" s="91"/>
      <c r="B469" s="91"/>
      <c r="C469" s="91"/>
      <c r="D469" s="91"/>
      <c r="E469" s="91"/>
    </row>
    <row r="470" spans="1:5" customFormat="1" x14ac:dyDescent="0.25">
      <c r="A470" s="91"/>
      <c r="B470" s="91"/>
      <c r="C470" s="91"/>
      <c r="D470" s="91"/>
      <c r="E470" s="91"/>
    </row>
    <row r="471" spans="1:5" customFormat="1" x14ac:dyDescent="0.25">
      <c r="A471" s="91"/>
      <c r="B471" s="91"/>
      <c r="C471" s="91"/>
      <c r="D471" s="91"/>
      <c r="E471" s="91"/>
    </row>
    <row r="472" spans="1:5" customFormat="1" x14ac:dyDescent="0.25">
      <c r="A472" s="91"/>
      <c r="B472" s="91"/>
      <c r="C472" s="91"/>
      <c r="D472" s="91"/>
      <c r="E472" s="91"/>
    </row>
    <row r="473" spans="1:5" customFormat="1" x14ac:dyDescent="0.25">
      <c r="A473" s="91"/>
      <c r="B473" s="91"/>
      <c r="C473" s="91"/>
      <c r="D473" s="91"/>
      <c r="E473" s="91"/>
    </row>
    <row r="474" spans="1:5" customFormat="1" x14ac:dyDescent="0.25">
      <c r="A474" s="91"/>
      <c r="B474" s="91"/>
      <c r="C474" s="91"/>
      <c r="D474" s="91"/>
      <c r="E474" s="91"/>
    </row>
    <row r="475" spans="1:5" customFormat="1" x14ac:dyDescent="0.25">
      <c r="A475" s="91"/>
      <c r="B475" s="91"/>
      <c r="C475" s="91"/>
      <c r="D475" s="91"/>
      <c r="E475" s="91"/>
    </row>
    <row r="476" spans="1:5" customFormat="1" x14ac:dyDescent="0.25">
      <c r="A476" s="91"/>
      <c r="B476" s="91"/>
      <c r="C476" s="91"/>
      <c r="D476" s="91"/>
      <c r="E476" s="91"/>
    </row>
    <row r="477" spans="1:5" customFormat="1" x14ac:dyDescent="0.25">
      <c r="A477" s="91"/>
      <c r="B477" s="91"/>
      <c r="C477" s="91"/>
      <c r="D477" s="91"/>
      <c r="E477" s="91"/>
    </row>
    <row r="478" spans="1:5" customFormat="1" x14ac:dyDescent="0.25">
      <c r="A478" s="91"/>
      <c r="B478" s="91"/>
      <c r="C478" s="91"/>
      <c r="D478" s="91"/>
      <c r="E478" s="91"/>
    </row>
    <row r="479" spans="1:5" customFormat="1" x14ac:dyDescent="0.25">
      <c r="A479" s="91"/>
      <c r="B479" s="91"/>
      <c r="C479" s="91"/>
      <c r="D479" s="91"/>
      <c r="E479" s="91"/>
    </row>
    <row r="480" spans="1:5" customFormat="1" x14ac:dyDescent="0.25">
      <c r="A480" s="91"/>
      <c r="B480" s="91"/>
      <c r="C480" s="91"/>
      <c r="D480" s="91"/>
      <c r="E480" s="91"/>
    </row>
    <row r="481" spans="1:5" customFormat="1" x14ac:dyDescent="0.25">
      <c r="A481" s="91"/>
      <c r="B481" s="91"/>
      <c r="C481" s="91"/>
      <c r="D481" s="91"/>
      <c r="E481" s="91"/>
    </row>
    <row r="482" spans="1:5" customFormat="1" x14ac:dyDescent="0.25">
      <c r="A482" s="91"/>
      <c r="B482" s="91"/>
      <c r="C482" s="91"/>
      <c r="D482" s="91"/>
      <c r="E482" s="91"/>
    </row>
    <row r="483" spans="1:5" customFormat="1" x14ac:dyDescent="0.25">
      <c r="A483" s="91"/>
      <c r="B483" s="91"/>
      <c r="C483" s="91"/>
      <c r="D483" s="91"/>
      <c r="E483" s="91"/>
    </row>
    <row r="484" spans="1:5" customFormat="1" x14ac:dyDescent="0.25">
      <c r="A484" s="91"/>
      <c r="B484" s="91"/>
      <c r="C484" s="91"/>
      <c r="D484" s="91"/>
      <c r="E484" s="91"/>
    </row>
    <row r="485" spans="1:5" customFormat="1" x14ac:dyDescent="0.25">
      <c r="A485" s="91"/>
      <c r="B485" s="91"/>
      <c r="C485" s="91"/>
      <c r="D485" s="91"/>
      <c r="E485" s="91"/>
    </row>
    <row r="486" spans="1:5" customFormat="1" x14ac:dyDescent="0.25">
      <c r="A486" s="91"/>
      <c r="B486" s="91"/>
      <c r="C486" s="91"/>
      <c r="D486" s="91"/>
      <c r="E486" s="91"/>
    </row>
    <row r="487" spans="1:5" customFormat="1" x14ac:dyDescent="0.25">
      <c r="A487" s="91"/>
      <c r="B487" s="91"/>
      <c r="C487" s="91"/>
      <c r="D487" s="91"/>
      <c r="E487" s="91"/>
    </row>
    <row r="488" spans="1:5" customFormat="1" x14ac:dyDescent="0.25">
      <c r="A488" s="91"/>
      <c r="B488" s="91"/>
      <c r="C488" s="91"/>
      <c r="D488" s="91"/>
      <c r="E488" s="91"/>
    </row>
    <row r="489" spans="1:5" customFormat="1" x14ac:dyDescent="0.25">
      <c r="A489" s="91"/>
      <c r="B489" s="91"/>
      <c r="C489" s="91"/>
      <c r="D489" s="91"/>
      <c r="E489" s="91"/>
    </row>
    <row r="490" spans="1:5" customFormat="1" x14ac:dyDescent="0.25">
      <c r="A490" s="91"/>
      <c r="B490" s="91"/>
      <c r="C490" s="91"/>
      <c r="D490" s="91"/>
      <c r="E490" s="91"/>
    </row>
    <row r="491" spans="1:5" customFormat="1" x14ac:dyDescent="0.25">
      <c r="A491" s="91"/>
      <c r="B491" s="91"/>
      <c r="C491" s="91"/>
      <c r="D491" s="91"/>
      <c r="E491" s="91"/>
    </row>
    <row r="492" spans="1:5" customFormat="1" x14ac:dyDescent="0.25">
      <c r="A492" s="91"/>
      <c r="B492" s="91"/>
      <c r="C492" s="91"/>
      <c r="D492" s="91"/>
      <c r="E492" s="91"/>
    </row>
    <row r="493" spans="1:5" customFormat="1" x14ac:dyDescent="0.25">
      <c r="A493" s="91"/>
      <c r="B493" s="91"/>
      <c r="C493" s="91"/>
      <c r="D493" s="91"/>
      <c r="E493" s="91"/>
    </row>
    <row r="494" spans="1:5" customFormat="1" x14ac:dyDescent="0.25">
      <c r="A494" s="91"/>
      <c r="B494" s="91"/>
      <c r="C494" s="91"/>
      <c r="D494" s="91"/>
      <c r="E494" s="91"/>
    </row>
    <row r="495" spans="1:5" customFormat="1" x14ac:dyDescent="0.25">
      <c r="A495" s="91"/>
      <c r="B495" s="91"/>
      <c r="C495" s="91"/>
      <c r="D495" s="91"/>
      <c r="E495" s="91"/>
    </row>
    <row r="496" spans="1:5" customFormat="1" x14ac:dyDescent="0.25">
      <c r="A496" s="91"/>
      <c r="B496" s="91"/>
      <c r="C496" s="91"/>
      <c r="D496" s="91"/>
      <c r="E496" s="91"/>
    </row>
    <row r="497" spans="1:5" customFormat="1" x14ac:dyDescent="0.25">
      <c r="A497" s="91"/>
      <c r="B497" s="91"/>
      <c r="C497" s="91"/>
      <c r="D497" s="91"/>
      <c r="E497" s="91"/>
    </row>
    <row r="498" spans="1:5" customFormat="1" x14ac:dyDescent="0.25">
      <c r="A498" s="91"/>
      <c r="B498" s="91"/>
      <c r="C498" s="91"/>
      <c r="D498" s="91"/>
      <c r="E498" s="91"/>
    </row>
    <row r="499" spans="1:5" customFormat="1" x14ac:dyDescent="0.25">
      <c r="A499" s="91"/>
      <c r="B499" s="91"/>
      <c r="C499" s="91"/>
      <c r="D499" s="91"/>
      <c r="E499" s="91"/>
    </row>
    <row r="500" spans="1:5" customFormat="1" x14ac:dyDescent="0.25">
      <c r="A500" s="91"/>
      <c r="B500" s="91"/>
      <c r="C500" s="91"/>
      <c r="D500" s="91"/>
      <c r="E500" s="91"/>
    </row>
    <row r="501" spans="1:5" customFormat="1" x14ac:dyDescent="0.25">
      <c r="A501" s="91"/>
      <c r="B501" s="91"/>
      <c r="C501" s="91"/>
      <c r="D501" s="91"/>
      <c r="E501" s="91"/>
    </row>
    <row r="502" spans="1:5" customFormat="1" x14ac:dyDescent="0.25">
      <c r="A502" s="91"/>
      <c r="B502" s="91"/>
      <c r="C502" s="91"/>
      <c r="D502" s="91"/>
      <c r="E502" s="91"/>
    </row>
    <row r="503" spans="1:5" customFormat="1" x14ac:dyDescent="0.25">
      <c r="A503" s="91"/>
      <c r="B503" s="91"/>
      <c r="C503" s="91"/>
      <c r="D503" s="91"/>
      <c r="E503" s="91"/>
    </row>
    <row r="504" spans="1:5" customFormat="1" x14ac:dyDescent="0.25">
      <c r="A504" s="91"/>
      <c r="B504" s="91"/>
      <c r="C504" s="91"/>
      <c r="D504" s="91"/>
      <c r="E504" s="91"/>
    </row>
    <row r="505" spans="1:5" customFormat="1" x14ac:dyDescent="0.25">
      <c r="A505" s="91"/>
      <c r="B505" s="91"/>
      <c r="C505" s="91"/>
      <c r="D505" s="91"/>
      <c r="E505" s="91"/>
    </row>
    <row r="506" spans="1:5" customFormat="1" x14ac:dyDescent="0.25">
      <c r="A506" s="91"/>
      <c r="B506" s="91"/>
      <c r="C506" s="91"/>
      <c r="D506" s="91"/>
      <c r="E506" s="91"/>
    </row>
    <row r="507" spans="1:5" customFormat="1" x14ac:dyDescent="0.25">
      <c r="A507" s="91"/>
      <c r="B507" s="91"/>
      <c r="C507" s="91"/>
      <c r="D507" s="91"/>
      <c r="E507" s="91"/>
    </row>
    <row r="508" spans="1:5" customFormat="1" x14ac:dyDescent="0.25">
      <c r="A508" s="91"/>
      <c r="B508" s="91"/>
      <c r="C508" s="91"/>
      <c r="D508" s="91"/>
      <c r="E508" s="91"/>
    </row>
    <row r="509" spans="1:5" customFormat="1" x14ac:dyDescent="0.25">
      <c r="A509" s="91"/>
      <c r="B509" s="91"/>
      <c r="C509" s="91"/>
      <c r="D509" s="91"/>
      <c r="E509" s="91"/>
    </row>
    <row r="510" spans="1:5" customFormat="1" x14ac:dyDescent="0.25">
      <c r="A510" s="91"/>
      <c r="B510" s="91"/>
      <c r="C510" s="91"/>
      <c r="D510" s="91"/>
      <c r="E510" s="91"/>
    </row>
    <row r="511" spans="1:5" customFormat="1" x14ac:dyDescent="0.25">
      <c r="A511" s="91"/>
      <c r="B511" s="91"/>
      <c r="C511" s="91"/>
      <c r="D511" s="91"/>
      <c r="E511" s="91"/>
    </row>
    <row r="512" spans="1:5" customFormat="1" x14ac:dyDescent="0.25">
      <c r="A512" s="91"/>
      <c r="B512" s="91"/>
      <c r="C512" s="91"/>
      <c r="D512" s="91"/>
      <c r="E512" s="91"/>
    </row>
    <row r="513" spans="1:5" customFormat="1" x14ac:dyDescent="0.25">
      <c r="A513" s="91"/>
      <c r="B513" s="91"/>
      <c r="C513" s="91"/>
      <c r="D513" s="91"/>
      <c r="E513" s="91"/>
    </row>
    <row r="514" spans="1:5" customFormat="1" x14ac:dyDescent="0.25">
      <c r="A514" s="91"/>
      <c r="B514" s="91"/>
      <c r="C514" s="91"/>
      <c r="D514" s="91"/>
      <c r="E514" s="91"/>
    </row>
    <row r="515" spans="1:5" customFormat="1" x14ac:dyDescent="0.25">
      <c r="A515" s="91"/>
      <c r="B515" s="91"/>
      <c r="C515" s="91"/>
      <c r="D515" s="91"/>
      <c r="E515" s="91"/>
    </row>
    <row r="516" spans="1:5" customFormat="1" x14ac:dyDescent="0.25">
      <c r="A516" s="91"/>
      <c r="B516" s="91"/>
      <c r="C516" s="91"/>
      <c r="D516" s="91"/>
      <c r="E516" s="91"/>
    </row>
    <row r="517" spans="1:5" customFormat="1" x14ac:dyDescent="0.25">
      <c r="A517" s="91"/>
      <c r="B517" s="91"/>
      <c r="C517" s="91"/>
      <c r="D517" s="91"/>
      <c r="E517" s="91"/>
    </row>
    <row r="518" spans="1:5" customFormat="1" x14ac:dyDescent="0.25">
      <c r="A518" s="91"/>
      <c r="B518" s="91"/>
      <c r="C518" s="91"/>
      <c r="D518" s="91"/>
      <c r="E518" s="91"/>
    </row>
    <row r="519" spans="1:5" customFormat="1" x14ac:dyDescent="0.25">
      <c r="A519" s="91"/>
      <c r="B519" s="91"/>
      <c r="C519" s="91"/>
      <c r="D519" s="91"/>
      <c r="E519" s="91"/>
    </row>
    <row r="520" spans="1:5" customFormat="1" x14ac:dyDescent="0.25">
      <c r="A520" s="91"/>
      <c r="B520" s="91"/>
      <c r="C520" s="91"/>
      <c r="D520" s="91"/>
      <c r="E520" s="91"/>
    </row>
    <row r="521" spans="1:5" customFormat="1" x14ac:dyDescent="0.25">
      <c r="A521" s="91"/>
      <c r="B521" s="91"/>
      <c r="C521" s="91"/>
      <c r="D521" s="91"/>
      <c r="E521" s="91"/>
    </row>
    <row r="522" spans="1:5" customFormat="1" x14ac:dyDescent="0.25">
      <c r="A522" s="91"/>
      <c r="B522" s="91"/>
      <c r="C522" s="91"/>
      <c r="D522" s="91"/>
      <c r="E522" s="91"/>
    </row>
    <row r="523" spans="1:5" customFormat="1" x14ac:dyDescent="0.25">
      <c r="A523" s="91"/>
      <c r="B523" s="91"/>
      <c r="C523" s="91"/>
      <c r="D523" s="91"/>
      <c r="E523" s="91"/>
    </row>
    <row r="524" spans="1:5" customFormat="1" x14ac:dyDescent="0.25">
      <c r="A524" s="91"/>
      <c r="B524" s="91"/>
      <c r="C524" s="91"/>
      <c r="D524" s="91"/>
      <c r="E524" s="91"/>
    </row>
    <row r="525" spans="1:5" customFormat="1" x14ac:dyDescent="0.25">
      <c r="A525" s="91"/>
      <c r="B525" s="91"/>
      <c r="C525" s="91"/>
      <c r="D525" s="91"/>
      <c r="E525" s="91"/>
    </row>
    <row r="526" spans="1:5" customFormat="1" x14ac:dyDescent="0.25">
      <c r="A526" s="91"/>
      <c r="B526" s="91"/>
      <c r="C526" s="91"/>
      <c r="D526" s="91"/>
      <c r="E526" s="91"/>
    </row>
    <row r="527" spans="1:5" customFormat="1" x14ac:dyDescent="0.25">
      <c r="A527" s="91"/>
      <c r="B527" s="91"/>
      <c r="C527" s="91"/>
      <c r="D527" s="91"/>
      <c r="E527" s="91"/>
    </row>
    <row r="528" spans="1:5" customFormat="1" x14ac:dyDescent="0.25">
      <c r="A528" s="91"/>
      <c r="B528" s="91"/>
      <c r="C528" s="91"/>
      <c r="D528" s="91"/>
      <c r="E528" s="91"/>
    </row>
    <row r="529" spans="1:5" customFormat="1" x14ac:dyDescent="0.25">
      <c r="A529" s="91"/>
      <c r="B529" s="91"/>
      <c r="C529" s="91"/>
      <c r="D529" s="91"/>
      <c r="E529" s="91"/>
    </row>
    <row r="530" spans="1:5" customFormat="1" x14ac:dyDescent="0.25">
      <c r="A530" s="91"/>
      <c r="B530" s="91"/>
      <c r="C530" s="91"/>
      <c r="D530" s="91"/>
      <c r="E530" s="91"/>
    </row>
    <row r="531" spans="1:5" customFormat="1" x14ac:dyDescent="0.25">
      <c r="A531" s="91"/>
      <c r="B531" s="91"/>
      <c r="C531" s="91"/>
      <c r="D531" s="91"/>
      <c r="E531" s="91"/>
    </row>
    <row r="532" spans="1:5" customFormat="1" x14ac:dyDescent="0.25">
      <c r="A532" s="91"/>
      <c r="B532" s="91"/>
      <c r="C532" s="91"/>
      <c r="D532" s="91"/>
      <c r="E532" s="91"/>
    </row>
    <row r="533" spans="1:5" customFormat="1" x14ac:dyDescent="0.25">
      <c r="A533" s="91"/>
      <c r="B533" s="91"/>
      <c r="C533" s="91"/>
      <c r="D533" s="91"/>
      <c r="E533" s="91"/>
    </row>
    <row r="534" spans="1:5" customFormat="1" x14ac:dyDescent="0.25">
      <c r="A534" s="91"/>
      <c r="B534" s="91"/>
      <c r="C534" s="91"/>
      <c r="D534" s="91"/>
      <c r="E534" s="91"/>
    </row>
    <row r="535" spans="1:5" customFormat="1" x14ac:dyDescent="0.25">
      <c r="A535" s="91"/>
      <c r="B535" s="91"/>
      <c r="C535" s="91"/>
      <c r="D535" s="91"/>
      <c r="E535" s="91"/>
    </row>
    <row r="536" spans="1:5" customFormat="1" x14ac:dyDescent="0.25">
      <c r="A536" s="91"/>
      <c r="B536" s="91"/>
      <c r="C536" s="91"/>
      <c r="D536" s="91"/>
      <c r="E536" s="91"/>
    </row>
    <row r="537" spans="1:5" customFormat="1" x14ac:dyDescent="0.25">
      <c r="A537" s="91"/>
      <c r="B537" s="91"/>
      <c r="C537" s="91"/>
      <c r="D537" s="91"/>
      <c r="E537" s="91"/>
    </row>
    <row r="538" spans="1:5" customFormat="1" x14ac:dyDescent="0.25">
      <c r="A538" s="91"/>
      <c r="B538" s="91"/>
      <c r="C538" s="91"/>
      <c r="D538" s="91"/>
      <c r="E538" s="91"/>
    </row>
    <row r="539" spans="1:5" customFormat="1" x14ac:dyDescent="0.25">
      <c r="A539" s="91"/>
      <c r="B539" s="91"/>
      <c r="C539" s="91"/>
      <c r="D539" s="91"/>
      <c r="E539" s="91"/>
    </row>
    <row r="540" spans="1:5" customFormat="1" x14ac:dyDescent="0.25">
      <c r="A540" s="91"/>
      <c r="B540" s="91"/>
      <c r="C540" s="91"/>
      <c r="D540" s="91"/>
      <c r="E540" s="91"/>
    </row>
    <row r="541" spans="1:5" customFormat="1" x14ac:dyDescent="0.25">
      <c r="A541" s="91"/>
      <c r="B541" s="91"/>
      <c r="C541" s="91"/>
      <c r="D541" s="91"/>
      <c r="E541" s="91"/>
    </row>
    <row r="542" spans="1:5" customFormat="1" x14ac:dyDescent="0.25">
      <c r="A542" s="91"/>
      <c r="B542" s="91"/>
      <c r="C542" s="91"/>
      <c r="D542" s="91"/>
      <c r="E542" s="91"/>
    </row>
    <row r="543" spans="1:5" customFormat="1" x14ac:dyDescent="0.25">
      <c r="A543" s="91"/>
      <c r="B543" s="91"/>
      <c r="C543" s="91"/>
      <c r="D543" s="91"/>
      <c r="E543" s="91"/>
    </row>
    <row r="544" spans="1:5" customFormat="1" x14ac:dyDescent="0.25">
      <c r="A544" s="91"/>
      <c r="B544" s="91"/>
      <c r="C544" s="91"/>
      <c r="D544" s="91"/>
      <c r="E544" s="91"/>
    </row>
    <row r="545" spans="1:5" customFormat="1" x14ac:dyDescent="0.25">
      <c r="A545" s="91"/>
      <c r="B545" s="91"/>
      <c r="C545" s="91"/>
      <c r="D545" s="91"/>
      <c r="E545" s="91"/>
    </row>
    <row r="546" spans="1:5" customFormat="1" x14ac:dyDescent="0.25">
      <c r="A546" s="91"/>
      <c r="B546" s="91"/>
      <c r="C546" s="91"/>
      <c r="D546" s="91"/>
      <c r="E546" s="91"/>
    </row>
    <row r="547" spans="1:5" customFormat="1" x14ac:dyDescent="0.25">
      <c r="A547" s="91"/>
      <c r="B547" s="91"/>
      <c r="C547" s="91"/>
      <c r="D547" s="91"/>
      <c r="E547" s="91"/>
    </row>
    <row r="548" spans="1:5" customFormat="1" x14ac:dyDescent="0.25">
      <c r="A548" s="91"/>
      <c r="B548" s="91"/>
      <c r="C548" s="91"/>
      <c r="D548" s="91"/>
      <c r="E548" s="91"/>
    </row>
    <row r="549" spans="1:5" customFormat="1" x14ac:dyDescent="0.25">
      <c r="A549" s="91"/>
      <c r="B549" s="91"/>
      <c r="C549" s="91"/>
      <c r="D549" s="91"/>
      <c r="E549" s="91"/>
    </row>
    <row r="550" spans="1:5" customFormat="1" x14ac:dyDescent="0.25">
      <c r="A550" s="91"/>
      <c r="B550" s="91"/>
      <c r="C550" s="91"/>
      <c r="D550" s="91"/>
      <c r="E550" s="91"/>
    </row>
    <row r="551" spans="1:5" customFormat="1" x14ac:dyDescent="0.25">
      <c r="A551" s="91"/>
      <c r="B551" s="91"/>
      <c r="C551" s="91"/>
      <c r="D551" s="91"/>
      <c r="E551" s="91"/>
    </row>
    <row r="552" spans="1:5" customFormat="1" x14ac:dyDescent="0.25">
      <c r="A552" s="91"/>
      <c r="B552" s="91"/>
      <c r="C552" s="91"/>
      <c r="D552" s="91"/>
      <c r="E552" s="91"/>
    </row>
    <row r="553" spans="1:5" customFormat="1" x14ac:dyDescent="0.25">
      <c r="A553" s="91"/>
      <c r="B553" s="91"/>
      <c r="C553" s="91"/>
      <c r="D553" s="91"/>
      <c r="E553" s="91"/>
    </row>
    <row r="554" spans="1:5" customFormat="1" x14ac:dyDescent="0.25">
      <c r="A554" s="91"/>
      <c r="B554" s="91"/>
      <c r="C554" s="91"/>
      <c r="D554" s="91"/>
      <c r="E554" s="91"/>
    </row>
    <row r="555" spans="1:5" customFormat="1" x14ac:dyDescent="0.25">
      <c r="A555" s="91"/>
      <c r="B555" s="91"/>
      <c r="C555" s="91"/>
      <c r="D555" s="91"/>
      <c r="E555" s="91"/>
    </row>
    <row r="556" spans="1:5" customFormat="1" x14ac:dyDescent="0.25">
      <c r="A556" s="91"/>
      <c r="B556" s="91"/>
      <c r="C556" s="91"/>
      <c r="D556" s="91"/>
      <c r="E556" s="91"/>
    </row>
    <row r="557" spans="1:5" customFormat="1" x14ac:dyDescent="0.25">
      <c r="A557" s="91"/>
      <c r="B557" s="91"/>
      <c r="C557" s="91"/>
      <c r="D557" s="91"/>
      <c r="E557" s="91"/>
    </row>
    <row r="558" spans="1:5" customFormat="1" x14ac:dyDescent="0.25">
      <c r="A558" s="91"/>
      <c r="B558" s="91"/>
      <c r="C558" s="91"/>
      <c r="D558" s="91"/>
      <c r="E558" s="91"/>
    </row>
    <row r="559" spans="1:5" customFormat="1" x14ac:dyDescent="0.25">
      <c r="A559" s="91"/>
      <c r="B559" s="91"/>
      <c r="C559" s="91"/>
      <c r="D559" s="91"/>
      <c r="E559" s="91"/>
    </row>
    <row r="560" spans="1:5" customFormat="1" x14ac:dyDescent="0.25">
      <c r="A560" s="91"/>
      <c r="B560" s="91"/>
      <c r="C560" s="91"/>
      <c r="D560" s="91"/>
      <c r="E560" s="91"/>
    </row>
    <row r="561" spans="1:5" customFormat="1" x14ac:dyDescent="0.25">
      <c r="A561" s="91"/>
      <c r="B561" s="91"/>
      <c r="C561" s="91"/>
      <c r="D561" s="91"/>
      <c r="E561" s="91"/>
    </row>
    <row r="562" spans="1:5" customFormat="1" x14ac:dyDescent="0.25">
      <c r="A562" s="91"/>
      <c r="B562" s="91"/>
      <c r="C562" s="91"/>
      <c r="D562" s="91"/>
      <c r="E562" s="91"/>
    </row>
    <row r="563" spans="1:5" customFormat="1" x14ac:dyDescent="0.25">
      <c r="A563" s="91"/>
      <c r="B563" s="91"/>
      <c r="C563" s="91"/>
      <c r="D563" s="91"/>
      <c r="E563" s="91"/>
    </row>
    <row r="564" spans="1:5" customFormat="1" x14ac:dyDescent="0.25">
      <c r="A564" s="91"/>
      <c r="B564" s="91"/>
      <c r="C564" s="91"/>
      <c r="D564" s="91"/>
      <c r="E564" s="91"/>
    </row>
    <row r="565" spans="1:5" customFormat="1" x14ac:dyDescent="0.25">
      <c r="A565" s="91"/>
      <c r="B565" s="91"/>
      <c r="C565" s="91"/>
      <c r="D565" s="91"/>
      <c r="E565" s="91"/>
    </row>
    <row r="566" spans="1:5" customFormat="1" x14ac:dyDescent="0.25">
      <c r="A566" s="91"/>
      <c r="B566" s="91"/>
      <c r="C566" s="91"/>
      <c r="D566" s="91"/>
      <c r="E566" s="91"/>
    </row>
    <row r="567" spans="1:5" customFormat="1" x14ac:dyDescent="0.25">
      <c r="A567" s="91"/>
      <c r="B567" s="91"/>
      <c r="C567" s="91"/>
      <c r="D567" s="91"/>
      <c r="E567" s="91"/>
    </row>
    <row r="568" spans="1:5" customFormat="1" x14ac:dyDescent="0.25">
      <c r="A568" s="91"/>
      <c r="B568" s="91"/>
      <c r="C568" s="91"/>
      <c r="D568" s="91"/>
      <c r="E568" s="91"/>
    </row>
    <row r="569" spans="1:5" customFormat="1" x14ac:dyDescent="0.25">
      <c r="A569" s="91"/>
      <c r="B569" s="91"/>
      <c r="C569" s="91"/>
      <c r="D569" s="91"/>
      <c r="E569" s="91"/>
    </row>
    <row r="570" spans="1:5" customFormat="1" x14ac:dyDescent="0.25">
      <c r="A570" s="91"/>
      <c r="B570" s="91"/>
      <c r="C570" s="91"/>
      <c r="D570" s="91"/>
      <c r="E570" s="91"/>
    </row>
    <row r="571" spans="1:5" customFormat="1" x14ac:dyDescent="0.25">
      <c r="A571" s="91"/>
      <c r="B571" s="91"/>
      <c r="C571" s="91"/>
      <c r="D571" s="91"/>
      <c r="E571" s="91"/>
    </row>
    <row r="572" spans="1:5" customFormat="1" x14ac:dyDescent="0.25">
      <c r="A572" s="91"/>
      <c r="B572" s="91"/>
      <c r="C572" s="91"/>
      <c r="D572" s="91"/>
      <c r="E572" s="91"/>
    </row>
    <row r="573" spans="1:5" customFormat="1" x14ac:dyDescent="0.25">
      <c r="A573" s="91"/>
      <c r="B573" s="91"/>
      <c r="C573" s="91"/>
      <c r="D573" s="91"/>
      <c r="E573" s="91"/>
    </row>
    <row r="574" spans="1:5" customFormat="1" x14ac:dyDescent="0.25">
      <c r="A574" s="91"/>
      <c r="B574" s="91"/>
      <c r="C574" s="91"/>
      <c r="D574" s="91"/>
      <c r="E574" s="91"/>
    </row>
    <row r="575" spans="1:5" customFormat="1" x14ac:dyDescent="0.25">
      <c r="A575" s="91"/>
      <c r="B575" s="91"/>
      <c r="C575" s="91"/>
      <c r="D575" s="91"/>
      <c r="E575" s="91"/>
    </row>
    <row r="576" spans="1:5" customFormat="1" x14ac:dyDescent="0.25">
      <c r="A576" s="91"/>
      <c r="B576" s="91"/>
      <c r="C576" s="91"/>
      <c r="D576" s="91"/>
      <c r="E576" s="91"/>
    </row>
    <row r="577" spans="1:5" customFormat="1" x14ac:dyDescent="0.25">
      <c r="A577" s="91"/>
      <c r="B577" s="91"/>
      <c r="C577" s="91"/>
      <c r="D577" s="91"/>
      <c r="E577" s="91"/>
    </row>
    <row r="578" spans="1:5" customFormat="1" x14ac:dyDescent="0.25">
      <c r="A578" s="91"/>
      <c r="B578" s="91"/>
      <c r="C578" s="91"/>
      <c r="D578" s="91"/>
      <c r="E578" s="91"/>
    </row>
    <row r="579" spans="1:5" customFormat="1" x14ac:dyDescent="0.25">
      <c r="A579" s="91"/>
      <c r="B579" s="91"/>
      <c r="C579" s="91"/>
      <c r="D579" s="91"/>
      <c r="E579" s="91"/>
    </row>
    <row r="580" spans="1:5" customFormat="1" x14ac:dyDescent="0.25">
      <c r="A580" s="91"/>
      <c r="B580" s="91"/>
      <c r="C580" s="91"/>
      <c r="D580" s="91"/>
      <c r="E580" s="91"/>
    </row>
    <row r="581" spans="1:5" customFormat="1" x14ac:dyDescent="0.25">
      <c r="A581" s="91"/>
      <c r="B581" s="91"/>
      <c r="C581" s="91"/>
      <c r="D581" s="91"/>
      <c r="E581" s="91"/>
    </row>
    <row r="582" spans="1:5" customFormat="1" x14ac:dyDescent="0.25">
      <c r="A582" s="91"/>
      <c r="B582" s="91"/>
      <c r="C582" s="91"/>
      <c r="D582" s="91"/>
      <c r="E582" s="91"/>
    </row>
    <row r="583" spans="1:5" customFormat="1" x14ac:dyDescent="0.25">
      <c r="A583" s="91"/>
      <c r="B583" s="91"/>
      <c r="C583" s="91"/>
      <c r="D583" s="91"/>
      <c r="E583" s="91"/>
    </row>
    <row r="584" spans="1:5" customFormat="1" x14ac:dyDescent="0.25">
      <c r="A584" s="91"/>
      <c r="B584" s="91"/>
      <c r="C584" s="91"/>
      <c r="D584" s="91"/>
      <c r="E584" s="91"/>
    </row>
    <row r="585" spans="1:5" customFormat="1" x14ac:dyDescent="0.25">
      <c r="A585" s="91"/>
      <c r="B585" s="91"/>
      <c r="C585" s="91"/>
      <c r="D585" s="91"/>
      <c r="E585" s="91"/>
    </row>
    <row r="586" spans="1:5" customFormat="1" x14ac:dyDescent="0.25">
      <c r="A586" s="91"/>
      <c r="B586" s="91"/>
      <c r="C586" s="91"/>
      <c r="D586" s="91"/>
      <c r="E586" s="91"/>
    </row>
    <row r="587" spans="1:5" customFormat="1" x14ac:dyDescent="0.25">
      <c r="A587" s="91"/>
      <c r="B587" s="91"/>
      <c r="C587" s="91"/>
      <c r="D587" s="91"/>
      <c r="E587" s="91"/>
    </row>
    <row r="588" spans="1:5" customFormat="1" x14ac:dyDescent="0.25">
      <c r="A588" s="91"/>
      <c r="B588" s="91"/>
      <c r="C588" s="91"/>
      <c r="D588" s="91"/>
      <c r="E588" s="91"/>
    </row>
    <row r="589" spans="1:5" customFormat="1" x14ac:dyDescent="0.25">
      <c r="A589" s="91"/>
      <c r="B589" s="91"/>
      <c r="C589" s="91"/>
      <c r="D589" s="91"/>
      <c r="E589" s="91"/>
    </row>
    <row r="590" spans="1:5" customFormat="1" x14ac:dyDescent="0.25">
      <c r="A590" s="91"/>
      <c r="B590" s="91"/>
      <c r="C590" s="91"/>
      <c r="D590" s="91"/>
      <c r="E590" s="91"/>
    </row>
    <row r="591" spans="1:5" customFormat="1" x14ac:dyDescent="0.25">
      <c r="A591" s="91"/>
      <c r="B591" s="91"/>
      <c r="C591" s="91"/>
      <c r="D591" s="91"/>
      <c r="E591" s="91"/>
    </row>
    <row r="592" spans="1:5" customFormat="1" x14ac:dyDescent="0.25">
      <c r="A592" s="91"/>
      <c r="B592" s="91"/>
      <c r="C592" s="91"/>
      <c r="D592" s="91"/>
      <c r="E592" s="91"/>
    </row>
    <row r="593" spans="1:5" customFormat="1" x14ac:dyDescent="0.25">
      <c r="A593" s="91"/>
      <c r="B593" s="91"/>
      <c r="C593" s="91"/>
      <c r="D593" s="91"/>
      <c r="E593" s="91"/>
    </row>
    <row r="594" spans="1:5" customFormat="1" x14ac:dyDescent="0.25">
      <c r="A594" s="91"/>
      <c r="B594" s="91"/>
      <c r="C594" s="91"/>
      <c r="D594" s="91"/>
      <c r="E594" s="91"/>
    </row>
    <row r="595" spans="1:5" customFormat="1" x14ac:dyDescent="0.25">
      <c r="A595" s="91"/>
      <c r="B595" s="91"/>
      <c r="C595" s="91"/>
      <c r="D595" s="91"/>
      <c r="E595" s="91"/>
    </row>
    <row r="596" spans="1:5" customFormat="1" x14ac:dyDescent="0.25">
      <c r="A596" s="91"/>
      <c r="B596" s="91"/>
      <c r="C596" s="91"/>
      <c r="D596" s="91"/>
      <c r="E596" s="91"/>
    </row>
    <row r="597" spans="1:5" customFormat="1" x14ac:dyDescent="0.25">
      <c r="A597" s="91"/>
      <c r="B597" s="91"/>
      <c r="C597" s="91"/>
      <c r="D597" s="91"/>
      <c r="E597" s="91"/>
    </row>
    <row r="598" spans="1:5" customFormat="1" x14ac:dyDescent="0.25">
      <c r="A598" s="91"/>
      <c r="B598" s="91"/>
      <c r="C598" s="91"/>
      <c r="D598" s="91"/>
      <c r="E598" s="91"/>
    </row>
    <row r="599" spans="1:5" customFormat="1" x14ac:dyDescent="0.25">
      <c r="A599" s="91"/>
      <c r="B599" s="91"/>
      <c r="C599" s="91"/>
      <c r="D599" s="91"/>
      <c r="E599" s="91"/>
    </row>
    <row r="600" spans="1:5" customFormat="1" x14ac:dyDescent="0.25">
      <c r="A600" s="91"/>
      <c r="B600" s="91"/>
      <c r="C600" s="91"/>
      <c r="D600" s="91"/>
      <c r="E600" s="91"/>
    </row>
    <row r="601" spans="1:5" customFormat="1" x14ac:dyDescent="0.25">
      <c r="A601" s="91"/>
      <c r="B601" s="91"/>
      <c r="C601" s="91"/>
      <c r="D601" s="91"/>
      <c r="E601" s="91"/>
    </row>
    <row r="602" spans="1:5" customFormat="1" x14ac:dyDescent="0.25">
      <c r="A602" s="91"/>
      <c r="B602" s="91"/>
      <c r="C602" s="91"/>
      <c r="D602" s="91"/>
      <c r="E602" s="91"/>
    </row>
    <row r="603" spans="1:5" customFormat="1" x14ac:dyDescent="0.25">
      <c r="A603" s="91"/>
      <c r="B603" s="91"/>
      <c r="C603" s="91"/>
      <c r="D603" s="91"/>
      <c r="E603" s="91"/>
    </row>
    <row r="604" spans="1:5" customFormat="1" x14ac:dyDescent="0.25">
      <c r="A604" s="91"/>
      <c r="B604" s="91"/>
      <c r="C604" s="91"/>
      <c r="D604" s="91"/>
      <c r="E604" s="91"/>
    </row>
    <row r="605" spans="1:5" customFormat="1" x14ac:dyDescent="0.25">
      <c r="A605" s="91"/>
      <c r="B605" s="91"/>
      <c r="C605" s="91"/>
      <c r="D605" s="91"/>
      <c r="E605" s="91"/>
    </row>
    <row r="606" spans="1:5" customFormat="1" x14ac:dyDescent="0.25">
      <c r="A606" s="91"/>
      <c r="B606" s="91"/>
      <c r="C606" s="91"/>
      <c r="D606" s="91"/>
      <c r="E606" s="91"/>
    </row>
    <row r="607" spans="1:5" customFormat="1" x14ac:dyDescent="0.25">
      <c r="A607" s="91"/>
      <c r="B607" s="91"/>
      <c r="C607" s="91"/>
      <c r="D607" s="91"/>
      <c r="E607" s="91"/>
    </row>
    <row r="608" spans="1:5" customFormat="1" x14ac:dyDescent="0.25">
      <c r="A608" s="91"/>
      <c r="B608" s="91"/>
      <c r="C608" s="91"/>
      <c r="D608" s="91"/>
      <c r="E608" s="91"/>
    </row>
    <row r="609" spans="1:5" customFormat="1" x14ac:dyDescent="0.25">
      <c r="A609" s="91"/>
      <c r="B609" s="91"/>
      <c r="C609" s="91"/>
      <c r="D609" s="91"/>
      <c r="E609" s="91"/>
    </row>
    <row r="610" spans="1:5" customFormat="1" x14ac:dyDescent="0.25">
      <c r="A610" s="91"/>
      <c r="B610" s="91"/>
      <c r="C610" s="91"/>
      <c r="D610" s="91"/>
      <c r="E610" s="91"/>
    </row>
    <row r="611" spans="1:5" customFormat="1" x14ac:dyDescent="0.25">
      <c r="A611" s="91"/>
      <c r="B611" s="91"/>
      <c r="C611" s="91"/>
      <c r="D611" s="91"/>
      <c r="E611" s="91"/>
    </row>
    <row r="612" spans="1:5" customFormat="1" x14ac:dyDescent="0.25">
      <c r="A612" s="91"/>
      <c r="B612" s="91"/>
      <c r="C612" s="91"/>
      <c r="D612" s="91"/>
      <c r="E612" s="91"/>
    </row>
    <row r="613" spans="1:5" customFormat="1" x14ac:dyDescent="0.25">
      <c r="A613" s="91"/>
      <c r="B613" s="91"/>
      <c r="C613" s="91"/>
      <c r="D613" s="91"/>
      <c r="E613" s="91"/>
    </row>
    <row r="614" spans="1:5" customFormat="1" x14ac:dyDescent="0.25">
      <c r="A614" s="91"/>
      <c r="B614" s="91"/>
      <c r="C614" s="91"/>
      <c r="D614" s="91"/>
      <c r="E614" s="91"/>
    </row>
    <row r="615" spans="1:5" customFormat="1" x14ac:dyDescent="0.25">
      <c r="A615" s="91"/>
      <c r="B615" s="91"/>
      <c r="C615" s="91"/>
      <c r="D615" s="91"/>
      <c r="E615" s="91"/>
    </row>
    <row r="616" spans="1:5" customFormat="1" x14ac:dyDescent="0.25">
      <c r="A616" s="91"/>
      <c r="B616" s="91"/>
      <c r="C616" s="91"/>
      <c r="D616" s="91"/>
      <c r="E616" s="91"/>
    </row>
    <row r="617" spans="1:5" customFormat="1" x14ac:dyDescent="0.25">
      <c r="A617" s="91"/>
      <c r="B617" s="91"/>
      <c r="C617" s="91"/>
      <c r="D617" s="91"/>
      <c r="E617" s="91"/>
    </row>
    <row r="618" spans="1:5" customFormat="1" x14ac:dyDescent="0.25">
      <c r="A618" s="91"/>
      <c r="B618" s="91"/>
      <c r="C618" s="91"/>
      <c r="D618" s="91"/>
      <c r="E618" s="91"/>
    </row>
    <row r="619" spans="1:5" customFormat="1" x14ac:dyDescent="0.25">
      <c r="A619" s="91"/>
      <c r="B619" s="91"/>
      <c r="C619" s="91"/>
      <c r="D619" s="91"/>
      <c r="E619" s="91"/>
    </row>
    <row r="620" spans="1:5" customFormat="1" x14ac:dyDescent="0.25">
      <c r="A620" s="91"/>
      <c r="B620" s="91"/>
      <c r="C620" s="91"/>
      <c r="D620" s="91"/>
      <c r="E620" s="91"/>
    </row>
    <row r="621" spans="1:5" customFormat="1" x14ac:dyDescent="0.25">
      <c r="A621" s="91"/>
      <c r="B621" s="91"/>
      <c r="C621" s="91"/>
      <c r="D621" s="91"/>
      <c r="E621" s="91"/>
    </row>
    <row r="622" spans="1:5" customFormat="1" x14ac:dyDescent="0.25">
      <c r="A622" s="91"/>
      <c r="B622" s="91"/>
      <c r="C622" s="91"/>
      <c r="D622" s="91"/>
      <c r="E622" s="91"/>
    </row>
    <row r="623" spans="1:5" customFormat="1" x14ac:dyDescent="0.25">
      <c r="A623" s="91"/>
      <c r="B623" s="91"/>
      <c r="C623" s="91"/>
      <c r="D623" s="91"/>
      <c r="E623" s="91"/>
    </row>
    <row r="624" spans="1:5" customFormat="1" x14ac:dyDescent="0.25">
      <c r="A624" s="91"/>
      <c r="B624" s="91"/>
      <c r="C624" s="91"/>
      <c r="D624" s="91"/>
      <c r="E624" s="91"/>
    </row>
    <row r="625" spans="1:5" customFormat="1" x14ac:dyDescent="0.25">
      <c r="A625" s="91"/>
      <c r="B625" s="91"/>
      <c r="C625" s="91"/>
      <c r="D625" s="91"/>
      <c r="E625" s="91"/>
    </row>
    <row r="626" spans="1:5" customFormat="1" x14ac:dyDescent="0.25">
      <c r="A626" s="91"/>
      <c r="B626" s="91"/>
      <c r="C626" s="91"/>
      <c r="D626" s="91"/>
      <c r="E626" s="91"/>
    </row>
    <row r="627" spans="1:5" customFormat="1" x14ac:dyDescent="0.25">
      <c r="A627" s="91"/>
      <c r="B627" s="91"/>
      <c r="C627" s="91"/>
      <c r="D627" s="91"/>
      <c r="E627" s="91"/>
    </row>
    <row r="628" spans="1:5" customFormat="1" x14ac:dyDescent="0.25">
      <c r="A628" s="91"/>
      <c r="B628" s="91"/>
      <c r="C628" s="91"/>
      <c r="D628" s="91"/>
      <c r="E628" s="91"/>
    </row>
    <row r="629" spans="1:5" customFormat="1" x14ac:dyDescent="0.25">
      <c r="A629" s="91"/>
      <c r="B629" s="91"/>
      <c r="C629" s="91"/>
      <c r="D629" s="91"/>
      <c r="E629" s="91"/>
    </row>
    <row r="630" spans="1:5" customFormat="1" x14ac:dyDescent="0.25">
      <c r="A630" s="91"/>
      <c r="B630" s="91"/>
      <c r="C630" s="91"/>
      <c r="D630" s="91"/>
      <c r="E630" s="91"/>
    </row>
    <row r="631" spans="1:5" customFormat="1" x14ac:dyDescent="0.25">
      <c r="A631" s="91"/>
      <c r="B631" s="91"/>
      <c r="C631" s="91"/>
      <c r="D631" s="91"/>
      <c r="E631" s="91"/>
    </row>
    <row r="632" spans="1:5" customFormat="1" x14ac:dyDescent="0.25">
      <c r="A632" s="91"/>
      <c r="B632" s="91"/>
      <c r="C632" s="91"/>
      <c r="D632" s="91"/>
      <c r="E632" s="91"/>
    </row>
    <row r="633" spans="1:5" customFormat="1" x14ac:dyDescent="0.25">
      <c r="A633" s="91"/>
      <c r="B633" s="91"/>
      <c r="C633" s="91"/>
      <c r="D633" s="91"/>
      <c r="E633" s="91"/>
    </row>
    <row r="634" spans="1:5" customFormat="1" x14ac:dyDescent="0.25">
      <c r="A634" s="91"/>
      <c r="B634" s="91"/>
      <c r="C634" s="91"/>
      <c r="D634" s="91"/>
      <c r="E634" s="91"/>
    </row>
    <row r="635" spans="1:5" customFormat="1" x14ac:dyDescent="0.25">
      <c r="A635" s="91"/>
      <c r="B635" s="91"/>
      <c r="C635" s="91"/>
      <c r="D635" s="91"/>
      <c r="E635" s="91"/>
    </row>
    <row r="636" spans="1:5" customFormat="1" x14ac:dyDescent="0.25">
      <c r="A636" s="91"/>
      <c r="B636" s="91"/>
      <c r="C636" s="91"/>
      <c r="D636" s="91"/>
      <c r="E636" s="91"/>
    </row>
    <row r="637" spans="1:5" customFormat="1" x14ac:dyDescent="0.25">
      <c r="A637" s="91"/>
      <c r="B637" s="91"/>
      <c r="C637" s="91"/>
      <c r="D637" s="91"/>
      <c r="E637" s="91"/>
    </row>
    <row r="638" spans="1:5" customFormat="1" x14ac:dyDescent="0.25">
      <c r="A638" s="91"/>
      <c r="B638" s="91"/>
      <c r="C638" s="91"/>
      <c r="D638" s="91"/>
      <c r="E638" s="91"/>
    </row>
    <row r="639" spans="1:5" customFormat="1" x14ac:dyDescent="0.25">
      <c r="A639" s="91"/>
      <c r="B639" s="91"/>
      <c r="C639" s="91"/>
      <c r="D639" s="91"/>
      <c r="E639" s="91"/>
    </row>
    <row r="640" spans="1:5" customFormat="1" x14ac:dyDescent="0.25">
      <c r="A640" s="91"/>
      <c r="B640" s="91"/>
      <c r="C640" s="91"/>
      <c r="D640" s="91"/>
      <c r="E640" s="91"/>
    </row>
    <row r="641" spans="1:5" customFormat="1" x14ac:dyDescent="0.25">
      <c r="A641" s="91"/>
      <c r="B641" s="91"/>
      <c r="C641" s="91"/>
      <c r="D641" s="91"/>
      <c r="E641" s="91"/>
    </row>
    <row r="642" spans="1:5" customFormat="1" x14ac:dyDescent="0.25">
      <c r="A642" s="91"/>
      <c r="B642" s="91"/>
      <c r="C642" s="91"/>
      <c r="D642" s="91"/>
      <c r="E642" s="91"/>
    </row>
    <row r="643" spans="1:5" customFormat="1" x14ac:dyDescent="0.25">
      <c r="A643" s="91"/>
      <c r="B643" s="91"/>
      <c r="C643" s="91"/>
      <c r="D643" s="91"/>
      <c r="E643" s="91"/>
    </row>
    <row r="644" spans="1:5" customFormat="1" x14ac:dyDescent="0.25">
      <c r="A644" s="91"/>
      <c r="B644" s="91"/>
      <c r="C644" s="91"/>
      <c r="D644" s="91"/>
      <c r="E644" s="91"/>
    </row>
    <row r="645" spans="1:5" customFormat="1" x14ac:dyDescent="0.25">
      <c r="A645" s="91"/>
      <c r="B645" s="91"/>
      <c r="C645" s="91"/>
      <c r="D645" s="91"/>
      <c r="E645" s="91"/>
    </row>
    <row r="646" spans="1:5" customFormat="1" x14ac:dyDescent="0.25">
      <c r="A646" s="91"/>
      <c r="B646" s="91"/>
      <c r="C646" s="91"/>
      <c r="D646" s="91"/>
      <c r="E646" s="91"/>
    </row>
    <row r="647" spans="1:5" customFormat="1" x14ac:dyDescent="0.25">
      <c r="A647" s="91"/>
      <c r="B647" s="91"/>
      <c r="C647" s="91"/>
      <c r="D647" s="91"/>
      <c r="E647" s="91"/>
    </row>
    <row r="648" spans="1:5" customFormat="1" x14ac:dyDescent="0.25">
      <c r="A648" s="91"/>
      <c r="B648" s="91"/>
      <c r="C648" s="91"/>
      <c r="D648" s="91"/>
      <c r="E648" s="91"/>
    </row>
    <row r="649" spans="1:5" customFormat="1" x14ac:dyDescent="0.25">
      <c r="A649" s="91"/>
      <c r="B649" s="91"/>
      <c r="C649" s="91"/>
      <c r="D649" s="91"/>
      <c r="E649" s="91"/>
    </row>
    <row r="650" spans="1:5" customFormat="1" x14ac:dyDescent="0.25">
      <c r="A650" s="91"/>
      <c r="B650" s="91"/>
      <c r="C650" s="91"/>
      <c r="D650" s="91"/>
      <c r="E650" s="91"/>
    </row>
    <row r="651" spans="1:5" customFormat="1" x14ac:dyDescent="0.25">
      <c r="A651" s="91"/>
      <c r="B651" s="91"/>
      <c r="C651" s="91"/>
      <c r="D651" s="91"/>
      <c r="E651" s="91"/>
    </row>
    <row r="652" spans="1:5" customFormat="1" x14ac:dyDescent="0.25">
      <c r="A652" s="91"/>
      <c r="B652" s="91"/>
      <c r="C652" s="91"/>
      <c r="D652" s="91"/>
      <c r="E652" s="91"/>
    </row>
    <row r="653" spans="1:5" customFormat="1" x14ac:dyDescent="0.25">
      <c r="A653" s="91"/>
      <c r="B653" s="91"/>
      <c r="C653" s="91"/>
      <c r="D653" s="91"/>
      <c r="E653" s="91"/>
    </row>
    <row r="654" spans="1:5" customFormat="1" x14ac:dyDescent="0.25">
      <c r="A654" s="91"/>
      <c r="B654" s="91"/>
      <c r="C654" s="91"/>
      <c r="D654" s="91"/>
      <c r="E654" s="91"/>
    </row>
    <row r="655" spans="1:5" customFormat="1" x14ac:dyDescent="0.25">
      <c r="A655" s="91"/>
      <c r="B655" s="91"/>
      <c r="C655" s="91"/>
      <c r="D655" s="91"/>
      <c r="E655" s="91"/>
    </row>
    <row r="656" spans="1:5" customFormat="1" x14ac:dyDescent="0.25">
      <c r="A656" s="91"/>
      <c r="B656" s="91"/>
      <c r="C656" s="91"/>
      <c r="D656" s="91"/>
      <c r="E656" s="91"/>
    </row>
    <row r="657" spans="1:5" customFormat="1" x14ac:dyDescent="0.25">
      <c r="A657" s="91"/>
      <c r="B657" s="91"/>
      <c r="C657" s="91"/>
      <c r="D657" s="91"/>
      <c r="E657" s="91"/>
    </row>
    <row r="658" spans="1:5" customFormat="1" x14ac:dyDescent="0.25">
      <c r="A658" s="91"/>
      <c r="B658" s="91"/>
      <c r="C658" s="91"/>
      <c r="D658" s="91"/>
      <c r="E658" s="91"/>
    </row>
    <row r="659" spans="1:5" customFormat="1" x14ac:dyDescent="0.25">
      <c r="A659" s="91"/>
      <c r="B659" s="91"/>
      <c r="C659" s="91"/>
      <c r="D659" s="91"/>
      <c r="E659" s="91"/>
    </row>
    <row r="660" spans="1:5" customFormat="1" x14ac:dyDescent="0.25">
      <c r="A660" s="91"/>
      <c r="B660" s="91"/>
      <c r="C660" s="91"/>
      <c r="D660" s="91"/>
      <c r="E660" s="91"/>
    </row>
    <row r="661" spans="1:5" customFormat="1" x14ac:dyDescent="0.25">
      <c r="A661" s="91"/>
      <c r="B661" s="91"/>
      <c r="C661" s="91"/>
      <c r="D661" s="91"/>
      <c r="E661" s="91"/>
    </row>
    <row r="662" spans="1:5" customFormat="1" x14ac:dyDescent="0.25">
      <c r="A662" s="91"/>
      <c r="B662" s="91"/>
      <c r="C662" s="91"/>
      <c r="D662" s="91"/>
      <c r="E662" s="91"/>
    </row>
    <row r="663" spans="1:5" customFormat="1" x14ac:dyDescent="0.25">
      <c r="A663" s="91"/>
      <c r="B663" s="91"/>
      <c r="C663" s="91"/>
      <c r="D663" s="91"/>
      <c r="E663" s="91"/>
    </row>
    <row r="664" spans="1:5" customFormat="1" x14ac:dyDescent="0.25">
      <c r="A664" s="91"/>
      <c r="B664" s="91"/>
      <c r="C664" s="91"/>
      <c r="D664" s="91"/>
      <c r="E664" s="91"/>
    </row>
    <row r="665" spans="1:5" customFormat="1" x14ac:dyDescent="0.25">
      <c r="A665" s="91"/>
      <c r="B665" s="91"/>
      <c r="C665" s="91"/>
      <c r="D665" s="91"/>
      <c r="E665" s="91"/>
    </row>
    <row r="666" spans="1:5" customFormat="1" x14ac:dyDescent="0.25">
      <c r="A666" s="91"/>
      <c r="B666" s="91"/>
      <c r="C666" s="91"/>
      <c r="D666" s="91"/>
      <c r="E666" s="91"/>
    </row>
    <row r="667" spans="1:5" customFormat="1" x14ac:dyDescent="0.25">
      <c r="A667" s="91"/>
      <c r="B667" s="91"/>
      <c r="C667" s="91"/>
      <c r="D667" s="91"/>
      <c r="E667" s="91"/>
    </row>
    <row r="668" spans="1:5" customFormat="1" x14ac:dyDescent="0.25">
      <c r="A668" s="91"/>
      <c r="B668" s="91"/>
      <c r="C668" s="91"/>
      <c r="D668" s="91"/>
      <c r="E668" s="91"/>
    </row>
    <row r="669" spans="1:5" customFormat="1" x14ac:dyDescent="0.25">
      <c r="A669" s="91"/>
      <c r="B669" s="91"/>
      <c r="C669" s="91"/>
      <c r="D669" s="91"/>
      <c r="E669" s="91"/>
    </row>
    <row r="670" spans="1:5" customFormat="1" x14ac:dyDescent="0.25">
      <c r="A670" s="91"/>
      <c r="B670" s="91"/>
      <c r="C670" s="91"/>
      <c r="D670" s="91"/>
      <c r="E670" s="91"/>
    </row>
    <row r="671" spans="1:5" customFormat="1" x14ac:dyDescent="0.25">
      <c r="A671" s="91"/>
      <c r="B671" s="91"/>
      <c r="C671" s="91"/>
      <c r="D671" s="91"/>
      <c r="E671" s="91"/>
    </row>
    <row r="672" spans="1:5" customFormat="1" x14ac:dyDescent="0.25">
      <c r="A672" s="91"/>
      <c r="B672" s="91"/>
      <c r="C672" s="91"/>
      <c r="D672" s="91"/>
      <c r="E672" s="91"/>
    </row>
    <row r="673" spans="1:5" customFormat="1" x14ac:dyDescent="0.25">
      <c r="A673" s="91"/>
      <c r="B673" s="91"/>
      <c r="C673" s="91"/>
      <c r="D673" s="91"/>
      <c r="E673" s="91"/>
    </row>
    <row r="674" spans="1:5" customFormat="1" x14ac:dyDescent="0.25">
      <c r="A674" s="91"/>
      <c r="B674" s="91"/>
      <c r="C674" s="91"/>
      <c r="D674" s="91"/>
      <c r="E674" s="91"/>
    </row>
    <row r="675" spans="1:5" customFormat="1" x14ac:dyDescent="0.25">
      <c r="A675" s="91"/>
      <c r="B675" s="91"/>
      <c r="C675" s="91"/>
      <c r="D675" s="91"/>
      <c r="E675" s="91"/>
    </row>
    <row r="676" spans="1:5" customFormat="1" x14ac:dyDescent="0.25">
      <c r="A676" s="91"/>
      <c r="B676" s="91"/>
      <c r="C676" s="91"/>
      <c r="D676" s="91"/>
      <c r="E676" s="91"/>
    </row>
    <row r="677" spans="1:5" customFormat="1" x14ac:dyDescent="0.25">
      <c r="A677" s="91"/>
      <c r="B677" s="91"/>
      <c r="C677" s="91"/>
      <c r="D677" s="91"/>
      <c r="E677" s="91"/>
    </row>
    <row r="678" spans="1:5" customFormat="1" x14ac:dyDescent="0.25">
      <c r="A678" s="91"/>
      <c r="B678" s="91"/>
      <c r="C678" s="91"/>
      <c r="D678" s="91"/>
      <c r="E678" s="91"/>
    </row>
    <row r="679" spans="1:5" customFormat="1" x14ac:dyDescent="0.25">
      <c r="A679" s="91"/>
      <c r="B679" s="91"/>
      <c r="C679" s="91"/>
      <c r="D679" s="91"/>
      <c r="E679" s="91"/>
    </row>
    <row r="680" spans="1:5" customFormat="1" x14ac:dyDescent="0.25">
      <c r="A680" s="91"/>
      <c r="B680" s="91"/>
      <c r="C680" s="91"/>
      <c r="D680" s="91"/>
      <c r="E680" s="91"/>
    </row>
    <row r="681" spans="1:5" customFormat="1" x14ac:dyDescent="0.25">
      <c r="A681" s="91"/>
      <c r="B681" s="91"/>
      <c r="C681" s="91"/>
      <c r="D681" s="91"/>
      <c r="E681" s="91"/>
    </row>
    <row r="682" spans="1:5" customFormat="1" x14ac:dyDescent="0.25">
      <c r="A682" s="91"/>
      <c r="B682" s="91"/>
      <c r="C682" s="91"/>
      <c r="D682" s="91"/>
      <c r="E682" s="91"/>
    </row>
    <row r="683" spans="1:5" customFormat="1" x14ac:dyDescent="0.25">
      <c r="A683" s="91"/>
      <c r="B683" s="91"/>
      <c r="C683" s="91"/>
      <c r="D683" s="91"/>
      <c r="E683" s="91"/>
    </row>
    <row r="684" spans="1:5" customFormat="1" x14ac:dyDescent="0.25">
      <c r="A684" s="91"/>
      <c r="B684" s="91"/>
      <c r="C684" s="91"/>
      <c r="D684" s="91"/>
      <c r="E684" s="91"/>
    </row>
    <row r="685" spans="1:5" customFormat="1" x14ac:dyDescent="0.25">
      <c r="A685" s="91"/>
      <c r="B685" s="91"/>
      <c r="C685" s="91"/>
      <c r="D685" s="91"/>
      <c r="E685" s="91"/>
    </row>
    <row r="686" spans="1:5" customFormat="1" x14ac:dyDescent="0.25">
      <c r="A686" s="91"/>
      <c r="B686" s="91"/>
      <c r="C686" s="91"/>
      <c r="D686" s="91"/>
      <c r="E686" s="91"/>
    </row>
    <row r="687" spans="1:5" customFormat="1" x14ac:dyDescent="0.25">
      <c r="A687" s="91"/>
      <c r="B687" s="91"/>
      <c r="C687" s="91"/>
      <c r="D687" s="91"/>
      <c r="E687" s="91"/>
    </row>
    <row r="688" spans="1:5" customFormat="1" x14ac:dyDescent="0.25">
      <c r="A688" s="91"/>
      <c r="B688" s="91"/>
      <c r="C688" s="91"/>
      <c r="D688" s="91"/>
      <c r="E688" s="91"/>
    </row>
    <row r="689" spans="1:5" customFormat="1" x14ac:dyDescent="0.25">
      <c r="A689" s="91"/>
      <c r="B689" s="91"/>
      <c r="C689" s="91"/>
      <c r="D689" s="91"/>
      <c r="E689" s="91"/>
    </row>
    <row r="690" spans="1:5" customFormat="1" x14ac:dyDescent="0.25">
      <c r="A690" s="91"/>
      <c r="B690" s="91"/>
      <c r="C690" s="91"/>
      <c r="D690" s="91"/>
      <c r="E690" s="91"/>
    </row>
    <row r="691" spans="1:5" customFormat="1" x14ac:dyDescent="0.25">
      <c r="A691" s="91"/>
      <c r="B691" s="91"/>
      <c r="C691" s="91"/>
      <c r="D691" s="91"/>
      <c r="E691" s="91"/>
    </row>
    <row r="692" spans="1:5" customFormat="1" x14ac:dyDescent="0.25">
      <c r="A692" s="91"/>
      <c r="B692" s="91"/>
      <c r="C692" s="91"/>
      <c r="D692" s="91"/>
      <c r="E692" s="91"/>
    </row>
    <row r="693" spans="1:5" customFormat="1" x14ac:dyDescent="0.25">
      <c r="A693" s="91"/>
      <c r="B693" s="91"/>
      <c r="C693" s="91"/>
      <c r="D693" s="91"/>
      <c r="E693" s="91"/>
    </row>
    <row r="694" spans="1:5" customFormat="1" x14ac:dyDescent="0.25">
      <c r="A694" s="91"/>
      <c r="B694" s="91"/>
      <c r="C694" s="91"/>
      <c r="D694" s="91"/>
      <c r="E694" s="91"/>
    </row>
    <row r="695" spans="1:5" customFormat="1" x14ac:dyDescent="0.25">
      <c r="A695" s="91"/>
      <c r="B695" s="91"/>
      <c r="C695" s="91"/>
      <c r="D695" s="91"/>
      <c r="E695" s="91"/>
    </row>
    <row r="696" spans="1:5" customFormat="1" x14ac:dyDescent="0.25">
      <c r="A696" s="91"/>
      <c r="B696" s="91"/>
      <c r="C696" s="91"/>
      <c r="D696" s="91"/>
      <c r="E696" s="91"/>
    </row>
    <row r="697" spans="1:5" customFormat="1" x14ac:dyDescent="0.25">
      <c r="A697" s="91"/>
      <c r="B697" s="91"/>
      <c r="C697" s="91"/>
      <c r="D697" s="91"/>
      <c r="E697" s="91"/>
    </row>
    <row r="698" spans="1:5" customFormat="1" x14ac:dyDescent="0.25">
      <c r="A698" s="91"/>
      <c r="B698" s="91"/>
      <c r="C698" s="91"/>
      <c r="D698" s="91"/>
      <c r="E698" s="91"/>
    </row>
    <row r="699" spans="1:5" customFormat="1" x14ac:dyDescent="0.25">
      <c r="A699" s="91"/>
      <c r="B699" s="91"/>
      <c r="C699" s="91"/>
      <c r="D699" s="91"/>
      <c r="E699" s="91"/>
    </row>
    <row r="700" spans="1:5" customFormat="1" x14ac:dyDescent="0.25">
      <c r="A700" s="91"/>
      <c r="B700" s="91"/>
      <c r="C700" s="91"/>
      <c r="D700" s="91"/>
      <c r="E700" s="91"/>
    </row>
    <row r="701" spans="1:5" customFormat="1" x14ac:dyDescent="0.25">
      <c r="A701" s="91"/>
      <c r="B701" s="91"/>
      <c r="C701" s="91"/>
      <c r="D701" s="91"/>
      <c r="E701" s="91"/>
    </row>
    <row r="702" spans="1:5" customFormat="1" x14ac:dyDescent="0.25">
      <c r="A702" s="91"/>
      <c r="B702" s="91"/>
      <c r="C702" s="91"/>
      <c r="D702" s="91"/>
      <c r="E702" s="91"/>
    </row>
    <row r="703" spans="1:5" customFormat="1" x14ac:dyDescent="0.25">
      <c r="A703" s="91"/>
      <c r="B703" s="91"/>
      <c r="C703" s="91"/>
      <c r="D703" s="91"/>
      <c r="E703" s="91"/>
    </row>
    <row r="704" spans="1:5" customFormat="1" x14ac:dyDescent="0.25">
      <c r="A704" s="91"/>
      <c r="B704" s="91"/>
      <c r="C704" s="91"/>
      <c r="D704" s="91"/>
      <c r="E704" s="91"/>
    </row>
    <row r="705" spans="1:5" customFormat="1" x14ac:dyDescent="0.25">
      <c r="A705" s="91"/>
      <c r="B705" s="91"/>
      <c r="C705" s="91"/>
      <c r="D705" s="91"/>
      <c r="E705" s="91"/>
    </row>
    <row r="706" spans="1:5" customFormat="1" x14ac:dyDescent="0.25">
      <c r="A706" s="91"/>
      <c r="B706" s="91"/>
      <c r="C706" s="91"/>
      <c r="D706" s="91"/>
      <c r="E706" s="91"/>
    </row>
    <row r="707" spans="1:5" customFormat="1" x14ac:dyDescent="0.25">
      <c r="A707" s="91"/>
      <c r="B707" s="91"/>
      <c r="C707" s="91"/>
      <c r="D707" s="91"/>
      <c r="E707" s="91"/>
    </row>
    <row r="708" spans="1:5" customFormat="1" x14ac:dyDescent="0.25">
      <c r="A708" s="91"/>
      <c r="B708" s="91"/>
      <c r="C708" s="91"/>
      <c r="D708" s="91"/>
      <c r="E708" s="91"/>
    </row>
    <row r="709" spans="1:5" customFormat="1" x14ac:dyDescent="0.25">
      <c r="A709" s="91"/>
      <c r="B709" s="91"/>
      <c r="C709" s="91"/>
      <c r="D709" s="91"/>
      <c r="E709" s="91"/>
    </row>
    <row r="710" spans="1:5" customFormat="1" x14ac:dyDescent="0.25">
      <c r="A710" s="91"/>
      <c r="B710" s="91"/>
      <c r="C710" s="91"/>
      <c r="D710" s="91"/>
      <c r="E710" s="91"/>
    </row>
    <row r="711" spans="1:5" customFormat="1" x14ac:dyDescent="0.25">
      <c r="A711" s="91"/>
      <c r="B711" s="91"/>
      <c r="C711" s="91"/>
      <c r="D711" s="91"/>
      <c r="E711" s="91"/>
    </row>
    <row r="712" spans="1:5" customFormat="1" x14ac:dyDescent="0.25">
      <c r="A712" s="91"/>
      <c r="B712" s="91"/>
      <c r="C712" s="91"/>
      <c r="D712" s="91"/>
      <c r="E712" s="91"/>
    </row>
    <row r="713" spans="1:5" customFormat="1" x14ac:dyDescent="0.25">
      <c r="A713" s="91"/>
      <c r="B713" s="91"/>
      <c r="C713" s="91"/>
      <c r="D713" s="91"/>
      <c r="E713" s="91"/>
    </row>
    <row r="714" spans="1:5" customFormat="1" x14ac:dyDescent="0.25">
      <c r="A714" s="91"/>
      <c r="B714" s="91"/>
      <c r="C714" s="91"/>
      <c r="D714" s="91"/>
      <c r="E714" s="91"/>
    </row>
    <row r="715" spans="1:5" customFormat="1" x14ac:dyDescent="0.25">
      <c r="A715" s="91"/>
      <c r="B715" s="91"/>
      <c r="C715" s="91"/>
      <c r="D715" s="91"/>
      <c r="E715" s="91"/>
    </row>
    <row r="716" spans="1:5" customFormat="1" x14ac:dyDescent="0.25">
      <c r="A716" s="91"/>
      <c r="B716" s="91"/>
      <c r="C716" s="91"/>
      <c r="D716" s="91"/>
      <c r="E716" s="91"/>
    </row>
    <row r="717" spans="1:5" customFormat="1" x14ac:dyDescent="0.25">
      <c r="A717" s="91"/>
      <c r="B717" s="91"/>
      <c r="C717" s="91"/>
      <c r="D717" s="91"/>
      <c r="E717" s="91"/>
    </row>
    <row r="718" spans="1:5" customFormat="1" x14ac:dyDescent="0.25">
      <c r="A718" s="91"/>
      <c r="B718" s="91"/>
      <c r="C718" s="91"/>
      <c r="D718" s="91"/>
      <c r="E718" s="91"/>
    </row>
    <row r="719" spans="1:5" customFormat="1" x14ac:dyDescent="0.25">
      <c r="A719" s="91"/>
      <c r="B719" s="91"/>
      <c r="C719" s="91"/>
      <c r="D719" s="91"/>
      <c r="E719" s="91"/>
    </row>
    <row r="720" spans="1:5" customFormat="1" x14ac:dyDescent="0.25">
      <c r="A720" s="91"/>
      <c r="B720" s="91"/>
      <c r="C720" s="91"/>
      <c r="D720" s="91"/>
      <c r="E720" s="91"/>
    </row>
    <row r="721" spans="1:5" customFormat="1" x14ac:dyDescent="0.25">
      <c r="A721" s="91"/>
      <c r="B721" s="91"/>
      <c r="C721" s="91"/>
      <c r="D721" s="91"/>
      <c r="E721" s="91"/>
    </row>
    <row r="722" spans="1:5" customFormat="1" x14ac:dyDescent="0.25">
      <c r="A722" s="91"/>
      <c r="B722" s="91"/>
      <c r="C722" s="91"/>
      <c r="D722" s="91"/>
      <c r="E722" s="91"/>
    </row>
    <row r="723" spans="1:5" customFormat="1" x14ac:dyDescent="0.25">
      <c r="A723" s="91"/>
      <c r="B723" s="91"/>
      <c r="C723" s="91"/>
      <c r="D723" s="91"/>
      <c r="E723" s="91"/>
    </row>
    <row r="724" spans="1:5" customFormat="1" x14ac:dyDescent="0.25">
      <c r="A724" s="91"/>
      <c r="B724" s="91"/>
      <c r="C724" s="91"/>
      <c r="D724" s="91"/>
      <c r="E724" s="91"/>
    </row>
    <row r="725" spans="1:5" customFormat="1" x14ac:dyDescent="0.25">
      <c r="A725" s="91"/>
      <c r="B725" s="91"/>
      <c r="C725" s="91"/>
      <c r="D725" s="91"/>
      <c r="E725" s="91"/>
    </row>
    <row r="726" spans="1:5" customFormat="1" x14ac:dyDescent="0.25">
      <c r="A726" s="91"/>
      <c r="B726" s="91"/>
      <c r="C726" s="91"/>
      <c r="D726" s="91"/>
      <c r="E726" s="91"/>
    </row>
    <row r="727" spans="1:5" customFormat="1" x14ac:dyDescent="0.25">
      <c r="A727" s="91"/>
      <c r="B727" s="91"/>
      <c r="C727" s="91"/>
      <c r="D727" s="91"/>
      <c r="E727" s="91"/>
    </row>
    <row r="728" spans="1:5" customFormat="1" x14ac:dyDescent="0.25">
      <c r="A728" s="91"/>
      <c r="B728" s="91"/>
      <c r="C728" s="91"/>
      <c r="D728" s="91"/>
      <c r="E728" s="91"/>
    </row>
    <row r="729" spans="1:5" customFormat="1" x14ac:dyDescent="0.25">
      <c r="A729" s="91"/>
      <c r="B729" s="91"/>
      <c r="C729" s="91"/>
      <c r="D729" s="91"/>
      <c r="E729" s="91"/>
    </row>
    <row r="730" spans="1:5" customFormat="1" x14ac:dyDescent="0.25">
      <c r="A730" s="91"/>
      <c r="B730" s="91"/>
      <c r="C730" s="91"/>
      <c r="D730" s="91"/>
      <c r="E730" s="91"/>
    </row>
    <row r="731" spans="1:5" customFormat="1" x14ac:dyDescent="0.25">
      <c r="A731" s="91"/>
      <c r="B731" s="91"/>
      <c r="C731" s="91"/>
      <c r="D731" s="91"/>
      <c r="E731" s="91"/>
    </row>
    <row r="732" spans="1:5" customFormat="1" x14ac:dyDescent="0.25">
      <c r="A732" s="91"/>
      <c r="B732" s="91"/>
      <c r="C732" s="91"/>
      <c r="D732" s="91"/>
      <c r="E732" s="91"/>
    </row>
    <row r="733" spans="1:5" customFormat="1" x14ac:dyDescent="0.25">
      <c r="A733" s="91"/>
      <c r="B733" s="91"/>
      <c r="C733" s="91"/>
      <c r="D733" s="91"/>
      <c r="E733" s="91"/>
    </row>
    <row r="734" spans="1:5" customFormat="1" x14ac:dyDescent="0.25">
      <c r="A734" s="91"/>
      <c r="B734" s="91"/>
      <c r="C734" s="91"/>
      <c r="D734" s="91"/>
      <c r="E734" s="91"/>
    </row>
    <row r="735" spans="1:5" customFormat="1" x14ac:dyDescent="0.25">
      <c r="A735" s="91"/>
      <c r="B735" s="91"/>
      <c r="C735" s="91"/>
      <c r="D735" s="91"/>
      <c r="E735" s="91"/>
    </row>
    <row r="736" spans="1:5" customFormat="1" x14ac:dyDescent="0.25">
      <c r="A736" s="91"/>
      <c r="B736" s="91"/>
      <c r="C736" s="91"/>
      <c r="D736" s="91"/>
      <c r="E736" s="91"/>
    </row>
    <row r="737" spans="1:5" customFormat="1" x14ac:dyDescent="0.25">
      <c r="A737" s="91"/>
      <c r="B737" s="91"/>
      <c r="C737" s="91"/>
      <c r="D737" s="91"/>
      <c r="E737" s="91"/>
    </row>
    <row r="738" spans="1:5" customFormat="1" x14ac:dyDescent="0.25">
      <c r="A738" s="91"/>
      <c r="B738" s="91"/>
      <c r="C738" s="91"/>
      <c r="D738" s="91"/>
      <c r="E738" s="91"/>
    </row>
    <row r="739" spans="1:5" customFormat="1" x14ac:dyDescent="0.25">
      <c r="A739" s="91"/>
      <c r="B739" s="91"/>
      <c r="C739" s="91"/>
      <c r="D739" s="91"/>
      <c r="E739" s="91"/>
    </row>
    <row r="740" spans="1:5" customFormat="1" x14ac:dyDescent="0.25">
      <c r="A740" s="91"/>
      <c r="B740" s="91"/>
      <c r="C740" s="91"/>
      <c r="D740" s="91"/>
      <c r="E740" s="91"/>
    </row>
    <row r="741" spans="1:5" customFormat="1" x14ac:dyDescent="0.25">
      <c r="A741" s="91"/>
      <c r="B741" s="91"/>
      <c r="C741" s="91"/>
      <c r="D741" s="91"/>
      <c r="E741" s="91"/>
    </row>
    <row r="742" spans="1:5" customFormat="1" x14ac:dyDescent="0.25">
      <c r="A742" s="91"/>
      <c r="B742" s="91"/>
      <c r="C742" s="91"/>
      <c r="D742" s="91"/>
      <c r="E742" s="91"/>
    </row>
    <row r="743" spans="1:5" customFormat="1" x14ac:dyDescent="0.25">
      <c r="A743" s="91"/>
      <c r="B743" s="91"/>
      <c r="C743" s="91"/>
      <c r="D743" s="91"/>
      <c r="E743" s="91"/>
    </row>
    <row r="744" spans="1:5" customFormat="1" x14ac:dyDescent="0.25">
      <c r="A744" s="91"/>
      <c r="B744" s="91"/>
      <c r="C744" s="91"/>
      <c r="D744" s="91"/>
      <c r="E744" s="91"/>
    </row>
    <row r="745" spans="1:5" customFormat="1" x14ac:dyDescent="0.25">
      <c r="A745" s="91"/>
      <c r="B745" s="91"/>
      <c r="C745" s="91"/>
      <c r="D745" s="91"/>
      <c r="E745" s="91"/>
    </row>
    <row r="746" spans="1:5" customFormat="1" x14ac:dyDescent="0.25">
      <c r="A746" s="91"/>
      <c r="B746" s="91"/>
      <c r="C746" s="91"/>
      <c r="D746" s="91"/>
      <c r="E746" s="91"/>
    </row>
    <row r="747" spans="1:5" customFormat="1" x14ac:dyDescent="0.25">
      <c r="A747" s="91"/>
      <c r="B747" s="91"/>
      <c r="C747" s="91"/>
      <c r="D747" s="91"/>
      <c r="E747" s="91"/>
    </row>
    <row r="748" spans="1:5" customFormat="1" x14ac:dyDescent="0.25">
      <c r="A748" s="91"/>
      <c r="B748" s="91"/>
      <c r="C748" s="91"/>
      <c r="D748" s="91"/>
      <c r="E748" s="91"/>
    </row>
    <row r="749" spans="1:5" customFormat="1" x14ac:dyDescent="0.25">
      <c r="A749" s="91"/>
      <c r="B749" s="91"/>
      <c r="C749" s="91"/>
      <c r="D749" s="91"/>
      <c r="E749" s="91"/>
    </row>
    <row r="750" spans="1:5" customFormat="1" x14ac:dyDescent="0.25">
      <c r="A750" s="91"/>
      <c r="B750" s="91"/>
      <c r="C750" s="91"/>
      <c r="D750" s="91"/>
      <c r="E750" s="91"/>
    </row>
    <row r="751" spans="1:5" customFormat="1" x14ac:dyDescent="0.25">
      <c r="A751" s="91"/>
      <c r="B751" s="91"/>
      <c r="C751" s="91"/>
      <c r="D751" s="91"/>
      <c r="E751" s="91"/>
    </row>
    <row r="752" spans="1:5" customFormat="1" x14ac:dyDescent="0.25">
      <c r="A752" s="91"/>
      <c r="B752" s="91"/>
      <c r="C752" s="91"/>
      <c r="D752" s="91"/>
      <c r="E752" s="91"/>
    </row>
    <row r="753" spans="1:5" customFormat="1" x14ac:dyDescent="0.25">
      <c r="A753" s="91"/>
      <c r="B753" s="91"/>
      <c r="C753" s="91"/>
      <c r="D753" s="91"/>
      <c r="E753" s="91"/>
    </row>
    <row r="754" spans="1:5" customFormat="1" x14ac:dyDescent="0.25">
      <c r="A754" s="91"/>
      <c r="B754" s="91"/>
      <c r="C754" s="91"/>
      <c r="D754" s="91"/>
      <c r="E754" s="91"/>
    </row>
    <row r="755" spans="1:5" customFormat="1" x14ac:dyDescent="0.25">
      <c r="A755" s="91"/>
      <c r="B755" s="91"/>
      <c r="C755" s="91"/>
      <c r="D755" s="91"/>
      <c r="E755" s="91"/>
    </row>
    <row r="756" spans="1:5" customFormat="1" x14ac:dyDescent="0.25">
      <c r="A756" s="91"/>
      <c r="B756" s="91"/>
      <c r="C756" s="91"/>
      <c r="D756" s="91"/>
      <c r="E756" s="91"/>
    </row>
    <row r="757" spans="1:5" customFormat="1" x14ac:dyDescent="0.25">
      <c r="A757" s="91"/>
      <c r="B757" s="91"/>
      <c r="C757" s="91"/>
      <c r="D757" s="91"/>
      <c r="E757" s="91"/>
    </row>
    <row r="758" spans="1:5" customFormat="1" x14ac:dyDescent="0.25">
      <c r="A758" s="91"/>
      <c r="B758" s="91"/>
      <c r="C758" s="91"/>
      <c r="D758" s="91"/>
      <c r="E758" s="91"/>
    </row>
    <row r="759" spans="1:5" customFormat="1" x14ac:dyDescent="0.25">
      <c r="A759" s="91"/>
      <c r="B759" s="91"/>
      <c r="C759" s="91"/>
      <c r="D759" s="91"/>
      <c r="E759" s="91"/>
    </row>
    <row r="760" spans="1:5" customFormat="1" x14ac:dyDescent="0.25">
      <c r="A760" s="91"/>
      <c r="B760" s="91"/>
      <c r="C760" s="91"/>
      <c r="D760" s="91"/>
      <c r="E760" s="91"/>
    </row>
    <row r="761" spans="1:5" customFormat="1" x14ac:dyDescent="0.25">
      <c r="A761" s="91"/>
      <c r="B761" s="91"/>
      <c r="C761" s="91"/>
      <c r="D761" s="91"/>
      <c r="E761" s="91"/>
    </row>
    <row r="762" spans="1:5" customFormat="1" x14ac:dyDescent="0.25">
      <c r="A762" s="91"/>
      <c r="B762" s="91"/>
      <c r="C762" s="91"/>
      <c r="D762" s="91"/>
      <c r="E762" s="91"/>
    </row>
    <row r="763" spans="1:5" customFormat="1" x14ac:dyDescent="0.25">
      <c r="A763" s="91"/>
      <c r="B763" s="91"/>
      <c r="C763" s="91"/>
      <c r="D763" s="91"/>
      <c r="E763" s="91"/>
    </row>
    <row r="764" spans="1:5" customFormat="1" x14ac:dyDescent="0.25">
      <c r="A764" s="91"/>
      <c r="B764" s="91"/>
      <c r="C764" s="91"/>
      <c r="D764" s="91"/>
      <c r="E764" s="91"/>
    </row>
    <row r="765" spans="1:5" customFormat="1" x14ac:dyDescent="0.25">
      <c r="A765" s="91"/>
      <c r="B765" s="91"/>
      <c r="C765" s="91"/>
      <c r="D765" s="91"/>
      <c r="E765" s="91"/>
    </row>
    <row r="766" spans="1:5" customFormat="1" x14ac:dyDescent="0.25">
      <c r="A766" s="91"/>
      <c r="B766" s="91"/>
      <c r="C766" s="91"/>
      <c r="D766" s="91"/>
      <c r="E766" s="91"/>
    </row>
    <row r="767" spans="1:5" customFormat="1" x14ac:dyDescent="0.25">
      <c r="A767" s="91"/>
      <c r="B767" s="91"/>
      <c r="C767" s="91"/>
      <c r="D767" s="91"/>
      <c r="E767" s="91"/>
    </row>
    <row r="768" spans="1:5" customFormat="1" x14ac:dyDescent="0.25">
      <c r="A768" s="91"/>
      <c r="B768" s="91"/>
      <c r="C768" s="91"/>
      <c r="D768" s="91"/>
      <c r="E768" s="91"/>
    </row>
    <row r="769" spans="1:5" customFormat="1" x14ac:dyDescent="0.25">
      <c r="A769" s="91"/>
      <c r="B769" s="91"/>
      <c r="C769" s="91"/>
      <c r="D769" s="91"/>
      <c r="E769" s="91"/>
    </row>
    <row r="770" spans="1:5" customFormat="1" x14ac:dyDescent="0.25">
      <c r="A770" s="91"/>
      <c r="B770" s="91"/>
      <c r="C770" s="91"/>
      <c r="D770" s="91"/>
      <c r="E770" s="91"/>
    </row>
    <row r="771" spans="1:5" customFormat="1" x14ac:dyDescent="0.25">
      <c r="A771" s="91"/>
      <c r="B771" s="91"/>
      <c r="C771" s="91"/>
      <c r="D771" s="91"/>
      <c r="E771" s="91"/>
    </row>
    <row r="772" spans="1:5" customFormat="1" x14ac:dyDescent="0.25">
      <c r="A772" s="91"/>
      <c r="B772" s="91"/>
      <c r="C772" s="91"/>
      <c r="D772" s="91"/>
      <c r="E772" s="91"/>
    </row>
    <row r="773" spans="1:5" customFormat="1" x14ac:dyDescent="0.25">
      <c r="A773" s="91"/>
      <c r="B773" s="91"/>
      <c r="C773" s="91"/>
      <c r="D773" s="91"/>
      <c r="E773" s="91"/>
    </row>
    <row r="774" spans="1:5" customFormat="1" x14ac:dyDescent="0.25">
      <c r="A774" s="91"/>
      <c r="B774" s="91"/>
      <c r="C774" s="91"/>
      <c r="D774" s="91"/>
      <c r="E774" s="91"/>
    </row>
    <row r="775" spans="1:5" customFormat="1" x14ac:dyDescent="0.25">
      <c r="A775" s="91"/>
      <c r="B775" s="91"/>
      <c r="C775" s="91"/>
      <c r="D775" s="91"/>
      <c r="E775" s="91"/>
    </row>
    <row r="776" spans="1:5" customFormat="1" x14ac:dyDescent="0.25">
      <c r="A776" s="91"/>
      <c r="B776" s="91"/>
      <c r="C776" s="91"/>
      <c r="D776" s="91"/>
      <c r="E776" s="91"/>
    </row>
    <row r="777" spans="1:5" customFormat="1" x14ac:dyDescent="0.25">
      <c r="A777" s="91"/>
      <c r="B777" s="91"/>
      <c r="C777" s="91"/>
      <c r="D777" s="91"/>
      <c r="E777" s="91"/>
    </row>
    <row r="778" spans="1:5" customFormat="1" x14ac:dyDescent="0.25">
      <c r="A778" s="91"/>
      <c r="B778" s="91"/>
      <c r="C778" s="91"/>
      <c r="D778" s="91"/>
      <c r="E778" s="91"/>
    </row>
    <row r="779" spans="1:5" customFormat="1" x14ac:dyDescent="0.25">
      <c r="A779" s="91"/>
      <c r="B779" s="91"/>
      <c r="C779" s="91"/>
      <c r="D779" s="91"/>
      <c r="E779" s="91"/>
    </row>
    <row r="780" spans="1:5" customFormat="1" x14ac:dyDescent="0.25">
      <c r="A780" s="91"/>
      <c r="B780" s="91"/>
      <c r="C780" s="91"/>
      <c r="D780" s="91"/>
      <c r="E780" s="91"/>
    </row>
    <row r="781" spans="1:5" customFormat="1" x14ac:dyDescent="0.25">
      <c r="A781" s="91"/>
      <c r="B781" s="91"/>
      <c r="C781" s="91"/>
      <c r="D781" s="91"/>
      <c r="E781" s="91"/>
    </row>
    <row r="782" spans="1:5" customFormat="1" x14ac:dyDescent="0.25">
      <c r="A782" s="91"/>
      <c r="B782" s="91"/>
      <c r="C782" s="91"/>
      <c r="D782" s="91"/>
      <c r="E782" s="91"/>
    </row>
    <row r="783" spans="1:5" customFormat="1" x14ac:dyDescent="0.25">
      <c r="A783" s="91"/>
      <c r="B783" s="91"/>
      <c r="C783" s="91"/>
      <c r="D783" s="91"/>
      <c r="E783" s="91"/>
    </row>
    <row r="784" spans="1:5" customFormat="1" x14ac:dyDescent="0.25">
      <c r="A784" s="91"/>
      <c r="B784" s="91"/>
      <c r="C784" s="91"/>
      <c r="D784" s="91"/>
      <c r="E784" s="91"/>
    </row>
    <row r="785" spans="1:5" customFormat="1" x14ac:dyDescent="0.25">
      <c r="A785" s="91"/>
      <c r="B785" s="91"/>
      <c r="C785" s="91"/>
      <c r="D785" s="91"/>
      <c r="E785" s="91"/>
    </row>
    <row r="786" spans="1:5" customFormat="1" x14ac:dyDescent="0.25">
      <c r="A786" s="91"/>
      <c r="B786" s="91"/>
      <c r="C786" s="91"/>
      <c r="D786" s="91"/>
      <c r="E786" s="91"/>
    </row>
    <row r="787" spans="1:5" customFormat="1" x14ac:dyDescent="0.25">
      <c r="A787" s="91"/>
      <c r="B787" s="91"/>
      <c r="C787" s="91"/>
      <c r="D787" s="91"/>
      <c r="E787" s="91"/>
    </row>
    <row r="788" spans="1:5" customFormat="1" x14ac:dyDescent="0.25">
      <c r="A788" s="91"/>
      <c r="B788" s="91"/>
      <c r="C788" s="91"/>
      <c r="D788" s="91"/>
      <c r="E788" s="91"/>
    </row>
    <row r="789" spans="1:5" customFormat="1" x14ac:dyDescent="0.25">
      <c r="A789" s="91"/>
      <c r="B789" s="91"/>
      <c r="C789" s="91"/>
      <c r="D789" s="91"/>
      <c r="E789" s="91"/>
    </row>
    <row r="790" spans="1:5" customFormat="1" x14ac:dyDescent="0.25">
      <c r="A790" s="91"/>
      <c r="B790" s="91"/>
      <c r="C790" s="91"/>
      <c r="D790" s="91"/>
      <c r="E790" s="91"/>
    </row>
    <row r="791" spans="1:5" customFormat="1" x14ac:dyDescent="0.25">
      <c r="A791" s="91"/>
      <c r="B791" s="91"/>
      <c r="C791" s="91"/>
      <c r="D791" s="91"/>
      <c r="E791" s="91"/>
    </row>
    <row r="792" spans="1:5" customFormat="1" x14ac:dyDescent="0.25">
      <c r="A792" s="91"/>
      <c r="B792" s="91"/>
      <c r="C792" s="91"/>
      <c r="D792" s="91"/>
      <c r="E792" s="91"/>
    </row>
    <row r="793" spans="1:5" customFormat="1" x14ac:dyDescent="0.25">
      <c r="A793" s="91"/>
      <c r="B793" s="91"/>
      <c r="C793" s="91"/>
      <c r="D793" s="91"/>
      <c r="E793" s="91"/>
    </row>
    <row r="794" spans="1:5" customFormat="1" x14ac:dyDescent="0.25">
      <c r="A794" s="91"/>
      <c r="B794" s="91"/>
      <c r="C794" s="91"/>
      <c r="D794" s="91"/>
      <c r="E794" s="91"/>
    </row>
    <row r="795" spans="1:5" customFormat="1" x14ac:dyDescent="0.25">
      <c r="A795" s="91"/>
      <c r="B795" s="91"/>
      <c r="C795" s="91"/>
      <c r="D795" s="91"/>
      <c r="E795" s="91"/>
    </row>
    <row r="796" spans="1:5" customFormat="1" x14ac:dyDescent="0.25">
      <c r="A796" s="91"/>
      <c r="B796" s="91"/>
      <c r="C796" s="91"/>
      <c r="D796" s="91"/>
      <c r="E796" s="91"/>
    </row>
    <row r="797" spans="1:5" customFormat="1" x14ac:dyDescent="0.25">
      <c r="A797" s="91"/>
      <c r="B797" s="91"/>
      <c r="C797" s="91"/>
      <c r="D797" s="91"/>
      <c r="E797" s="91"/>
    </row>
    <row r="798" spans="1:5" customFormat="1" x14ac:dyDescent="0.25">
      <c r="A798" s="91"/>
      <c r="B798" s="91"/>
      <c r="C798" s="91"/>
      <c r="D798" s="91"/>
      <c r="E798" s="91"/>
    </row>
    <row r="799" spans="1:5" customFormat="1" x14ac:dyDescent="0.25">
      <c r="A799" s="91"/>
      <c r="B799" s="91"/>
      <c r="C799" s="91"/>
      <c r="D799" s="91"/>
      <c r="E799" s="91"/>
    </row>
    <row r="800" spans="1:5" customFormat="1" x14ac:dyDescent="0.25">
      <c r="A800" s="91"/>
      <c r="B800" s="91"/>
      <c r="C800" s="91"/>
      <c r="D800" s="91"/>
      <c r="E800" s="91"/>
    </row>
    <row r="801" spans="1:5" customFormat="1" x14ac:dyDescent="0.25">
      <c r="A801" s="91"/>
      <c r="B801" s="91"/>
      <c r="C801" s="91"/>
      <c r="D801" s="91"/>
      <c r="E801" s="91"/>
    </row>
    <row r="802" spans="1:5" customFormat="1" x14ac:dyDescent="0.25">
      <c r="A802" s="91"/>
      <c r="B802" s="91"/>
      <c r="C802" s="91"/>
      <c r="D802" s="91"/>
      <c r="E802" s="91"/>
    </row>
    <row r="803" spans="1:5" customFormat="1" x14ac:dyDescent="0.25">
      <c r="A803" s="91"/>
      <c r="B803" s="91"/>
      <c r="C803" s="91"/>
      <c r="D803" s="91"/>
      <c r="E803" s="91"/>
    </row>
    <row r="804" spans="1:5" customFormat="1" x14ac:dyDescent="0.25">
      <c r="A804" s="91"/>
      <c r="B804" s="91"/>
      <c r="C804" s="91"/>
      <c r="D804" s="91"/>
      <c r="E804" s="91"/>
    </row>
    <row r="805" spans="1:5" customFormat="1" x14ac:dyDescent="0.25">
      <c r="A805" s="91"/>
      <c r="B805" s="91"/>
      <c r="C805" s="91"/>
      <c r="D805" s="91"/>
      <c r="E805" s="91"/>
    </row>
    <row r="806" spans="1:5" customFormat="1" x14ac:dyDescent="0.25">
      <c r="A806" s="91"/>
      <c r="B806" s="91"/>
      <c r="C806" s="91"/>
      <c r="D806" s="91"/>
      <c r="E806" s="91"/>
    </row>
    <row r="807" spans="1:5" customFormat="1" x14ac:dyDescent="0.25">
      <c r="A807" s="91"/>
      <c r="B807" s="91"/>
      <c r="C807" s="91"/>
      <c r="D807" s="91"/>
      <c r="E807" s="91"/>
    </row>
    <row r="808" spans="1:5" customFormat="1" x14ac:dyDescent="0.25">
      <c r="A808" s="91"/>
      <c r="B808" s="91"/>
      <c r="C808" s="91"/>
      <c r="D808" s="91"/>
      <c r="E808" s="91"/>
    </row>
    <row r="809" spans="1:5" customFormat="1" x14ac:dyDescent="0.25">
      <c r="A809" s="91"/>
      <c r="B809" s="91"/>
      <c r="C809" s="91"/>
      <c r="D809" s="91"/>
      <c r="E809" s="91"/>
    </row>
    <row r="810" spans="1:5" customFormat="1" x14ac:dyDescent="0.25">
      <c r="A810" s="91"/>
      <c r="B810" s="91"/>
      <c r="C810" s="91"/>
      <c r="D810" s="91"/>
      <c r="E810" s="91"/>
    </row>
    <row r="811" spans="1:5" customFormat="1" x14ac:dyDescent="0.25">
      <c r="A811" s="91"/>
      <c r="B811" s="91"/>
      <c r="C811" s="91"/>
      <c r="D811" s="91"/>
      <c r="E811" s="91"/>
    </row>
    <row r="812" spans="1:5" customFormat="1" x14ac:dyDescent="0.25">
      <c r="A812" s="91"/>
      <c r="B812" s="91"/>
      <c r="C812" s="91"/>
      <c r="D812" s="91"/>
      <c r="E812" s="91"/>
    </row>
    <row r="813" spans="1:5" customFormat="1" x14ac:dyDescent="0.25">
      <c r="A813" s="91"/>
      <c r="B813" s="91"/>
      <c r="C813" s="91"/>
      <c r="D813" s="91"/>
      <c r="E813" s="91"/>
    </row>
    <row r="814" spans="1:5" customFormat="1" x14ac:dyDescent="0.25">
      <c r="A814" s="91"/>
      <c r="B814" s="91"/>
      <c r="C814" s="91"/>
      <c r="D814" s="91"/>
      <c r="E814" s="91"/>
    </row>
    <row r="815" spans="1:5" customFormat="1" x14ac:dyDescent="0.25">
      <c r="A815" s="91"/>
      <c r="B815" s="91"/>
      <c r="C815" s="91"/>
      <c r="D815" s="91"/>
      <c r="E815" s="91"/>
    </row>
    <row r="816" spans="1:5" customFormat="1" x14ac:dyDescent="0.25">
      <c r="A816" s="91"/>
      <c r="B816" s="91"/>
      <c r="C816" s="91"/>
      <c r="D816" s="91"/>
      <c r="E816" s="91"/>
    </row>
    <row r="817" spans="1:5" customFormat="1" x14ac:dyDescent="0.25">
      <c r="A817" s="91"/>
      <c r="B817" s="91"/>
      <c r="C817" s="91"/>
      <c r="D817" s="91"/>
      <c r="E817" s="91"/>
    </row>
    <row r="818" spans="1:5" customFormat="1" x14ac:dyDescent="0.25">
      <c r="A818" s="91"/>
      <c r="B818" s="91"/>
      <c r="C818" s="91"/>
      <c r="D818" s="91"/>
      <c r="E818" s="91"/>
    </row>
    <row r="819" spans="1:5" customFormat="1" x14ac:dyDescent="0.25">
      <c r="A819" s="91"/>
      <c r="B819" s="91"/>
      <c r="C819" s="91"/>
      <c r="D819" s="91"/>
      <c r="E819" s="91"/>
    </row>
    <row r="820" spans="1:5" customFormat="1" x14ac:dyDescent="0.25">
      <c r="A820" s="91"/>
      <c r="B820" s="91"/>
      <c r="C820" s="91"/>
      <c r="D820" s="91"/>
      <c r="E820" s="91"/>
    </row>
    <row r="821" spans="1:5" customFormat="1" x14ac:dyDescent="0.25">
      <c r="A821" s="91"/>
      <c r="B821" s="91"/>
      <c r="C821" s="91"/>
      <c r="D821" s="91"/>
      <c r="E821" s="91"/>
    </row>
    <row r="822" spans="1:5" customFormat="1" x14ac:dyDescent="0.25">
      <c r="A822" s="91"/>
      <c r="B822" s="91"/>
      <c r="C822" s="91"/>
      <c r="D822" s="91"/>
      <c r="E822" s="91"/>
    </row>
    <row r="823" spans="1:5" customFormat="1" x14ac:dyDescent="0.25">
      <c r="A823" s="91"/>
      <c r="B823" s="91"/>
      <c r="C823" s="91"/>
      <c r="D823" s="91"/>
      <c r="E823" s="91"/>
    </row>
    <row r="824" spans="1:5" customFormat="1" x14ac:dyDescent="0.25">
      <c r="A824" s="91"/>
      <c r="B824" s="91"/>
      <c r="C824" s="91"/>
      <c r="D824" s="91"/>
      <c r="E824" s="91"/>
    </row>
    <row r="825" spans="1:5" customFormat="1" x14ac:dyDescent="0.25">
      <c r="A825" s="91"/>
      <c r="B825" s="91"/>
      <c r="C825" s="91"/>
      <c r="D825" s="91"/>
      <c r="E825" s="91"/>
    </row>
    <row r="826" spans="1:5" customFormat="1" x14ac:dyDescent="0.25">
      <c r="A826" s="91"/>
      <c r="B826" s="91"/>
      <c r="C826" s="91"/>
      <c r="D826" s="91"/>
      <c r="E826" s="91"/>
    </row>
    <row r="827" spans="1:5" customFormat="1" x14ac:dyDescent="0.25">
      <c r="A827" s="91"/>
      <c r="B827" s="91"/>
      <c r="C827" s="91"/>
      <c r="D827" s="91"/>
      <c r="E827" s="91"/>
    </row>
    <row r="828" spans="1:5" customFormat="1" x14ac:dyDescent="0.25">
      <c r="A828" s="91"/>
      <c r="B828" s="91"/>
      <c r="C828" s="91"/>
      <c r="D828" s="91"/>
      <c r="E828" s="91"/>
    </row>
    <row r="829" spans="1:5" customFormat="1" x14ac:dyDescent="0.25">
      <c r="A829" s="91"/>
      <c r="B829" s="91"/>
      <c r="C829" s="91"/>
      <c r="D829" s="91"/>
      <c r="E829" s="91"/>
    </row>
    <row r="830" spans="1:5" customFormat="1" x14ac:dyDescent="0.25">
      <c r="A830" s="91"/>
      <c r="B830" s="91"/>
      <c r="C830" s="91"/>
      <c r="D830" s="91"/>
      <c r="E830" s="91"/>
    </row>
    <row r="831" spans="1:5" customFormat="1" x14ac:dyDescent="0.25">
      <c r="A831" s="91"/>
      <c r="B831" s="91"/>
      <c r="C831" s="91"/>
      <c r="D831" s="91"/>
      <c r="E831" s="91"/>
    </row>
    <row r="832" spans="1:5" customFormat="1" x14ac:dyDescent="0.25">
      <c r="A832" s="91"/>
      <c r="B832" s="91"/>
      <c r="C832" s="91"/>
      <c r="D832" s="91"/>
      <c r="E832" s="91"/>
    </row>
    <row r="833" spans="1:5" customFormat="1" x14ac:dyDescent="0.25">
      <c r="A833" s="91"/>
      <c r="B833" s="91"/>
      <c r="C833" s="91"/>
      <c r="D833" s="91"/>
      <c r="E833" s="91"/>
    </row>
    <row r="834" spans="1:5" customFormat="1" x14ac:dyDescent="0.25">
      <c r="A834" s="91"/>
      <c r="B834" s="91"/>
      <c r="C834" s="91"/>
      <c r="D834" s="91"/>
      <c r="E834" s="91"/>
    </row>
    <row r="835" spans="1:5" customFormat="1" x14ac:dyDescent="0.25">
      <c r="A835" s="91"/>
      <c r="B835" s="91"/>
      <c r="C835" s="91"/>
      <c r="D835" s="91"/>
      <c r="E835" s="91"/>
    </row>
    <row r="836" spans="1:5" customFormat="1" x14ac:dyDescent="0.25">
      <c r="A836" s="91"/>
      <c r="B836" s="91"/>
      <c r="C836" s="91"/>
      <c r="D836" s="91"/>
      <c r="E836" s="91"/>
    </row>
    <row r="837" spans="1:5" customFormat="1" x14ac:dyDescent="0.25">
      <c r="A837" s="91"/>
      <c r="B837" s="91"/>
      <c r="C837" s="91"/>
      <c r="D837" s="91"/>
      <c r="E837" s="91"/>
    </row>
    <row r="838" spans="1:5" customFormat="1" x14ac:dyDescent="0.25">
      <c r="A838" s="91"/>
      <c r="B838" s="91"/>
      <c r="C838" s="91"/>
      <c r="D838" s="91"/>
      <c r="E838" s="91"/>
    </row>
    <row r="839" spans="1:5" customFormat="1" x14ac:dyDescent="0.25">
      <c r="A839" s="91"/>
      <c r="B839" s="91"/>
      <c r="C839" s="91"/>
      <c r="D839" s="91"/>
      <c r="E839" s="91"/>
    </row>
    <row r="840" spans="1:5" customFormat="1" x14ac:dyDescent="0.25">
      <c r="A840" s="91"/>
      <c r="B840" s="91"/>
      <c r="C840" s="91"/>
      <c r="D840" s="91"/>
      <c r="E840" s="91"/>
    </row>
    <row r="841" spans="1:5" customFormat="1" x14ac:dyDescent="0.25">
      <c r="A841" s="91"/>
      <c r="B841" s="91"/>
      <c r="C841" s="91"/>
      <c r="D841" s="91"/>
      <c r="E841" s="91"/>
    </row>
    <row r="842" spans="1:5" customFormat="1" x14ac:dyDescent="0.25">
      <c r="A842" s="91"/>
      <c r="B842" s="91"/>
      <c r="C842" s="91"/>
      <c r="D842" s="91"/>
      <c r="E842" s="91"/>
    </row>
    <row r="843" spans="1:5" customFormat="1" x14ac:dyDescent="0.25">
      <c r="A843" s="91"/>
      <c r="B843" s="91"/>
      <c r="C843" s="91"/>
      <c r="D843" s="91"/>
      <c r="E843" s="91"/>
    </row>
    <row r="844" spans="1:5" customFormat="1" x14ac:dyDescent="0.25">
      <c r="A844" s="91"/>
      <c r="B844" s="91"/>
      <c r="C844" s="91"/>
      <c r="D844" s="91"/>
      <c r="E844" s="91"/>
    </row>
    <row r="845" spans="1:5" customFormat="1" x14ac:dyDescent="0.25">
      <c r="A845" s="91"/>
      <c r="B845" s="91"/>
      <c r="C845" s="91"/>
      <c r="D845" s="91"/>
      <c r="E845" s="91"/>
    </row>
    <row r="846" spans="1:5" customFormat="1" x14ac:dyDescent="0.25">
      <c r="A846" s="91"/>
      <c r="B846" s="91"/>
      <c r="C846" s="91"/>
      <c r="D846" s="91"/>
      <c r="E846" s="91"/>
    </row>
    <row r="847" spans="1:5" customFormat="1" x14ac:dyDescent="0.25">
      <c r="A847" s="91"/>
      <c r="B847" s="91"/>
      <c r="C847" s="91"/>
      <c r="D847" s="91"/>
      <c r="E847" s="91"/>
    </row>
    <row r="848" spans="1:5" customFormat="1" x14ac:dyDescent="0.25">
      <c r="A848" s="91"/>
      <c r="B848" s="91"/>
      <c r="C848" s="91"/>
      <c r="D848" s="91"/>
      <c r="E848" s="91"/>
    </row>
    <row r="849" spans="1:5" customFormat="1" x14ac:dyDescent="0.25">
      <c r="A849" s="91"/>
      <c r="B849" s="91"/>
      <c r="C849" s="91"/>
      <c r="D849" s="91"/>
      <c r="E849" s="91"/>
    </row>
    <row r="850" spans="1:5" customFormat="1" x14ac:dyDescent="0.25">
      <c r="A850" s="91"/>
      <c r="B850" s="91"/>
      <c r="C850" s="91"/>
      <c r="D850" s="91"/>
      <c r="E850" s="91"/>
    </row>
    <row r="851" spans="1:5" customFormat="1" x14ac:dyDescent="0.25">
      <c r="A851" s="91"/>
      <c r="B851" s="91"/>
      <c r="C851" s="91"/>
      <c r="D851" s="91"/>
      <c r="E851" s="91"/>
    </row>
    <row r="852" spans="1:5" customFormat="1" x14ac:dyDescent="0.25">
      <c r="A852" s="91"/>
      <c r="B852" s="91"/>
      <c r="C852" s="91"/>
      <c r="D852" s="91"/>
      <c r="E852" s="91"/>
    </row>
    <row r="853" spans="1:5" customFormat="1" x14ac:dyDescent="0.25">
      <c r="A853" s="91"/>
      <c r="B853" s="91"/>
      <c r="C853" s="91"/>
      <c r="D853" s="91"/>
      <c r="E853" s="91"/>
    </row>
    <row r="854" spans="1:5" customFormat="1" x14ac:dyDescent="0.25">
      <c r="A854" s="91"/>
      <c r="B854" s="91"/>
      <c r="C854" s="91"/>
      <c r="D854" s="91"/>
      <c r="E854" s="91"/>
    </row>
    <row r="855" spans="1:5" customFormat="1" x14ac:dyDescent="0.25">
      <c r="A855" s="91"/>
      <c r="B855" s="91"/>
      <c r="C855" s="91"/>
      <c r="D855" s="91"/>
      <c r="E855" s="91"/>
    </row>
    <row r="856" spans="1:5" customFormat="1" x14ac:dyDescent="0.25">
      <c r="A856" s="91"/>
      <c r="B856" s="91"/>
      <c r="C856" s="91"/>
      <c r="D856" s="91"/>
      <c r="E856" s="91"/>
    </row>
    <row r="857" spans="1:5" customFormat="1" x14ac:dyDescent="0.25">
      <c r="A857" s="91"/>
      <c r="B857" s="91"/>
      <c r="C857" s="91"/>
      <c r="D857" s="91"/>
      <c r="E857" s="91"/>
    </row>
    <row r="858" spans="1:5" customFormat="1" x14ac:dyDescent="0.25">
      <c r="A858" s="91"/>
      <c r="B858" s="91"/>
      <c r="C858" s="91"/>
      <c r="D858" s="91"/>
      <c r="E858" s="91"/>
    </row>
    <row r="859" spans="1:5" customFormat="1" x14ac:dyDescent="0.25">
      <c r="A859" s="91"/>
      <c r="B859" s="91"/>
      <c r="C859" s="91"/>
      <c r="D859" s="91"/>
      <c r="E859" s="91"/>
    </row>
    <row r="860" spans="1:5" customFormat="1" x14ac:dyDescent="0.25">
      <c r="A860" s="91"/>
      <c r="B860" s="91"/>
      <c r="C860" s="91"/>
      <c r="D860" s="91"/>
      <c r="E860" s="91"/>
    </row>
    <row r="861" spans="1:5" customFormat="1" x14ac:dyDescent="0.25">
      <c r="A861" s="91"/>
      <c r="B861" s="91"/>
      <c r="C861" s="91"/>
      <c r="D861" s="91"/>
      <c r="E861" s="91"/>
    </row>
    <row r="862" spans="1:5" customFormat="1" x14ac:dyDescent="0.25">
      <c r="A862" s="91"/>
      <c r="B862" s="91"/>
      <c r="C862" s="91"/>
      <c r="D862" s="91"/>
      <c r="E862" s="91"/>
    </row>
    <row r="863" spans="1:5" customFormat="1" x14ac:dyDescent="0.25">
      <c r="A863" s="91"/>
      <c r="B863" s="91"/>
      <c r="C863" s="91"/>
      <c r="D863" s="91"/>
      <c r="E863" s="91"/>
    </row>
    <row r="864" spans="1:5" customFormat="1" x14ac:dyDescent="0.25">
      <c r="A864" s="91"/>
      <c r="B864" s="91"/>
      <c r="C864" s="91"/>
      <c r="D864" s="91"/>
      <c r="E864" s="91"/>
    </row>
    <row r="865" spans="1:5" customFormat="1" x14ac:dyDescent="0.25">
      <c r="A865" s="91"/>
      <c r="B865" s="91"/>
      <c r="C865" s="91"/>
      <c r="D865" s="91"/>
      <c r="E865" s="91"/>
    </row>
    <row r="866" spans="1:5" customFormat="1" x14ac:dyDescent="0.25">
      <c r="A866" s="91"/>
      <c r="B866" s="91"/>
      <c r="C866" s="91"/>
      <c r="D866" s="91"/>
      <c r="E866" s="91"/>
    </row>
    <row r="867" spans="1:5" customFormat="1" x14ac:dyDescent="0.25">
      <c r="A867" s="91"/>
      <c r="B867" s="91"/>
      <c r="C867" s="91"/>
      <c r="D867" s="91"/>
      <c r="E867" s="91"/>
    </row>
    <row r="868" spans="1:5" customFormat="1" x14ac:dyDescent="0.25">
      <c r="A868" s="91"/>
      <c r="B868" s="91"/>
      <c r="C868" s="91"/>
      <c r="D868" s="91"/>
      <c r="E868" s="91"/>
    </row>
    <row r="869" spans="1:5" customFormat="1" x14ac:dyDescent="0.25">
      <c r="A869" s="91"/>
      <c r="B869" s="91"/>
      <c r="C869" s="91"/>
      <c r="D869" s="91"/>
      <c r="E869" s="91"/>
    </row>
    <row r="870" spans="1:5" customFormat="1" x14ac:dyDescent="0.25">
      <c r="A870" s="91"/>
      <c r="B870" s="91"/>
      <c r="C870" s="91"/>
      <c r="D870" s="91"/>
      <c r="E870" s="91"/>
    </row>
    <row r="871" spans="1:5" customFormat="1" x14ac:dyDescent="0.25">
      <c r="A871" s="91"/>
      <c r="B871" s="91"/>
      <c r="C871" s="91"/>
      <c r="D871" s="91"/>
      <c r="E871" s="91"/>
    </row>
    <row r="872" spans="1:5" customFormat="1" x14ac:dyDescent="0.25">
      <c r="A872" s="91"/>
      <c r="B872" s="91"/>
      <c r="C872" s="91"/>
      <c r="D872" s="91"/>
      <c r="E872" s="91"/>
    </row>
    <row r="873" spans="1:5" customFormat="1" x14ac:dyDescent="0.25">
      <c r="A873" s="91"/>
      <c r="B873" s="91"/>
      <c r="C873" s="91"/>
      <c r="D873" s="91"/>
      <c r="E873" s="91"/>
    </row>
    <row r="874" spans="1:5" customFormat="1" x14ac:dyDescent="0.25">
      <c r="A874" s="91"/>
      <c r="B874" s="91"/>
      <c r="C874" s="91"/>
      <c r="D874" s="91"/>
      <c r="E874" s="91"/>
    </row>
    <row r="875" spans="1:5" customFormat="1" x14ac:dyDescent="0.25">
      <c r="A875" s="91"/>
      <c r="B875" s="91"/>
      <c r="C875" s="91"/>
      <c r="D875" s="91"/>
      <c r="E875" s="91"/>
    </row>
    <row r="876" spans="1:5" customFormat="1" x14ac:dyDescent="0.25">
      <c r="A876" s="91"/>
      <c r="B876" s="91"/>
      <c r="C876" s="91"/>
      <c r="D876" s="91"/>
      <c r="E876" s="91"/>
    </row>
    <row r="877" spans="1:5" customFormat="1" x14ac:dyDescent="0.25">
      <c r="A877" s="91"/>
      <c r="B877" s="91"/>
      <c r="C877" s="91"/>
      <c r="D877" s="91"/>
      <c r="E877" s="91"/>
    </row>
    <row r="878" spans="1:5" customFormat="1" x14ac:dyDescent="0.25">
      <c r="A878" s="91"/>
      <c r="B878" s="91"/>
      <c r="C878" s="91"/>
      <c r="D878" s="91"/>
      <c r="E878" s="91"/>
    </row>
    <row r="879" spans="1:5" customFormat="1" x14ac:dyDescent="0.25">
      <c r="A879" s="91"/>
      <c r="B879" s="91"/>
      <c r="C879" s="91"/>
      <c r="D879" s="91"/>
      <c r="E879" s="91"/>
    </row>
    <row r="880" spans="1:5" customFormat="1" x14ac:dyDescent="0.25">
      <c r="A880" s="91"/>
      <c r="B880" s="91"/>
      <c r="C880" s="91"/>
      <c r="D880" s="91"/>
      <c r="E880" s="91"/>
    </row>
    <row r="881" spans="1:5" customFormat="1" x14ac:dyDescent="0.25">
      <c r="A881" s="91"/>
      <c r="B881" s="91"/>
      <c r="C881" s="91"/>
      <c r="D881" s="91"/>
      <c r="E881" s="91"/>
    </row>
    <row r="882" spans="1:5" customFormat="1" x14ac:dyDescent="0.25">
      <c r="A882" s="91"/>
      <c r="B882" s="91"/>
      <c r="C882" s="91"/>
      <c r="D882" s="91"/>
      <c r="E882" s="91"/>
    </row>
    <row r="883" spans="1:5" customFormat="1" x14ac:dyDescent="0.25">
      <c r="A883" s="91"/>
      <c r="B883" s="91"/>
      <c r="C883" s="91"/>
      <c r="D883" s="91"/>
      <c r="E883" s="91"/>
    </row>
    <row r="884" spans="1:5" customFormat="1" x14ac:dyDescent="0.25">
      <c r="A884" s="91"/>
      <c r="B884" s="91"/>
      <c r="C884" s="91"/>
      <c r="D884" s="91"/>
      <c r="E884" s="91"/>
    </row>
    <row r="885" spans="1:5" customFormat="1" x14ac:dyDescent="0.25">
      <c r="A885" s="91"/>
      <c r="B885" s="91"/>
      <c r="C885" s="91"/>
      <c r="D885" s="91"/>
      <c r="E885" s="91"/>
    </row>
    <row r="886" spans="1:5" customFormat="1" x14ac:dyDescent="0.25">
      <c r="A886" s="91"/>
      <c r="B886" s="91"/>
      <c r="C886" s="91"/>
      <c r="D886" s="91"/>
      <c r="E886" s="91"/>
    </row>
    <row r="887" spans="1:5" customFormat="1" x14ac:dyDescent="0.25">
      <c r="A887" s="91"/>
      <c r="B887" s="91"/>
      <c r="C887" s="91"/>
      <c r="D887" s="91"/>
      <c r="E887" s="91"/>
    </row>
    <row r="888" spans="1:5" customFormat="1" x14ac:dyDescent="0.25">
      <c r="A888" s="91"/>
      <c r="B888" s="91"/>
      <c r="C888" s="91"/>
      <c r="D888" s="91"/>
      <c r="E888" s="91"/>
    </row>
    <row r="889" spans="1:5" customFormat="1" x14ac:dyDescent="0.25">
      <c r="A889" s="91"/>
      <c r="B889" s="91"/>
      <c r="C889" s="91"/>
      <c r="D889" s="91"/>
      <c r="E889" s="91"/>
    </row>
    <row r="890" spans="1:5" customFormat="1" x14ac:dyDescent="0.25">
      <c r="A890" s="91"/>
      <c r="B890" s="91"/>
      <c r="C890" s="91"/>
      <c r="D890" s="91"/>
      <c r="E890" s="91"/>
    </row>
    <row r="891" spans="1:5" customFormat="1" x14ac:dyDescent="0.25">
      <c r="A891" s="91"/>
      <c r="B891" s="91"/>
      <c r="C891" s="91"/>
      <c r="D891" s="91"/>
      <c r="E891" s="91"/>
    </row>
    <row r="892" spans="1:5" customFormat="1" x14ac:dyDescent="0.25">
      <c r="A892" s="91"/>
      <c r="B892" s="91"/>
      <c r="C892" s="91"/>
      <c r="D892" s="91"/>
      <c r="E892" s="91"/>
    </row>
    <row r="893" spans="1:5" customFormat="1" x14ac:dyDescent="0.25">
      <c r="A893" s="91"/>
      <c r="B893" s="91"/>
      <c r="C893" s="91"/>
      <c r="D893" s="91"/>
      <c r="E893" s="91"/>
    </row>
    <row r="894" spans="1:5" customFormat="1" x14ac:dyDescent="0.25">
      <c r="A894" s="91"/>
      <c r="B894" s="91"/>
      <c r="C894" s="91"/>
      <c r="D894" s="91"/>
      <c r="E894" s="91"/>
    </row>
    <row r="895" spans="1:5" customFormat="1" x14ac:dyDescent="0.25">
      <c r="A895" s="91"/>
      <c r="B895" s="91"/>
      <c r="C895" s="91"/>
      <c r="D895" s="91"/>
      <c r="E895" s="91"/>
    </row>
    <row r="896" spans="1:5" customFormat="1" x14ac:dyDescent="0.25">
      <c r="A896" s="91"/>
      <c r="B896" s="91"/>
      <c r="C896" s="91"/>
      <c r="D896" s="91"/>
      <c r="E896" s="91"/>
    </row>
    <row r="897" spans="1:5" customFormat="1" x14ac:dyDescent="0.25">
      <c r="A897" s="91"/>
      <c r="B897" s="91"/>
      <c r="C897" s="91"/>
      <c r="D897" s="91"/>
      <c r="E897" s="91"/>
    </row>
    <row r="898" spans="1:5" customFormat="1" x14ac:dyDescent="0.25">
      <c r="A898" s="91"/>
      <c r="B898" s="91"/>
      <c r="C898" s="91"/>
      <c r="D898" s="91"/>
      <c r="E898" s="91"/>
    </row>
    <row r="899" spans="1:5" customFormat="1" x14ac:dyDescent="0.25">
      <c r="A899" s="91"/>
      <c r="B899" s="91"/>
      <c r="C899" s="91"/>
      <c r="D899" s="91"/>
      <c r="E899" s="91"/>
    </row>
    <row r="900" spans="1:5" customFormat="1" x14ac:dyDescent="0.25">
      <c r="A900" s="91"/>
      <c r="B900" s="91"/>
      <c r="C900" s="91"/>
      <c r="D900" s="91"/>
      <c r="E900" s="91"/>
    </row>
    <row r="901" spans="1:5" customFormat="1" x14ac:dyDescent="0.25">
      <c r="A901" s="91"/>
      <c r="B901" s="91"/>
      <c r="C901" s="91"/>
      <c r="D901" s="91"/>
      <c r="E901" s="91"/>
    </row>
    <row r="902" spans="1:5" customFormat="1" x14ac:dyDescent="0.25">
      <c r="A902" s="91"/>
      <c r="B902" s="91"/>
      <c r="C902" s="91"/>
      <c r="D902" s="91"/>
      <c r="E902" s="91"/>
    </row>
    <row r="903" spans="1:5" customFormat="1" x14ac:dyDescent="0.25">
      <c r="A903" s="91"/>
      <c r="B903" s="91"/>
      <c r="C903" s="91"/>
      <c r="D903" s="91"/>
      <c r="E903" s="91"/>
    </row>
    <row r="904" spans="1:5" customFormat="1" x14ac:dyDescent="0.25">
      <c r="A904" s="91"/>
      <c r="B904" s="91"/>
      <c r="C904" s="91"/>
      <c r="D904" s="91"/>
      <c r="E904" s="91"/>
    </row>
    <row r="905" spans="1:5" customFormat="1" x14ac:dyDescent="0.25">
      <c r="A905" s="91"/>
      <c r="B905" s="91"/>
      <c r="C905" s="91"/>
      <c r="D905" s="91"/>
      <c r="E905" s="91"/>
    </row>
    <row r="906" spans="1:5" customFormat="1" x14ac:dyDescent="0.25">
      <c r="A906" s="91"/>
      <c r="B906" s="91"/>
      <c r="C906" s="91"/>
      <c r="D906" s="91"/>
      <c r="E906" s="91"/>
    </row>
    <row r="907" spans="1:5" customFormat="1" x14ac:dyDescent="0.25">
      <c r="A907" s="91"/>
      <c r="B907" s="91"/>
      <c r="C907" s="91"/>
      <c r="D907" s="91"/>
      <c r="E907" s="91"/>
    </row>
    <row r="908" spans="1:5" customFormat="1" x14ac:dyDescent="0.25">
      <c r="A908" s="91"/>
      <c r="B908" s="91"/>
      <c r="C908" s="91"/>
      <c r="D908" s="91"/>
      <c r="E908" s="91"/>
    </row>
    <row r="909" spans="1:5" customFormat="1" x14ac:dyDescent="0.25">
      <c r="A909" s="91"/>
      <c r="B909" s="91"/>
      <c r="C909" s="91"/>
      <c r="D909" s="91"/>
      <c r="E909" s="91"/>
    </row>
    <row r="910" spans="1:5" customFormat="1" x14ac:dyDescent="0.25">
      <c r="A910" s="91"/>
      <c r="B910" s="91"/>
      <c r="C910" s="91"/>
      <c r="D910" s="91"/>
      <c r="E910" s="91"/>
    </row>
    <row r="911" spans="1:5" customFormat="1" x14ac:dyDescent="0.25">
      <c r="A911" s="91"/>
      <c r="B911" s="91"/>
      <c r="C911" s="91"/>
      <c r="D911" s="91"/>
      <c r="E911" s="91"/>
    </row>
    <row r="912" spans="1:5" customFormat="1" x14ac:dyDescent="0.25">
      <c r="A912" s="91"/>
      <c r="B912" s="91"/>
      <c r="C912" s="91"/>
      <c r="D912" s="91"/>
      <c r="E912" s="91"/>
    </row>
    <row r="913" spans="1:5" customFormat="1" x14ac:dyDescent="0.25">
      <c r="A913" s="91"/>
      <c r="B913" s="91"/>
      <c r="C913" s="91"/>
      <c r="D913" s="91"/>
      <c r="E913" s="91"/>
    </row>
    <row r="914" spans="1:5" customFormat="1" x14ac:dyDescent="0.25">
      <c r="A914" s="91"/>
      <c r="B914" s="91"/>
      <c r="C914" s="91"/>
      <c r="D914" s="91"/>
      <c r="E914" s="91"/>
    </row>
    <row r="915" spans="1:5" customFormat="1" x14ac:dyDescent="0.25">
      <c r="A915" s="91"/>
      <c r="B915" s="91"/>
      <c r="C915" s="91"/>
      <c r="D915" s="91"/>
      <c r="E915" s="91"/>
    </row>
    <row r="916" spans="1:5" customFormat="1" x14ac:dyDescent="0.25">
      <c r="A916" s="91"/>
      <c r="B916" s="91"/>
      <c r="C916" s="91"/>
      <c r="D916" s="91"/>
      <c r="E916" s="91"/>
    </row>
    <row r="917" spans="1:5" customFormat="1" x14ac:dyDescent="0.25">
      <c r="A917" s="91"/>
      <c r="B917" s="91"/>
      <c r="C917" s="91"/>
      <c r="D917" s="91"/>
      <c r="E917" s="91"/>
    </row>
    <row r="918" spans="1:5" customFormat="1" x14ac:dyDescent="0.25">
      <c r="A918" s="91"/>
      <c r="B918" s="91"/>
      <c r="C918" s="91"/>
      <c r="D918" s="91"/>
      <c r="E918" s="91"/>
    </row>
    <row r="919" spans="1:5" customFormat="1" x14ac:dyDescent="0.25">
      <c r="A919" s="91"/>
      <c r="B919" s="91"/>
      <c r="C919" s="91"/>
      <c r="D919" s="91"/>
      <c r="E919" s="91"/>
    </row>
    <row r="920" spans="1:5" customFormat="1" x14ac:dyDescent="0.25">
      <c r="A920" s="91"/>
      <c r="B920" s="91"/>
      <c r="C920" s="91"/>
      <c r="D920" s="91"/>
      <c r="E920" s="91"/>
    </row>
    <row r="921" spans="1:5" customFormat="1" x14ac:dyDescent="0.25">
      <c r="A921" s="91"/>
      <c r="B921" s="91"/>
      <c r="C921" s="91"/>
      <c r="D921" s="91"/>
      <c r="E921" s="91"/>
    </row>
    <row r="922" spans="1:5" customFormat="1" x14ac:dyDescent="0.25">
      <c r="A922" s="91"/>
      <c r="B922" s="91"/>
      <c r="C922" s="91"/>
      <c r="D922" s="91"/>
      <c r="E922" s="91"/>
    </row>
    <row r="923" spans="1:5" customFormat="1" x14ac:dyDescent="0.25">
      <c r="A923" s="91"/>
      <c r="B923" s="91"/>
      <c r="C923" s="91"/>
      <c r="D923" s="91"/>
      <c r="E923" s="91"/>
    </row>
    <row r="924" spans="1:5" customFormat="1" x14ac:dyDescent="0.25">
      <c r="A924" s="91"/>
      <c r="B924" s="91"/>
      <c r="C924" s="91"/>
      <c r="D924" s="91"/>
      <c r="E924" s="91"/>
    </row>
    <row r="925" spans="1:5" customFormat="1" x14ac:dyDescent="0.25">
      <c r="A925" s="91"/>
      <c r="B925" s="91"/>
      <c r="C925" s="91"/>
      <c r="D925" s="91"/>
      <c r="E925" s="91"/>
    </row>
    <row r="926" spans="1:5" customFormat="1" x14ac:dyDescent="0.25">
      <c r="A926" s="91"/>
      <c r="B926" s="91"/>
      <c r="C926" s="91"/>
      <c r="D926" s="91"/>
      <c r="E926" s="91"/>
    </row>
    <row r="927" spans="1:5" customFormat="1" x14ac:dyDescent="0.25">
      <c r="A927" s="91"/>
      <c r="B927" s="91"/>
      <c r="C927" s="91"/>
      <c r="D927" s="91"/>
      <c r="E927" s="91"/>
    </row>
    <row r="928" spans="1:5" customFormat="1" x14ac:dyDescent="0.25">
      <c r="A928" s="91"/>
      <c r="B928" s="91"/>
      <c r="C928" s="91"/>
      <c r="D928" s="91"/>
      <c r="E928" s="91"/>
    </row>
    <row r="929" spans="1:5" customFormat="1" x14ac:dyDescent="0.25">
      <c r="A929" s="91"/>
      <c r="B929" s="91"/>
      <c r="C929" s="91"/>
      <c r="D929" s="91"/>
      <c r="E929" s="91"/>
    </row>
    <row r="930" spans="1:5" customFormat="1" x14ac:dyDescent="0.25">
      <c r="A930" s="91"/>
      <c r="B930" s="91"/>
      <c r="C930" s="91"/>
      <c r="D930" s="91"/>
      <c r="E930" s="91"/>
    </row>
    <row r="931" spans="1:5" customFormat="1" x14ac:dyDescent="0.25">
      <c r="A931" s="91"/>
      <c r="B931" s="91"/>
      <c r="C931" s="91"/>
      <c r="D931" s="91"/>
      <c r="E931" s="91"/>
    </row>
    <row r="932" spans="1:5" customFormat="1" x14ac:dyDescent="0.25">
      <c r="A932" s="91"/>
      <c r="B932" s="91"/>
      <c r="C932" s="91"/>
      <c r="D932" s="91"/>
      <c r="E932" s="91"/>
    </row>
    <row r="933" spans="1:5" customFormat="1" x14ac:dyDescent="0.25">
      <c r="A933" s="91"/>
      <c r="B933" s="91"/>
      <c r="C933" s="91"/>
      <c r="D933" s="91"/>
      <c r="E933" s="91"/>
    </row>
    <row r="934" spans="1:5" customFormat="1" x14ac:dyDescent="0.25">
      <c r="A934" s="91"/>
      <c r="B934" s="91"/>
      <c r="C934" s="91"/>
      <c r="D934" s="91"/>
      <c r="E934" s="91"/>
    </row>
    <row r="935" spans="1:5" customFormat="1" x14ac:dyDescent="0.25">
      <c r="A935" s="91"/>
      <c r="B935" s="91"/>
      <c r="C935" s="91"/>
      <c r="D935" s="91"/>
      <c r="E935" s="91"/>
    </row>
    <row r="936" spans="1:5" customFormat="1" x14ac:dyDescent="0.25">
      <c r="A936" s="91"/>
      <c r="B936" s="91"/>
      <c r="C936" s="91"/>
      <c r="D936" s="91"/>
      <c r="E936" s="91"/>
    </row>
    <row r="937" spans="1:5" customFormat="1" x14ac:dyDescent="0.25">
      <c r="A937" s="91"/>
      <c r="B937" s="91"/>
      <c r="C937" s="91"/>
      <c r="D937" s="91"/>
      <c r="E937" s="91"/>
    </row>
    <row r="938" spans="1:5" customFormat="1" x14ac:dyDescent="0.25">
      <c r="A938" s="91"/>
      <c r="B938" s="91"/>
      <c r="C938" s="91"/>
      <c r="D938" s="91"/>
      <c r="E938" s="91"/>
    </row>
    <row r="939" spans="1:5" customFormat="1" x14ac:dyDescent="0.25">
      <c r="A939" s="91"/>
      <c r="B939" s="91"/>
      <c r="C939" s="91"/>
      <c r="D939" s="91"/>
      <c r="E939" s="91"/>
    </row>
    <row r="940" spans="1:5" customFormat="1" x14ac:dyDescent="0.25">
      <c r="A940" s="91"/>
      <c r="B940" s="91"/>
      <c r="C940" s="91"/>
      <c r="D940" s="91"/>
      <c r="E940" s="91"/>
    </row>
    <row r="941" spans="1:5" customFormat="1" x14ac:dyDescent="0.25">
      <c r="A941" s="91"/>
      <c r="B941" s="91"/>
      <c r="C941" s="91"/>
      <c r="D941" s="91"/>
      <c r="E941" s="91"/>
    </row>
    <row r="942" spans="1:5" customFormat="1" x14ac:dyDescent="0.25">
      <c r="A942" s="91"/>
      <c r="B942" s="91"/>
      <c r="C942" s="91"/>
      <c r="D942" s="91"/>
      <c r="E942" s="91"/>
    </row>
    <row r="943" spans="1:5" customFormat="1" x14ac:dyDescent="0.25">
      <c r="A943" s="91"/>
      <c r="B943" s="91"/>
      <c r="C943" s="91"/>
      <c r="D943" s="91"/>
      <c r="E943" s="91"/>
    </row>
    <row r="944" spans="1:5" customFormat="1" x14ac:dyDescent="0.25">
      <c r="A944" s="91"/>
      <c r="B944" s="91"/>
      <c r="C944" s="91"/>
      <c r="D944" s="91"/>
      <c r="E944" s="91"/>
    </row>
    <row r="945" spans="1:5" customFormat="1" x14ac:dyDescent="0.25">
      <c r="A945" s="91"/>
      <c r="B945" s="91"/>
      <c r="C945" s="91"/>
      <c r="D945" s="91"/>
      <c r="E945" s="91"/>
    </row>
    <row r="946" spans="1:5" customFormat="1" x14ac:dyDescent="0.25">
      <c r="A946" s="91"/>
      <c r="B946" s="91"/>
      <c r="C946" s="91"/>
      <c r="D946" s="91"/>
      <c r="E946" s="91"/>
    </row>
    <row r="947" spans="1:5" customFormat="1" x14ac:dyDescent="0.25">
      <c r="A947" s="91"/>
      <c r="B947" s="91"/>
      <c r="C947" s="91"/>
      <c r="D947" s="91"/>
      <c r="E947" s="91"/>
    </row>
    <row r="948" spans="1:5" customFormat="1" x14ac:dyDescent="0.25">
      <c r="A948" s="91"/>
      <c r="B948" s="91"/>
      <c r="C948" s="91"/>
      <c r="D948" s="91"/>
      <c r="E948" s="91"/>
    </row>
    <row r="949" spans="1:5" customFormat="1" x14ac:dyDescent="0.25">
      <c r="A949" s="91"/>
      <c r="B949" s="91"/>
      <c r="C949" s="91"/>
      <c r="D949" s="91"/>
      <c r="E949" s="91"/>
    </row>
    <row r="950" spans="1:5" customFormat="1" x14ac:dyDescent="0.25">
      <c r="A950" s="91"/>
      <c r="B950" s="91"/>
      <c r="C950" s="91"/>
      <c r="D950" s="91"/>
      <c r="E950" s="91"/>
    </row>
    <row r="951" spans="1:5" customFormat="1" x14ac:dyDescent="0.25">
      <c r="A951" s="91"/>
      <c r="B951" s="91"/>
      <c r="C951" s="91"/>
      <c r="D951" s="91"/>
      <c r="E951" s="91"/>
    </row>
    <row r="952" spans="1:5" customFormat="1" x14ac:dyDescent="0.25">
      <c r="A952" s="91"/>
      <c r="B952" s="91"/>
      <c r="C952" s="91"/>
      <c r="D952" s="91"/>
      <c r="E952" s="91"/>
    </row>
    <row r="953" spans="1:5" customFormat="1" x14ac:dyDescent="0.25">
      <c r="A953" s="91"/>
      <c r="B953" s="91"/>
      <c r="C953" s="91"/>
      <c r="D953" s="91"/>
      <c r="E953" s="91"/>
    </row>
    <row r="954" spans="1:5" customFormat="1" x14ac:dyDescent="0.25">
      <c r="A954" s="91"/>
      <c r="B954" s="91"/>
      <c r="C954" s="91"/>
      <c r="D954" s="91"/>
      <c r="E954" s="91"/>
    </row>
    <row r="955" spans="1:5" customFormat="1" x14ac:dyDescent="0.25">
      <c r="A955" s="91"/>
      <c r="B955" s="91"/>
      <c r="C955" s="91"/>
      <c r="D955" s="91"/>
      <c r="E955" s="91"/>
    </row>
    <row r="956" spans="1:5" customFormat="1" x14ac:dyDescent="0.25">
      <c r="A956" s="91"/>
      <c r="B956" s="91"/>
      <c r="C956" s="91"/>
      <c r="D956" s="91"/>
      <c r="E956" s="91"/>
    </row>
    <row r="957" spans="1:5" customFormat="1" x14ac:dyDescent="0.25">
      <c r="A957" s="91"/>
      <c r="B957" s="91"/>
      <c r="C957" s="91"/>
      <c r="D957" s="91"/>
      <c r="E957" s="91"/>
    </row>
    <row r="958" spans="1:5" customFormat="1" x14ac:dyDescent="0.25">
      <c r="A958" s="91"/>
      <c r="B958" s="91"/>
      <c r="C958" s="91"/>
      <c r="D958" s="91"/>
      <c r="E958" s="91"/>
    </row>
    <row r="959" spans="1:5" customFormat="1" x14ac:dyDescent="0.25">
      <c r="A959" s="91"/>
      <c r="B959" s="91"/>
      <c r="C959" s="91"/>
      <c r="D959" s="91"/>
      <c r="E959" s="91"/>
    </row>
    <row r="960" spans="1:5" customFormat="1" x14ac:dyDescent="0.25">
      <c r="A960" s="91"/>
      <c r="B960" s="91"/>
      <c r="C960" s="91"/>
      <c r="D960" s="91"/>
      <c r="E960" s="91"/>
    </row>
    <row r="961" spans="1:5" customFormat="1" x14ac:dyDescent="0.25">
      <c r="A961" s="91"/>
      <c r="B961" s="91"/>
      <c r="C961" s="91"/>
      <c r="D961" s="91"/>
      <c r="E961" s="91"/>
    </row>
    <row r="962" spans="1:5" customFormat="1" x14ac:dyDescent="0.25">
      <c r="A962" s="91"/>
      <c r="B962" s="91"/>
      <c r="C962" s="91"/>
      <c r="D962" s="91"/>
      <c r="E962" s="91"/>
    </row>
    <row r="963" spans="1:5" customFormat="1" x14ac:dyDescent="0.25">
      <c r="A963" s="91"/>
      <c r="B963" s="91"/>
      <c r="C963" s="91"/>
      <c r="D963" s="91"/>
      <c r="E963" s="91"/>
    </row>
    <row r="964" spans="1:5" customFormat="1" x14ac:dyDescent="0.25">
      <c r="A964" s="91"/>
      <c r="B964" s="91"/>
      <c r="C964" s="91"/>
      <c r="D964" s="91"/>
      <c r="E964" s="91"/>
    </row>
    <row r="965" spans="1:5" customFormat="1" x14ac:dyDescent="0.25">
      <c r="A965" s="91"/>
      <c r="B965" s="91"/>
      <c r="C965" s="91"/>
      <c r="D965" s="91"/>
      <c r="E965" s="91"/>
    </row>
    <row r="966" spans="1:5" customFormat="1" x14ac:dyDescent="0.25">
      <c r="A966" s="91"/>
      <c r="B966" s="91"/>
      <c r="C966" s="91"/>
      <c r="D966" s="91"/>
      <c r="E966" s="91"/>
    </row>
    <row r="967" spans="1:5" customFormat="1" x14ac:dyDescent="0.25">
      <c r="A967" s="91"/>
      <c r="B967" s="91"/>
      <c r="C967" s="91"/>
      <c r="D967" s="91"/>
      <c r="E967" s="91"/>
    </row>
    <row r="968" spans="1:5" customFormat="1" x14ac:dyDescent="0.25">
      <c r="A968" s="91"/>
      <c r="B968" s="91"/>
      <c r="C968" s="91"/>
      <c r="D968" s="91"/>
      <c r="E968" s="91"/>
    </row>
    <row r="969" spans="1:5" customFormat="1" x14ac:dyDescent="0.25">
      <c r="A969" s="91"/>
      <c r="B969" s="91"/>
      <c r="C969" s="91"/>
      <c r="D969" s="91"/>
      <c r="E969" s="91"/>
    </row>
    <row r="970" spans="1:5" customFormat="1" x14ac:dyDescent="0.25">
      <c r="A970" s="91"/>
      <c r="B970" s="91"/>
      <c r="C970" s="91"/>
      <c r="D970" s="91"/>
      <c r="E970" s="91"/>
    </row>
    <row r="971" spans="1:5" customFormat="1" x14ac:dyDescent="0.25">
      <c r="A971" s="91"/>
      <c r="B971" s="91"/>
      <c r="C971" s="91"/>
      <c r="D971" s="91"/>
      <c r="E971" s="91"/>
    </row>
    <row r="972" spans="1:5" customFormat="1" x14ac:dyDescent="0.25">
      <c r="A972" s="91"/>
      <c r="B972" s="91"/>
      <c r="C972" s="91"/>
      <c r="D972" s="91"/>
      <c r="E972" s="91"/>
    </row>
    <row r="973" spans="1:5" customFormat="1" x14ac:dyDescent="0.25">
      <c r="A973" s="91"/>
      <c r="B973" s="91"/>
      <c r="C973" s="91"/>
      <c r="D973" s="91"/>
      <c r="E973" s="91"/>
    </row>
    <row r="974" spans="1:5" customFormat="1" x14ac:dyDescent="0.25">
      <c r="A974" s="91"/>
      <c r="B974" s="91"/>
      <c r="C974" s="91"/>
      <c r="D974" s="91"/>
      <c r="E974" s="91"/>
    </row>
    <row r="975" spans="1:5" customFormat="1" x14ac:dyDescent="0.25">
      <c r="A975" s="91"/>
      <c r="B975" s="91"/>
      <c r="C975" s="91"/>
      <c r="D975" s="91"/>
      <c r="E975" s="91"/>
    </row>
    <row r="976" spans="1:5" customFormat="1" x14ac:dyDescent="0.25">
      <c r="A976" s="91"/>
      <c r="B976" s="91"/>
      <c r="C976" s="91"/>
      <c r="D976" s="91"/>
      <c r="E976" s="91"/>
    </row>
    <row r="977" spans="1:5" customFormat="1" x14ac:dyDescent="0.25">
      <c r="A977" s="91"/>
      <c r="B977" s="91"/>
      <c r="C977" s="91"/>
      <c r="D977" s="91"/>
      <c r="E977" s="91"/>
    </row>
    <row r="978" spans="1:5" customFormat="1" x14ac:dyDescent="0.25">
      <c r="A978" s="91"/>
      <c r="B978" s="91"/>
      <c r="C978" s="91"/>
      <c r="D978" s="91"/>
      <c r="E978" s="91"/>
    </row>
    <row r="979" spans="1:5" customFormat="1" x14ac:dyDescent="0.25">
      <c r="A979" s="91"/>
      <c r="B979" s="91"/>
      <c r="C979" s="91"/>
      <c r="D979" s="91"/>
      <c r="E979" s="91"/>
    </row>
    <row r="980" spans="1:5" customFormat="1" x14ac:dyDescent="0.25">
      <c r="A980" s="91"/>
      <c r="B980" s="91"/>
      <c r="C980" s="91"/>
      <c r="D980" s="91"/>
      <c r="E980" s="91"/>
    </row>
    <row r="981" spans="1:5" customFormat="1" x14ac:dyDescent="0.25">
      <c r="A981" s="91"/>
      <c r="B981" s="91"/>
      <c r="C981" s="91"/>
      <c r="D981" s="91"/>
      <c r="E981" s="91"/>
    </row>
    <row r="982" spans="1:5" customFormat="1" x14ac:dyDescent="0.25">
      <c r="A982" s="91"/>
      <c r="B982" s="91"/>
      <c r="C982" s="91"/>
      <c r="D982" s="91"/>
      <c r="E982" s="91"/>
    </row>
    <row r="983" spans="1:5" customFormat="1" x14ac:dyDescent="0.25">
      <c r="A983" s="91"/>
      <c r="B983" s="91"/>
      <c r="C983" s="91"/>
      <c r="D983" s="91"/>
      <c r="E983" s="91"/>
    </row>
    <row r="984" spans="1:5" customFormat="1" x14ac:dyDescent="0.25">
      <c r="A984" s="91"/>
      <c r="B984" s="91"/>
      <c r="C984" s="91"/>
      <c r="D984" s="91"/>
      <c r="E984" s="91"/>
    </row>
    <row r="985" spans="1:5" customFormat="1" x14ac:dyDescent="0.25">
      <c r="A985" s="91"/>
      <c r="B985" s="91"/>
      <c r="C985" s="91"/>
      <c r="D985" s="91"/>
      <c r="E985" s="91"/>
    </row>
    <row r="986" spans="1:5" customFormat="1" x14ac:dyDescent="0.25">
      <c r="A986" s="91"/>
      <c r="B986" s="91"/>
      <c r="C986" s="91"/>
      <c r="D986" s="91"/>
      <c r="E986" s="91"/>
    </row>
    <row r="987" spans="1:5" customFormat="1" x14ac:dyDescent="0.25">
      <c r="A987" s="91"/>
      <c r="B987" s="91"/>
      <c r="C987" s="91"/>
      <c r="D987" s="91"/>
      <c r="E987" s="91"/>
    </row>
    <row r="988" spans="1:5" customFormat="1" x14ac:dyDescent="0.25">
      <c r="A988" s="91"/>
      <c r="B988" s="91"/>
      <c r="C988" s="91"/>
      <c r="D988" s="91"/>
      <c r="E988" s="91"/>
    </row>
    <row r="989" spans="1:5" customFormat="1" x14ac:dyDescent="0.25">
      <c r="A989" s="91"/>
      <c r="B989" s="91"/>
      <c r="C989" s="91"/>
      <c r="D989" s="91"/>
      <c r="E989" s="91"/>
    </row>
    <row r="990" spans="1:5" customFormat="1" x14ac:dyDescent="0.25">
      <c r="A990" s="91"/>
      <c r="B990" s="91"/>
      <c r="C990" s="91"/>
      <c r="D990" s="91"/>
      <c r="E990" s="91"/>
    </row>
    <row r="991" spans="1:5" customFormat="1" x14ac:dyDescent="0.25">
      <c r="A991" s="91"/>
      <c r="B991" s="91"/>
      <c r="C991" s="91"/>
      <c r="D991" s="91"/>
      <c r="E991" s="91"/>
    </row>
    <row r="992" spans="1:5" customFormat="1" x14ac:dyDescent="0.25">
      <c r="A992" s="91"/>
      <c r="B992" s="91"/>
      <c r="C992" s="91"/>
      <c r="D992" s="91"/>
      <c r="E992" s="91"/>
    </row>
    <row r="993" spans="1:5" customFormat="1" x14ac:dyDescent="0.25">
      <c r="A993" s="91"/>
      <c r="B993" s="91"/>
      <c r="C993" s="91"/>
      <c r="D993" s="91"/>
      <c r="E993" s="91"/>
    </row>
    <row r="994" spans="1:5" customFormat="1" x14ac:dyDescent="0.25">
      <c r="A994" s="91"/>
      <c r="B994" s="91"/>
      <c r="C994" s="91"/>
      <c r="D994" s="91"/>
      <c r="E994" s="91"/>
    </row>
    <row r="995" spans="1:5" customFormat="1" x14ac:dyDescent="0.25">
      <c r="A995" s="91"/>
      <c r="B995" s="91"/>
      <c r="C995" s="91"/>
      <c r="D995" s="91"/>
      <c r="E995" s="91"/>
    </row>
    <row r="996" spans="1:5" customFormat="1" x14ac:dyDescent="0.25">
      <c r="A996" s="91"/>
      <c r="B996" s="91"/>
      <c r="C996" s="91"/>
      <c r="D996" s="91"/>
      <c r="E996" s="91"/>
    </row>
    <row r="997" spans="1:5" customFormat="1" x14ac:dyDescent="0.25">
      <c r="A997" s="91"/>
      <c r="B997" s="91"/>
      <c r="C997" s="91"/>
      <c r="D997" s="91"/>
      <c r="E997" s="91"/>
    </row>
    <row r="998" spans="1:5" customFormat="1" x14ac:dyDescent="0.25">
      <c r="A998" s="91"/>
      <c r="B998" s="91"/>
      <c r="C998" s="91"/>
      <c r="D998" s="91"/>
      <c r="E998" s="91"/>
    </row>
    <row r="999" spans="1:5" customFormat="1" x14ac:dyDescent="0.25">
      <c r="A999" s="91"/>
      <c r="B999" s="91"/>
      <c r="C999" s="91"/>
      <c r="D999" s="91"/>
      <c r="E999" s="91"/>
    </row>
    <row r="1000" spans="1:5" customFormat="1" x14ac:dyDescent="0.25">
      <c r="A1000" s="91"/>
      <c r="B1000" s="91"/>
      <c r="C1000" s="91"/>
      <c r="D1000" s="91"/>
      <c r="E1000" s="91"/>
    </row>
    <row r="1001" spans="1:5" customFormat="1" x14ac:dyDescent="0.25">
      <c r="A1001" s="91"/>
      <c r="B1001" s="91"/>
      <c r="C1001" s="91"/>
      <c r="D1001" s="91"/>
      <c r="E1001" s="91"/>
    </row>
    <row r="1002" spans="1:5" customFormat="1" x14ac:dyDescent="0.25">
      <c r="A1002" s="91"/>
      <c r="B1002" s="91"/>
      <c r="C1002" s="91"/>
      <c r="D1002" s="91"/>
      <c r="E1002" s="91"/>
    </row>
    <row r="1003" spans="1:5" customFormat="1" x14ac:dyDescent="0.25">
      <c r="A1003" s="91"/>
      <c r="B1003" s="91"/>
      <c r="C1003" s="91"/>
      <c r="D1003" s="91"/>
      <c r="E1003" s="91"/>
    </row>
    <row r="1004" spans="1:5" customFormat="1" x14ac:dyDescent="0.25">
      <c r="A1004" s="91"/>
      <c r="B1004" s="91"/>
      <c r="C1004" s="91"/>
      <c r="D1004" s="91"/>
      <c r="E1004" s="91"/>
    </row>
    <row r="1005" spans="1:5" customFormat="1" x14ac:dyDescent="0.25">
      <c r="A1005" s="91"/>
      <c r="B1005" s="91"/>
      <c r="C1005" s="91"/>
      <c r="D1005" s="91"/>
      <c r="E1005" s="91"/>
    </row>
    <row r="1006" spans="1:5" customFormat="1" x14ac:dyDescent="0.25">
      <c r="A1006" s="91"/>
      <c r="B1006" s="91"/>
      <c r="C1006" s="91"/>
      <c r="D1006" s="91"/>
      <c r="E1006" s="91"/>
    </row>
    <row r="1007" spans="1:5" customFormat="1" x14ac:dyDescent="0.25">
      <c r="A1007" s="91"/>
      <c r="B1007" s="91"/>
      <c r="C1007" s="91"/>
      <c r="D1007" s="91"/>
      <c r="E1007" s="91"/>
    </row>
    <row r="1008" spans="1:5" customFormat="1" x14ac:dyDescent="0.25">
      <c r="A1008" s="91"/>
      <c r="B1008" s="91"/>
      <c r="C1008" s="91"/>
      <c r="D1008" s="91"/>
      <c r="E1008" s="91"/>
    </row>
    <row r="1009" spans="1:5" customFormat="1" x14ac:dyDescent="0.25">
      <c r="A1009" s="91"/>
      <c r="B1009" s="91"/>
      <c r="C1009" s="91"/>
      <c r="D1009" s="91"/>
      <c r="E1009" s="91"/>
    </row>
    <row r="1010" spans="1:5" customFormat="1" x14ac:dyDescent="0.25">
      <c r="A1010" s="91"/>
      <c r="B1010" s="91"/>
      <c r="C1010" s="91"/>
      <c r="D1010" s="91"/>
      <c r="E1010" s="91"/>
    </row>
    <row r="1011" spans="1:5" customFormat="1" x14ac:dyDescent="0.25">
      <c r="A1011" s="91"/>
      <c r="B1011" s="91"/>
      <c r="C1011" s="91"/>
      <c r="D1011" s="91"/>
      <c r="E1011" s="91"/>
    </row>
    <row r="1012" spans="1:5" customFormat="1" x14ac:dyDescent="0.25">
      <c r="A1012" s="91"/>
      <c r="B1012" s="91"/>
      <c r="C1012" s="91"/>
      <c r="D1012" s="91"/>
      <c r="E1012" s="91"/>
    </row>
    <row r="1013" spans="1:5" customFormat="1" x14ac:dyDescent="0.25">
      <c r="A1013" s="91"/>
      <c r="B1013" s="91"/>
      <c r="C1013" s="91"/>
      <c r="D1013" s="91"/>
      <c r="E1013" s="91"/>
    </row>
    <row r="1014" spans="1:5" customFormat="1" x14ac:dyDescent="0.25">
      <c r="A1014" s="91"/>
      <c r="B1014" s="91"/>
      <c r="C1014" s="91"/>
      <c r="D1014" s="91"/>
      <c r="E1014" s="91"/>
    </row>
    <row r="1015" spans="1:5" customFormat="1" x14ac:dyDescent="0.25">
      <c r="A1015" s="91"/>
      <c r="B1015" s="91"/>
      <c r="C1015" s="91"/>
      <c r="D1015" s="91"/>
      <c r="E1015" s="91"/>
    </row>
    <row r="1016" spans="1:5" customFormat="1" x14ac:dyDescent="0.25">
      <c r="A1016" s="91"/>
      <c r="B1016" s="91"/>
      <c r="C1016" s="91"/>
      <c r="D1016" s="91"/>
      <c r="E1016" s="91"/>
    </row>
    <row r="1017" spans="1:5" customFormat="1" x14ac:dyDescent="0.25">
      <c r="A1017" s="91"/>
      <c r="B1017" s="91"/>
      <c r="C1017" s="91"/>
      <c r="D1017" s="91"/>
      <c r="E1017" s="91"/>
    </row>
    <row r="1018" spans="1:5" customFormat="1" x14ac:dyDescent="0.25">
      <c r="A1018" s="91"/>
      <c r="B1018" s="91"/>
      <c r="C1018" s="91"/>
      <c r="D1018" s="91"/>
      <c r="E1018" s="91"/>
    </row>
    <row r="1019" spans="1:5" customFormat="1" x14ac:dyDescent="0.25">
      <c r="A1019" s="91"/>
      <c r="B1019" s="91"/>
      <c r="C1019" s="91"/>
      <c r="D1019" s="91"/>
      <c r="E1019" s="91"/>
    </row>
    <row r="1020" spans="1:5" customFormat="1" x14ac:dyDescent="0.25">
      <c r="A1020" s="91"/>
      <c r="B1020" s="91"/>
      <c r="C1020" s="91"/>
      <c r="D1020" s="91"/>
      <c r="E1020" s="91"/>
    </row>
    <row r="1021" spans="1:5" customFormat="1" x14ac:dyDescent="0.25">
      <c r="A1021" s="91"/>
      <c r="B1021" s="91"/>
      <c r="C1021" s="91"/>
      <c r="D1021" s="91"/>
      <c r="E1021" s="91"/>
    </row>
    <row r="1022" spans="1:5" customFormat="1" x14ac:dyDescent="0.25">
      <c r="A1022" s="91"/>
      <c r="B1022" s="91"/>
      <c r="C1022" s="91"/>
      <c r="D1022" s="91"/>
      <c r="E1022" s="91"/>
    </row>
    <row r="1023" spans="1:5" customFormat="1" x14ac:dyDescent="0.25">
      <c r="A1023" s="91"/>
      <c r="B1023" s="91"/>
      <c r="C1023" s="91"/>
      <c r="D1023" s="91"/>
      <c r="E1023" s="91"/>
    </row>
    <row r="1024" spans="1:5" customFormat="1" x14ac:dyDescent="0.25">
      <c r="A1024" s="91"/>
      <c r="B1024" s="91"/>
      <c r="C1024" s="91"/>
      <c r="D1024" s="91"/>
      <c r="E1024" s="91"/>
    </row>
    <row r="1025" spans="1:5" customFormat="1" x14ac:dyDescent="0.25">
      <c r="A1025" s="91"/>
      <c r="B1025" s="91"/>
      <c r="C1025" s="91"/>
      <c r="D1025" s="91"/>
      <c r="E1025" s="91"/>
    </row>
    <row r="1026" spans="1:5" customFormat="1" x14ac:dyDescent="0.25">
      <c r="A1026" s="91"/>
      <c r="B1026" s="91"/>
      <c r="C1026" s="91"/>
      <c r="D1026" s="91"/>
      <c r="E1026" s="91"/>
    </row>
    <row r="1027" spans="1:5" customFormat="1" x14ac:dyDescent="0.25">
      <c r="A1027" s="91"/>
      <c r="B1027" s="91"/>
      <c r="C1027" s="91"/>
      <c r="D1027" s="91"/>
      <c r="E1027" s="91"/>
    </row>
    <row r="1028" spans="1:5" customFormat="1" x14ac:dyDescent="0.25">
      <c r="A1028" s="91"/>
      <c r="B1028" s="91"/>
      <c r="C1028" s="91"/>
      <c r="D1028" s="91"/>
      <c r="E1028" s="91"/>
    </row>
    <row r="1029" spans="1:5" customFormat="1" x14ac:dyDescent="0.25">
      <c r="A1029" s="91"/>
      <c r="B1029" s="91"/>
      <c r="C1029" s="91"/>
      <c r="D1029" s="91"/>
      <c r="E1029" s="91"/>
    </row>
    <row r="1030" spans="1:5" customFormat="1" x14ac:dyDescent="0.25">
      <c r="A1030" s="91"/>
      <c r="B1030" s="91"/>
      <c r="C1030" s="91"/>
      <c r="D1030" s="91"/>
      <c r="E1030" s="91"/>
    </row>
    <row r="1031" spans="1:5" customFormat="1" x14ac:dyDescent="0.25">
      <c r="A1031" s="91"/>
      <c r="B1031" s="91"/>
      <c r="C1031" s="91"/>
      <c r="D1031" s="91"/>
      <c r="E1031" s="91"/>
    </row>
    <row r="1032" spans="1:5" customFormat="1" x14ac:dyDescent="0.25">
      <c r="A1032" s="91"/>
      <c r="B1032" s="91"/>
      <c r="C1032" s="91"/>
      <c r="D1032" s="91"/>
      <c r="E1032" s="91"/>
    </row>
    <row r="1033" spans="1:5" customFormat="1" x14ac:dyDescent="0.25">
      <c r="A1033" s="91"/>
      <c r="B1033" s="91"/>
      <c r="C1033" s="91"/>
      <c r="D1033" s="91"/>
      <c r="E1033" s="91"/>
    </row>
    <row r="1034" spans="1:5" customFormat="1" x14ac:dyDescent="0.25">
      <c r="A1034" s="91"/>
      <c r="B1034" s="91"/>
      <c r="C1034" s="91"/>
      <c r="D1034" s="91"/>
      <c r="E1034" s="91"/>
    </row>
    <row r="1035" spans="1:5" customFormat="1" x14ac:dyDescent="0.25">
      <c r="A1035" s="91"/>
      <c r="B1035" s="91"/>
      <c r="C1035" s="91"/>
      <c r="D1035" s="91"/>
      <c r="E1035" s="91"/>
    </row>
    <row r="1036" spans="1:5" customFormat="1" x14ac:dyDescent="0.25">
      <c r="A1036" s="91"/>
      <c r="B1036" s="91"/>
      <c r="C1036" s="91"/>
      <c r="D1036" s="91"/>
      <c r="E1036" s="91"/>
    </row>
    <row r="1037" spans="1:5" customFormat="1" x14ac:dyDescent="0.25">
      <c r="A1037" s="91"/>
      <c r="B1037" s="91"/>
      <c r="C1037" s="91"/>
      <c r="D1037" s="91"/>
      <c r="E1037" s="91"/>
    </row>
    <row r="1038" spans="1:5" customFormat="1" x14ac:dyDescent="0.25">
      <c r="A1038" s="91"/>
      <c r="B1038" s="91"/>
      <c r="C1038" s="91"/>
      <c r="D1038" s="91"/>
      <c r="E1038" s="91"/>
    </row>
    <row r="1039" spans="1:5" customFormat="1" x14ac:dyDescent="0.25">
      <c r="A1039" s="91"/>
      <c r="B1039" s="91"/>
      <c r="C1039" s="91"/>
      <c r="D1039" s="91"/>
      <c r="E1039" s="91"/>
    </row>
    <row r="1040" spans="1:5" customFormat="1" x14ac:dyDescent="0.25">
      <c r="A1040" s="91"/>
      <c r="B1040" s="91"/>
      <c r="C1040" s="91"/>
      <c r="D1040" s="91"/>
      <c r="E1040" s="91"/>
    </row>
    <row r="1041" spans="1:5" customFormat="1" x14ac:dyDescent="0.25">
      <c r="A1041" s="91"/>
      <c r="B1041" s="91"/>
      <c r="C1041" s="91"/>
      <c r="D1041" s="91"/>
      <c r="E1041" s="91"/>
    </row>
    <row r="1042" spans="1:5" customFormat="1" x14ac:dyDescent="0.25">
      <c r="A1042" s="91"/>
      <c r="B1042" s="91"/>
      <c r="C1042" s="91"/>
      <c r="D1042" s="91"/>
      <c r="E1042" s="91"/>
    </row>
    <row r="1043" spans="1:5" customFormat="1" x14ac:dyDescent="0.25">
      <c r="A1043" s="91"/>
      <c r="B1043" s="91"/>
      <c r="C1043" s="91"/>
      <c r="D1043" s="91"/>
      <c r="E1043" s="91"/>
    </row>
    <row r="1044" spans="1:5" customFormat="1" x14ac:dyDescent="0.25">
      <c r="A1044" s="91"/>
      <c r="B1044" s="91"/>
      <c r="C1044" s="91"/>
      <c r="D1044" s="91"/>
      <c r="E1044" s="91"/>
    </row>
    <row r="1045" spans="1:5" customFormat="1" x14ac:dyDescent="0.25">
      <c r="A1045" s="91"/>
      <c r="B1045" s="91"/>
      <c r="C1045" s="91"/>
      <c r="D1045" s="91"/>
      <c r="E1045" s="91"/>
    </row>
    <row r="1046" spans="1:5" customFormat="1" x14ac:dyDescent="0.25">
      <c r="A1046" s="91"/>
      <c r="B1046" s="91"/>
      <c r="C1046" s="91"/>
      <c r="D1046" s="91"/>
      <c r="E1046" s="91"/>
    </row>
    <row r="1047" spans="1:5" customFormat="1" x14ac:dyDescent="0.25">
      <c r="A1047" s="91"/>
      <c r="B1047" s="91"/>
      <c r="C1047" s="91"/>
      <c r="D1047" s="91"/>
      <c r="E1047" s="91"/>
    </row>
    <row r="1048" spans="1:5" customFormat="1" x14ac:dyDescent="0.25">
      <c r="A1048" s="91"/>
      <c r="B1048" s="91"/>
      <c r="C1048" s="91"/>
      <c r="D1048" s="91"/>
      <c r="E1048" s="91"/>
    </row>
    <row r="1049" spans="1:5" customFormat="1" x14ac:dyDescent="0.25">
      <c r="A1049" s="91"/>
      <c r="B1049" s="91"/>
      <c r="C1049" s="91"/>
      <c r="D1049" s="91"/>
      <c r="E1049" s="91"/>
    </row>
    <row r="1050" spans="1:5" customFormat="1" x14ac:dyDescent="0.25">
      <c r="A1050" s="91"/>
      <c r="B1050" s="91"/>
      <c r="C1050" s="91"/>
      <c r="D1050" s="91"/>
      <c r="E1050" s="91"/>
    </row>
    <row r="1051" spans="1:5" customFormat="1" x14ac:dyDescent="0.25">
      <c r="A1051" s="91"/>
      <c r="B1051" s="91"/>
      <c r="C1051" s="91"/>
      <c r="D1051" s="91"/>
      <c r="E1051" s="91"/>
    </row>
    <row r="1052" spans="1:5" customFormat="1" x14ac:dyDescent="0.25">
      <c r="A1052" s="91"/>
      <c r="B1052" s="91"/>
      <c r="C1052" s="91"/>
      <c r="D1052" s="91"/>
      <c r="E1052" s="91"/>
    </row>
    <row r="1053" spans="1:5" customFormat="1" x14ac:dyDescent="0.25">
      <c r="A1053" s="91"/>
      <c r="B1053" s="91"/>
      <c r="C1053" s="91"/>
      <c r="D1053" s="91"/>
      <c r="E1053" s="91"/>
    </row>
    <row r="1054" spans="1:5" customFormat="1" x14ac:dyDescent="0.25">
      <c r="A1054" s="91"/>
      <c r="B1054" s="91"/>
      <c r="C1054" s="91"/>
      <c r="D1054" s="91"/>
      <c r="E1054" s="91"/>
    </row>
    <row r="1055" spans="1:5" customFormat="1" x14ac:dyDescent="0.25">
      <c r="A1055" s="91"/>
      <c r="B1055" s="91"/>
      <c r="C1055" s="91"/>
      <c r="D1055" s="91"/>
      <c r="E1055" s="91"/>
    </row>
    <row r="1056" spans="1:5" customFormat="1" x14ac:dyDescent="0.25">
      <c r="A1056" s="91"/>
      <c r="B1056" s="91"/>
      <c r="C1056" s="91"/>
      <c r="D1056" s="91"/>
      <c r="E1056" s="91"/>
    </row>
    <row r="1057" spans="1:5" customFormat="1" x14ac:dyDescent="0.25">
      <c r="A1057" s="91"/>
      <c r="B1057" s="91"/>
      <c r="C1057" s="91"/>
      <c r="D1057" s="91"/>
      <c r="E1057" s="91"/>
    </row>
    <row r="1058" spans="1:5" customFormat="1" x14ac:dyDescent="0.25">
      <c r="A1058" s="91"/>
      <c r="B1058" s="91"/>
      <c r="C1058" s="91"/>
      <c r="D1058" s="91"/>
      <c r="E1058" s="91"/>
    </row>
    <row r="1059" spans="1:5" customFormat="1" x14ac:dyDescent="0.25">
      <c r="A1059" s="91"/>
      <c r="B1059" s="91"/>
      <c r="C1059" s="91"/>
      <c r="D1059" s="91"/>
      <c r="E1059" s="91"/>
    </row>
    <row r="1060" spans="1:5" customFormat="1" x14ac:dyDescent="0.25">
      <c r="A1060" s="91"/>
      <c r="B1060" s="91"/>
      <c r="C1060" s="91"/>
      <c r="D1060" s="91"/>
      <c r="E1060" s="91"/>
    </row>
    <row r="1061" spans="1:5" customFormat="1" x14ac:dyDescent="0.25">
      <c r="A1061" s="91"/>
      <c r="B1061" s="91"/>
      <c r="C1061" s="91"/>
      <c r="D1061" s="91"/>
      <c r="E1061" s="91"/>
    </row>
    <row r="1062" spans="1:5" customFormat="1" x14ac:dyDescent="0.25">
      <c r="A1062" s="91"/>
      <c r="B1062" s="91"/>
      <c r="C1062" s="91"/>
      <c r="D1062" s="91"/>
      <c r="E1062" s="91"/>
    </row>
    <row r="1063" spans="1:5" customFormat="1" x14ac:dyDescent="0.25">
      <c r="A1063" s="91"/>
      <c r="B1063" s="91"/>
      <c r="C1063" s="91"/>
      <c r="D1063" s="91"/>
      <c r="E1063" s="91"/>
    </row>
    <row r="1064" spans="1:5" customFormat="1" x14ac:dyDescent="0.25">
      <c r="A1064" s="91"/>
      <c r="B1064" s="91"/>
      <c r="C1064" s="91"/>
      <c r="D1064" s="91"/>
      <c r="E1064" s="91"/>
    </row>
    <row r="1065" spans="1:5" customFormat="1" x14ac:dyDescent="0.25">
      <c r="A1065" s="91"/>
      <c r="B1065" s="91"/>
      <c r="C1065" s="91"/>
      <c r="D1065" s="91"/>
      <c r="E1065" s="91"/>
    </row>
    <row r="1066" spans="1:5" customFormat="1" x14ac:dyDescent="0.25">
      <c r="A1066" s="91"/>
      <c r="B1066" s="91"/>
      <c r="C1066" s="91"/>
      <c r="D1066" s="91"/>
      <c r="E1066" s="91"/>
    </row>
    <row r="1067" spans="1:5" customFormat="1" x14ac:dyDescent="0.25">
      <c r="A1067" s="91"/>
      <c r="B1067" s="91"/>
      <c r="C1067" s="91"/>
      <c r="D1067" s="91"/>
      <c r="E1067" s="91"/>
    </row>
    <row r="1068" spans="1:5" customFormat="1" x14ac:dyDescent="0.25">
      <c r="A1068" s="91"/>
      <c r="B1068" s="91"/>
      <c r="C1068" s="91"/>
      <c r="D1068" s="91"/>
      <c r="E1068" s="91"/>
    </row>
    <row r="1069" spans="1:5" customFormat="1" x14ac:dyDescent="0.25">
      <c r="A1069" s="91"/>
      <c r="B1069" s="91"/>
      <c r="C1069" s="91"/>
      <c r="D1069" s="91"/>
      <c r="E1069" s="91"/>
    </row>
    <row r="1070" spans="1:5" customFormat="1" x14ac:dyDescent="0.25">
      <c r="A1070" s="91"/>
      <c r="B1070" s="91"/>
      <c r="C1070" s="91"/>
      <c r="D1070" s="91"/>
      <c r="E1070" s="91"/>
    </row>
    <row r="1071" spans="1:5" customFormat="1" x14ac:dyDescent="0.25">
      <c r="A1071" s="91"/>
      <c r="B1071" s="91"/>
      <c r="C1071" s="91"/>
      <c r="D1071" s="91"/>
      <c r="E1071" s="91"/>
    </row>
    <row r="1072" spans="1:5" customFormat="1" x14ac:dyDescent="0.25">
      <c r="A1072" s="91"/>
      <c r="B1072" s="91"/>
      <c r="C1072" s="91"/>
      <c r="D1072" s="91"/>
      <c r="E1072" s="91"/>
    </row>
    <row r="1073" spans="1:5" customFormat="1" x14ac:dyDescent="0.25">
      <c r="A1073" s="91"/>
      <c r="B1073" s="91"/>
      <c r="C1073" s="91"/>
      <c r="D1073" s="91"/>
      <c r="E1073" s="91"/>
    </row>
    <row r="1074" spans="1:5" customFormat="1" x14ac:dyDescent="0.25">
      <c r="A1074" s="91"/>
      <c r="B1074" s="91"/>
      <c r="C1074" s="91"/>
      <c r="D1074" s="91"/>
      <c r="E1074" s="91"/>
    </row>
    <row r="1075" spans="1:5" customFormat="1" x14ac:dyDescent="0.25">
      <c r="A1075" s="91"/>
      <c r="B1075" s="91"/>
      <c r="C1075" s="91"/>
      <c r="D1075" s="91"/>
      <c r="E1075" s="91"/>
    </row>
    <row r="1076" spans="1:5" customFormat="1" x14ac:dyDescent="0.25">
      <c r="A1076" s="91"/>
      <c r="B1076" s="91"/>
      <c r="C1076" s="91"/>
      <c r="D1076" s="91"/>
      <c r="E1076" s="91"/>
    </row>
    <row r="1077" spans="1:5" customFormat="1" x14ac:dyDescent="0.25">
      <c r="A1077" s="91"/>
      <c r="B1077" s="91"/>
      <c r="C1077" s="91"/>
      <c r="D1077" s="91"/>
      <c r="E1077" s="91"/>
    </row>
    <row r="1078" spans="1:5" customFormat="1" x14ac:dyDescent="0.25">
      <c r="A1078" s="91"/>
      <c r="B1078" s="91"/>
      <c r="C1078" s="91"/>
      <c r="D1078" s="91"/>
      <c r="E1078" s="91"/>
    </row>
    <row r="1079" spans="1:5" customFormat="1" x14ac:dyDescent="0.25">
      <c r="A1079" s="91"/>
      <c r="B1079" s="91"/>
      <c r="C1079" s="91"/>
      <c r="D1079" s="91"/>
      <c r="E1079" s="91"/>
    </row>
    <row r="1080" spans="1:5" customFormat="1" x14ac:dyDescent="0.25">
      <c r="A1080" s="91"/>
      <c r="B1080" s="91"/>
      <c r="C1080" s="91"/>
      <c r="D1080" s="91"/>
      <c r="E1080" s="91"/>
    </row>
    <row r="1081" spans="1:5" customFormat="1" x14ac:dyDescent="0.25">
      <c r="A1081" s="91"/>
      <c r="B1081" s="91"/>
      <c r="C1081" s="91"/>
      <c r="D1081" s="91"/>
      <c r="E1081" s="91"/>
    </row>
    <row r="1082" spans="1:5" customFormat="1" x14ac:dyDescent="0.25">
      <c r="A1082" s="91"/>
      <c r="B1082" s="91"/>
      <c r="C1082" s="91"/>
      <c r="D1082" s="91"/>
      <c r="E1082" s="91"/>
    </row>
    <row r="1083" spans="1:5" customFormat="1" x14ac:dyDescent="0.25">
      <c r="A1083" s="91"/>
      <c r="B1083" s="91"/>
      <c r="C1083" s="91"/>
      <c r="D1083" s="91"/>
      <c r="E1083" s="91"/>
    </row>
    <row r="1084" spans="1:5" customFormat="1" x14ac:dyDescent="0.25">
      <c r="A1084" s="91"/>
      <c r="B1084" s="91"/>
      <c r="C1084" s="91"/>
      <c r="D1084" s="91"/>
      <c r="E1084" s="91"/>
    </row>
    <row r="1085" spans="1:5" customFormat="1" x14ac:dyDescent="0.25">
      <c r="A1085" s="91"/>
      <c r="B1085" s="91"/>
      <c r="C1085" s="91"/>
      <c r="D1085" s="91"/>
      <c r="E1085" s="91"/>
    </row>
    <row r="1086" spans="1:5" customFormat="1" x14ac:dyDescent="0.25">
      <c r="A1086" s="91"/>
      <c r="B1086" s="91"/>
      <c r="C1086" s="91"/>
      <c r="D1086" s="91"/>
      <c r="E1086" s="91"/>
    </row>
    <row r="1087" spans="1:5" customFormat="1" x14ac:dyDescent="0.25">
      <c r="A1087" s="91"/>
      <c r="B1087" s="91"/>
      <c r="C1087" s="91"/>
      <c r="D1087" s="91"/>
      <c r="E1087" s="91"/>
    </row>
    <row r="1088" spans="1:5" customFormat="1" x14ac:dyDescent="0.25">
      <c r="A1088" s="91"/>
      <c r="B1088" s="91"/>
      <c r="C1088" s="91"/>
      <c r="D1088" s="91"/>
      <c r="E1088" s="91"/>
    </row>
    <row r="1089" spans="1:5" customFormat="1" x14ac:dyDescent="0.25">
      <c r="A1089" s="91"/>
      <c r="B1089" s="91"/>
      <c r="C1089" s="91"/>
      <c r="D1089" s="91"/>
      <c r="E1089" s="91"/>
    </row>
    <row r="1090" spans="1:5" customFormat="1" x14ac:dyDescent="0.25">
      <c r="A1090" s="91"/>
      <c r="B1090" s="91"/>
      <c r="C1090" s="91"/>
      <c r="D1090" s="91"/>
      <c r="E1090" s="91"/>
    </row>
    <row r="1091" spans="1:5" customFormat="1" x14ac:dyDescent="0.25">
      <c r="A1091" s="91"/>
      <c r="B1091" s="91"/>
      <c r="C1091" s="91"/>
      <c r="D1091" s="91"/>
      <c r="E1091" s="91"/>
    </row>
    <row r="1092" spans="1:5" customFormat="1" x14ac:dyDescent="0.25">
      <c r="A1092" s="91"/>
      <c r="B1092" s="91"/>
      <c r="C1092" s="91"/>
      <c r="D1092" s="91"/>
      <c r="E1092" s="91"/>
    </row>
    <row r="1093" spans="1:5" customFormat="1" x14ac:dyDescent="0.25">
      <c r="A1093" s="91"/>
      <c r="B1093" s="91"/>
      <c r="C1093" s="91"/>
      <c r="D1093" s="91"/>
      <c r="E1093" s="91"/>
    </row>
    <row r="1094" spans="1:5" customFormat="1" x14ac:dyDescent="0.25">
      <c r="A1094" s="91"/>
      <c r="B1094" s="91"/>
      <c r="C1094" s="91"/>
      <c r="D1094" s="91"/>
      <c r="E1094" s="91"/>
    </row>
    <row r="1095" spans="1:5" customFormat="1" x14ac:dyDescent="0.25">
      <c r="A1095" s="91"/>
      <c r="B1095" s="91"/>
      <c r="C1095" s="91"/>
      <c r="D1095" s="91"/>
      <c r="E1095" s="91"/>
    </row>
    <row r="1096" spans="1:5" customFormat="1" x14ac:dyDescent="0.25">
      <c r="A1096" s="91"/>
      <c r="B1096" s="91"/>
      <c r="C1096" s="91"/>
      <c r="D1096" s="91"/>
      <c r="E1096" s="91"/>
    </row>
    <row r="1097" spans="1:5" customFormat="1" x14ac:dyDescent="0.25">
      <c r="A1097" s="91"/>
      <c r="B1097" s="91"/>
      <c r="C1097" s="91"/>
      <c r="D1097" s="91"/>
      <c r="E1097" s="91"/>
    </row>
    <row r="1098" spans="1:5" customFormat="1" x14ac:dyDescent="0.25">
      <c r="A1098" s="91"/>
      <c r="B1098" s="91"/>
      <c r="C1098" s="91"/>
      <c r="D1098" s="91"/>
      <c r="E1098" s="91"/>
    </row>
    <row r="1099" spans="1:5" customFormat="1" x14ac:dyDescent="0.25">
      <c r="A1099" s="91"/>
      <c r="B1099" s="91"/>
      <c r="C1099" s="91"/>
      <c r="D1099" s="91"/>
      <c r="E1099" s="91"/>
    </row>
    <row r="1100" spans="1:5" customFormat="1" x14ac:dyDescent="0.25">
      <c r="A1100" s="91"/>
      <c r="B1100" s="91"/>
      <c r="C1100" s="91"/>
      <c r="D1100" s="91"/>
      <c r="E1100" s="91"/>
    </row>
    <row r="1101" spans="1:5" customFormat="1" x14ac:dyDescent="0.25">
      <c r="A1101" s="91"/>
      <c r="B1101" s="91"/>
      <c r="C1101" s="91"/>
      <c r="D1101" s="91"/>
      <c r="E1101" s="91"/>
    </row>
    <row r="1102" spans="1:5" customFormat="1" x14ac:dyDescent="0.25">
      <c r="A1102" s="91"/>
      <c r="B1102" s="91"/>
      <c r="C1102" s="91"/>
      <c r="D1102" s="91"/>
      <c r="E1102" s="91"/>
    </row>
    <row r="1103" spans="1:5" customFormat="1" x14ac:dyDescent="0.25">
      <c r="A1103" s="91"/>
      <c r="B1103" s="91"/>
      <c r="C1103" s="91"/>
      <c r="D1103" s="91"/>
      <c r="E1103" s="91"/>
    </row>
    <row r="1104" spans="1:5" customFormat="1" x14ac:dyDescent="0.25">
      <c r="A1104" s="91"/>
      <c r="B1104" s="91"/>
      <c r="C1104" s="91"/>
      <c r="D1104" s="91"/>
      <c r="E1104" s="91"/>
    </row>
    <row r="1105" spans="1:5" customFormat="1" x14ac:dyDescent="0.25">
      <c r="A1105" s="91"/>
      <c r="B1105" s="91"/>
      <c r="C1105" s="91"/>
      <c r="D1105" s="91"/>
      <c r="E1105" s="91"/>
    </row>
    <row r="1106" spans="1:5" customFormat="1" x14ac:dyDescent="0.25">
      <c r="A1106" s="91"/>
      <c r="B1106" s="91"/>
      <c r="C1106" s="91"/>
      <c r="D1106" s="91"/>
      <c r="E1106" s="91"/>
    </row>
    <row r="1107" spans="1:5" customFormat="1" x14ac:dyDescent="0.25">
      <c r="A1107" s="91"/>
      <c r="B1107" s="91"/>
      <c r="C1107" s="91"/>
      <c r="D1107" s="91"/>
      <c r="E1107" s="91"/>
    </row>
    <row r="1108" spans="1:5" customFormat="1" x14ac:dyDescent="0.25">
      <c r="A1108" s="91"/>
      <c r="B1108" s="91"/>
      <c r="C1108" s="91"/>
      <c r="D1108" s="91"/>
      <c r="E1108" s="91"/>
    </row>
    <row r="1109" spans="1:5" customFormat="1" x14ac:dyDescent="0.25">
      <c r="A1109" s="91"/>
      <c r="B1109" s="91"/>
      <c r="C1109" s="91"/>
      <c r="D1109" s="91"/>
      <c r="E1109" s="91"/>
    </row>
    <row r="1110" spans="1:5" customFormat="1" x14ac:dyDescent="0.25">
      <c r="A1110" s="91"/>
      <c r="B1110" s="91"/>
      <c r="C1110" s="91"/>
      <c r="D1110" s="91"/>
      <c r="E1110" s="91"/>
    </row>
    <row r="1111" spans="1:5" customFormat="1" x14ac:dyDescent="0.25">
      <c r="A1111" s="91"/>
      <c r="B1111" s="91"/>
      <c r="C1111" s="91"/>
      <c r="D1111" s="91"/>
      <c r="E1111" s="91"/>
    </row>
    <row r="1112" spans="1:5" customFormat="1" x14ac:dyDescent="0.25">
      <c r="A1112" s="91"/>
      <c r="B1112" s="91"/>
      <c r="C1112" s="91"/>
      <c r="D1112" s="91"/>
      <c r="E1112" s="91"/>
    </row>
    <row r="1113" spans="1:5" customFormat="1" x14ac:dyDescent="0.25">
      <c r="A1113" s="91"/>
      <c r="B1113" s="91"/>
      <c r="C1113" s="91"/>
      <c r="D1113" s="91"/>
      <c r="E1113" s="91"/>
    </row>
    <row r="1114" spans="1:5" customFormat="1" x14ac:dyDescent="0.25">
      <c r="A1114" s="91"/>
      <c r="B1114" s="91"/>
      <c r="C1114" s="91"/>
      <c r="D1114" s="91"/>
      <c r="E1114" s="91"/>
    </row>
    <row r="1115" spans="1:5" customFormat="1" x14ac:dyDescent="0.25">
      <c r="A1115" s="91"/>
      <c r="B1115" s="91"/>
      <c r="C1115" s="91"/>
      <c r="D1115" s="91"/>
      <c r="E1115" s="91"/>
    </row>
    <row r="1116" spans="1:5" customFormat="1" x14ac:dyDescent="0.25">
      <c r="A1116" s="91"/>
      <c r="B1116" s="91"/>
      <c r="C1116" s="91"/>
      <c r="D1116" s="91"/>
      <c r="E1116" s="91"/>
    </row>
    <row r="1117" spans="1:5" customFormat="1" x14ac:dyDescent="0.25">
      <c r="A1117" s="91"/>
      <c r="B1117" s="91"/>
      <c r="C1117" s="91"/>
      <c r="D1117" s="91"/>
      <c r="E1117" s="91"/>
    </row>
    <row r="1118" spans="1:5" customFormat="1" x14ac:dyDescent="0.25">
      <c r="A1118" s="91"/>
      <c r="B1118" s="91"/>
      <c r="C1118" s="91"/>
      <c r="D1118" s="91"/>
      <c r="E1118" s="91"/>
    </row>
    <row r="1119" spans="1:5" customFormat="1" x14ac:dyDescent="0.25">
      <c r="A1119" s="91"/>
      <c r="B1119" s="91"/>
      <c r="C1119" s="91"/>
      <c r="D1119" s="91"/>
      <c r="E1119" s="91"/>
    </row>
    <row r="1120" spans="1:5" customFormat="1" x14ac:dyDescent="0.25">
      <c r="A1120" s="91"/>
      <c r="B1120" s="91"/>
      <c r="C1120" s="91"/>
      <c r="D1120" s="91"/>
      <c r="E1120" s="91"/>
    </row>
    <row r="1121" spans="1:5" customFormat="1" x14ac:dyDescent="0.25">
      <c r="A1121" s="91"/>
      <c r="B1121" s="91"/>
      <c r="C1121" s="91"/>
      <c r="D1121" s="91"/>
      <c r="E1121" s="91"/>
    </row>
    <row r="1122" spans="1:5" customFormat="1" x14ac:dyDescent="0.25">
      <c r="A1122" s="91"/>
      <c r="B1122" s="91"/>
      <c r="C1122" s="91"/>
      <c r="D1122" s="91"/>
      <c r="E1122" s="91"/>
    </row>
    <row r="1123" spans="1:5" customFormat="1" x14ac:dyDescent="0.25">
      <c r="A1123" s="91"/>
      <c r="B1123" s="91"/>
      <c r="C1123" s="91"/>
      <c r="D1123" s="91"/>
      <c r="E1123" s="91"/>
    </row>
    <row r="1124" spans="1:5" customFormat="1" x14ac:dyDescent="0.25">
      <c r="A1124" s="91"/>
      <c r="B1124" s="91"/>
      <c r="C1124" s="91"/>
      <c r="D1124" s="91"/>
      <c r="E1124" s="91"/>
    </row>
    <row r="1125" spans="1:5" customFormat="1" x14ac:dyDescent="0.25">
      <c r="A1125" s="91"/>
      <c r="B1125" s="91"/>
      <c r="C1125" s="91"/>
      <c r="D1125" s="91"/>
      <c r="E1125" s="91"/>
    </row>
    <row r="1126" spans="1:5" customFormat="1" x14ac:dyDescent="0.25">
      <c r="A1126" s="91"/>
      <c r="B1126" s="91"/>
      <c r="C1126" s="91"/>
      <c r="D1126" s="91"/>
      <c r="E1126" s="91"/>
    </row>
    <row r="1127" spans="1:5" customFormat="1" x14ac:dyDescent="0.25">
      <c r="A1127" s="91"/>
      <c r="B1127" s="91"/>
      <c r="C1127" s="91"/>
      <c r="D1127" s="91"/>
      <c r="E1127" s="91"/>
    </row>
    <row r="1128" spans="1:5" customFormat="1" x14ac:dyDescent="0.25">
      <c r="A1128" s="91"/>
      <c r="B1128" s="91"/>
      <c r="C1128" s="91"/>
      <c r="D1128" s="91"/>
      <c r="E1128" s="91"/>
    </row>
    <row r="1129" spans="1:5" customFormat="1" x14ac:dyDescent="0.25">
      <c r="A1129" s="91"/>
      <c r="B1129" s="91"/>
      <c r="C1129" s="91"/>
      <c r="D1129" s="91"/>
      <c r="E1129" s="91"/>
    </row>
    <row r="1130" spans="1:5" customFormat="1" x14ac:dyDescent="0.25">
      <c r="A1130" s="91"/>
      <c r="B1130" s="91"/>
      <c r="C1130" s="91"/>
      <c r="D1130" s="91"/>
      <c r="E1130" s="91"/>
    </row>
    <row r="1131" spans="1:5" customFormat="1" x14ac:dyDescent="0.25">
      <c r="A1131" s="91"/>
      <c r="B1131" s="91"/>
      <c r="C1131" s="91"/>
      <c r="D1131" s="91"/>
      <c r="E1131" s="91"/>
    </row>
    <row r="1132" spans="1:5" customFormat="1" x14ac:dyDescent="0.25">
      <c r="A1132" s="91"/>
      <c r="B1132" s="91"/>
      <c r="C1132" s="91"/>
      <c r="D1132" s="91"/>
      <c r="E1132" s="91"/>
    </row>
    <row r="1133" spans="1:5" customFormat="1" x14ac:dyDescent="0.25">
      <c r="A1133" s="91"/>
      <c r="B1133" s="91"/>
      <c r="C1133" s="91"/>
      <c r="D1133" s="91"/>
      <c r="E1133" s="91"/>
    </row>
    <row r="1134" spans="1:5" customFormat="1" x14ac:dyDescent="0.25">
      <c r="A1134" s="91"/>
      <c r="B1134" s="91"/>
      <c r="C1134" s="91"/>
      <c r="D1134" s="91"/>
      <c r="E1134" s="91"/>
    </row>
    <row r="1135" spans="1:5" customFormat="1" x14ac:dyDescent="0.25">
      <c r="A1135" s="91"/>
      <c r="B1135" s="91"/>
      <c r="C1135" s="91"/>
      <c r="D1135" s="91"/>
      <c r="E1135" s="91"/>
    </row>
    <row r="1136" spans="1:5" customFormat="1" x14ac:dyDescent="0.25">
      <c r="A1136" s="91"/>
      <c r="B1136" s="91"/>
      <c r="C1136" s="91"/>
      <c r="D1136" s="91"/>
      <c r="E1136" s="91"/>
    </row>
    <row r="1137" spans="1:5" customFormat="1" x14ac:dyDescent="0.25">
      <c r="A1137" s="91"/>
      <c r="B1137" s="91"/>
      <c r="C1137" s="91"/>
      <c r="D1137" s="91"/>
      <c r="E1137" s="91"/>
    </row>
    <row r="1138" spans="1:5" customFormat="1" x14ac:dyDescent="0.25">
      <c r="A1138" s="91"/>
      <c r="B1138" s="91"/>
      <c r="C1138" s="91"/>
      <c r="D1138" s="91"/>
      <c r="E1138" s="91"/>
    </row>
    <row r="1139" spans="1:5" customFormat="1" x14ac:dyDescent="0.25">
      <c r="A1139" s="91"/>
      <c r="B1139" s="91"/>
      <c r="C1139" s="91"/>
      <c r="D1139" s="91"/>
      <c r="E1139" s="91"/>
    </row>
    <row r="1140" spans="1:5" customFormat="1" x14ac:dyDescent="0.25">
      <c r="A1140" s="91"/>
      <c r="B1140" s="91"/>
      <c r="C1140" s="91"/>
      <c r="D1140" s="91"/>
      <c r="E1140" s="91"/>
    </row>
    <row r="1141" spans="1:5" customFormat="1" x14ac:dyDescent="0.25">
      <c r="A1141" s="91"/>
      <c r="B1141" s="91"/>
      <c r="C1141" s="91"/>
      <c r="D1141" s="91"/>
      <c r="E1141" s="91"/>
    </row>
    <row r="1142" spans="1:5" customFormat="1" x14ac:dyDescent="0.25">
      <c r="A1142" s="91"/>
      <c r="B1142" s="91"/>
      <c r="C1142" s="91"/>
      <c r="D1142" s="91"/>
      <c r="E1142" s="91"/>
    </row>
    <row r="1143" spans="1:5" customFormat="1" x14ac:dyDescent="0.25">
      <c r="A1143" s="91"/>
      <c r="B1143" s="91"/>
      <c r="C1143" s="91"/>
      <c r="D1143" s="91"/>
      <c r="E1143" s="91"/>
    </row>
    <row r="1144" spans="1:5" customFormat="1" x14ac:dyDescent="0.25">
      <c r="A1144" s="91"/>
      <c r="B1144" s="91"/>
      <c r="C1144" s="91"/>
      <c r="D1144" s="91"/>
      <c r="E1144" s="91"/>
    </row>
    <row r="1145" spans="1:5" customFormat="1" x14ac:dyDescent="0.25">
      <c r="A1145" s="91"/>
      <c r="B1145" s="91"/>
      <c r="C1145" s="91"/>
      <c r="D1145" s="91"/>
      <c r="E1145" s="91"/>
    </row>
    <row r="1146" spans="1:5" customFormat="1" x14ac:dyDescent="0.25">
      <c r="A1146" s="91"/>
      <c r="B1146" s="91"/>
      <c r="C1146" s="91"/>
      <c r="D1146" s="91"/>
      <c r="E1146" s="91"/>
    </row>
    <row r="1147" spans="1:5" customFormat="1" x14ac:dyDescent="0.25">
      <c r="A1147" s="91"/>
      <c r="B1147" s="91"/>
      <c r="C1147" s="91"/>
      <c r="D1147" s="91"/>
      <c r="E1147" s="91"/>
    </row>
    <row r="1148" spans="1:5" customFormat="1" x14ac:dyDescent="0.25">
      <c r="A1148" s="91"/>
      <c r="B1148" s="91"/>
      <c r="C1148" s="91"/>
      <c r="D1148" s="91"/>
      <c r="E1148" s="91"/>
    </row>
    <row r="1149" spans="1:5" customFormat="1" x14ac:dyDescent="0.25">
      <c r="A1149" s="91"/>
      <c r="B1149" s="91"/>
      <c r="C1149" s="91"/>
      <c r="D1149" s="91"/>
      <c r="E1149" s="91"/>
    </row>
    <row r="1150" spans="1:5" customFormat="1" x14ac:dyDescent="0.25">
      <c r="A1150" s="91"/>
      <c r="B1150" s="91"/>
      <c r="C1150" s="91"/>
      <c r="D1150" s="91"/>
      <c r="E1150" s="91"/>
    </row>
    <row r="1151" spans="1:5" customFormat="1" x14ac:dyDescent="0.25">
      <c r="A1151" s="91"/>
      <c r="B1151" s="91"/>
      <c r="C1151" s="91"/>
      <c r="D1151" s="91"/>
      <c r="E1151" s="91"/>
    </row>
    <row r="1152" spans="1:5" customFormat="1" x14ac:dyDescent="0.25">
      <c r="A1152" s="91"/>
      <c r="B1152" s="91"/>
      <c r="C1152" s="91"/>
      <c r="D1152" s="91"/>
      <c r="E1152" s="91"/>
    </row>
    <row r="1153" spans="1:5" customFormat="1" x14ac:dyDescent="0.25">
      <c r="A1153" s="91"/>
      <c r="B1153" s="91"/>
      <c r="C1153" s="91"/>
      <c r="D1153" s="91"/>
      <c r="E1153" s="91"/>
    </row>
    <row r="1154" spans="1:5" customFormat="1" x14ac:dyDescent="0.25">
      <c r="A1154" s="91"/>
      <c r="B1154" s="91"/>
      <c r="C1154" s="91"/>
      <c r="D1154" s="91"/>
      <c r="E1154" s="91"/>
    </row>
    <row r="1155" spans="1:5" customFormat="1" x14ac:dyDescent="0.25">
      <c r="A1155" s="91"/>
      <c r="B1155" s="91"/>
      <c r="C1155" s="91"/>
      <c r="D1155" s="91"/>
      <c r="E1155" s="91"/>
    </row>
    <row r="1156" spans="1:5" customFormat="1" x14ac:dyDescent="0.25">
      <c r="A1156" s="91"/>
      <c r="B1156" s="91"/>
      <c r="C1156" s="91"/>
      <c r="D1156" s="91"/>
      <c r="E1156" s="91"/>
    </row>
    <row r="1157" spans="1:5" customFormat="1" x14ac:dyDescent="0.25">
      <c r="A1157" s="91"/>
      <c r="B1157" s="91"/>
      <c r="C1157" s="91"/>
      <c r="D1157" s="91"/>
      <c r="E1157" s="91"/>
    </row>
    <row r="1158" spans="1:5" customFormat="1" x14ac:dyDescent="0.25">
      <c r="A1158" s="91"/>
      <c r="B1158" s="91"/>
      <c r="C1158" s="91"/>
      <c r="D1158" s="91"/>
      <c r="E1158" s="91"/>
    </row>
    <row r="1159" spans="1:5" customFormat="1" x14ac:dyDescent="0.25">
      <c r="A1159" s="91"/>
      <c r="B1159" s="91"/>
      <c r="C1159" s="91"/>
      <c r="D1159" s="91"/>
      <c r="E1159" s="91"/>
    </row>
    <row r="1160" spans="1:5" customFormat="1" x14ac:dyDescent="0.25">
      <c r="A1160" s="91"/>
      <c r="B1160" s="91"/>
      <c r="C1160" s="91"/>
      <c r="D1160" s="91"/>
      <c r="E1160" s="91"/>
    </row>
    <row r="1161" spans="1:5" customFormat="1" x14ac:dyDescent="0.25">
      <c r="A1161" s="91"/>
      <c r="B1161" s="91"/>
      <c r="C1161" s="91"/>
      <c r="D1161" s="91"/>
      <c r="E1161" s="91"/>
    </row>
    <row r="1162" spans="1:5" customFormat="1" x14ac:dyDescent="0.25">
      <c r="A1162" s="91"/>
      <c r="B1162" s="91"/>
      <c r="C1162" s="91"/>
      <c r="D1162" s="91"/>
      <c r="E1162" s="91"/>
    </row>
    <row r="1163" spans="1:5" customFormat="1" x14ac:dyDescent="0.25">
      <c r="A1163" s="91"/>
      <c r="B1163" s="91"/>
      <c r="C1163" s="91"/>
      <c r="D1163" s="91"/>
      <c r="E1163" s="91"/>
    </row>
    <row r="1164" spans="1:5" customFormat="1" x14ac:dyDescent="0.25">
      <c r="A1164" s="91"/>
      <c r="B1164" s="91"/>
      <c r="C1164" s="91"/>
      <c r="D1164" s="91"/>
      <c r="E1164" s="91"/>
    </row>
    <row r="1165" spans="1:5" customFormat="1" x14ac:dyDescent="0.25">
      <c r="A1165" s="91"/>
      <c r="B1165" s="91"/>
      <c r="C1165" s="91"/>
      <c r="D1165" s="91"/>
      <c r="E1165" s="91"/>
    </row>
    <row r="1166" spans="1:5" customFormat="1" x14ac:dyDescent="0.25">
      <c r="A1166" s="91"/>
      <c r="B1166" s="91"/>
      <c r="C1166" s="91"/>
      <c r="D1166" s="91"/>
      <c r="E1166" s="91"/>
    </row>
    <row r="1167" spans="1:5" customFormat="1" x14ac:dyDescent="0.25">
      <c r="A1167" s="91"/>
      <c r="B1167" s="91"/>
      <c r="C1167" s="91"/>
      <c r="D1167" s="91"/>
      <c r="E1167" s="91"/>
    </row>
    <row r="1168" spans="1:5" customFormat="1" x14ac:dyDescent="0.25">
      <c r="A1168" s="91"/>
      <c r="B1168" s="91"/>
      <c r="C1168" s="91"/>
      <c r="D1168" s="91"/>
      <c r="E1168" s="91"/>
    </row>
    <row r="1169" spans="1:5" customFormat="1" x14ac:dyDescent="0.25">
      <c r="A1169" s="91"/>
      <c r="B1169" s="91"/>
      <c r="C1169" s="91"/>
      <c r="D1169" s="91"/>
      <c r="E1169" s="91"/>
    </row>
    <row r="1170" spans="1:5" customFormat="1" x14ac:dyDescent="0.25">
      <c r="A1170" s="91"/>
      <c r="B1170" s="91"/>
      <c r="C1170" s="91"/>
      <c r="D1170" s="91"/>
      <c r="E1170" s="91"/>
    </row>
    <row r="1171" spans="1:5" customFormat="1" x14ac:dyDescent="0.25">
      <c r="A1171" s="91"/>
      <c r="B1171" s="91"/>
      <c r="C1171" s="91"/>
      <c r="D1171" s="91"/>
      <c r="E1171" s="91"/>
    </row>
    <row r="1172" spans="1:5" customFormat="1" x14ac:dyDescent="0.25">
      <c r="A1172" s="91"/>
      <c r="B1172" s="91"/>
      <c r="C1172" s="91"/>
      <c r="D1172" s="91"/>
      <c r="E1172" s="91"/>
    </row>
    <row r="1173" spans="1:5" customFormat="1" x14ac:dyDescent="0.25">
      <c r="A1173" s="91"/>
      <c r="B1173" s="91"/>
      <c r="C1173" s="91"/>
      <c r="D1173" s="91"/>
      <c r="E1173" s="91"/>
    </row>
    <row r="1174" spans="1:5" customFormat="1" x14ac:dyDescent="0.25">
      <c r="A1174" s="91"/>
      <c r="B1174" s="91"/>
      <c r="C1174" s="91"/>
      <c r="D1174" s="91"/>
      <c r="E1174" s="91"/>
    </row>
    <row r="1175" spans="1:5" customFormat="1" x14ac:dyDescent="0.25">
      <c r="A1175" s="91"/>
      <c r="B1175" s="91"/>
      <c r="C1175" s="91"/>
      <c r="D1175" s="91"/>
      <c r="E1175" s="91"/>
    </row>
    <row r="1176" spans="1:5" customFormat="1" x14ac:dyDescent="0.25">
      <c r="A1176" s="91"/>
      <c r="B1176" s="91"/>
      <c r="C1176" s="91"/>
      <c r="D1176" s="91"/>
      <c r="E1176" s="91"/>
    </row>
    <row r="1177" spans="1:5" customFormat="1" x14ac:dyDescent="0.25">
      <c r="A1177" s="91"/>
      <c r="B1177" s="91"/>
      <c r="C1177" s="91"/>
      <c r="D1177" s="91"/>
      <c r="E1177" s="91"/>
    </row>
    <row r="1178" spans="1:5" customFormat="1" x14ac:dyDescent="0.25">
      <c r="A1178" s="91"/>
      <c r="B1178" s="91"/>
      <c r="C1178" s="91"/>
      <c r="D1178" s="91"/>
      <c r="E1178" s="91"/>
    </row>
    <row r="1179" spans="1:5" customFormat="1" x14ac:dyDescent="0.25">
      <c r="A1179" s="91"/>
      <c r="B1179" s="91"/>
      <c r="C1179" s="91"/>
      <c r="D1179" s="91"/>
      <c r="E1179" s="91"/>
    </row>
    <row r="1180" spans="1:5" customFormat="1" x14ac:dyDescent="0.25">
      <c r="A1180" s="91"/>
      <c r="B1180" s="91"/>
      <c r="C1180" s="91"/>
      <c r="D1180" s="91"/>
      <c r="E1180" s="91"/>
    </row>
    <row r="1181" spans="1:5" customFormat="1" x14ac:dyDescent="0.25">
      <c r="A1181" s="91"/>
      <c r="B1181" s="91"/>
      <c r="C1181" s="91"/>
      <c r="D1181" s="91"/>
      <c r="E1181" s="91"/>
    </row>
    <row r="1182" spans="1:5" customFormat="1" x14ac:dyDescent="0.25">
      <c r="A1182" s="91"/>
      <c r="B1182" s="91"/>
      <c r="C1182" s="91"/>
      <c r="D1182" s="91"/>
      <c r="E1182" s="91"/>
    </row>
    <row r="1183" spans="1:5" customFormat="1" x14ac:dyDescent="0.25">
      <c r="A1183" s="91"/>
      <c r="B1183" s="91"/>
      <c r="C1183" s="91"/>
      <c r="D1183" s="91"/>
      <c r="E1183" s="91"/>
    </row>
    <row r="1184" spans="1:5" customFormat="1" x14ac:dyDescent="0.25">
      <c r="A1184" s="91"/>
      <c r="B1184" s="91"/>
      <c r="C1184" s="93"/>
      <c r="D1184" s="91"/>
      <c r="E1184" s="91"/>
    </row>
    <row r="1185" spans="1:5" customFormat="1" x14ac:dyDescent="0.25">
      <c r="A1185" s="91"/>
      <c r="B1185" s="91"/>
      <c r="C1185" s="93"/>
      <c r="D1185" s="91"/>
      <c r="E1185" s="91"/>
    </row>
    <row r="1186" spans="1:5" customFormat="1" x14ac:dyDescent="0.25">
      <c r="A1186" s="91"/>
      <c r="B1186" s="91"/>
      <c r="C1186" s="93"/>
      <c r="D1186" s="91"/>
      <c r="E1186" s="91"/>
    </row>
    <row r="1187" spans="1:5" customFormat="1" x14ac:dyDescent="0.25">
      <c r="A1187" s="91"/>
      <c r="B1187" s="91"/>
      <c r="C1187" s="93"/>
      <c r="D1187" s="91"/>
      <c r="E1187" s="91"/>
    </row>
    <row r="1188" spans="1:5" customFormat="1" x14ac:dyDescent="0.25">
      <c r="A1188" s="91"/>
      <c r="B1188" s="91"/>
      <c r="C1188" s="93"/>
      <c r="D1188" s="91"/>
      <c r="E1188" s="91"/>
    </row>
    <row r="1189" spans="1:5" customFormat="1" x14ac:dyDescent="0.25">
      <c r="A1189" s="91"/>
      <c r="B1189" s="91"/>
      <c r="C1189" s="93"/>
      <c r="D1189" s="91"/>
      <c r="E1189" s="91"/>
    </row>
    <row r="1190" spans="1:5" customFormat="1" x14ac:dyDescent="0.25">
      <c r="A1190" s="91"/>
      <c r="B1190" s="91"/>
      <c r="C1190" s="93"/>
      <c r="D1190" s="91"/>
      <c r="E1190" s="91"/>
    </row>
    <row r="1191" spans="1:5" customFormat="1" x14ac:dyDescent="0.25">
      <c r="A1191" s="91"/>
      <c r="B1191" s="91"/>
      <c r="C1191" s="93"/>
      <c r="D1191" s="91"/>
      <c r="E1191" s="91"/>
    </row>
    <row r="1192" spans="1:5" customFormat="1" x14ac:dyDescent="0.25">
      <c r="A1192" s="91"/>
      <c r="B1192" s="91"/>
      <c r="C1192" s="93"/>
      <c r="D1192" s="91"/>
      <c r="E1192" s="91"/>
    </row>
    <row r="1193" spans="1:5" customFormat="1" x14ac:dyDescent="0.25">
      <c r="A1193" s="91"/>
      <c r="B1193" s="91"/>
      <c r="C1193" s="93"/>
      <c r="D1193" s="91"/>
      <c r="E1193" s="91"/>
    </row>
    <row r="1194" spans="1:5" customFormat="1" x14ac:dyDescent="0.25">
      <c r="A1194" s="91"/>
      <c r="B1194" s="91"/>
      <c r="C1194" s="93"/>
      <c r="D1194" s="91"/>
      <c r="E1194" s="91"/>
    </row>
    <row r="1195" spans="1:5" customFormat="1" x14ac:dyDescent="0.25">
      <c r="A1195" s="91"/>
      <c r="B1195" s="91"/>
      <c r="C1195" s="93"/>
      <c r="D1195" s="91"/>
      <c r="E1195" s="91"/>
    </row>
    <row r="1196" spans="1:5" customFormat="1" x14ac:dyDescent="0.25">
      <c r="A1196" s="91"/>
      <c r="B1196" s="91"/>
      <c r="C1196" s="93"/>
      <c r="D1196" s="91"/>
      <c r="E1196" s="91"/>
    </row>
    <row r="1197" spans="1:5" customFormat="1" x14ac:dyDescent="0.25">
      <c r="A1197" s="91"/>
      <c r="B1197" s="91"/>
      <c r="C1197" s="93"/>
      <c r="D1197" s="91"/>
      <c r="E1197" s="91"/>
    </row>
    <row r="1198" spans="1:5" customFormat="1" x14ac:dyDescent="0.25">
      <c r="A1198" s="91"/>
      <c r="B1198" s="91"/>
      <c r="C1198" s="93"/>
      <c r="D1198" s="91"/>
      <c r="E1198" s="91"/>
    </row>
    <row r="1199" spans="1:5" customFormat="1" x14ac:dyDescent="0.25">
      <c r="A1199" s="91"/>
      <c r="B1199" s="91"/>
      <c r="C1199" s="93"/>
      <c r="D1199" s="91"/>
      <c r="E1199" s="91"/>
    </row>
    <row r="1200" spans="1:5" customFormat="1" x14ac:dyDescent="0.25">
      <c r="A1200" s="91"/>
      <c r="B1200" s="91"/>
      <c r="C1200" s="93"/>
      <c r="D1200" s="91"/>
      <c r="E1200" s="91"/>
    </row>
    <row r="1201" spans="1:5" customFormat="1" x14ac:dyDescent="0.25">
      <c r="A1201" s="91"/>
      <c r="B1201" s="91"/>
      <c r="C1201" s="93"/>
      <c r="D1201" s="91"/>
      <c r="E1201" s="91"/>
    </row>
    <row r="1202" spans="1:5" customFormat="1" x14ac:dyDescent="0.25">
      <c r="A1202" s="91"/>
      <c r="B1202" s="91"/>
      <c r="C1202" s="93"/>
      <c r="D1202" s="91"/>
      <c r="E1202" s="91"/>
    </row>
    <row r="1203" spans="1:5" customFormat="1" x14ac:dyDescent="0.25">
      <c r="A1203" s="91"/>
      <c r="B1203" s="91"/>
      <c r="C1203" s="93"/>
      <c r="D1203" s="91"/>
      <c r="E1203" s="91"/>
    </row>
    <row r="1204" spans="1:5" customFormat="1" x14ac:dyDescent="0.25">
      <c r="A1204" s="91"/>
      <c r="B1204" s="91"/>
      <c r="C1204" s="93"/>
      <c r="D1204" s="91"/>
      <c r="E1204" s="91"/>
    </row>
    <row r="1205" spans="1:5" customFormat="1" x14ac:dyDescent="0.25">
      <c r="A1205" s="91"/>
      <c r="B1205" s="91"/>
      <c r="C1205" s="93"/>
      <c r="D1205" s="91"/>
      <c r="E1205" s="91"/>
    </row>
    <row r="1206" spans="1:5" customFormat="1" x14ac:dyDescent="0.25">
      <c r="A1206" s="91"/>
      <c r="B1206" s="91"/>
      <c r="C1206" s="93"/>
      <c r="D1206" s="91"/>
      <c r="E1206" s="91"/>
    </row>
    <row r="1207" spans="1:5" customFormat="1" x14ac:dyDescent="0.25">
      <c r="A1207" s="91"/>
      <c r="B1207" s="91"/>
      <c r="C1207" s="93"/>
      <c r="D1207" s="91"/>
      <c r="E1207" s="91"/>
    </row>
    <row r="1208" spans="1:5" customFormat="1" x14ac:dyDescent="0.25">
      <c r="A1208" s="91"/>
      <c r="B1208" s="91"/>
      <c r="C1208" s="93"/>
      <c r="D1208" s="91"/>
      <c r="E1208" s="91"/>
    </row>
    <row r="1209" spans="1:5" customFormat="1" x14ac:dyDescent="0.25">
      <c r="A1209" s="91"/>
      <c r="B1209" s="91"/>
      <c r="C1209" s="93"/>
      <c r="D1209" s="91"/>
      <c r="E1209" s="91"/>
    </row>
    <row r="1210" spans="1:5" customFormat="1" x14ac:dyDescent="0.25">
      <c r="A1210" s="91"/>
      <c r="B1210" s="91"/>
      <c r="C1210" s="93"/>
      <c r="D1210" s="91"/>
      <c r="E1210" s="91"/>
    </row>
    <row r="1211" spans="1:5" customFormat="1" x14ac:dyDescent="0.25">
      <c r="A1211" s="91"/>
      <c r="B1211" s="91"/>
      <c r="C1211" s="93"/>
      <c r="D1211" s="91"/>
      <c r="E1211" s="91"/>
    </row>
    <row r="1212" spans="1:5" customFormat="1" x14ac:dyDescent="0.25">
      <c r="A1212" s="91"/>
      <c r="B1212" s="91"/>
      <c r="C1212" s="93"/>
      <c r="D1212" s="91"/>
      <c r="E1212" s="91"/>
    </row>
    <row r="1213" spans="1:5" customFormat="1" x14ac:dyDescent="0.25">
      <c r="A1213" s="91"/>
      <c r="B1213" s="91"/>
      <c r="C1213" s="93"/>
      <c r="D1213" s="91"/>
      <c r="E1213" s="91"/>
    </row>
    <row r="1214" spans="1:5" customFormat="1" x14ac:dyDescent="0.25">
      <c r="A1214" s="91"/>
      <c r="B1214" s="91"/>
      <c r="C1214" s="93"/>
      <c r="D1214" s="91"/>
      <c r="E1214" s="91"/>
    </row>
    <row r="1215" spans="1:5" customFormat="1" x14ac:dyDescent="0.25">
      <c r="A1215" s="91"/>
      <c r="B1215" s="91"/>
      <c r="C1215" s="93"/>
      <c r="D1215" s="91"/>
      <c r="E1215" s="91"/>
    </row>
    <row r="1216" spans="1:5" customFormat="1" x14ac:dyDescent="0.25">
      <c r="A1216" s="91"/>
      <c r="B1216" s="91"/>
      <c r="C1216" s="93"/>
      <c r="D1216" s="91"/>
      <c r="E1216" s="91"/>
    </row>
    <row r="1217" spans="1:5" customFormat="1" x14ac:dyDescent="0.25">
      <c r="A1217" s="91"/>
      <c r="B1217" s="91"/>
      <c r="C1217" s="93"/>
      <c r="D1217" s="91"/>
      <c r="E1217" s="91"/>
    </row>
    <row r="1218" spans="1:5" customFormat="1" x14ac:dyDescent="0.25">
      <c r="A1218" s="91"/>
      <c r="B1218" s="91"/>
      <c r="C1218" s="93"/>
      <c r="D1218" s="91"/>
      <c r="E1218" s="91"/>
    </row>
    <row r="1219" spans="1:5" customFormat="1" x14ac:dyDescent="0.25">
      <c r="A1219" s="91"/>
      <c r="B1219" s="91"/>
      <c r="C1219" s="93"/>
      <c r="D1219" s="91"/>
      <c r="E1219" s="91"/>
    </row>
    <row r="1220" spans="1:5" customFormat="1" x14ac:dyDescent="0.25">
      <c r="A1220" s="91"/>
      <c r="B1220" s="91"/>
      <c r="C1220" s="93"/>
      <c r="D1220" s="91"/>
      <c r="E1220" s="91"/>
    </row>
    <row r="1221" spans="1:5" customFormat="1" x14ac:dyDescent="0.25">
      <c r="A1221" s="91"/>
      <c r="B1221" s="91"/>
      <c r="C1221" s="93"/>
      <c r="D1221" s="91"/>
      <c r="E1221" s="91"/>
    </row>
    <row r="1222" spans="1:5" customFormat="1" x14ac:dyDescent="0.25">
      <c r="A1222" s="91"/>
      <c r="B1222" s="91"/>
      <c r="C1222" s="93"/>
      <c r="D1222" s="91"/>
      <c r="E1222" s="91"/>
    </row>
    <row r="1223" spans="1:5" customFormat="1" x14ac:dyDescent="0.25">
      <c r="A1223" s="91"/>
      <c r="B1223" s="91"/>
      <c r="C1223" s="93"/>
      <c r="D1223" s="91"/>
      <c r="E1223" s="91"/>
    </row>
    <row r="1224" spans="1:5" customFormat="1" x14ac:dyDescent="0.25">
      <c r="A1224" s="91"/>
      <c r="B1224" s="91"/>
      <c r="C1224" s="93"/>
      <c r="D1224" s="91"/>
      <c r="E1224" s="91"/>
    </row>
    <row r="1225" spans="1:5" customFormat="1" x14ac:dyDescent="0.25">
      <c r="A1225" s="91"/>
      <c r="B1225" s="91"/>
      <c r="C1225" s="93"/>
      <c r="D1225" s="91"/>
      <c r="E1225" s="91"/>
    </row>
    <row r="1226" spans="1:5" customFormat="1" x14ac:dyDescent="0.25">
      <c r="A1226" s="91"/>
      <c r="B1226" s="91"/>
      <c r="C1226" s="93"/>
      <c r="D1226" s="91"/>
      <c r="E1226" s="91"/>
    </row>
    <row r="1227" spans="1:5" customFormat="1" x14ac:dyDescent="0.25">
      <c r="A1227" s="91"/>
      <c r="B1227" s="91"/>
      <c r="C1227" s="93"/>
      <c r="D1227" s="91"/>
      <c r="E1227" s="91"/>
    </row>
    <row r="1228" spans="1:5" customFormat="1" x14ac:dyDescent="0.25">
      <c r="A1228" s="91"/>
      <c r="B1228" s="91"/>
      <c r="C1228" s="93"/>
      <c r="D1228" s="91"/>
      <c r="E1228" s="91"/>
    </row>
    <row r="1229" spans="1:5" customFormat="1" x14ac:dyDescent="0.25">
      <c r="A1229" s="91"/>
      <c r="B1229" s="91"/>
      <c r="C1229" s="93"/>
      <c r="D1229" s="91"/>
      <c r="E1229" s="91"/>
    </row>
    <row r="1230" spans="1:5" customFormat="1" x14ac:dyDescent="0.25">
      <c r="A1230" s="91"/>
      <c r="B1230" s="91"/>
      <c r="C1230" s="93"/>
      <c r="D1230" s="91"/>
      <c r="E1230" s="91"/>
    </row>
    <row r="1231" spans="1:5" customFormat="1" x14ac:dyDescent="0.25">
      <c r="A1231" s="91"/>
      <c r="B1231" s="91"/>
      <c r="C1231" s="93"/>
      <c r="D1231" s="91"/>
      <c r="E1231" s="91"/>
    </row>
    <row r="1232" spans="1:5" customFormat="1" x14ac:dyDescent="0.25">
      <c r="A1232" s="91"/>
      <c r="B1232" s="91"/>
      <c r="C1232" s="93"/>
      <c r="D1232" s="91"/>
      <c r="E1232" s="91"/>
    </row>
    <row r="1233" spans="1:5" customFormat="1" x14ac:dyDescent="0.25">
      <c r="A1233" s="91"/>
      <c r="B1233" s="91"/>
      <c r="C1233" s="93"/>
      <c r="D1233" s="91"/>
      <c r="E1233" s="91"/>
    </row>
    <row r="1234" spans="1:5" customFormat="1" x14ac:dyDescent="0.25">
      <c r="A1234" s="91"/>
      <c r="B1234" s="91"/>
      <c r="C1234" s="93"/>
      <c r="D1234" s="91"/>
      <c r="E1234" s="91"/>
    </row>
    <row r="1235" spans="1:5" customFormat="1" x14ac:dyDescent="0.25">
      <c r="A1235" s="91"/>
      <c r="B1235" s="91"/>
      <c r="C1235" s="93"/>
      <c r="D1235" s="91"/>
      <c r="E1235" s="91"/>
    </row>
    <row r="1236" spans="1:5" customFormat="1" x14ac:dyDescent="0.25">
      <c r="A1236" s="91"/>
      <c r="B1236" s="91"/>
      <c r="C1236" s="93"/>
      <c r="D1236" s="91"/>
      <c r="E1236" s="91"/>
    </row>
    <row r="1237" spans="1:5" customFormat="1" x14ac:dyDescent="0.25">
      <c r="A1237" s="91"/>
      <c r="B1237" s="91"/>
      <c r="C1237" s="93"/>
      <c r="D1237" s="91"/>
      <c r="E1237" s="91"/>
    </row>
    <row r="1238" spans="1:5" customFormat="1" x14ac:dyDescent="0.25">
      <c r="A1238" s="91"/>
      <c r="B1238" s="91"/>
      <c r="C1238" s="93"/>
      <c r="D1238" s="91"/>
      <c r="E1238" s="91"/>
    </row>
    <row r="1239" spans="1:5" customFormat="1" x14ac:dyDescent="0.25">
      <c r="A1239" s="91"/>
      <c r="B1239" s="91"/>
      <c r="C1239" s="93"/>
      <c r="D1239" s="91"/>
      <c r="E1239" s="91"/>
    </row>
    <row r="1240" spans="1:5" customFormat="1" x14ac:dyDescent="0.25">
      <c r="A1240" s="91"/>
      <c r="B1240" s="91"/>
      <c r="C1240" s="93"/>
      <c r="D1240" s="91"/>
      <c r="E1240" s="91"/>
    </row>
    <row r="1241" spans="1:5" customFormat="1" x14ac:dyDescent="0.25">
      <c r="A1241" s="91"/>
      <c r="B1241" s="91"/>
      <c r="C1241" s="93"/>
      <c r="D1241" s="91"/>
      <c r="E1241" s="91"/>
    </row>
    <row r="1242" spans="1:5" customFormat="1" x14ac:dyDescent="0.25">
      <c r="A1242" s="91"/>
      <c r="B1242" s="91"/>
      <c r="C1242" s="93"/>
      <c r="D1242" s="91"/>
      <c r="E1242" s="91"/>
    </row>
    <row r="1243" spans="1:5" customFormat="1" x14ac:dyDescent="0.25">
      <c r="A1243" s="91"/>
      <c r="B1243" s="91"/>
      <c r="C1243" s="93"/>
      <c r="D1243" s="91"/>
      <c r="E1243" s="91"/>
    </row>
    <row r="1244" spans="1:5" customFormat="1" x14ac:dyDescent="0.25">
      <c r="A1244" s="91"/>
      <c r="B1244" s="91"/>
      <c r="C1244" s="93"/>
      <c r="D1244" s="91"/>
      <c r="E1244" s="91"/>
    </row>
    <row r="1245" spans="1:5" customFormat="1" x14ac:dyDescent="0.25">
      <c r="A1245" s="91"/>
      <c r="B1245" s="91"/>
      <c r="C1245" s="93"/>
      <c r="D1245" s="91"/>
      <c r="E1245" s="91"/>
    </row>
    <row r="1246" spans="1:5" customFormat="1" x14ac:dyDescent="0.25">
      <c r="A1246" s="91"/>
      <c r="B1246" s="91"/>
      <c r="C1246" s="93"/>
      <c r="D1246" s="91"/>
      <c r="E1246" s="91"/>
    </row>
    <row r="1247" spans="1:5" customFormat="1" x14ac:dyDescent="0.25">
      <c r="A1247" s="91"/>
      <c r="B1247" s="91"/>
      <c r="C1247" s="93"/>
      <c r="D1247" s="91"/>
      <c r="E1247" s="91"/>
    </row>
    <row r="1248" spans="1:5" customFormat="1" x14ac:dyDescent="0.25">
      <c r="A1248" s="91"/>
      <c r="B1248" s="91"/>
      <c r="C1248" s="93"/>
      <c r="D1248" s="91"/>
      <c r="E1248" s="91"/>
    </row>
    <row r="1249" spans="1:5" customFormat="1" x14ac:dyDescent="0.25">
      <c r="A1249" s="91"/>
      <c r="B1249" s="91"/>
      <c r="C1249" s="93"/>
      <c r="D1249" s="91"/>
      <c r="E1249" s="91"/>
    </row>
    <row r="1250" spans="1:5" customFormat="1" x14ac:dyDescent="0.25">
      <c r="A1250" s="91"/>
      <c r="B1250" s="91"/>
      <c r="C1250" s="93"/>
      <c r="D1250" s="91"/>
      <c r="E1250" s="91"/>
    </row>
    <row r="1251" spans="1:5" customFormat="1" x14ac:dyDescent="0.25">
      <c r="A1251" s="91"/>
      <c r="B1251" s="91"/>
      <c r="C1251" s="93"/>
      <c r="D1251" s="91"/>
      <c r="E1251" s="91"/>
    </row>
    <row r="1252" spans="1:5" customFormat="1" x14ac:dyDescent="0.25">
      <c r="A1252" s="91"/>
      <c r="B1252" s="91"/>
      <c r="C1252" s="93"/>
      <c r="D1252" s="91"/>
      <c r="E1252" s="91"/>
    </row>
    <row r="1253" spans="1:5" customFormat="1" x14ac:dyDescent="0.25">
      <c r="A1253" s="91"/>
      <c r="B1253" s="91"/>
      <c r="C1253" s="93"/>
      <c r="D1253" s="91"/>
      <c r="E1253" s="91"/>
    </row>
    <row r="1254" spans="1:5" customFormat="1" x14ac:dyDescent="0.25">
      <c r="A1254" s="91"/>
      <c r="B1254" s="91"/>
      <c r="C1254" s="93"/>
      <c r="D1254" s="91"/>
      <c r="E1254" s="91"/>
    </row>
    <row r="1255" spans="1:5" customFormat="1" x14ac:dyDescent="0.25">
      <c r="A1255" s="91"/>
      <c r="B1255" s="91"/>
      <c r="C1255" s="93"/>
      <c r="D1255" s="91"/>
      <c r="E1255" s="91"/>
    </row>
    <row r="1256" spans="1:5" customFormat="1" x14ac:dyDescent="0.25">
      <c r="A1256" s="91"/>
      <c r="B1256" s="91"/>
      <c r="C1256" s="93"/>
      <c r="D1256" s="91"/>
      <c r="E1256" s="91"/>
    </row>
    <row r="1257" spans="1:5" customFormat="1" x14ac:dyDescent="0.25">
      <c r="A1257" s="91"/>
      <c r="B1257" s="91"/>
      <c r="C1257" s="93"/>
      <c r="D1257" s="91"/>
      <c r="E1257" s="91"/>
    </row>
    <row r="1258" spans="1:5" customFormat="1" x14ac:dyDescent="0.25">
      <c r="A1258" s="91"/>
      <c r="B1258" s="91"/>
      <c r="C1258" s="93"/>
      <c r="D1258" s="91"/>
      <c r="E1258" s="91"/>
    </row>
    <row r="1259" spans="1:5" customFormat="1" x14ac:dyDescent="0.25">
      <c r="A1259" s="91"/>
      <c r="B1259" s="91"/>
      <c r="C1259" s="93"/>
      <c r="D1259" s="91"/>
      <c r="E1259" s="91"/>
    </row>
    <row r="1260" spans="1:5" customFormat="1" x14ac:dyDescent="0.25">
      <c r="A1260" s="91"/>
      <c r="B1260" s="91"/>
      <c r="C1260" s="93"/>
      <c r="D1260" s="91"/>
      <c r="E1260" s="91"/>
    </row>
    <row r="1261" spans="1:5" customFormat="1" x14ac:dyDescent="0.25">
      <c r="A1261" s="91"/>
      <c r="B1261" s="91"/>
      <c r="C1261" s="93"/>
      <c r="D1261" s="91"/>
      <c r="E1261" s="91"/>
    </row>
    <row r="1262" spans="1:5" customFormat="1" x14ac:dyDescent="0.25">
      <c r="A1262" s="91"/>
      <c r="B1262" s="91"/>
      <c r="C1262" s="93"/>
      <c r="D1262" s="91"/>
      <c r="E1262" s="91"/>
    </row>
    <row r="1263" spans="1:5" customFormat="1" x14ac:dyDescent="0.25">
      <c r="A1263" s="91"/>
      <c r="B1263" s="91"/>
      <c r="C1263" s="93"/>
      <c r="D1263" s="91"/>
      <c r="E1263" s="91"/>
    </row>
    <row r="1264" spans="1:5" customFormat="1" x14ac:dyDescent="0.25">
      <c r="A1264" s="91"/>
      <c r="B1264" s="91"/>
      <c r="C1264" s="93"/>
      <c r="D1264" s="91"/>
      <c r="E1264" s="91"/>
    </row>
    <row r="1265" spans="1:5" customFormat="1" x14ac:dyDescent="0.25">
      <c r="A1265" s="91"/>
      <c r="B1265" s="91"/>
      <c r="C1265" s="93"/>
      <c r="D1265" s="91"/>
      <c r="E1265" s="91"/>
    </row>
    <row r="1266" spans="1:5" customFormat="1" x14ac:dyDescent="0.25">
      <c r="A1266" s="91"/>
      <c r="B1266" s="91"/>
      <c r="C1266" s="93"/>
      <c r="D1266" s="91"/>
      <c r="E1266" s="91"/>
    </row>
    <row r="1267" spans="1:5" customFormat="1" x14ac:dyDescent="0.25">
      <c r="A1267" s="91"/>
      <c r="B1267" s="91"/>
      <c r="C1267" s="93"/>
      <c r="D1267" s="91"/>
      <c r="E1267" s="91"/>
    </row>
    <row r="1268" spans="1:5" customFormat="1" x14ac:dyDescent="0.25">
      <c r="A1268" s="91"/>
      <c r="B1268" s="91"/>
      <c r="C1268" s="93"/>
      <c r="D1268" s="91"/>
      <c r="E1268" s="91"/>
    </row>
    <row r="1269" spans="1:5" customFormat="1" x14ac:dyDescent="0.25">
      <c r="A1269" s="91"/>
      <c r="B1269" s="91"/>
      <c r="C1269" s="93"/>
      <c r="D1269" s="91"/>
      <c r="E1269" s="91"/>
    </row>
    <row r="1270" spans="1:5" customFormat="1" x14ac:dyDescent="0.25">
      <c r="A1270" s="91"/>
      <c r="B1270" s="91"/>
      <c r="C1270" s="93"/>
      <c r="D1270" s="91"/>
      <c r="E1270" s="91"/>
    </row>
    <row r="1271" spans="1:5" customFormat="1" x14ac:dyDescent="0.25">
      <c r="A1271" s="91"/>
      <c r="B1271" s="91"/>
      <c r="C1271" s="93"/>
      <c r="D1271" s="91"/>
      <c r="E1271" s="91"/>
    </row>
    <row r="1272" spans="1:5" customFormat="1" x14ac:dyDescent="0.25">
      <c r="A1272" s="91"/>
      <c r="B1272" s="91"/>
      <c r="C1272" s="93"/>
      <c r="D1272" s="91"/>
      <c r="E1272" s="91"/>
    </row>
    <row r="1273" spans="1:5" customFormat="1" x14ac:dyDescent="0.25">
      <c r="A1273" s="91"/>
      <c r="B1273" s="91"/>
      <c r="C1273" s="93"/>
      <c r="D1273" s="91"/>
      <c r="E1273" s="91"/>
    </row>
    <row r="1274" spans="1:5" customFormat="1" x14ac:dyDescent="0.25">
      <c r="A1274" s="91"/>
      <c r="B1274" s="91"/>
      <c r="C1274" s="93"/>
      <c r="D1274" s="91"/>
      <c r="E1274" s="91"/>
    </row>
    <row r="1275" spans="1:5" customFormat="1" x14ac:dyDescent="0.25">
      <c r="A1275" s="91"/>
      <c r="B1275" s="91"/>
      <c r="C1275" s="93"/>
      <c r="D1275" s="91"/>
      <c r="E1275" s="91"/>
    </row>
    <row r="1276" spans="1:5" customFormat="1" x14ac:dyDescent="0.25">
      <c r="A1276" s="91"/>
      <c r="B1276" s="91"/>
      <c r="C1276" s="93"/>
      <c r="D1276" s="91"/>
      <c r="E1276" s="91"/>
    </row>
    <row r="1277" spans="1:5" customFormat="1" x14ac:dyDescent="0.25">
      <c r="A1277" s="91"/>
      <c r="B1277" s="91"/>
      <c r="C1277" s="93"/>
      <c r="D1277" s="91"/>
      <c r="E1277" s="91"/>
    </row>
    <row r="1278" spans="1:5" customFormat="1" x14ac:dyDescent="0.25">
      <c r="A1278" s="91"/>
      <c r="B1278" s="91"/>
      <c r="C1278" s="93"/>
      <c r="D1278" s="91"/>
      <c r="E1278" s="91"/>
    </row>
    <row r="1279" spans="1:5" customFormat="1" x14ac:dyDescent="0.25">
      <c r="A1279" s="91"/>
      <c r="B1279" s="91"/>
      <c r="C1279" s="93"/>
      <c r="D1279" s="91"/>
      <c r="E1279" s="91"/>
    </row>
    <row r="1280" spans="1:5" customFormat="1" x14ac:dyDescent="0.25">
      <c r="A1280" s="91"/>
      <c r="B1280" s="91"/>
      <c r="C1280" s="93"/>
      <c r="D1280" s="91"/>
      <c r="E1280" s="91"/>
    </row>
    <row r="1281" spans="1:5" customFormat="1" x14ac:dyDescent="0.25">
      <c r="A1281" s="91"/>
      <c r="B1281" s="91"/>
      <c r="C1281" s="93"/>
      <c r="D1281" s="91"/>
      <c r="E1281" s="91"/>
    </row>
    <row r="1282" spans="1:5" customFormat="1" x14ac:dyDescent="0.25">
      <c r="A1282" s="91"/>
      <c r="B1282" s="91"/>
      <c r="C1282" s="93"/>
      <c r="D1282" s="91"/>
      <c r="E1282" s="91"/>
    </row>
    <row r="1283" spans="1:5" customFormat="1" x14ac:dyDescent="0.25">
      <c r="A1283" s="91"/>
      <c r="B1283" s="91"/>
      <c r="C1283" s="93"/>
      <c r="D1283" s="91"/>
      <c r="E1283" s="91"/>
    </row>
    <row r="1284" spans="1:5" customFormat="1" x14ac:dyDescent="0.25">
      <c r="A1284" s="91"/>
      <c r="B1284" s="91"/>
      <c r="C1284" s="93"/>
      <c r="D1284" s="91"/>
      <c r="E1284" s="91"/>
    </row>
    <row r="1285" spans="1:5" customFormat="1" x14ac:dyDescent="0.25">
      <c r="A1285" s="91"/>
      <c r="B1285" s="91"/>
      <c r="C1285" s="93"/>
      <c r="D1285" s="91"/>
      <c r="E1285" s="91"/>
    </row>
    <row r="1286" spans="1:5" customFormat="1" x14ac:dyDescent="0.25">
      <c r="A1286" s="91"/>
      <c r="B1286" s="91"/>
      <c r="C1286" s="93"/>
      <c r="D1286" s="91"/>
      <c r="E1286" s="91"/>
    </row>
    <row r="1287" spans="1:5" customFormat="1" x14ac:dyDescent="0.25">
      <c r="A1287" s="91"/>
      <c r="B1287" s="91"/>
      <c r="C1287" s="93"/>
      <c r="D1287" s="91"/>
      <c r="E1287" s="91"/>
    </row>
    <row r="1288" spans="1:5" customFormat="1" x14ac:dyDescent="0.25">
      <c r="A1288" s="91"/>
      <c r="B1288" s="91"/>
      <c r="C1288" s="93"/>
      <c r="D1288" s="91"/>
      <c r="E1288" s="91"/>
    </row>
    <row r="1289" spans="1:5" customFormat="1" x14ac:dyDescent="0.25">
      <c r="A1289" s="91"/>
      <c r="B1289" s="91"/>
      <c r="C1289" s="93"/>
      <c r="D1289" s="91"/>
      <c r="E1289" s="91"/>
    </row>
    <row r="1290" spans="1:5" customFormat="1" x14ac:dyDescent="0.25">
      <c r="A1290" s="91"/>
      <c r="B1290" s="91"/>
      <c r="C1290" s="93"/>
      <c r="D1290" s="91"/>
      <c r="E1290" s="91"/>
    </row>
    <row r="1291" spans="1:5" customFormat="1" x14ac:dyDescent="0.25">
      <c r="A1291" s="91"/>
      <c r="B1291" s="91"/>
      <c r="C1291" s="93"/>
      <c r="D1291" s="91"/>
      <c r="E1291" s="91"/>
    </row>
    <row r="1292" spans="1:5" customFormat="1" x14ac:dyDescent="0.25">
      <c r="A1292" s="91"/>
      <c r="B1292" s="91"/>
      <c r="C1292" s="93"/>
      <c r="D1292" s="91"/>
      <c r="E1292" s="91"/>
    </row>
    <row r="1293" spans="1:5" customFormat="1" x14ac:dyDescent="0.25">
      <c r="A1293" s="91"/>
      <c r="B1293" s="91"/>
      <c r="C1293" s="93"/>
      <c r="D1293" s="91"/>
      <c r="E1293" s="91"/>
    </row>
    <row r="1294" spans="1:5" customFormat="1" x14ac:dyDescent="0.25">
      <c r="A1294" s="91"/>
      <c r="B1294" s="91"/>
      <c r="C1294" s="93"/>
      <c r="D1294" s="91"/>
      <c r="E1294" s="91"/>
    </row>
    <row r="1295" spans="1:5" customFormat="1" x14ac:dyDescent="0.25">
      <c r="A1295" s="91"/>
      <c r="B1295" s="91"/>
      <c r="C1295" s="93"/>
      <c r="D1295" s="91"/>
      <c r="E1295" s="91"/>
    </row>
    <row r="1296" spans="1:5" customFormat="1" x14ac:dyDescent="0.25">
      <c r="A1296" s="91"/>
      <c r="B1296" s="91"/>
      <c r="C1296" s="93"/>
      <c r="D1296" s="91"/>
      <c r="E1296" s="91"/>
    </row>
    <row r="1297" spans="1:5" customFormat="1" x14ac:dyDescent="0.25">
      <c r="A1297" s="91"/>
      <c r="B1297" s="91"/>
      <c r="C1297" s="93"/>
      <c r="D1297" s="91"/>
      <c r="E1297" s="91"/>
    </row>
    <row r="1298" spans="1:5" customFormat="1" x14ac:dyDescent="0.25">
      <c r="A1298" s="91"/>
      <c r="B1298" s="91"/>
      <c r="C1298" s="93"/>
      <c r="D1298" s="91"/>
      <c r="E1298" s="91"/>
    </row>
    <row r="1299" spans="1:5" customFormat="1" x14ac:dyDescent="0.25">
      <c r="A1299" s="91"/>
      <c r="B1299" s="91"/>
      <c r="C1299" s="93"/>
      <c r="D1299" s="91"/>
      <c r="E1299" s="91"/>
    </row>
    <row r="1300" spans="1:5" customFormat="1" x14ac:dyDescent="0.25">
      <c r="A1300" s="91"/>
      <c r="B1300" s="91"/>
      <c r="C1300" s="93"/>
      <c r="D1300" s="91"/>
      <c r="E1300" s="91"/>
    </row>
    <row r="1301" spans="1:5" customFormat="1" x14ac:dyDescent="0.25">
      <c r="A1301" s="91"/>
      <c r="B1301" s="91"/>
      <c r="C1301" s="93"/>
      <c r="D1301" s="91"/>
      <c r="E1301" s="91"/>
    </row>
    <row r="1302" spans="1:5" customFormat="1" x14ac:dyDescent="0.25">
      <c r="A1302" s="91"/>
      <c r="B1302" s="91"/>
      <c r="C1302" s="93"/>
      <c r="D1302" s="91"/>
      <c r="E1302" s="91"/>
    </row>
    <row r="1303" spans="1:5" customFormat="1" x14ac:dyDescent="0.25">
      <c r="A1303" s="91"/>
      <c r="B1303" s="91"/>
      <c r="C1303" s="93"/>
      <c r="D1303" s="91"/>
      <c r="E1303" s="91"/>
    </row>
    <row r="1304" spans="1:5" customFormat="1" x14ac:dyDescent="0.25">
      <c r="A1304" s="91"/>
      <c r="B1304" s="91"/>
      <c r="C1304" s="93"/>
      <c r="D1304" s="91"/>
      <c r="E1304" s="91"/>
    </row>
    <row r="1305" spans="1:5" customFormat="1" x14ac:dyDescent="0.25">
      <c r="A1305" s="91"/>
      <c r="B1305" s="91"/>
      <c r="C1305" s="93"/>
      <c r="D1305" s="91"/>
      <c r="E1305" s="91"/>
    </row>
    <row r="1306" spans="1:5" customFormat="1" x14ac:dyDescent="0.25">
      <c r="A1306" s="91"/>
      <c r="B1306" s="91"/>
      <c r="C1306" s="93"/>
      <c r="D1306" s="91"/>
      <c r="E1306" s="91"/>
    </row>
    <row r="1307" spans="1:5" customFormat="1" x14ac:dyDescent="0.25">
      <c r="A1307" s="91"/>
      <c r="B1307" s="91"/>
      <c r="C1307" s="93"/>
      <c r="D1307" s="91"/>
      <c r="E1307" s="91"/>
    </row>
    <row r="1308" spans="1:5" customFormat="1" x14ac:dyDescent="0.25">
      <c r="A1308" s="91"/>
      <c r="B1308" s="91"/>
      <c r="C1308" s="93"/>
      <c r="D1308" s="91"/>
      <c r="E1308" s="91"/>
    </row>
    <row r="1309" spans="1:5" customFormat="1" x14ac:dyDescent="0.25">
      <c r="A1309" s="91"/>
      <c r="B1309" s="91"/>
      <c r="C1309" s="93"/>
      <c r="D1309" s="91"/>
      <c r="E1309" s="91"/>
    </row>
    <row r="1310" spans="1:5" customFormat="1" x14ac:dyDescent="0.25">
      <c r="A1310" s="91"/>
      <c r="B1310" s="91"/>
      <c r="C1310" s="93"/>
      <c r="D1310" s="91"/>
      <c r="E1310" s="91"/>
    </row>
    <row r="1311" spans="1:5" customFormat="1" x14ac:dyDescent="0.25">
      <c r="A1311" s="91"/>
      <c r="B1311" s="91"/>
      <c r="C1311" s="93"/>
      <c r="D1311" s="91"/>
      <c r="E1311" s="91"/>
    </row>
    <row r="1312" spans="1:5" customFormat="1" x14ac:dyDescent="0.25">
      <c r="A1312" s="91"/>
      <c r="B1312" s="91"/>
      <c r="C1312" s="93"/>
      <c r="D1312" s="91"/>
      <c r="E1312" s="91"/>
    </row>
    <row r="1313" spans="1:5" customFormat="1" x14ac:dyDescent="0.25">
      <c r="A1313" s="91"/>
      <c r="B1313" s="91"/>
      <c r="C1313" s="93"/>
      <c r="D1313" s="91"/>
      <c r="E1313" s="91"/>
    </row>
    <row r="1314" spans="1:5" customFormat="1" x14ac:dyDescent="0.25">
      <c r="A1314" s="91"/>
      <c r="B1314" s="91"/>
      <c r="C1314" s="93"/>
      <c r="D1314" s="91"/>
      <c r="E1314" s="91"/>
    </row>
    <row r="1315" spans="1:5" customFormat="1" x14ac:dyDescent="0.25">
      <c r="A1315" s="91"/>
      <c r="B1315" s="91"/>
      <c r="C1315" s="93"/>
      <c r="D1315" s="91"/>
      <c r="E1315" s="91"/>
    </row>
    <row r="1316" spans="1:5" customFormat="1" x14ac:dyDescent="0.25">
      <c r="A1316" s="91"/>
      <c r="B1316" s="91"/>
      <c r="C1316" s="93"/>
      <c r="D1316" s="91"/>
      <c r="E1316" s="91"/>
    </row>
    <row r="1317" spans="1:5" customFormat="1" x14ac:dyDescent="0.25">
      <c r="A1317" s="91"/>
      <c r="B1317" s="91"/>
      <c r="C1317" s="93"/>
      <c r="D1317" s="91"/>
      <c r="E1317" s="91"/>
    </row>
    <row r="1318" spans="1:5" customFormat="1" x14ac:dyDescent="0.25">
      <c r="A1318" s="91"/>
      <c r="B1318" s="91"/>
      <c r="C1318" s="93"/>
      <c r="D1318" s="91"/>
      <c r="E1318" s="91"/>
    </row>
    <row r="1319" spans="1:5" customFormat="1" x14ac:dyDescent="0.25">
      <c r="A1319" s="91"/>
      <c r="B1319" s="91"/>
      <c r="C1319" s="93"/>
      <c r="D1319" s="91"/>
      <c r="E1319" s="91"/>
    </row>
    <row r="1320" spans="1:5" customFormat="1" x14ac:dyDescent="0.25">
      <c r="A1320" s="91"/>
      <c r="B1320" s="91"/>
      <c r="C1320" s="93"/>
      <c r="D1320" s="91"/>
      <c r="E1320" s="91"/>
    </row>
    <row r="1321" spans="1:5" customFormat="1" x14ac:dyDescent="0.25">
      <c r="A1321" s="91"/>
      <c r="B1321" s="91"/>
      <c r="C1321" s="93"/>
      <c r="D1321" s="91"/>
      <c r="E1321" s="91"/>
    </row>
    <row r="1322" spans="1:5" customFormat="1" x14ac:dyDescent="0.25">
      <c r="A1322" s="91"/>
      <c r="B1322" s="91"/>
      <c r="C1322" s="93"/>
      <c r="D1322" s="91"/>
      <c r="E1322" s="91"/>
    </row>
    <row r="1323" spans="1:5" customFormat="1" x14ac:dyDescent="0.25">
      <c r="A1323" s="91"/>
      <c r="B1323" s="91"/>
      <c r="C1323" s="93"/>
      <c r="D1323" s="91"/>
      <c r="E1323" s="91"/>
    </row>
    <row r="1324" spans="1:5" customFormat="1" x14ac:dyDescent="0.25">
      <c r="A1324" s="91"/>
      <c r="B1324" s="91"/>
      <c r="C1324" s="93"/>
      <c r="D1324" s="91"/>
      <c r="E1324" s="91"/>
    </row>
    <row r="1325" spans="1:5" customFormat="1" x14ac:dyDescent="0.25">
      <c r="A1325" s="91"/>
      <c r="B1325" s="91"/>
      <c r="C1325" s="93"/>
      <c r="D1325" s="91"/>
      <c r="E1325" s="91"/>
    </row>
    <row r="1326" spans="1:5" customFormat="1" x14ac:dyDescent="0.25">
      <c r="A1326" s="91"/>
      <c r="B1326" s="91"/>
      <c r="C1326" s="93"/>
      <c r="D1326" s="91"/>
      <c r="E1326" s="91"/>
    </row>
    <row r="1327" spans="1:5" customFormat="1" x14ac:dyDescent="0.25">
      <c r="A1327" s="91"/>
      <c r="B1327" s="91"/>
      <c r="C1327" s="93"/>
      <c r="D1327" s="91"/>
      <c r="E1327" s="91"/>
    </row>
    <row r="1328" spans="1:5" customFormat="1" x14ac:dyDescent="0.25">
      <c r="A1328" s="91"/>
      <c r="B1328" s="91"/>
      <c r="C1328" s="93"/>
      <c r="D1328" s="91"/>
      <c r="E1328" s="91"/>
    </row>
    <row r="1329" spans="1:5" customFormat="1" x14ac:dyDescent="0.25">
      <c r="A1329" s="91"/>
      <c r="B1329" s="91"/>
      <c r="C1329" s="93"/>
      <c r="D1329" s="91"/>
      <c r="E1329" s="91"/>
    </row>
    <row r="1330" spans="1:5" customFormat="1" x14ac:dyDescent="0.25">
      <c r="A1330" s="91"/>
      <c r="B1330" s="91"/>
      <c r="C1330" s="93"/>
      <c r="D1330" s="91"/>
      <c r="E1330" s="91"/>
    </row>
    <row r="1331" spans="1:5" customFormat="1" x14ac:dyDescent="0.25">
      <c r="A1331" s="91"/>
      <c r="B1331" s="91"/>
      <c r="C1331" s="93"/>
      <c r="D1331" s="91"/>
      <c r="E1331" s="91"/>
    </row>
    <row r="1332" spans="1:5" customFormat="1" x14ac:dyDescent="0.25">
      <c r="A1332" s="91"/>
      <c r="B1332" s="91"/>
      <c r="C1332" s="93"/>
      <c r="D1332" s="91"/>
      <c r="E1332" s="91"/>
    </row>
    <row r="1333" spans="1:5" customFormat="1" x14ac:dyDescent="0.25">
      <c r="A1333" s="91"/>
      <c r="B1333" s="91"/>
      <c r="C1333" s="93"/>
      <c r="D1333" s="91"/>
      <c r="E1333" s="91"/>
    </row>
    <row r="1334" spans="1:5" customFormat="1" x14ac:dyDescent="0.25">
      <c r="A1334" s="91"/>
      <c r="B1334" s="91"/>
      <c r="C1334" s="93"/>
      <c r="D1334" s="91"/>
      <c r="E1334" s="91"/>
    </row>
    <row r="1335" spans="1:5" customFormat="1" x14ac:dyDescent="0.25">
      <c r="A1335" s="91"/>
      <c r="B1335" s="91"/>
      <c r="C1335" s="93"/>
      <c r="D1335" s="91"/>
      <c r="E1335" s="91"/>
    </row>
    <row r="1336" spans="1:5" customFormat="1" x14ac:dyDescent="0.25">
      <c r="A1336" s="91"/>
      <c r="B1336" s="91"/>
      <c r="C1336" s="93"/>
      <c r="D1336" s="91"/>
      <c r="E1336" s="91"/>
    </row>
    <row r="1337" spans="1:5" customFormat="1" x14ac:dyDescent="0.25">
      <c r="A1337" s="91"/>
      <c r="B1337" s="91"/>
      <c r="C1337" s="93"/>
      <c r="D1337" s="91"/>
      <c r="E1337" s="91"/>
    </row>
    <row r="1338" spans="1:5" customFormat="1" x14ac:dyDescent="0.25">
      <c r="A1338" s="91"/>
      <c r="B1338" s="91"/>
      <c r="C1338" s="93"/>
      <c r="D1338" s="91"/>
      <c r="E1338" s="91"/>
    </row>
    <row r="1339" spans="1:5" customFormat="1" x14ac:dyDescent="0.25">
      <c r="A1339" s="91"/>
      <c r="B1339" s="91"/>
      <c r="C1339" s="93"/>
      <c r="D1339" s="91"/>
      <c r="E1339" s="91"/>
    </row>
    <row r="1340" spans="1:5" customFormat="1" x14ac:dyDescent="0.25">
      <c r="A1340" s="91"/>
      <c r="B1340" s="91"/>
      <c r="C1340" s="93"/>
      <c r="D1340" s="91"/>
      <c r="E1340" s="91"/>
    </row>
    <row r="1341" spans="1:5" customFormat="1" x14ac:dyDescent="0.25">
      <c r="A1341" s="91"/>
      <c r="B1341" s="91"/>
      <c r="C1341" s="93"/>
      <c r="D1341" s="91"/>
      <c r="E1341" s="91"/>
    </row>
    <row r="1342" spans="1:5" customFormat="1" x14ac:dyDescent="0.25">
      <c r="A1342" s="91"/>
      <c r="B1342" s="91"/>
      <c r="C1342" s="93"/>
      <c r="D1342" s="91"/>
      <c r="E1342" s="91"/>
    </row>
    <row r="1343" spans="1:5" customFormat="1" x14ac:dyDescent="0.25">
      <c r="A1343" s="91"/>
      <c r="B1343" s="91"/>
      <c r="C1343" s="93"/>
      <c r="D1343" s="91"/>
      <c r="E1343" s="91"/>
    </row>
    <row r="1344" spans="1:5" customFormat="1" x14ac:dyDescent="0.25">
      <c r="A1344" s="91"/>
      <c r="B1344" s="91"/>
      <c r="C1344" s="93"/>
      <c r="D1344" s="91"/>
      <c r="E1344" s="91"/>
    </row>
    <row r="1345" spans="1:5" customFormat="1" x14ac:dyDescent="0.25">
      <c r="A1345" s="91"/>
      <c r="B1345" s="91"/>
      <c r="C1345" s="93"/>
      <c r="D1345" s="91"/>
      <c r="E1345" s="91"/>
    </row>
    <row r="1346" spans="1:5" customFormat="1" x14ac:dyDescent="0.25">
      <c r="A1346" s="91"/>
      <c r="B1346" s="91"/>
      <c r="C1346" s="93"/>
      <c r="D1346" s="91"/>
      <c r="E1346" s="91"/>
    </row>
    <row r="1347" spans="1:5" customFormat="1" x14ac:dyDescent="0.25">
      <c r="A1347" s="91"/>
      <c r="B1347" s="91"/>
      <c r="C1347" s="93"/>
      <c r="D1347" s="91"/>
      <c r="E1347" s="91"/>
    </row>
    <row r="1348" spans="1:5" customFormat="1" x14ac:dyDescent="0.25">
      <c r="A1348" s="91"/>
      <c r="B1348" s="91"/>
      <c r="C1348" s="93"/>
      <c r="D1348" s="91"/>
      <c r="E1348" s="91"/>
    </row>
    <row r="1349" spans="1:5" customFormat="1" x14ac:dyDescent="0.25">
      <c r="A1349" s="91"/>
      <c r="B1349" s="91"/>
      <c r="C1349" s="93"/>
      <c r="D1349" s="91"/>
      <c r="E1349" s="91"/>
    </row>
    <row r="1350" spans="1:5" customFormat="1" x14ac:dyDescent="0.25">
      <c r="A1350" s="91"/>
      <c r="B1350" s="91"/>
      <c r="C1350" s="93"/>
      <c r="D1350" s="91"/>
      <c r="E1350" s="91"/>
    </row>
    <row r="1351" spans="1:5" customFormat="1" x14ac:dyDescent="0.25">
      <c r="A1351" s="91"/>
      <c r="B1351" s="91"/>
      <c r="C1351" s="93"/>
      <c r="D1351" s="91"/>
      <c r="E1351" s="91"/>
    </row>
    <row r="1352" spans="1:5" customFormat="1" x14ac:dyDescent="0.25">
      <c r="A1352" s="91"/>
      <c r="B1352" s="91"/>
      <c r="C1352" s="93"/>
      <c r="D1352" s="91"/>
      <c r="E1352" s="91"/>
    </row>
    <row r="1353" spans="1:5" customFormat="1" x14ac:dyDescent="0.25">
      <c r="A1353" s="91"/>
      <c r="B1353" s="91"/>
      <c r="C1353" s="93"/>
      <c r="D1353" s="91"/>
      <c r="E1353" s="91"/>
    </row>
    <row r="1354" spans="1:5" customFormat="1" x14ac:dyDescent="0.25">
      <c r="A1354" s="91"/>
      <c r="B1354" s="91"/>
      <c r="C1354" s="93"/>
      <c r="D1354" s="91"/>
      <c r="E1354" s="91"/>
    </row>
    <row r="1355" spans="1:5" customFormat="1" x14ac:dyDescent="0.25">
      <c r="A1355" s="91"/>
      <c r="B1355" s="91"/>
      <c r="C1355" s="93"/>
      <c r="D1355" s="91"/>
      <c r="E1355" s="91"/>
    </row>
    <row r="1356" spans="1:5" customFormat="1" x14ac:dyDescent="0.25">
      <c r="A1356" s="91"/>
      <c r="B1356" s="91"/>
      <c r="C1356" s="93"/>
      <c r="D1356" s="91"/>
      <c r="E1356" s="91"/>
    </row>
    <row r="1357" spans="1:5" customFormat="1" x14ac:dyDescent="0.25">
      <c r="A1357" s="91"/>
      <c r="B1357" s="91"/>
      <c r="C1357" s="93"/>
      <c r="D1357" s="91"/>
      <c r="E1357" s="91"/>
    </row>
    <row r="1358" spans="1:5" customFormat="1" x14ac:dyDescent="0.25">
      <c r="A1358" s="91"/>
      <c r="B1358" s="91"/>
      <c r="C1358" s="93"/>
      <c r="D1358" s="91"/>
      <c r="E1358" s="91"/>
    </row>
    <row r="1359" spans="1:5" customFormat="1" x14ac:dyDescent="0.25">
      <c r="A1359" s="91"/>
      <c r="B1359" s="91"/>
      <c r="C1359" s="93"/>
      <c r="D1359" s="91"/>
      <c r="E1359" s="91"/>
    </row>
    <row r="1360" spans="1:5" customFormat="1" x14ac:dyDescent="0.25">
      <c r="A1360" s="91"/>
      <c r="B1360" s="91"/>
      <c r="C1360" s="93"/>
      <c r="D1360" s="91"/>
      <c r="E1360" s="91"/>
    </row>
    <row r="1361" spans="1:5" customFormat="1" x14ac:dyDescent="0.25">
      <c r="A1361" s="91"/>
      <c r="B1361" s="91"/>
      <c r="C1361" s="93"/>
      <c r="D1361" s="91"/>
      <c r="E1361" s="91"/>
    </row>
    <row r="1362" spans="1:5" customFormat="1" x14ac:dyDescent="0.25">
      <c r="A1362" s="91"/>
      <c r="B1362" s="91"/>
      <c r="C1362" s="93"/>
      <c r="D1362" s="91"/>
      <c r="E1362" s="91"/>
    </row>
    <row r="1363" spans="1:5" customFormat="1" x14ac:dyDescent="0.25">
      <c r="A1363" s="91"/>
      <c r="B1363" s="91"/>
      <c r="C1363" s="93"/>
      <c r="D1363" s="91"/>
      <c r="E1363" s="91"/>
    </row>
    <row r="1364" spans="1:5" customFormat="1" x14ac:dyDescent="0.25">
      <c r="A1364" s="91"/>
      <c r="B1364" s="91"/>
      <c r="C1364" s="93"/>
      <c r="D1364" s="91"/>
      <c r="E1364" s="91"/>
    </row>
    <row r="1365" spans="1:5" customFormat="1" x14ac:dyDescent="0.25">
      <c r="A1365" s="91"/>
      <c r="B1365" s="91"/>
      <c r="C1365" s="93"/>
      <c r="D1365" s="91"/>
      <c r="E1365" s="91"/>
    </row>
    <row r="1366" spans="1:5" customFormat="1" x14ac:dyDescent="0.25">
      <c r="A1366" s="91"/>
      <c r="B1366" s="91"/>
      <c r="C1366" s="93"/>
      <c r="D1366" s="91"/>
      <c r="E1366" s="91"/>
    </row>
    <row r="1367" spans="1:5" customFormat="1" x14ac:dyDescent="0.25">
      <c r="A1367" s="91"/>
      <c r="B1367" s="91"/>
      <c r="C1367" s="93"/>
      <c r="D1367" s="91"/>
      <c r="E1367" s="91"/>
    </row>
    <row r="1368" spans="1:5" customFormat="1" x14ac:dyDescent="0.25">
      <c r="A1368" s="91"/>
      <c r="B1368" s="91"/>
      <c r="C1368" s="93"/>
      <c r="D1368" s="91"/>
      <c r="E1368" s="91"/>
    </row>
    <row r="1369" spans="1:5" customFormat="1" x14ac:dyDescent="0.25">
      <c r="A1369" s="91"/>
      <c r="B1369" s="91"/>
      <c r="C1369" s="93"/>
      <c r="D1369" s="91"/>
      <c r="E1369" s="91"/>
    </row>
    <row r="1370" spans="1:5" customFormat="1" x14ac:dyDescent="0.25">
      <c r="A1370" s="91"/>
      <c r="B1370" s="91"/>
      <c r="C1370" s="93"/>
      <c r="D1370" s="91"/>
      <c r="E1370" s="91"/>
    </row>
    <row r="1371" spans="1:5" customFormat="1" x14ac:dyDescent="0.25">
      <c r="A1371" s="91"/>
      <c r="B1371" s="91"/>
      <c r="C1371" s="93"/>
      <c r="D1371" s="91"/>
      <c r="E1371" s="91"/>
    </row>
    <row r="1372" spans="1:5" customFormat="1" x14ac:dyDescent="0.25">
      <c r="A1372" s="91"/>
      <c r="B1372" s="91"/>
      <c r="C1372" s="93"/>
      <c r="D1372" s="91"/>
      <c r="E1372" s="91"/>
    </row>
    <row r="1373" spans="1:5" customFormat="1" x14ac:dyDescent="0.25">
      <c r="A1373" s="91"/>
      <c r="B1373" s="91"/>
      <c r="C1373" s="93"/>
      <c r="D1373" s="91"/>
      <c r="E1373" s="91"/>
    </row>
    <row r="1374" spans="1:5" customFormat="1" x14ac:dyDescent="0.25">
      <c r="A1374" s="91"/>
      <c r="B1374" s="91"/>
      <c r="C1374" s="93"/>
      <c r="D1374" s="91"/>
      <c r="E1374" s="91"/>
    </row>
    <row r="1375" spans="1:5" customFormat="1" x14ac:dyDescent="0.25">
      <c r="A1375" s="91"/>
      <c r="B1375" s="91"/>
      <c r="C1375" s="93"/>
      <c r="D1375" s="91"/>
      <c r="E1375" s="91"/>
    </row>
    <row r="1376" spans="1:5" customFormat="1" x14ac:dyDescent="0.25">
      <c r="A1376" s="91"/>
      <c r="B1376" s="91"/>
      <c r="C1376" s="93"/>
      <c r="D1376" s="91"/>
      <c r="E1376" s="91"/>
    </row>
    <row r="1377" spans="1:5" customFormat="1" x14ac:dyDescent="0.25">
      <c r="A1377" s="91"/>
      <c r="B1377" s="91"/>
      <c r="C1377" s="93"/>
      <c r="D1377" s="91"/>
      <c r="E1377" s="91"/>
    </row>
    <row r="1378" spans="1:5" customFormat="1" x14ac:dyDescent="0.25">
      <c r="A1378" s="91"/>
      <c r="B1378" s="91"/>
      <c r="C1378" s="93"/>
      <c r="D1378" s="91"/>
      <c r="E1378" s="91"/>
    </row>
    <row r="1379" spans="1:5" customFormat="1" x14ac:dyDescent="0.25">
      <c r="A1379" s="91"/>
      <c r="B1379" s="91"/>
      <c r="C1379" s="93"/>
      <c r="D1379" s="91"/>
      <c r="E1379" s="91"/>
    </row>
    <row r="1380" spans="1:5" customFormat="1" x14ac:dyDescent="0.25">
      <c r="A1380" s="91"/>
      <c r="B1380" s="91"/>
      <c r="C1380" s="93"/>
      <c r="D1380" s="91"/>
      <c r="E1380" s="91"/>
    </row>
    <row r="1381" spans="1:5" customFormat="1" x14ac:dyDescent="0.25">
      <c r="A1381" s="91"/>
      <c r="B1381" s="91"/>
      <c r="C1381" s="93"/>
      <c r="D1381" s="91"/>
      <c r="E1381" s="91"/>
    </row>
    <row r="1382" spans="1:5" customFormat="1" x14ac:dyDescent="0.25">
      <c r="A1382" s="91"/>
      <c r="B1382" s="91"/>
      <c r="C1382" s="93"/>
      <c r="D1382" s="91"/>
      <c r="E1382" s="91"/>
    </row>
    <row r="1383" spans="1:5" customFormat="1" x14ac:dyDescent="0.25">
      <c r="A1383" s="91"/>
      <c r="B1383" s="91"/>
      <c r="C1383" s="93"/>
      <c r="D1383" s="91"/>
      <c r="E1383" s="91"/>
    </row>
    <row r="1384" spans="1:5" customFormat="1" x14ac:dyDescent="0.25">
      <c r="A1384" s="91"/>
      <c r="B1384" s="91"/>
      <c r="C1384" s="93"/>
      <c r="D1384" s="91"/>
      <c r="E1384" s="91"/>
    </row>
    <row r="1385" spans="1:5" customFormat="1" x14ac:dyDescent="0.25">
      <c r="A1385" s="91"/>
      <c r="B1385" s="91"/>
      <c r="C1385" s="93"/>
      <c r="D1385" s="91"/>
      <c r="E1385" s="91"/>
    </row>
    <row r="1386" spans="1:5" customFormat="1" x14ac:dyDescent="0.25">
      <c r="A1386" s="91"/>
      <c r="B1386" s="91"/>
      <c r="C1386" s="93"/>
      <c r="D1386" s="91"/>
      <c r="E1386" s="91"/>
    </row>
    <row r="1387" spans="1:5" customFormat="1" x14ac:dyDescent="0.25">
      <c r="A1387" s="91"/>
      <c r="B1387" s="91"/>
      <c r="C1387" s="93"/>
      <c r="D1387" s="91"/>
      <c r="E1387" s="91"/>
    </row>
    <row r="1388" spans="1:5" customFormat="1" x14ac:dyDescent="0.25">
      <c r="A1388" s="91"/>
      <c r="B1388" s="91"/>
      <c r="C1388" s="93"/>
      <c r="D1388" s="91"/>
      <c r="E1388" s="91"/>
    </row>
    <row r="1389" spans="1:5" customFormat="1" x14ac:dyDescent="0.25">
      <c r="A1389" s="91"/>
      <c r="B1389" s="91"/>
      <c r="C1389" s="93"/>
      <c r="D1389" s="91"/>
      <c r="E1389" s="91"/>
    </row>
    <row r="1390" spans="1:5" customFormat="1" x14ac:dyDescent="0.25">
      <c r="A1390" s="91"/>
      <c r="B1390" s="91"/>
      <c r="C1390" s="93"/>
      <c r="D1390" s="91"/>
      <c r="E1390" s="91"/>
    </row>
    <row r="1391" spans="1:5" customFormat="1" x14ac:dyDescent="0.25">
      <c r="A1391" s="91"/>
      <c r="B1391" s="91"/>
      <c r="C1391" s="93"/>
      <c r="D1391" s="91"/>
      <c r="E1391" s="91"/>
    </row>
    <row r="1392" spans="1:5" customFormat="1" x14ac:dyDescent="0.25">
      <c r="A1392" s="91"/>
      <c r="B1392" s="91"/>
      <c r="C1392" s="93"/>
      <c r="D1392" s="91"/>
      <c r="E1392" s="91"/>
    </row>
    <row r="1393" spans="1:5" customFormat="1" x14ac:dyDescent="0.25">
      <c r="A1393" s="91"/>
      <c r="B1393" s="91"/>
      <c r="C1393" s="93"/>
      <c r="D1393" s="91"/>
      <c r="E1393" s="91"/>
    </row>
    <row r="1394" spans="1:5" customFormat="1" x14ac:dyDescent="0.25">
      <c r="A1394" s="91"/>
      <c r="B1394" s="91"/>
      <c r="C1394" s="93"/>
      <c r="D1394" s="91"/>
      <c r="E1394" s="91"/>
    </row>
    <row r="1395" spans="1:5" customFormat="1" x14ac:dyDescent="0.25">
      <c r="A1395" s="91"/>
      <c r="B1395" s="91"/>
      <c r="C1395" s="93"/>
      <c r="D1395" s="91"/>
      <c r="E1395" s="91"/>
    </row>
    <row r="1396" spans="1:5" customFormat="1" x14ac:dyDescent="0.25">
      <c r="A1396" s="91"/>
      <c r="B1396" s="91"/>
      <c r="C1396" s="93"/>
      <c r="D1396" s="91"/>
      <c r="E1396" s="91"/>
    </row>
    <row r="1397" spans="1:5" customFormat="1" x14ac:dyDescent="0.25">
      <c r="A1397" s="91"/>
      <c r="B1397" s="91"/>
      <c r="C1397" s="93"/>
      <c r="D1397" s="91"/>
      <c r="E1397" s="91"/>
    </row>
    <row r="1398" spans="1:5" customFormat="1" x14ac:dyDescent="0.25">
      <c r="A1398" s="91"/>
      <c r="B1398" s="91"/>
      <c r="C1398" s="93"/>
      <c r="D1398" s="91"/>
      <c r="E1398" s="91"/>
    </row>
    <row r="1399" spans="1:5" customFormat="1" x14ac:dyDescent="0.25">
      <c r="A1399" s="91"/>
      <c r="B1399" s="91"/>
      <c r="C1399" s="93"/>
      <c r="D1399" s="91"/>
      <c r="E1399" s="91"/>
    </row>
    <row r="1400" spans="1:5" customFormat="1" x14ac:dyDescent="0.25">
      <c r="A1400" s="91"/>
      <c r="B1400" s="91"/>
      <c r="C1400" s="93"/>
      <c r="D1400" s="91"/>
      <c r="E1400" s="91"/>
    </row>
    <row r="1401" spans="1:5" customFormat="1" x14ac:dyDescent="0.25">
      <c r="A1401" s="91"/>
      <c r="B1401" s="91"/>
      <c r="C1401" s="93"/>
      <c r="D1401" s="91"/>
      <c r="E1401" s="91"/>
    </row>
    <row r="1402" spans="1:5" customFormat="1" x14ac:dyDescent="0.25">
      <c r="A1402" s="91"/>
      <c r="B1402" s="91"/>
      <c r="C1402" s="93"/>
      <c r="D1402" s="91"/>
      <c r="E1402" s="91"/>
    </row>
    <row r="1403" spans="1:5" customFormat="1" x14ac:dyDescent="0.25">
      <c r="A1403" s="91"/>
      <c r="B1403" s="91"/>
      <c r="C1403" s="93"/>
      <c r="D1403" s="91"/>
      <c r="E1403" s="91"/>
    </row>
    <row r="1404" spans="1:5" customFormat="1" x14ac:dyDescent="0.25">
      <c r="A1404" s="91"/>
      <c r="B1404" s="91"/>
      <c r="C1404" s="93"/>
      <c r="D1404" s="91"/>
      <c r="E1404" s="91"/>
    </row>
    <row r="1405" spans="1:5" customFormat="1" x14ac:dyDescent="0.25">
      <c r="A1405" s="91"/>
      <c r="B1405" s="91"/>
      <c r="C1405" s="93"/>
      <c r="D1405" s="91"/>
      <c r="E1405" s="91"/>
    </row>
    <row r="1406" spans="1:5" customFormat="1" x14ac:dyDescent="0.25">
      <c r="A1406" s="91"/>
      <c r="B1406" s="91"/>
      <c r="C1406" s="93"/>
      <c r="D1406" s="91"/>
      <c r="E1406" s="91"/>
    </row>
    <row r="1407" spans="1:5" customFormat="1" x14ac:dyDescent="0.25">
      <c r="A1407" s="91"/>
      <c r="B1407" s="91"/>
      <c r="C1407" s="93"/>
      <c r="D1407" s="91"/>
      <c r="E1407" s="91"/>
    </row>
    <row r="1408" spans="1:5" customFormat="1" x14ac:dyDescent="0.25">
      <c r="A1408" s="91"/>
      <c r="B1408" s="91"/>
      <c r="C1408" s="93"/>
      <c r="D1408" s="91"/>
      <c r="E1408" s="91"/>
    </row>
    <row r="1409" spans="1:5" customFormat="1" x14ac:dyDescent="0.25">
      <c r="A1409" s="91"/>
      <c r="B1409" s="91"/>
      <c r="C1409" s="93"/>
      <c r="D1409" s="91"/>
      <c r="E1409" s="91"/>
    </row>
    <row r="1410" spans="1:5" customFormat="1" x14ac:dyDescent="0.25">
      <c r="A1410" s="91"/>
      <c r="B1410" s="91"/>
      <c r="C1410" s="93"/>
      <c r="D1410" s="91"/>
      <c r="E1410" s="91"/>
    </row>
    <row r="1411" spans="1:5" customFormat="1" x14ac:dyDescent="0.25">
      <c r="A1411" s="91"/>
      <c r="B1411" s="91"/>
      <c r="C1411" s="93"/>
      <c r="D1411" s="91"/>
      <c r="E1411" s="91"/>
    </row>
    <row r="1412" spans="1:5" customFormat="1" x14ac:dyDescent="0.25">
      <c r="A1412" s="91"/>
      <c r="B1412" s="91"/>
      <c r="C1412" s="93"/>
      <c r="D1412" s="91"/>
      <c r="E1412" s="91"/>
    </row>
    <row r="1413" spans="1:5" customFormat="1" x14ac:dyDescent="0.25">
      <c r="A1413" s="91"/>
      <c r="B1413" s="91"/>
      <c r="C1413" s="93"/>
      <c r="D1413" s="91"/>
      <c r="E1413" s="91"/>
    </row>
    <row r="1414" spans="1:5" customFormat="1" x14ac:dyDescent="0.25">
      <c r="A1414" s="91"/>
      <c r="B1414" s="91"/>
      <c r="C1414" s="93"/>
      <c r="D1414" s="91"/>
      <c r="E1414" s="91"/>
    </row>
    <row r="1415" spans="1:5" customFormat="1" x14ac:dyDescent="0.25">
      <c r="A1415" s="91"/>
      <c r="B1415" s="91"/>
      <c r="C1415" s="93"/>
      <c r="D1415" s="91"/>
      <c r="E1415" s="91"/>
    </row>
    <row r="1416" spans="1:5" customFormat="1" x14ac:dyDescent="0.25">
      <c r="A1416" s="91"/>
      <c r="B1416" s="91"/>
      <c r="C1416" s="93"/>
      <c r="D1416" s="91"/>
      <c r="E1416" s="91"/>
    </row>
    <row r="1417" spans="1:5" customFormat="1" x14ac:dyDescent="0.25">
      <c r="A1417" s="91"/>
      <c r="B1417" s="91"/>
      <c r="C1417" s="93"/>
      <c r="D1417" s="91"/>
      <c r="E1417" s="91"/>
    </row>
    <row r="1418" spans="1:5" customFormat="1" x14ac:dyDescent="0.25">
      <c r="A1418" s="91"/>
      <c r="B1418" s="91"/>
      <c r="C1418" s="93"/>
      <c r="D1418" s="91"/>
      <c r="E1418" s="91"/>
    </row>
    <row r="1419" spans="1:5" customFormat="1" x14ac:dyDescent="0.25">
      <c r="A1419" s="91"/>
      <c r="B1419" s="91"/>
      <c r="C1419" s="93"/>
      <c r="D1419" s="91"/>
      <c r="E1419" s="91"/>
    </row>
    <row r="1420" spans="1:5" customFormat="1" x14ac:dyDescent="0.25">
      <c r="A1420" s="91"/>
      <c r="B1420" s="91"/>
      <c r="C1420" s="93"/>
      <c r="D1420" s="91"/>
      <c r="E1420" s="91"/>
    </row>
    <row r="1421" spans="1:5" customFormat="1" x14ac:dyDescent="0.25">
      <c r="A1421" s="91"/>
      <c r="B1421" s="91"/>
      <c r="C1421" s="93"/>
      <c r="D1421" s="91"/>
      <c r="E1421" s="91"/>
    </row>
    <row r="1422" spans="1:5" customFormat="1" x14ac:dyDescent="0.25">
      <c r="A1422" s="91"/>
      <c r="B1422" s="91"/>
      <c r="C1422" s="93"/>
      <c r="D1422" s="91"/>
      <c r="E1422" s="91"/>
    </row>
    <row r="1423" spans="1:5" customFormat="1" x14ac:dyDescent="0.25">
      <c r="A1423" s="91"/>
      <c r="B1423" s="91"/>
      <c r="C1423" s="93"/>
      <c r="D1423" s="91"/>
      <c r="E1423" s="91"/>
    </row>
    <row r="1424" spans="1:5" customFormat="1" x14ac:dyDescent="0.25">
      <c r="A1424" s="91"/>
      <c r="B1424" s="91"/>
      <c r="C1424" s="93"/>
      <c r="D1424" s="91"/>
      <c r="E1424" s="91"/>
    </row>
    <row r="1425" spans="1:5" customFormat="1" x14ac:dyDescent="0.25">
      <c r="A1425" s="91"/>
      <c r="B1425" s="91"/>
      <c r="C1425" s="93"/>
      <c r="D1425" s="91"/>
      <c r="E1425" s="91"/>
    </row>
    <row r="1426" spans="1:5" customFormat="1" x14ac:dyDescent="0.25">
      <c r="A1426" s="91"/>
      <c r="B1426" s="91"/>
      <c r="C1426" s="93"/>
      <c r="D1426" s="91"/>
      <c r="E1426" s="91"/>
    </row>
    <row r="1427" spans="1:5" customFormat="1" x14ac:dyDescent="0.25">
      <c r="A1427" s="91"/>
      <c r="B1427" s="91"/>
      <c r="C1427" s="93"/>
      <c r="D1427" s="91"/>
      <c r="E1427" s="91"/>
    </row>
    <row r="1428" spans="1:5" customFormat="1" x14ac:dyDescent="0.25">
      <c r="A1428" s="91"/>
      <c r="B1428" s="91"/>
      <c r="C1428" s="93"/>
      <c r="D1428" s="91"/>
      <c r="E1428" s="91"/>
    </row>
    <row r="1429" spans="1:5" customFormat="1" x14ac:dyDescent="0.25">
      <c r="A1429" s="91"/>
      <c r="B1429" s="91"/>
      <c r="C1429" s="93"/>
      <c r="D1429" s="91"/>
      <c r="E1429" s="91"/>
    </row>
    <row r="1430" spans="1:5" customFormat="1" x14ac:dyDescent="0.25">
      <c r="A1430" s="91"/>
      <c r="B1430" s="91"/>
      <c r="C1430" s="93"/>
      <c r="D1430" s="91"/>
      <c r="E1430" s="91"/>
    </row>
    <row r="1431" spans="1:5" customFormat="1" x14ac:dyDescent="0.25">
      <c r="A1431" s="91"/>
      <c r="B1431" s="91"/>
      <c r="C1431" s="93"/>
      <c r="D1431" s="91"/>
      <c r="E1431" s="91"/>
    </row>
    <row r="1432" spans="1:5" customFormat="1" x14ac:dyDescent="0.25">
      <c r="A1432" s="91"/>
      <c r="B1432" s="91"/>
      <c r="C1432" s="93"/>
      <c r="D1432" s="91"/>
      <c r="E1432" s="91"/>
    </row>
    <row r="1433" spans="1:5" customFormat="1" x14ac:dyDescent="0.25">
      <c r="A1433" s="91"/>
      <c r="B1433" s="91"/>
      <c r="C1433" s="93"/>
      <c r="D1433" s="91"/>
      <c r="E1433" s="91"/>
    </row>
    <row r="1434" spans="1:5" customFormat="1" x14ac:dyDescent="0.25">
      <c r="A1434" s="91"/>
      <c r="B1434" s="91"/>
      <c r="C1434" s="93"/>
      <c r="D1434" s="91"/>
      <c r="E1434" s="91"/>
    </row>
    <row r="1435" spans="1:5" customFormat="1" x14ac:dyDescent="0.25">
      <c r="A1435" s="91"/>
      <c r="B1435" s="91"/>
      <c r="C1435" s="93"/>
      <c r="D1435" s="91"/>
      <c r="E1435" s="91"/>
    </row>
    <row r="1436" spans="1:5" customFormat="1" x14ac:dyDescent="0.25">
      <c r="A1436" s="91"/>
      <c r="B1436" s="91"/>
      <c r="C1436" s="93"/>
      <c r="D1436" s="91"/>
      <c r="E1436" s="91"/>
    </row>
    <row r="1437" spans="1:5" customFormat="1" x14ac:dyDescent="0.25">
      <c r="A1437" s="91"/>
      <c r="B1437" s="91"/>
      <c r="C1437" s="93"/>
      <c r="D1437" s="91"/>
      <c r="E1437" s="91"/>
    </row>
    <row r="1438" spans="1:5" customFormat="1" x14ac:dyDescent="0.25">
      <c r="A1438" s="91"/>
      <c r="B1438" s="91"/>
      <c r="C1438" s="93"/>
      <c r="D1438" s="91"/>
      <c r="E1438" s="91"/>
    </row>
    <row r="1439" spans="1:5" customFormat="1" x14ac:dyDescent="0.25">
      <c r="A1439" s="91"/>
      <c r="B1439" s="91"/>
      <c r="C1439" s="93"/>
      <c r="D1439" s="91"/>
      <c r="E1439" s="91"/>
    </row>
    <row r="1440" spans="1:5" customFormat="1" x14ac:dyDescent="0.25">
      <c r="A1440" s="91"/>
      <c r="B1440" s="91"/>
      <c r="C1440" s="93"/>
      <c r="D1440" s="91"/>
      <c r="E1440" s="91"/>
    </row>
    <row r="1441" spans="1:5" customFormat="1" x14ac:dyDescent="0.25">
      <c r="A1441" s="91"/>
      <c r="B1441" s="91"/>
      <c r="C1441" s="93"/>
      <c r="D1441" s="91"/>
      <c r="E1441" s="91"/>
    </row>
    <row r="1442" spans="1:5" customFormat="1" x14ac:dyDescent="0.25">
      <c r="A1442" s="91"/>
      <c r="B1442" s="91"/>
      <c r="C1442" s="93"/>
      <c r="D1442" s="91"/>
      <c r="E1442" s="91"/>
    </row>
    <row r="1443" spans="1:5" customFormat="1" x14ac:dyDescent="0.25">
      <c r="A1443" s="91"/>
      <c r="B1443" s="91"/>
      <c r="C1443" s="93"/>
      <c r="D1443" s="91"/>
      <c r="E1443" s="91"/>
    </row>
    <row r="1444" spans="1:5" customFormat="1" x14ac:dyDescent="0.25">
      <c r="A1444" s="91"/>
      <c r="B1444" s="91"/>
      <c r="C1444" s="93"/>
      <c r="D1444" s="91"/>
      <c r="E1444" s="91"/>
    </row>
    <row r="1445" spans="1:5" customFormat="1" x14ac:dyDescent="0.25">
      <c r="A1445" s="91"/>
      <c r="B1445" s="91"/>
      <c r="C1445" s="93"/>
      <c r="D1445" s="91"/>
      <c r="E1445" s="91"/>
    </row>
    <row r="1446" spans="1:5" customFormat="1" x14ac:dyDescent="0.25">
      <c r="A1446" s="91"/>
      <c r="B1446" s="91"/>
      <c r="C1446" s="93"/>
      <c r="D1446" s="91"/>
      <c r="E1446" s="91"/>
    </row>
    <row r="1447" spans="1:5" customFormat="1" x14ac:dyDescent="0.25">
      <c r="A1447" s="91"/>
      <c r="B1447" s="91"/>
      <c r="C1447" s="93"/>
      <c r="D1447" s="91"/>
      <c r="E1447" s="91"/>
    </row>
    <row r="1448" spans="1:5" customFormat="1" x14ac:dyDescent="0.25">
      <c r="A1448" s="91"/>
      <c r="B1448" s="91"/>
      <c r="C1448" s="93"/>
      <c r="D1448" s="91"/>
      <c r="E1448" s="91"/>
    </row>
    <row r="1449" spans="1:5" customFormat="1" x14ac:dyDescent="0.25">
      <c r="A1449" s="91"/>
      <c r="B1449" s="91"/>
      <c r="C1449" s="93"/>
      <c r="D1449" s="91"/>
      <c r="E1449" s="91"/>
    </row>
    <row r="1450" spans="1:5" customFormat="1" x14ac:dyDescent="0.25">
      <c r="A1450" s="91"/>
      <c r="B1450" s="91"/>
      <c r="C1450" s="93"/>
      <c r="D1450" s="91"/>
      <c r="E1450" s="91"/>
    </row>
    <row r="1451" spans="1:5" customFormat="1" x14ac:dyDescent="0.25">
      <c r="A1451" s="91"/>
      <c r="B1451" s="91"/>
      <c r="C1451" s="93"/>
      <c r="D1451" s="91"/>
      <c r="E1451" s="91"/>
    </row>
    <row r="1452" spans="1:5" customFormat="1" x14ac:dyDescent="0.25">
      <c r="A1452" s="91"/>
      <c r="B1452" s="91"/>
      <c r="C1452" s="93"/>
      <c r="D1452" s="91"/>
      <c r="E1452" s="91"/>
    </row>
    <row r="1453" spans="1:5" customFormat="1" x14ac:dyDescent="0.25">
      <c r="A1453" s="91"/>
      <c r="B1453" s="91"/>
      <c r="C1453" s="93"/>
      <c r="D1453" s="91"/>
      <c r="E1453" s="91"/>
    </row>
    <row r="1454" spans="1:5" customFormat="1" x14ac:dyDescent="0.25">
      <c r="A1454" s="91"/>
      <c r="B1454" s="91"/>
      <c r="C1454" s="93"/>
      <c r="D1454" s="91"/>
      <c r="E1454" s="91"/>
    </row>
    <row r="1455" spans="1:5" customFormat="1" x14ac:dyDescent="0.25">
      <c r="A1455" s="91"/>
      <c r="B1455" s="91"/>
      <c r="C1455" s="93"/>
      <c r="D1455" s="91"/>
      <c r="E1455" s="91"/>
    </row>
    <row r="1456" spans="1:5" customFormat="1" x14ac:dyDescent="0.25">
      <c r="A1456" s="91"/>
      <c r="B1456" s="91"/>
      <c r="C1456" s="93"/>
      <c r="D1456" s="91"/>
      <c r="E1456" s="91"/>
    </row>
    <row r="1457" spans="1:5" customFormat="1" x14ac:dyDescent="0.25">
      <c r="A1457" s="91"/>
      <c r="B1457" s="91"/>
      <c r="C1457" s="93"/>
      <c r="D1457" s="91"/>
      <c r="E1457" s="91"/>
    </row>
    <row r="1458" spans="1:5" customFormat="1" x14ac:dyDescent="0.25">
      <c r="A1458" s="91"/>
      <c r="B1458" s="91"/>
      <c r="C1458" s="93"/>
      <c r="D1458" s="91"/>
      <c r="E1458" s="91"/>
    </row>
    <row r="1459" spans="1:5" customFormat="1" x14ac:dyDescent="0.25">
      <c r="A1459" s="91"/>
      <c r="B1459" s="91"/>
      <c r="C1459" s="93"/>
      <c r="D1459" s="91"/>
      <c r="E1459" s="91"/>
    </row>
    <row r="1460" spans="1:5" customFormat="1" x14ac:dyDescent="0.25">
      <c r="A1460" s="91"/>
      <c r="B1460" s="91"/>
      <c r="C1460" s="93"/>
      <c r="D1460" s="91"/>
      <c r="E1460" s="91"/>
    </row>
    <row r="1461" spans="1:5" customFormat="1" x14ac:dyDescent="0.25">
      <c r="A1461" s="91"/>
      <c r="B1461" s="91"/>
      <c r="C1461" s="93"/>
      <c r="D1461" s="91"/>
      <c r="E1461" s="91"/>
    </row>
    <row r="1462" spans="1:5" customFormat="1" x14ac:dyDescent="0.25">
      <c r="A1462" s="91"/>
      <c r="B1462" s="91"/>
      <c r="C1462" s="93"/>
      <c r="D1462" s="91"/>
      <c r="E1462" s="91"/>
    </row>
    <row r="1463" spans="1:5" customFormat="1" x14ac:dyDescent="0.25">
      <c r="A1463" s="91"/>
      <c r="B1463" s="91"/>
      <c r="C1463" s="93"/>
      <c r="D1463" s="91"/>
      <c r="E1463" s="91"/>
    </row>
    <row r="1464" spans="1:5" customFormat="1" x14ac:dyDescent="0.25">
      <c r="A1464" s="91"/>
      <c r="B1464" s="91"/>
      <c r="C1464" s="93"/>
      <c r="D1464" s="91"/>
      <c r="E1464" s="91"/>
    </row>
    <row r="1465" spans="1:5" customFormat="1" x14ac:dyDescent="0.25">
      <c r="A1465" s="91"/>
      <c r="B1465" s="91"/>
      <c r="C1465" s="93"/>
      <c r="D1465" s="91"/>
      <c r="E1465" s="91"/>
    </row>
    <row r="1466" spans="1:5" customFormat="1" x14ac:dyDescent="0.25">
      <c r="A1466" s="91"/>
      <c r="B1466" s="91"/>
      <c r="C1466" s="93"/>
      <c r="D1466" s="91"/>
      <c r="E1466" s="91"/>
    </row>
    <row r="1467" spans="1:5" customFormat="1" x14ac:dyDescent="0.25">
      <c r="A1467" s="91"/>
      <c r="B1467" s="91"/>
      <c r="C1467" s="93"/>
      <c r="D1467" s="91"/>
      <c r="E1467" s="91"/>
    </row>
    <row r="1468" spans="1:5" customFormat="1" x14ac:dyDescent="0.25">
      <c r="A1468" s="91"/>
      <c r="B1468" s="91"/>
      <c r="C1468" s="93"/>
      <c r="D1468" s="91"/>
      <c r="E1468" s="91"/>
    </row>
    <row r="1469" spans="1:5" customFormat="1" x14ac:dyDescent="0.25">
      <c r="A1469" s="91"/>
      <c r="B1469" s="91"/>
      <c r="C1469" s="93"/>
      <c r="D1469" s="91"/>
      <c r="E1469" s="91"/>
    </row>
    <row r="1470" spans="1:5" customFormat="1" x14ac:dyDescent="0.25">
      <c r="A1470" s="91"/>
      <c r="B1470" s="91"/>
      <c r="C1470" s="93"/>
      <c r="D1470" s="91"/>
      <c r="E1470" s="91"/>
    </row>
    <row r="1471" spans="1:5" customFormat="1" x14ac:dyDescent="0.25">
      <c r="A1471" s="91"/>
      <c r="B1471" s="91"/>
      <c r="C1471" s="93"/>
      <c r="D1471" s="91"/>
      <c r="E1471" s="91"/>
    </row>
    <row r="1472" spans="1:5" customFormat="1" x14ac:dyDescent="0.25">
      <c r="A1472" s="91"/>
      <c r="B1472" s="91"/>
      <c r="C1472" s="93"/>
      <c r="D1472" s="91"/>
      <c r="E1472" s="91"/>
    </row>
    <row r="1473" spans="1:5" customFormat="1" x14ac:dyDescent="0.25">
      <c r="A1473" s="91"/>
      <c r="B1473" s="91"/>
      <c r="C1473" s="93"/>
      <c r="D1473" s="91"/>
      <c r="E1473" s="91"/>
    </row>
    <row r="1474" spans="1:5" customFormat="1" x14ac:dyDescent="0.25">
      <c r="A1474" s="91"/>
      <c r="B1474" s="91"/>
      <c r="C1474" s="93"/>
      <c r="D1474" s="91"/>
      <c r="E1474" s="91"/>
    </row>
    <row r="1475" spans="1:5" customFormat="1" x14ac:dyDescent="0.25">
      <c r="A1475" s="91"/>
      <c r="B1475" s="91"/>
      <c r="C1475" s="93"/>
      <c r="D1475" s="91"/>
      <c r="E1475" s="91"/>
    </row>
    <row r="1476" spans="1:5" customFormat="1" x14ac:dyDescent="0.25">
      <c r="A1476" s="91"/>
      <c r="B1476" s="91"/>
      <c r="C1476" s="93"/>
      <c r="D1476" s="91"/>
      <c r="E1476" s="91"/>
    </row>
    <row r="1477" spans="1:5" customFormat="1" x14ac:dyDescent="0.25">
      <c r="A1477" s="91"/>
      <c r="B1477" s="91"/>
      <c r="C1477" s="93"/>
      <c r="D1477" s="91"/>
      <c r="E1477" s="91"/>
    </row>
    <row r="1478" spans="1:5" customFormat="1" x14ac:dyDescent="0.25">
      <c r="A1478" s="91"/>
      <c r="B1478" s="91"/>
      <c r="C1478" s="93"/>
      <c r="D1478" s="91"/>
      <c r="E1478" s="91"/>
    </row>
    <row r="1479" spans="1:5" customFormat="1" x14ac:dyDescent="0.25">
      <c r="A1479" s="91"/>
      <c r="B1479" s="91"/>
      <c r="C1479" s="93"/>
      <c r="D1479" s="91"/>
      <c r="E1479" s="91"/>
    </row>
    <row r="1480" spans="1:5" customFormat="1" x14ac:dyDescent="0.25">
      <c r="A1480" s="91"/>
      <c r="B1480" s="91"/>
      <c r="C1480" s="93"/>
      <c r="D1480" s="91"/>
      <c r="E1480" s="91"/>
    </row>
    <row r="1481" spans="1:5" customFormat="1" x14ac:dyDescent="0.25">
      <c r="A1481" s="91"/>
      <c r="B1481" s="91"/>
      <c r="C1481" s="93"/>
      <c r="D1481" s="91"/>
      <c r="E1481" s="91"/>
    </row>
    <row r="1482" spans="1:5" customFormat="1" x14ac:dyDescent="0.25">
      <c r="A1482" s="91"/>
      <c r="B1482" s="91"/>
      <c r="C1482" s="93"/>
      <c r="D1482" s="91"/>
      <c r="E1482" s="91"/>
    </row>
    <row r="1483" spans="1:5" customFormat="1" x14ac:dyDescent="0.25">
      <c r="A1483" s="91"/>
      <c r="B1483" s="91"/>
      <c r="C1483" s="93"/>
      <c r="D1483" s="91"/>
      <c r="E1483" s="91"/>
    </row>
    <row r="1484" spans="1:5" customFormat="1" x14ac:dyDescent="0.25">
      <c r="A1484" s="91"/>
      <c r="B1484" s="91"/>
      <c r="C1484" s="93"/>
      <c r="D1484" s="91"/>
      <c r="E1484" s="91"/>
    </row>
    <row r="1485" spans="1:5" customFormat="1" x14ac:dyDescent="0.25">
      <c r="A1485" s="91"/>
      <c r="B1485" s="91"/>
      <c r="C1485" s="93"/>
      <c r="D1485" s="91"/>
      <c r="E1485" s="91"/>
    </row>
    <row r="1486" spans="1:5" customFormat="1" x14ac:dyDescent="0.25">
      <c r="A1486" s="91"/>
      <c r="B1486" s="91"/>
      <c r="C1486" s="93"/>
      <c r="D1486" s="91"/>
      <c r="E1486" s="91"/>
    </row>
    <row r="1487" spans="1:5" customFormat="1" x14ac:dyDescent="0.25">
      <c r="A1487" s="91"/>
      <c r="B1487" s="91"/>
      <c r="C1487" s="93"/>
      <c r="D1487" s="91"/>
      <c r="E1487" s="91"/>
    </row>
    <row r="1488" spans="1:5" customFormat="1" x14ac:dyDescent="0.25">
      <c r="A1488" s="91"/>
      <c r="B1488" s="91"/>
      <c r="C1488" s="93"/>
      <c r="D1488" s="91"/>
      <c r="E1488" s="91"/>
    </row>
    <row r="1489" spans="1:5" customFormat="1" x14ac:dyDescent="0.25">
      <c r="A1489" s="91"/>
      <c r="B1489" s="91"/>
      <c r="C1489" s="93"/>
      <c r="D1489" s="91"/>
      <c r="E1489" s="91"/>
    </row>
    <row r="1490" spans="1:5" customFormat="1" x14ac:dyDescent="0.25">
      <c r="A1490" s="91"/>
      <c r="B1490" s="91"/>
      <c r="C1490" s="93"/>
      <c r="D1490" s="91"/>
      <c r="E1490" s="91"/>
    </row>
    <row r="1491" spans="1:5" customFormat="1" x14ac:dyDescent="0.25">
      <c r="A1491" s="91"/>
      <c r="B1491" s="91"/>
      <c r="C1491" s="93"/>
      <c r="D1491" s="91"/>
      <c r="E1491" s="91"/>
    </row>
    <row r="1492" spans="1:5" customFormat="1" x14ac:dyDescent="0.25">
      <c r="A1492" s="91"/>
      <c r="B1492" s="91"/>
      <c r="C1492" s="93"/>
      <c r="D1492" s="91"/>
      <c r="E1492" s="91"/>
    </row>
    <row r="1493" spans="1:5" customFormat="1" x14ac:dyDescent="0.25">
      <c r="A1493" s="91"/>
      <c r="B1493" s="91"/>
      <c r="C1493" s="93"/>
      <c r="D1493" s="91"/>
      <c r="E1493" s="91"/>
    </row>
    <row r="1494" spans="1:5" customFormat="1" x14ac:dyDescent="0.25">
      <c r="A1494" s="91"/>
      <c r="B1494" s="91"/>
      <c r="C1494" s="93"/>
      <c r="D1494" s="91"/>
      <c r="E1494" s="91"/>
    </row>
    <row r="1495" spans="1:5" customFormat="1" x14ac:dyDescent="0.25">
      <c r="A1495" s="91"/>
      <c r="B1495" s="91"/>
      <c r="C1495" s="93"/>
      <c r="D1495" s="91"/>
      <c r="E1495" s="91"/>
    </row>
    <row r="1496" spans="1:5" customFormat="1" x14ac:dyDescent="0.25">
      <c r="A1496" s="91"/>
      <c r="B1496" s="91"/>
      <c r="C1496" s="93"/>
      <c r="D1496" s="91"/>
      <c r="E1496" s="91"/>
    </row>
    <row r="1497" spans="1:5" customFormat="1" x14ac:dyDescent="0.25">
      <c r="A1497" s="91"/>
      <c r="B1497" s="91"/>
      <c r="C1497" s="93"/>
      <c r="D1497" s="91"/>
      <c r="E1497" s="91"/>
    </row>
    <row r="1498" spans="1:5" customFormat="1" x14ac:dyDescent="0.25">
      <c r="A1498" s="91"/>
      <c r="B1498" s="91"/>
      <c r="C1498" s="93"/>
      <c r="D1498" s="91"/>
      <c r="E1498" s="91"/>
    </row>
    <row r="1499" spans="1:5" customFormat="1" x14ac:dyDescent="0.25">
      <c r="A1499" s="91"/>
      <c r="B1499" s="91"/>
      <c r="C1499" s="93"/>
      <c r="D1499" s="91"/>
      <c r="E1499" s="91"/>
    </row>
    <row r="1500" spans="1:5" customFormat="1" x14ac:dyDescent="0.25">
      <c r="A1500" s="91"/>
      <c r="B1500" s="91"/>
      <c r="C1500" s="93"/>
      <c r="D1500" s="91"/>
      <c r="E1500" s="91"/>
    </row>
    <row r="1501" spans="1:5" customFormat="1" x14ac:dyDescent="0.25">
      <c r="A1501" s="91"/>
      <c r="B1501" s="91"/>
      <c r="C1501" s="93"/>
      <c r="D1501" s="91"/>
      <c r="E1501" s="91"/>
    </row>
    <row r="1502" spans="1:5" customFormat="1" x14ac:dyDescent="0.25">
      <c r="A1502" s="91"/>
      <c r="B1502" s="91"/>
      <c r="C1502" s="93"/>
      <c r="D1502" s="91"/>
      <c r="E1502" s="91"/>
    </row>
    <row r="1503" spans="1:5" customFormat="1" x14ac:dyDescent="0.25">
      <c r="A1503" s="91"/>
      <c r="B1503" s="91"/>
      <c r="C1503" s="93"/>
      <c r="D1503" s="91"/>
      <c r="E1503" s="91"/>
    </row>
    <row r="1504" spans="1:5" customFormat="1" x14ac:dyDescent="0.25">
      <c r="A1504" s="91"/>
      <c r="B1504" s="91"/>
      <c r="C1504" s="93"/>
      <c r="D1504" s="91"/>
      <c r="E1504" s="91"/>
    </row>
    <row r="1505" spans="1:5" customFormat="1" x14ac:dyDescent="0.25">
      <c r="A1505" s="91"/>
      <c r="B1505" s="91"/>
      <c r="C1505" s="93"/>
      <c r="D1505" s="91"/>
      <c r="E1505" s="91"/>
    </row>
    <row r="1506" spans="1:5" customFormat="1" x14ac:dyDescent="0.25">
      <c r="A1506" s="91"/>
      <c r="B1506" s="91"/>
      <c r="C1506" s="93"/>
      <c r="D1506" s="91"/>
      <c r="E1506" s="91"/>
    </row>
    <row r="1507" spans="1:5" customFormat="1" x14ac:dyDescent="0.25">
      <c r="A1507" s="91"/>
      <c r="B1507" s="91"/>
      <c r="C1507" s="93"/>
      <c r="D1507" s="91"/>
      <c r="E1507" s="91"/>
    </row>
    <row r="1508" spans="1:5" customFormat="1" x14ac:dyDescent="0.25">
      <c r="A1508" s="91"/>
      <c r="B1508" s="91"/>
      <c r="C1508" s="93"/>
      <c r="D1508" s="91"/>
      <c r="E1508" s="91"/>
    </row>
    <row r="1509" spans="1:5" customFormat="1" x14ac:dyDescent="0.25">
      <c r="A1509" s="91"/>
      <c r="B1509" s="91"/>
      <c r="C1509" s="93"/>
      <c r="D1509" s="91"/>
      <c r="E1509" s="91"/>
    </row>
    <row r="1510" spans="1:5" customFormat="1" x14ac:dyDescent="0.25">
      <c r="A1510" s="91"/>
      <c r="B1510" s="91"/>
      <c r="C1510" s="93"/>
      <c r="D1510" s="91"/>
      <c r="E1510" s="91"/>
    </row>
    <row r="1511" spans="1:5" customFormat="1" x14ac:dyDescent="0.25">
      <c r="A1511" s="91"/>
      <c r="B1511" s="91"/>
      <c r="C1511" s="93"/>
      <c r="D1511" s="91"/>
      <c r="E1511" s="91"/>
    </row>
    <row r="1512" spans="1:5" customFormat="1" x14ac:dyDescent="0.25">
      <c r="A1512" s="91"/>
      <c r="B1512" s="91"/>
      <c r="C1512" s="93"/>
      <c r="D1512" s="91"/>
      <c r="E1512" s="91"/>
    </row>
    <row r="1513" spans="1:5" customFormat="1" x14ac:dyDescent="0.25">
      <c r="A1513" s="91"/>
      <c r="B1513" s="91"/>
      <c r="C1513" s="93"/>
      <c r="D1513" s="91"/>
      <c r="E1513" s="91"/>
    </row>
    <row r="1514" spans="1:5" customFormat="1" x14ac:dyDescent="0.25">
      <c r="A1514" s="91"/>
      <c r="B1514" s="91"/>
      <c r="C1514" s="93"/>
      <c r="D1514" s="91"/>
      <c r="E1514" s="91"/>
    </row>
    <row r="1515" spans="1:5" customFormat="1" x14ac:dyDescent="0.25">
      <c r="A1515" s="91"/>
      <c r="B1515" s="91"/>
      <c r="C1515" s="93"/>
      <c r="D1515" s="91"/>
      <c r="E1515" s="91"/>
    </row>
    <row r="1516" spans="1:5" customFormat="1" x14ac:dyDescent="0.25">
      <c r="A1516" s="91"/>
      <c r="B1516" s="91"/>
      <c r="C1516" s="93"/>
      <c r="D1516" s="91"/>
      <c r="E1516" s="91"/>
    </row>
    <row r="1517" spans="1:5" customFormat="1" x14ac:dyDescent="0.25">
      <c r="A1517" s="91"/>
      <c r="B1517" s="91"/>
      <c r="C1517" s="93"/>
      <c r="D1517" s="91"/>
      <c r="E1517" s="91"/>
    </row>
    <row r="1518" spans="1:5" customFormat="1" x14ac:dyDescent="0.25">
      <c r="A1518" s="91"/>
      <c r="B1518" s="91"/>
      <c r="C1518" s="93"/>
      <c r="D1518" s="91"/>
      <c r="E1518" s="91"/>
    </row>
    <row r="1519" spans="1:5" customFormat="1" x14ac:dyDescent="0.25">
      <c r="A1519" s="91"/>
      <c r="B1519" s="91"/>
      <c r="C1519" s="93"/>
      <c r="D1519" s="91"/>
      <c r="E1519" s="91"/>
    </row>
    <row r="1520" spans="1:5" customFormat="1" x14ac:dyDescent="0.25">
      <c r="A1520" s="91"/>
      <c r="B1520" s="91"/>
      <c r="C1520" s="93"/>
      <c r="D1520" s="91"/>
      <c r="E1520" s="91"/>
    </row>
    <row r="1521" spans="1:5" customFormat="1" x14ac:dyDescent="0.25">
      <c r="A1521" s="91"/>
      <c r="B1521" s="91"/>
      <c r="C1521" s="93"/>
      <c r="D1521" s="91"/>
      <c r="E1521" s="91"/>
    </row>
    <row r="1522" spans="1:5" customFormat="1" x14ac:dyDescent="0.25">
      <c r="A1522" s="91"/>
      <c r="B1522" s="91"/>
      <c r="C1522" s="93"/>
      <c r="D1522" s="91"/>
      <c r="E1522" s="91"/>
    </row>
    <row r="1523" spans="1:5" customFormat="1" x14ac:dyDescent="0.25">
      <c r="A1523" s="91"/>
      <c r="B1523" s="91"/>
      <c r="C1523" s="93"/>
      <c r="D1523" s="91"/>
      <c r="E1523" s="91"/>
    </row>
    <row r="1524" spans="1:5" customFormat="1" x14ac:dyDescent="0.25">
      <c r="A1524" s="91"/>
      <c r="B1524" s="91"/>
      <c r="C1524" s="93"/>
      <c r="D1524" s="91"/>
      <c r="E1524" s="91"/>
    </row>
    <row r="1525" spans="1:5" customFormat="1" x14ac:dyDescent="0.25">
      <c r="A1525" s="91"/>
      <c r="B1525" s="91"/>
      <c r="C1525" s="93"/>
      <c r="D1525" s="91"/>
      <c r="E1525" s="91"/>
    </row>
    <row r="1526" spans="1:5" customFormat="1" x14ac:dyDescent="0.25">
      <c r="A1526" s="91"/>
      <c r="B1526" s="91"/>
      <c r="C1526" s="93"/>
      <c r="D1526" s="91"/>
      <c r="E1526" s="91"/>
    </row>
    <row r="1527" spans="1:5" customFormat="1" x14ac:dyDescent="0.25">
      <c r="A1527" s="91"/>
      <c r="B1527" s="91"/>
      <c r="C1527" s="93"/>
      <c r="D1527" s="91"/>
      <c r="E1527" s="91"/>
    </row>
    <row r="1528" spans="1:5" customFormat="1" x14ac:dyDescent="0.25">
      <c r="A1528" s="91"/>
      <c r="B1528" s="91"/>
      <c r="C1528" s="93"/>
      <c r="D1528" s="91"/>
      <c r="E1528" s="91"/>
    </row>
    <row r="1529" spans="1:5" customFormat="1" x14ac:dyDescent="0.25">
      <c r="A1529" s="91"/>
      <c r="B1529" s="91"/>
      <c r="C1529" s="93"/>
      <c r="D1529" s="91"/>
      <c r="E1529" s="91"/>
    </row>
    <row r="1530" spans="1:5" customFormat="1" x14ac:dyDescent="0.25">
      <c r="A1530" s="91"/>
      <c r="B1530" s="91"/>
      <c r="C1530" s="93"/>
      <c r="D1530" s="91"/>
      <c r="E1530" s="91"/>
    </row>
    <row r="1531" spans="1:5" customFormat="1" x14ac:dyDescent="0.25">
      <c r="A1531" s="91"/>
      <c r="B1531" s="91"/>
      <c r="C1531" s="93"/>
      <c r="D1531" s="91"/>
      <c r="E1531" s="91"/>
    </row>
    <row r="1532" spans="1:5" customFormat="1" x14ac:dyDescent="0.25">
      <c r="A1532" s="91"/>
      <c r="B1532" s="91"/>
      <c r="C1532" s="93"/>
      <c r="D1532" s="91"/>
      <c r="E1532" s="91"/>
    </row>
    <row r="1533" spans="1:5" customFormat="1" x14ac:dyDescent="0.25">
      <c r="A1533" s="91"/>
      <c r="B1533" s="91"/>
      <c r="C1533" s="93"/>
      <c r="D1533" s="91"/>
      <c r="E1533" s="91"/>
    </row>
    <row r="1534" spans="1:5" customFormat="1" x14ac:dyDescent="0.25">
      <c r="A1534" s="91"/>
      <c r="B1534" s="91"/>
      <c r="C1534" s="93"/>
      <c r="D1534" s="91"/>
      <c r="E1534" s="91"/>
    </row>
    <row r="1535" spans="1:5" customFormat="1" x14ac:dyDescent="0.25">
      <c r="A1535" s="91"/>
      <c r="B1535" s="91"/>
      <c r="C1535" s="93"/>
      <c r="D1535" s="91"/>
      <c r="E1535" s="91"/>
    </row>
    <row r="1536" spans="1:5" customFormat="1" x14ac:dyDescent="0.25">
      <c r="A1536" s="91"/>
      <c r="B1536" s="91"/>
      <c r="C1536" s="93"/>
      <c r="D1536" s="91"/>
      <c r="E1536" s="91"/>
    </row>
    <row r="1537" spans="1:5" customFormat="1" x14ac:dyDescent="0.25">
      <c r="A1537" s="91"/>
      <c r="B1537" s="91"/>
      <c r="C1537" s="93"/>
      <c r="D1537" s="91"/>
      <c r="E1537" s="91"/>
    </row>
    <row r="1538" spans="1:5" customFormat="1" x14ac:dyDescent="0.25">
      <c r="A1538" s="91"/>
      <c r="B1538" s="91"/>
      <c r="C1538" s="93"/>
      <c r="D1538" s="91"/>
      <c r="E1538" s="91"/>
    </row>
    <row r="1539" spans="1:5" customFormat="1" x14ac:dyDescent="0.25">
      <c r="A1539" s="91"/>
      <c r="B1539" s="91"/>
      <c r="C1539" s="93"/>
      <c r="D1539" s="91"/>
      <c r="E1539" s="91"/>
    </row>
    <row r="1540" spans="1:5" customFormat="1" x14ac:dyDescent="0.25">
      <c r="A1540" s="91"/>
      <c r="B1540" s="91"/>
      <c r="C1540" s="93"/>
      <c r="D1540" s="91"/>
      <c r="E1540" s="91"/>
    </row>
    <row r="1541" spans="1:5" customFormat="1" x14ac:dyDescent="0.25">
      <c r="A1541" s="91"/>
      <c r="B1541" s="91"/>
      <c r="C1541" s="93"/>
      <c r="D1541" s="91"/>
      <c r="E1541" s="91"/>
    </row>
    <row r="1542" spans="1:5" customFormat="1" x14ac:dyDescent="0.25">
      <c r="A1542" s="91"/>
      <c r="B1542" s="91"/>
      <c r="C1542" s="93"/>
      <c r="D1542" s="91"/>
      <c r="E1542" s="91"/>
    </row>
    <row r="1543" spans="1:5" customFormat="1" x14ac:dyDescent="0.25">
      <c r="A1543" s="91"/>
      <c r="B1543" s="91"/>
      <c r="C1543" s="93"/>
      <c r="D1543" s="91"/>
      <c r="E1543" s="91"/>
    </row>
    <row r="1544" spans="1:5" customFormat="1" x14ac:dyDescent="0.25">
      <c r="A1544" s="91"/>
      <c r="B1544" s="91"/>
      <c r="C1544" s="93"/>
      <c r="D1544" s="91"/>
      <c r="E1544" s="91"/>
    </row>
    <row r="1545" spans="1:5" customFormat="1" x14ac:dyDescent="0.25">
      <c r="A1545" s="91"/>
      <c r="B1545" s="91"/>
      <c r="C1545" s="93"/>
      <c r="D1545" s="91"/>
      <c r="E1545" s="91"/>
    </row>
    <row r="1546" spans="1:5" customFormat="1" x14ac:dyDescent="0.25">
      <c r="A1546" s="91"/>
      <c r="B1546" s="91"/>
      <c r="C1546" s="93"/>
      <c r="D1546" s="91"/>
      <c r="E1546" s="91"/>
    </row>
    <row r="1547" spans="1:5" customFormat="1" x14ac:dyDescent="0.25">
      <c r="A1547" s="91"/>
      <c r="B1547" s="91"/>
      <c r="C1547" s="93"/>
      <c r="D1547" s="91"/>
      <c r="E1547" s="91"/>
    </row>
    <row r="1548" spans="1:5" customFormat="1" x14ac:dyDescent="0.25">
      <c r="A1548" s="91"/>
      <c r="B1548" s="91"/>
      <c r="C1548" s="93"/>
      <c r="D1548" s="91"/>
      <c r="E1548" s="91"/>
    </row>
    <row r="1549" spans="1:5" customFormat="1" x14ac:dyDescent="0.25">
      <c r="A1549" s="91"/>
      <c r="B1549" s="91"/>
      <c r="C1549" s="93"/>
      <c r="D1549" s="91"/>
      <c r="E1549" s="91"/>
    </row>
    <row r="1550" spans="1:5" customFormat="1" x14ac:dyDescent="0.25">
      <c r="A1550" s="91"/>
      <c r="B1550" s="91"/>
      <c r="C1550" s="93"/>
      <c r="D1550" s="91"/>
      <c r="E1550" s="91"/>
    </row>
    <row r="1551" spans="1:5" customFormat="1" x14ac:dyDescent="0.25">
      <c r="A1551" s="91"/>
      <c r="B1551" s="91"/>
      <c r="C1551" s="93"/>
      <c r="D1551" s="91"/>
      <c r="E1551" s="91"/>
    </row>
    <row r="1552" spans="1:5" customFormat="1" x14ac:dyDescent="0.25">
      <c r="A1552" s="91"/>
      <c r="B1552" s="91"/>
      <c r="C1552" s="93"/>
      <c r="D1552" s="91"/>
      <c r="E1552" s="91"/>
    </row>
    <row r="1553" spans="1:5" customFormat="1" x14ac:dyDescent="0.25">
      <c r="A1553" s="91"/>
      <c r="B1553" s="91"/>
      <c r="C1553" s="93"/>
      <c r="D1553" s="91"/>
      <c r="E1553" s="91"/>
    </row>
    <row r="1554" spans="1:5" customFormat="1" x14ac:dyDescent="0.25">
      <c r="A1554" s="91"/>
      <c r="B1554" s="91"/>
      <c r="C1554" s="93"/>
      <c r="D1554" s="91"/>
      <c r="E1554" s="91"/>
    </row>
    <row r="1555" spans="1:5" customFormat="1" x14ac:dyDescent="0.25">
      <c r="A1555" s="91"/>
      <c r="B1555" s="91"/>
      <c r="C1555" s="93"/>
      <c r="D1555" s="91"/>
      <c r="E1555" s="91"/>
    </row>
    <row r="1556" spans="1:5" customFormat="1" x14ac:dyDescent="0.25">
      <c r="A1556" s="91"/>
      <c r="B1556" s="91"/>
      <c r="C1556" s="93"/>
      <c r="D1556" s="91"/>
      <c r="E1556" s="91"/>
    </row>
    <row r="1557" spans="1:5" customFormat="1" x14ac:dyDescent="0.25">
      <c r="A1557" s="91"/>
      <c r="B1557" s="91"/>
      <c r="C1557" s="93"/>
      <c r="D1557" s="91"/>
      <c r="E1557" s="91"/>
    </row>
    <row r="1558" spans="1:5" customFormat="1" x14ac:dyDescent="0.25">
      <c r="A1558" s="91"/>
      <c r="B1558" s="91"/>
      <c r="C1558" s="93"/>
      <c r="D1558" s="91"/>
      <c r="E1558" s="91"/>
    </row>
    <row r="1559" spans="1:5" customFormat="1" x14ac:dyDescent="0.25">
      <c r="A1559" s="91"/>
      <c r="B1559" s="91"/>
      <c r="C1559" s="93"/>
      <c r="D1559" s="91"/>
      <c r="E1559" s="91"/>
    </row>
    <row r="1560" spans="1:5" customFormat="1" x14ac:dyDescent="0.25">
      <c r="A1560" s="91"/>
      <c r="B1560" s="91"/>
      <c r="C1560" s="93"/>
      <c r="D1560" s="91"/>
      <c r="E1560" s="91"/>
    </row>
    <row r="1561" spans="1:5" customFormat="1" x14ac:dyDescent="0.25">
      <c r="A1561" s="91"/>
      <c r="B1561" s="91"/>
      <c r="C1561" s="93"/>
      <c r="D1561" s="91"/>
      <c r="E1561" s="91"/>
    </row>
    <row r="1562" spans="1:5" customFormat="1" x14ac:dyDescent="0.25">
      <c r="A1562" s="91"/>
      <c r="B1562" s="91"/>
      <c r="C1562" s="93"/>
      <c r="D1562" s="91"/>
      <c r="E1562" s="91"/>
    </row>
    <row r="1563" spans="1:5" customFormat="1" x14ac:dyDescent="0.25">
      <c r="A1563" s="91"/>
      <c r="B1563" s="91"/>
      <c r="C1563" s="93"/>
      <c r="D1563" s="91"/>
      <c r="E1563" s="91"/>
    </row>
    <row r="1564" spans="1:5" customFormat="1" x14ac:dyDescent="0.25">
      <c r="A1564" s="91"/>
      <c r="B1564" s="91"/>
      <c r="C1564" s="93"/>
      <c r="D1564" s="91"/>
      <c r="E1564" s="91"/>
    </row>
    <row r="1565" spans="1:5" customFormat="1" x14ac:dyDescent="0.25">
      <c r="A1565" s="91"/>
      <c r="B1565" s="91"/>
      <c r="C1565" s="93"/>
      <c r="D1565" s="91"/>
      <c r="E1565" s="91"/>
    </row>
    <row r="1566" spans="1:5" customFormat="1" x14ac:dyDescent="0.25">
      <c r="A1566" s="91"/>
      <c r="B1566" s="91"/>
      <c r="C1566" s="93"/>
      <c r="D1566" s="91"/>
      <c r="E1566" s="91"/>
    </row>
    <row r="1567" spans="1:5" customFormat="1" x14ac:dyDescent="0.25">
      <c r="A1567" s="91"/>
      <c r="B1567" s="91"/>
      <c r="C1567" s="93"/>
      <c r="D1567" s="91"/>
      <c r="E1567" s="91"/>
    </row>
    <row r="1568" spans="1:5" customFormat="1" x14ac:dyDescent="0.25">
      <c r="A1568" s="91"/>
      <c r="B1568" s="91"/>
      <c r="C1568" s="93"/>
      <c r="D1568" s="91"/>
      <c r="E1568" s="91"/>
    </row>
    <row r="1569" spans="1:5" customFormat="1" x14ac:dyDescent="0.25">
      <c r="A1569" s="91"/>
      <c r="B1569" s="91"/>
      <c r="C1569" s="93"/>
      <c r="D1569" s="91"/>
      <c r="E1569" s="91"/>
    </row>
    <row r="1570" spans="1:5" customFormat="1" x14ac:dyDescent="0.25">
      <c r="A1570" s="91"/>
      <c r="B1570" s="91"/>
      <c r="C1570" s="93"/>
      <c r="D1570" s="91"/>
      <c r="E1570" s="91"/>
    </row>
    <row r="1571" spans="1:5" customFormat="1" x14ac:dyDescent="0.25">
      <c r="A1571" s="91"/>
      <c r="B1571" s="91"/>
      <c r="C1571" s="93"/>
      <c r="D1571" s="91"/>
      <c r="E1571" s="91"/>
    </row>
    <row r="1572" spans="1:5" customFormat="1" x14ac:dyDescent="0.25">
      <c r="A1572" s="91"/>
      <c r="B1572" s="91"/>
      <c r="C1572" s="93"/>
      <c r="D1572" s="91"/>
      <c r="E1572" s="91"/>
    </row>
    <row r="1573" spans="1:5" customFormat="1" x14ac:dyDescent="0.25">
      <c r="A1573" s="91"/>
      <c r="B1573" s="91"/>
      <c r="C1573" s="93"/>
      <c r="D1573" s="91"/>
      <c r="E1573" s="91"/>
    </row>
    <row r="1574" spans="1:5" customFormat="1" x14ac:dyDescent="0.25">
      <c r="A1574" s="91"/>
      <c r="B1574" s="91"/>
      <c r="C1574" s="93"/>
      <c r="D1574" s="91"/>
      <c r="E1574" s="91"/>
    </row>
    <row r="1575" spans="1:5" customFormat="1" x14ac:dyDescent="0.25">
      <c r="A1575" s="91"/>
      <c r="B1575" s="91"/>
      <c r="C1575" s="93"/>
      <c r="D1575" s="91"/>
      <c r="E1575" s="91"/>
    </row>
    <row r="1576" spans="1:5" customFormat="1" x14ac:dyDescent="0.25">
      <c r="A1576" s="91"/>
      <c r="B1576" s="91"/>
      <c r="C1576" s="93"/>
      <c r="D1576" s="91"/>
      <c r="E1576" s="91"/>
    </row>
    <row r="1577" spans="1:5" customFormat="1" x14ac:dyDescent="0.25">
      <c r="A1577" s="91"/>
      <c r="B1577" s="91"/>
      <c r="C1577" s="93"/>
      <c r="D1577" s="91"/>
      <c r="E1577" s="91"/>
    </row>
    <row r="1578" spans="1:5" customFormat="1" x14ac:dyDescent="0.25">
      <c r="A1578" s="91"/>
      <c r="B1578" s="91"/>
      <c r="C1578" s="93"/>
      <c r="D1578" s="91"/>
      <c r="E1578" s="91"/>
    </row>
    <row r="1579" spans="1:5" customFormat="1" x14ac:dyDescent="0.25">
      <c r="A1579" s="91"/>
      <c r="B1579" s="91"/>
      <c r="C1579" s="93"/>
      <c r="D1579" s="91"/>
      <c r="E1579" s="91"/>
    </row>
    <row r="1580" spans="1:5" customFormat="1" x14ac:dyDescent="0.25">
      <c r="A1580" s="91"/>
      <c r="B1580" s="91"/>
      <c r="C1580" s="93"/>
      <c r="D1580" s="91"/>
      <c r="E1580" s="91"/>
    </row>
    <row r="1581" spans="1:5" customFormat="1" x14ac:dyDescent="0.25">
      <c r="A1581" s="91"/>
      <c r="B1581" s="91"/>
      <c r="C1581" s="93"/>
      <c r="D1581" s="91"/>
      <c r="E1581" s="91"/>
    </row>
    <row r="1582" spans="1:5" customFormat="1" x14ac:dyDescent="0.25">
      <c r="A1582" s="91"/>
      <c r="B1582" s="91"/>
      <c r="C1582" s="93"/>
      <c r="D1582" s="91"/>
      <c r="E1582" s="91"/>
    </row>
    <row r="1583" spans="1:5" customFormat="1" x14ac:dyDescent="0.25">
      <c r="A1583" s="91"/>
      <c r="B1583" s="91"/>
      <c r="C1583" s="93"/>
      <c r="D1583" s="91"/>
      <c r="E1583" s="91"/>
    </row>
    <row r="1584" spans="1:5" customFormat="1" x14ac:dyDescent="0.25">
      <c r="A1584" s="91"/>
      <c r="B1584" s="91"/>
      <c r="C1584" s="93"/>
      <c r="D1584" s="91"/>
      <c r="E1584" s="91"/>
    </row>
    <row r="1585" spans="1:5" customFormat="1" x14ac:dyDescent="0.25">
      <c r="A1585" s="91"/>
      <c r="B1585" s="91"/>
      <c r="C1585" s="93"/>
      <c r="D1585" s="91"/>
      <c r="E1585" s="91"/>
    </row>
    <row r="1586" spans="1:5" customFormat="1" x14ac:dyDescent="0.25">
      <c r="A1586" s="91"/>
      <c r="B1586" s="91"/>
      <c r="C1586" s="93"/>
      <c r="D1586" s="91"/>
      <c r="E1586" s="91"/>
    </row>
    <row r="1587" spans="1:5" customFormat="1" x14ac:dyDescent="0.25">
      <c r="A1587" s="91"/>
      <c r="B1587" s="91"/>
      <c r="C1587" s="93"/>
      <c r="D1587" s="91"/>
      <c r="E1587" s="91"/>
    </row>
    <row r="1588" spans="1:5" customFormat="1" x14ac:dyDescent="0.25">
      <c r="A1588" s="91"/>
      <c r="B1588" s="91"/>
      <c r="C1588" s="93"/>
      <c r="D1588" s="91"/>
      <c r="E1588" s="91"/>
    </row>
    <row r="1589" spans="1:5" customFormat="1" x14ac:dyDescent="0.25">
      <c r="A1589" s="91"/>
      <c r="B1589" s="91"/>
      <c r="C1589" s="93"/>
      <c r="D1589" s="91"/>
      <c r="E1589" s="91"/>
    </row>
    <row r="1590" spans="1:5" customFormat="1" x14ac:dyDescent="0.25">
      <c r="A1590" s="91"/>
      <c r="B1590" s="91"/>
      <c r="C1590" s="93"/>
      <c r="D1590" s="91"/>
      <c r="E1590" s="91"/>
    </row>
    <row r="1591" spans="1:5" customFormat="1" x14ac:dyDescent="0.25">
      <c r="A1591" s="91"/>
      <c r="B1591" s="91"/>
      <c r="C1591" s="93"/>
      <c r="D1591" s="91"/>
      <c r="E1591" s="91"/>
    </row>
    <row r="1592" spans="1:5" customFormat="1" x14ac:dyDescent="0.25">
      <c r="A1592" s="91"/>
      <c r="B1592" s="91"/>
      <c r="C1592" s="93"/>
      <c r="D1592" s="91"/>
      <c r="E1592" s="91"/>
    </row>
    <row r="1593" spans="1:5" customFormat="1" x14ac:dyDescent="0.25">
      <c r="A1593" s="91"/>
      <c r="B1593" s="91"/>
      <c r="C1593" s="93"/>
      <c r="D1593" s="91"/>
      <c r="E1593" s="91"/>
    </row>
    <row r="1594" spans="1:5" customFormat="1" x14ac:dyDescent="0.25">
      <c r="A1594" s="91"/>
      <c r="B1594" s="91"/>
      <c r="C1594" s="93"/>
      <c r="D1594" s="91"/>
      <c r="E1594" s="91"/>
    </row>
    <row r="1595" spans="1:5" customFormat="1" x14ac:dyDescent="0.25">
      <c r="A1595" s="91"/>
      <c r="B1595" s="91"/>
      <c r="C1595" s="93"/>
      <c r="D1595" s="91"/>
      <c r="E1595" s="91"/>
    </row>
    <row r="1596" spans="1:5" customFormat="1" x14ac:dyDescent="0.25">
      <c r="A1596" s="91"/>
      <c r="B1596" s="91"/>
      <c r="C1596" s="93"/>
      <c r="D1596" s="91"/>
      <c r="E1596" s="91"/>
    </row>
    <row r="1597" spans="1:5" customFormat="1" x14ac:dyDescent="0.25">
      <c r="A1597" s="91"/>
      <c r="B1597" s="91"/>
      <c r="C1597" s="93"/>
      <c r="D1597" s="91"/>
      <c r="E1597" s="91"/>
    </row>
    <row r="1598" spans="1:5" customFormat="1" x14ac:dyDescent="0.25">
      <c r="A1598" s="91"/>
      <c r="B1598" s="91"/>
      <c r="C1598" s="93"/>
      <c r="D1598" s="91"/>
      <c r="E1598" s="91"/>
    </row>
    <row r="1599" spans="1:5" customFormat="1" x14ac:dyDescent="0.25">
      <c r="A1599" s="91"/>
      <c r="B1599" s="91"/>
      <c r="C1599" s="93"/>
      <c r="D1599" s="91"/>
      <c r="E1599" s="91"/>
    </row>
    <row r="1600" spans="1:5" customFormat="1" x14ac:dyDescent="0.25">
      <c r="A1600" s="91"/>
      <c r="B1600" s="91"/>
      <c r="C1600" s="93"/>
      <c r="D1600" s="91"/>
      <c r="E1600" s="91"/>
    </row>
    <row r="1601" spans="1:5" customFormat="1" x14ac:dyDescent="0.25">
      <c r="A1601" s="91"/>
      <c r="B1601" s="91"/>
      <c r="C1601" s="93"/>
      <c r="D1601" s="91"/>
      <c r="E1601" s="91"/>
    </row>
    <row r="1602" spans="1:5" customFormat="1" x14ac:dyDescent="0.25">
      <c r="A1602" s="91"/>
      <c r="B1602" s="91"/>
      <c r="C1602" s="93"/>
      <c r="D1602" s="91"/>
      <c r="E1602" s="91"/>
    </row>
    <row r="1603" spans="1:5" customFormat="1" x14ac:dyDescent="0.25">
      <c r="A1603" s="91"/>
      <c r="B1603" s="91"/>
      <c r="C1603" s="93"/>
      <c r="D1603" s="91"/>
      <c r="E1603" s="91"/>
    </row>
    <row r="1604" spans="1:5" customFormat="1" x14ac:dyDescent="0.25">
      <c r="A1604" s="91"/>
      <c r="B1604" s="91"/>
      <c r="C1604" s="93"/>
      <c r="D1604" s="91"/>
      <c r="E1604" s="91"/>
    </row>
    <row r="1605" spans="1:5" customFormat="1" x14ac:dyDescent="0.25">
      <c r="A1605" s="91"/>
      <c r="B1605" s="91"/>
      <c r="C1605" s="93"/>
      <c r="D1605" s="91"/>
      <c r="E1605" s="91"/>
    </row>
    <row r="1606" spans="1:5" customFormat="1" x14ac:dyDescent="0.25">
      <c r="A1606" s="91"/>
      <c r="B1606" s="91"/>
      <c r="C1606" s="93"/>
      <c r="D1606" s="91"/>
      <c r="E1606" s="91"/>
    </row>
    <row r="1607" spans="1:5" customFormat="1" x14ac:dyDescent="0.25">
      <c r="A1607" s="91"/>
      <c r="B1607" s="91"/>
      <c r="C1607" s="93"/>
      <c r="D1607" s="91"/>
      <c r="E1607" s="91"/>
    </row>
    <row r="1608" spans="1:5" customFormat="1" x14ac:dyDescent="0.25">
      <c r="A1608" s="91"/>
      <c r="B1608" s="91"/>
      <c r="C1608" s="93"/>
      <c r="D1608" s="91"/>
      <c r="E1608" s="91"/>
    </row>
    <row r="1609" spans="1:5" customFormat="1" x14ac:dyDescent="0.25">
      <c r="A1609" s="91"/>
      <c r="B1609" s="91"/>
      <c r="C1609" s="93"/>
      <c r="D1609" s="91"/>
      <c r="E1609" s="91"/>
    </row>
    <row r="1610" spans="1:5" customFormat="1" x14ac:dyDescent="0.25">
      <c r="A1610" s="91"/>
      <c r="B1610" s="91"/>
      <c r="C1610" s="93"/>
      <c r="D1610" s="91"/>
      <c r="E1610" s="91"/>
    </row>
    <row r="1611" spans="1:5" customFormat="1" x14ac:dyDescent="0.25">
      <c r="A1611" s="91"/>
      <c r="B1611" s="91"/>
      <c r="C1611" s="93"/>
      <c r="D1611" s="91"/>
      <c r="E1611" s="91"/>
    </row>
    <row r="1612" spans="1:5" customFormat="1" x14ac:dyDescent="0.25">
      <c r="A1612" s="91"/>
      <c r="B1612" s="91"/>
      <c r="C1612" s="93"/>
      <c r="D1612" s="91"/>
      <c r="E1612" s="91"/>
    </row>
    <row r="1613" spans="1:5" customFormat="1" x14ac:dyDescent="0.25">
      <c r="A1613" s="91"/>
      <c r="B1613" s="91"/>
      <c r="C1613" s="93"/>
      <c r="D1613" s="91"/>
      <c r="E1613" s="91"/>
    </row>
    <row r="1614" spans="1:5" customFormat="1" x14ac:dyDescent="0.25">
      <c r="A1614" s="91"/>
      <c r="B1614" s="91"/>
      <c r="C1614" s="93"/>
      <c r="D1614" s="91"/>
      <c r="E1614" s="91"/>
    </row>
    <row r="1615" spans="1:5" customFormat="1" x14ac:dyDescent="0.25">
      <c r="A1615" s="91"/>
      <c r="B1615" s="91"/>
      <c r="C1615" s="93"/>
      <c r="D1615" s="91"/>
      <c r="E1615" s="91"/>
    </row>
    <row r="1616" spans="1:5" customFormat="1" x14ac:dyDescent="0.25">
      <c r="A1616" s="91"/>
      <c r="B1616" s="91"/>
      <c r="C1616" s="93"/>
      <c r="D1616" s="91"/>
      <c r="E1616" s="91"/>
    </row>
    <row r="1617" spans="1:5" customFormat="1" x14ac:dyDescent="0.25">
      <c r="A1617" s="91"/>
      <c r="B1617" s="91"/>
      <c r="C1617" s="93"/>
      <c r="D1617" s="91"/>
      <c r="E1617" s="91"/>
    </row>
    <row r="1618" spans="1:5" customFormat="1" x14ac:dyDescent="0.25">
      <c r="A1618" s="91"/>
      <c r="B1618" s="91"/>
      <c r="C1618" s="93"/>
      <c r="D1618" s="91"/>
      <c r="E1618" s="91"/>
    </row>
    <row r="1619" spans="1:5" customFormat="1" x14ac:dyDescent="0.25">
      <c r="A1619" s="91"/>
      <c r="B1619" s="91"/>
      <c r="C1619" s="93"/>
      <c r="D1619" s="91"/>
      <c r="E1619" s="91"/>
    </row>
    <row r="1620" spans="1:5" customFormat="1" x14ac:dyDescent="0.25">
      <c r="A1620" s="91"/>
      <c r="B1620" s="91"/>
      <c r="C1620" s="93"/>
      <c r="D1620" s="91"/>
      <c r="E1620" s="91"/>
    </row>
    <row r="1621" spans="1:5" customFormat="1" x14ac:dyDescent="0.25">
      <c r="A1621" s="91"/>
      <c r="B1621" s="91"/>
      <c r="C1621" s="93"/>
      <c r="D1621" s="91"/>
      <c r="E1621" s="91"/>
    </row>
    <row r="1622" spans="1:5" customFormat="1" x14ac:dyDescent="0.25">
      <c r="A1622" s="91"/>
      <c r="B1622" s="91"/>
      <c r="C1622" s="93"/>
      <c r="D1622" s="91"/>
      <c r="E1622" s="91"/>
    </row>
    <row r="1623" spans="1:5" customFormat="1" x14ac:dyDescent="0.25">
      <c r="A1623" s="91"/>
      <c r="B1623" s="91"/>
      <c r="C1623" s="93"/>
      <c r="D1623" s="91"/>
      <c r="E1623" s="91"/>
    </row>
    <row r="1624" spans="1:5" customFormat="1" x14ac:dyDescent="0.25">
      <c r="A1624" s="91"/>
      <c r="B1624" s="91"/>
      <c r="C1624" s="93"/>
      <c r="D1624" s="91"/>
      <c r="E1624" s="91"/>
    </row>
    <row r="1625" spans="1:5" customFormat="1" x14ac:dyDescent="0.25">
      <c r="A1625" s="91"/>
      <c r="B1625" s="91"/>
      <c r="C1625" s="93"/>
      <c r="D1625" s="91"/>
      <c r="E1625" s="91"/>
    </row>
    <row r="1626" spans="1:5" customFormat="1" x14ac:dyDescent="0.25">
      <c r="A1626" s="91"/>
      <c r="B1626" s="91"/>
      <c r="C1626" s="93"/>
      <c r="D1626" s="91"/>
      <c r="E1626" s="91"/>
    </row>
    <row r="1627" spans="1:5" customFormat="1" x14ac:dyDescent="0.25">
      <c r="A1627" s="91"/>
      <c r="B1627" s="91"/>
      <c r="C1627" s="93"/>
      <c r="D1627" s="91"/>
      <c r="E1627" s="91"/>
    </row>
    <row r="1628" spans="1:5" customFormat="1" x14ac:dyDescent="0.25">
      <c r="A1628" s="91"/>
      <c r="B1628" s="91"/>
      <c r="C1628" s="93"/>
      <c r="D1628" s="91"/>
      <c r="E1628" s="91"/>
    </row>
    <row r="1629" spans="1:5" customFormat="1" x14ac:dyDescent="0.25">
      <c r="A1629" s="91"/>
      <c r="B1629" s="91"/>
      <c r="C1629" s="93"/>
      <c r="D1629" s="91"/>
      <c r="E1629" s="91"/>
    </row>
    <row r="1630" spans="1:5" customFormat="1" x14ac:dyDescent="0.25">
      <c r="A1630" s="91"/>
      <c r="B1630" s="91"/>
      <c r="C1630" s="93"/>
      <c r="D1630" s="91"/>
      <c r="E1630" s="91"/>
    </row>
    <row r="1631" spans="1:5" customFormat="1" x14ac:dyDescent="0.25">
      <c r="A1631" s="91"/>
      <c r="B1631" s="91"/>
      <c r="C1631" s="93"/>
      <c r="D1631" s="91"/>
      <c r="E1631" s="91"/>
    </row>
    <row r="1632" spans="1:5" customFormat="1" x14ac:dyDescent="0.25">
      <c r="A1632" s="91"/>
      <c r="B1632" s="91"/>
      <c r="C1632" s="93"/>
      <c r="D1632" s="91"/>
      <c r="E1632" s="91"/>
    </row>
    <row r="1633" spans="1:5" customFormat="1" x14ac:dyDescent="0.25">
      <c r="A1633" s="91"/>
      <c r="B1633" s="91"/>
      <c r="C1633" s="93"/>
      <c r="D1633" s="91"/>
      <c r="E1633" s="91"/>
    </row>
    <row r="1634" spans="1:5" customFormat="1" x14ac:dyDescent="0.25">
      <c r="A1634" s="91"/>
      <c r="B1634" s="91"/>
      <c r="C1634" s="93"/>
      <c r="D1634" s="91"/>
      <c r="E1634" s="91"/>
    </row>
    <row r="1635" spans="1:5" customFormat="1" x14ac:dyDescent="0.25">
      <c r="A1635" s="91"/>
      <c r="B1635" s="91"/>
      <c r="C1635" s="93"/>
      <c r="D1635" s="91"/>
      <c r="E1635" s="91"/>
    </row>
    <row r="1636" spans="1:5" customFormat="1" x14ac:dyDescent="0.25">
      <c r="A1636" s="91"/>
      <c r="B1636" s="91"/>
      <c r="C1636" s="93"/>
      <c r="D1636" s="91"/>
      <c r="E1636" s="91"/>
    </row>
    <row r="1637" spans="1:5" customFormat="1" x14ac:dyDescent="0.25">
      <c r="A1637" s="91"/>
      <c r="B1637" s="91"/>
      <c r="C1637" s="93"/>
      <c r="D1637" s="91"/>
      <c r="E1637" s="91"/>
    </row>
    <row r="1638" spans="1:5" customFormat="1" x14ac:dyDescent="0.25">
      <c r="A1638" s="91"/>
      <c r="B1638" s="91"/>
      <c r="C1638" s="93"/>
      <c r="D1638" s="91"/>
      <c r="E1638" s="91"/>
    </row>
    <row r="1639" spans="1:5" customFormat="1" x14ac:dyDescent="0.25">
      <c r="A1639" s="91"/>
      <c r="B1639" s="91"/>
      <c r="C1639" s="93"/>
      <c r="D1639" s="91"/>
      <c r="E1639" s="91"/>
    </row>
    <row r="1640" spans="1:5" customFormat="1" x14ac:dyDescent="0.25">
      <c r="A1640" s="91"/>
      <c r="B1640" s="91"/>
      <c r="C1640" s="93"/>
      <c r="D1640" s="91"/>
      <c r="E1640" s="91"/>
    </row>
    <row r="1641" spans="1:5" customFormat="1" x14ac:dyDescent="0.25">
      <c r="A1641" s="91"/>
      <c r="B1641" s="91"/>
      <c r="C1641" s="93"/>
      <c r="D1641" s="91"/>
      <c r="E1641" s="91"/>
    </row>
    <row r="1642" spans="1:5" customFormat="1" x14ac:dyDescent="0.25">
      <c r="A1642" s="91"/>
      <c r="B1642" s="91"/>
      <c r="C1642" s="93"/>
      <c r="D1642" s="91"/>
      <c r="E1642" s="91"/>
    </row>
    <row r="1643" spans="1:5" customFormat="1" x14ac:dyDescent="0.25">
      <c r="A1643" s="91"/>
      <c r="B1643" s="91"/>
      <c r="C1643" s="93"/>
      <c r="D1643" s="91"/>
      <c r="E1643" s="91"/>
    </row>
    <row r="1644" spans="1:5" customFormat="1" x14ac:dyDescent="0.25">
      <c r="A1644" s="91"/>
      <c r="B1644" s="91"/>
      <c r="C1644" s="93"/>
      <c r="D1644" s="91"/>
      <c r="E1644" s="91"/>
    </row>
    <row r="1645" spans="1:5" customFormat="1" x14ac:dyDescent="0.25">
      <c r="A1645" s="91"/>
      <c r="B1645" s="91"/>
      <c r="C1645" s="93"/>
      <c r="D1645" s="91"/>
      <c r="E1645" s="91"/>
    </row>
    <row r="1646" spans="1:5" customFormat="1" x14ac:dyDescent="0.25">
      <c r="A1646" s="91"/>
      <c r="B1646" s="91"/>
      <c r="C1646" s="93"/>
      <c r="D1646" s="91"/>
      <c r="E1646" s="91"/>
    </row>
    <row r="1647" spans="1:5" customFormat="1" x14ac:dyDescent="0.25">
      <c r="A1647" s="91"/>
      <c r="B1647" s="91"/>
      <c r="C1647" s="93"/>
      <c r="D1647" s="91"/>
      <c r="E1647" s="91"/>
    </row>
    <row r="1648" spans="1:5" customFormat="1" x14ac:dyDescent="0.25">
      <c r="A1648" s="91"/>
      <c r="B1648" s="91"/>
      <c r="C1648" s="93"/>
      <c r="D1648" s="91"/>
      <c r="E1648" s="91"/>
    </row>
    <row r="1649" spans="1:5" customFormat="1" x14ac:dyDescent="0.25">
      <c r="A1649" s="91"/>
      <c r="B1649" s="91"/>
      <c r="C1649" s="93"/>
      <c r="D1649" s="91"/>
      <c r="E1649" s="91"/>
    </row>
    <row r="1650" spans="1:5" customFormat="1" x14ac:dyDescent="0.25">
      <c r="A1650" s="91"/>
      <c r="B1650" s="91"/>
      <c r="C1650" s="93"/>
      <c r="D1650" s="91"/>
      <c r="E1650" s="91"/>
    </row>
    <row r="1651" spans="1:5" customFormat="1" x14ac:dyDescent="0.25">
      <c r="A1651" s="91"/>
      <c r="B1651" s="91"/>
      <c r="C1651" s="93"/>
      <c r="D1651" s="91"/>
      <c r="E1651" s="91"/>
    </row>
    <row r="1652" spans="1:5" customFormat="1" x14ac:dyDescent="0.25">
      <c r="A1652" s="91"/>
      <c r="B1652" s="91"/>
      <c r="C1652" s="93"/>
      <c r="D1652" s="91"/>
      <c r="E1652" s="91"/>
    </row>
    <row r="1653" spans="1:5" customFormat="1" x14ac:dyDescent="0.25">
      <c r="A1653" s="91"/>
      <c r="B1653" s="91"/>
      <c r="C1653" s="93"/>
      <c r="D1653" s="91"/>
      <c r="E1653" s="91"/>
    </row>
    <row r="1654" spans="1:5" customFormat="1" x14ac:dyDescent="0.25">
      <c r="A1654" s="91"/>
      <c r="B1654" s="91"/>
      <c r="C1654" s="93"/>
      <c r="D1654" s="91"/>
      <c r="E1654" s="91"/>
    </row>
    <row r="1655" spans="1:5" customFormat="1" x14ac:dyDescent="0.25">
      <c r="A1655" s="91"/>
      <c r="B1655" s="91"/>
      <c r="C1655" s="93"/>
      <c r="D1655" s="91"/>
      <c r="E1655" s="91"/>
    </row>
    <row r="1656" spans="1:5" customFormat="1" x14ac:dyDescent="0.25">
      <c r="A1656" s="91"/>
      <c r="B1656" s="91"/>
      <c r="C1656" s="93"/>
      <c r="D1656" s="91"/>
      <c r="E1656" s="91"/>
    </row>
    <row r="1657" spans="1:5" customFormat="1" x14ac:dyDescent="0.25">
      <c r="A1657" s="91"/>
      <c r="B1657" s="91"/>
      <c r="C1657" s="93"/>
      <c r="D1657" s="91"/>
      <c r="E1657" s="91"/>
    </row>
    <row r="1658" spans="1:5" customFormat="1" x14ac:dyDescent="0.25">
      <c r="A1658" s="91"/>
      <c r="B1658" s="91"/>
      <c r="C1658" s="93"/>
      <c r="D1658" s="91"/>
      <c r="E1658" s="91"/>
    </row>
    <row r="1659" spans="1:5" customFormat="1" x14ac:dyDescent="0.25">
      <c r="A1659" s="91"/>
      <c r="B1659" s="91"/>
      <c r="C1659" s="93"/>
      <c r="D1659" s="91"/>
      <c r="E1659" s="91"/>
    </row>
    <row r="1660" spans="1:5" customFormat="1" x14ac:dyDescent="0.25">
      <c r="A1660" s="91"/>
      <c r="B1660" s="91"/>
      <c r="C1660" s="93"/>
      <c r="D1660" s="91"/>
      <c r="E1660" s="91"/>
    </row>
    <row r="1661" spans="1:5" customFormat="1" x14ac:dyDescent="0.25">
      <c r="A1661" s="91"/>
      <c r="B1661" s="91"/>
      <c r="C1661" s="93"/>
      <c r="D1661" s="91"/>
      <c r="E1661" s="91"/>
    </row>
    <row r="1662" spans="1:5" customFormat="1" x14ac:dyDescent="0.25">
      <c r="A1662" s="91"/>
      <c r="B1662" s="91"/>
      <c r="C1662" s="93"/>
      <c r="D1662" s="91"/>
      <c r="E1662" s="91"/>
    </row>
    <row r="1663" spans="1:5" customFormat="1" x14ac:dyDescent="0.25">
      <c r="A1663" s="91"/>
      <c r="B1663" s="91"/>
      <c r="C1663" s="93"/>
      <c r="D1663" s="91"/>
      <c r="E1663" s="91"/>
    </row>
    <row r="1664" spans="1:5" customFormat="1" x14ac:dyDescent="0.25">
      <c r="A1664" s="91"/>
      <c r="B1664" s="91"/>
      <c r="C1664" s="93"/>
      <c r="D1664" s="91"/>
      <c r="E1664" s="91"/>
    </row>
    <row r="1665" spans="1:5" customFormat="1" x14ac:dyDescent="0.25">
      <c r="A1665" s="91"/>
      <c r="B1665" s="91"/>
      <c r="C1665" s="93"/>
      <c r="D1665" s="91"/>
      <c r="E1665" s="91"/>
    </row>
    <row r="1666" spans="1:5" customFormat="1" x14ac:dyDescent="0.25">
      <c r="A1666" s="91"/>
      <c r="B1666" s="91"/>
      <c r="C1666" s="93"/>
      <c r="D1666" s="91"/>
      <c r="E1666" s="91"/>
    </row>
    <row r="1667" spans="1:5" customFormat="1" x14ac:dyDescent="0.25">
      <c r="A1667" s="91"/>
      <c r="B1667" s="91"/>
      <c r="C1667" s="93"/>
      <c r="D1667" s="91"/>
      <c r="E1667" s="91"/>
    </row>
    <row r="1668" spans="1:5" customFormat="1" x14ac:dyDescent="0.25">
      <c r="A1668" s="91"/>
      <c r="B1668" s="91"/>
      <c r="C1668" s="93"/>
      <c r="D1668" s="91"/>
      <c r="E1668" s="91"/>
    </row>
    <row r="1669" spans="1:5" customFormat="1" x14ac:dyDescent="0.25">
      <c r="A1669" s="91"/>
      <c r="B1669" s="91"/>
      <c r="C1669" s="93"/>
      <c r="D1669" s="91"/>
      <c r="E1669" s="91"/>
    </row>
    <row r="1670" spans="1:5" customFormat="1" x14ac:dyDescent="0.25">
      <c r="A1670" s="91"/>
      <c r="B1670" s="91"/>
      <c r="C1670" s="93"/>
      <c r="D1670" s="91"/>
      <c r="E1670" s="91"/>
    </row>
    <row r="1671" spans="1:5" customFormat="1" x14ac:dyDescent="0.25">
      <c r="A1671" s="91"/>
      <c r="B1671" s="91"/>
      <c r="C1671" s="93"/>
      <c r="D1671" s="91"/>
      <c r="E1671" s="91"/>
    </row>
    <row r="1672" spans="1:5" customFormat="1" x14ac:dyDescent="0.25">
      <c r="A1672" s="91"/>
      <c r="B1672" s="91"/>
      <c r="C1672" s="93"/>
      <c r="D1672" s="91"/>
      <c r="E1672" s="91"/>
    </row>
    <row r="1673" spans="1:5" customFormat="1" x14ac:dyDescent="0.25">
      <c r="A1673" s="91"/>
      <c r="B1673" s="91"/>
      <c r="C1673" s="93"/>
      <c r="D1673" s="91"/>
      <c r="E1673" s="91"/>
    </row>
    <row r="1674" spans="1:5" customFormat="1" x14ac:dyDescent="0.25">
      <c r="A1674" s="91"/>
      <c r="B1674" s="91"/>
      <c r="C1674" s="93"/>
      <c r="D1674" s="91"/>
      <c r="E1674" s="91"/>
    </row>
    <row r="1675" spans="1:5" customFormat="1" x14ac:dyDescent="0.25">
      <c r="A1675" s="91"/>
      <c r="B1675" s="91"/>
      <c r="C1675" s="93"/>
      <c r="D1675" s="91"/>
      <c r="E1675" s="91"/>
    </row>
    <row r="1676" spans="1:5" customFormat="1" x14ac:dyDescent="0.25">
      <c r="A1676" s="91"/>
      <c r="B1676" s="91"/>
      <c r="C1676" s="93"/>
      <c r="D1676" s="91"/>
      <c r="E1676" s="91"/>
    </row>
    <row r="1677" spans="1:5" customFormat="1" x14ac:dyDescent="0.25">
      <c r="A1677" s="91"/>
      <c r="B1677" s="91"/>
      <c r="C1677" s="93"/>
      <c r="D1677" s="91"/>
      <c r="E1677" s="91"/>
    </row>
    <row r="1678" spans="1:5" customFormat="1" x14ac:dyDescent="0.25">
      <c r="A1678" s="91"/>
      <c r="B1678" s="91"/>
      <c r="C1678" s="93"/>
      <c r="D1678" s="91"/>
      <c r="E1678" s="91"/>
    </row>
    <row r="1679" spans="1:5" customFormat="1" x14ac:dyDescent="0.25">
      <c r="A1679" s="91"/>
      <c r="B1679" s="91"/>
      <c r="C1679" s="93"/>
      <c r="D1679" s="91"/>
      <c r="E1679" s="91"/>
    </row>
    <row r="1680" spans="1:5" customFormat="1" x14ac:dyDescent="0.25">
      <c r="A1680" s="91"/>
      <c r="B1680" s="91"/>
      <c r="C1680" s="93"/>
      <c r="D1680" s="91"/>
      <c r="E1680" s="91"/>
    </row>
    <row r="1681" spans="1:5" customFormat="1" x14ac:dyDescent="0.25">
      <c r="A1681" s="91"/>
      <c r="B1681" s="91"/>
      <c r="C1681" s="93"/>
      <c r="D1681" s="91"/>
      <c r="E1681" s="91"/>
    </row>
    <row r="1682" spans="1:5" customFormat="1" x14ac:dyDescent="0.25">
      <c r="A1682" s="91"/>
      <c r="B1682" s="91"/>
      <c r="C1682" s="93"/>
      <c r="D1682" s="91"/>
      <c r="E1682" s="91"/>
    </row>
    <row r="1683" spans="1:5" customFormat="1" x14ac:dyDescent="0.25">
      <c r="A1683" s="91"/>
      <c r="B1683" s="91"/>
      <c r="C1683" s="93"/>
      <c r="D1683" s="91"/>
      <c r="E1683" s="91"/>
    </row>
    <row r="1684" spans="1:5" customFormat="1" x14ac:dyDescent="0.25">
      <c r="A1684" s="91"/>
      <c r="B1684" s="91"/>
      <c r="C1684" s="93"/>
      <c r="D1684" s="91"/>
      <c r="E1684" s="91"/>
    </row>
    <row r="1685" spans="1:5" customFormat="1" x14ac:dyDescent="0.25">
      <c r="A1685" s="91"/>
      <c r="B1685" s="91"/>
      <c r="C1685" s="93"/>
      <c r="D1685" s="91"/>
      <c r="E1685" s="91"/>
    </row>
    <row r="1686" spans="1:5" customFormat="1" x14ac:dyDescent="0.25">
      <c r="A1686" s="91"/>
      <c r="B1686" s="91"/>
      <c r="C1686" s="93"/>
      <c r="D1686" s="91"/>
      <c r="E1686" s="91"/>
    </row>
    <row r="1687" spans="1:5" customFormat="1" x14ac:dyDescent="0.25">
      <c r="A1687" s="91"/>
      <c r="B1687" s="91"/>
      <c r="C1687" s="93"/>
      <c r="D1687" s="91"/>
      <c r="E1687" s="91"/>
    </row>
    <row r="1688" spans="1:5" customFormat="1" x14ac:dyDescent="0.25">
      <c r="A1688" s="91"/>
      <c r="B1688" s="91"/>
      <c r="C1688" s="93"/>
      <c r="D1688" s="91"/>
      <c r="E1688" s="91"/>
    </row>
    <row r="1689" spans="1:5" customFormat="1" x14ac:dyDescent="0.25">
      <c r="A1689" s="91"/>
      <c r="B1689" s="91"/>
      <c r="C1689" s="93"/>
      <c r="D1689" s="91"/>
      <c r="E1689" s="91"/>
    </row>
    <row r="1690" spans="1:5" customFormat="1" x14ac:dyDescent="0.25">
      <c r="A1690" s="91"/>
      <c r="B1690" s="91"/>
      <c r="C1690" s="93"/>
      <c r="D1690" s="91"/>
      <c r="E1690" s="91"/>
    </row>
    <row r="1691" spans="1:5" customFormat="1" x14ac:dyDescent="0.25">
      <c r="A1691" s="91"/>
      <c r="B1691" s="91"/>
      <c r="C1691" s="93"/>
      <c r="D1691" s="91"/>
      <c r="E1691" s="91"/>
    </row>
    <row r="1692" spans="1:5" customFormat="1" x14ac:dyDescent="0.25">
      <c r="A1692" s="91"/>
      <c r="B1692" s="91"/>
      <c r="C1692" s="93"/>
      <c r="D1692" s="91"/>
      <c r="E1692" s="91"/>
    </row>
    <row r="1693" spans="1:5" customFormat="1" x14ac:dyDescent="0.25">
      <c r="A1693" s="91"/>
      <c r="B1693" s="91"/>
      <c r="C1693" s="93"/>
      <c r="D1693" s="91"/>
      <c r="E1693" s="91"/>
    </row>
    <row r="1694" spans="1:5" customFormat="1" x14ac:dyDescent="0.25">
      <c r="A1694" s="91"/>
      <c r="B1694" s="91"/>
      <c r="C1694" s="93"/>
      <c r="D1694" s="91"/>
      <c r="E1694" s="91"/>
    </row>
    <row r="1695" spans="1:5" customFormat="1" x14ac:dyDescent="0.25">
      <c r="A1695" s="91"/>
      <c r="B1695" s="91"/>
      <c r="C1695" s="93"/>
      <c r="D1695" s="91"/>
      <c r="E1695" s="91"/>
    </row>
    <row r="1696" spans="1:5" customFormat="1" x14ac:dyDescent="0.25">
      <c r="A1696" s="91"/>
      <c r="B1696" s="91"/>
      <c r="C1696" s="93"/>
      <c r="D1696" s="91"/>
      <c r="E1696" s="91"/>
    </row>
    <row r="1697" spans="1:5" customFormat="1" x14ac:dyDescent="0.25">
      <c r="A1697" s="91"/>
      <c r="B1697" s="91"/>
      <c r="C1697" s="93"/>
      <c r="D1697" s="91"/>
      <c r="E1697" s="91"/>
    </row>
    <row r="1698" spans="1:5" customFormat="1" x14ac:dyDescent="0.25">
      <c r="A1698" s="91"/>
      <c r="B1698" s="91"/>
      <c r="C1698" s="93"/>
      <c r="D1698" s="91"/>
      <c r="E1698" s="91"/>
    </row>
    <row r="1699" spans="1:5" customFormat="1" x14ac:dyDescent="0.25">
      <c r="A1699" s="91"/>
      <c r="B1699" s="91"/>
      <c r="C1699" s="93"/>
      <c r="D1699" s="91"/>
      <c r="E1699" s="91"/>
    </row>
    <row r="1700" spans="1:5" customFormat="1" x14ac:dyDescent="0.25">
      <c r="A1700" s="91"/>
      <c r="B1700" s="91"/>
      <c r="C1700" s="93"/>
      <c r="D1700" s="91"/>
      <c r="E1700" s="91"/>
    </row>
    <row r="1701" spans="1:5" customFormat="1" x14ac:dyDescent="0.25">
      <c r="A1701" s="91"/>
      <c r="B1701" s="91"/>
      <c r="C1701" s="93"/>
      <c r="D1701" s="91"/>
      <c r="E1701" s="91"/>
    </row>
    <row r="1702" spans="1:5" customFormat="1" x14ac:dyDescent="0.25">
      <c r="A1702" s="91"/>
      <c r="B1702" s="91"/>
      <c r="C1702" s="93"/>
      <c r="D1702" s="91"/>
      <c r="E1702" s="91"/>
    </row>
    <row r="1703" spans="1:5" customFormat="1" x14ac:dyDescent="0.25">
      <c r="A1703" s="91"/>
      <c r="B1703" s="91"/>
      <c r="C1703" s="93"/>
      <c r="D1703" s="91"/>
      <c r="E1703" s="91"/>
    </row>
    <row r="1704" spans="1:5" customFormat="1" x14ac:dyDescent="0.25">
      <c r="A1704" s="91"/>
      <c r="B1704" s="91"/>
      <c r="C1704" s="93"/>
      <c r="D1704" s="91"/>
      <c r="E1704" s="91"/>
    </row>
    <row r="1705" spans="1:5" customFormat="1" x14ac:dyDescent="0.25">
      <c r="A1705" s="91"/>
      <c r="B1705" s="91"/>
      <c r="C1705" s="93"/>
      <c r="D1705" s="91"/>
      <c r="E1705" s="91"/>
    </row>
    <row r="1706" spans="1:5" customFormat="1" x14ac:dyDescent="0.25">
      <c r="A1706" s="91"/>
      <c r="B1706" s="91"/>
      <c r="C1706" s="93"/>
      <c r="D1706" s="91"/>
      <c r="E1706" s="91"/>
    </row>
    <row r="1707" spans="1:5" customFormat="1" x14ac:dyDescent="0.25">
      <c r="A1707" s="91"/>
      <c r="B1707" s="91"/>
      <c r="C1707" s="93"/>
      <c r="D1707" s="91"/>
      <c r="E1707" s="91"/>
    </row>
    <row r="1708" spans="1:5" customFormat="1" x14ac:dyDescent="0.25">
      <c r="A1708" s="91"/>
      <c r="B1708" s="91"/>
      <c r="C1708" s="93"/>
      <c r="D1708" s="91"/>
      <c r="E1708" s="91"/>
    </row>
    <row r="1709" spans="1:5" customFormat="1" x14ac:dyDescent="0.25">
      <c r="A1709" s="91"/>
      <c r="B1709" s="91"/>
      <c r="C1709" s="93"/>
      <c r="D1709" s="91"/>
      <c r="E1709" s="91"/>
    </row>
    <row r="1710" spans="1:5" customFormat="1" x14ac:dyDescent="0.25">
      <c r="A1710" s="91"/>
      <c r="B1710" s="91"/>
      <c r="C1710" s="93"/>
      <c r="D1710" s="91"/>
      <c r="E1710" s="91"/>
    </row>
    <row r="1711" spans="1:5" customFormat="1" x14ac:dyDescent="0.25">
      <c r="A1711" s="91"/>
      <c r="B1711" s="91"/>
      <c r="C1711" s="93"/>
      <c r="D1711" s="91"/>
      <c r="E1711" s="91"/>
    </row>
    <row r="1712" spans="1:5" customFormat="1" x14ac:dyDescent="0.25">
      <c r="A1712" s="91"/>
      <c r="B1712" s="91"/>
      <c r="C1712" s="93"/>
      <c r="D1712" s="91"/>
      <c r="E1712" s="91"/>
    </row>
    <row r="1713" spans="1:5" customFormat="1" x14ac:dyDescent="0.25">
      <c r="A1713" s="91"/>
      <c r="B1713" s="91"/>
      <c r="C1713" s="93"/>
      <c r="D1713" s="91"/>
      <c r="E1713" s="91"/>
    </row>
    <row r="1714" spans="1:5" customFormat="1" x14ac:dyDescent="0.25">
      <c r="A1714" s="91"/>
      <c r="B1714" s="91"/>
      <c r="C1714" s="93"/>
      <c r="D1714" s="91"/>
      <c r="E1714" s="91"/>
    </row>
    <row r="1715" spans="1:5" customFormat="1" x14ac:dyDescent="0.25">
      <c r="A1715" s="91"/>
      <c r="B1715" s="91"/>
      <c r="C1715" s="93"/>
      <c r="D1715" s="91"/>
      <c r="E1715" s="91"/>
    </row>
    <row r="1716" spans="1:5" customFormat="1" x14ac:dyDescent="0.25">
      <c r="A1716" s="91"/>
      <c r="B1716" s="91"/>
      <c r="C1716" s="93"/>
      <c r="D1716" s="91"/>
      <c r="E1716" s="91"/>
    </row>
    <row r="1717" spans="1:5" customFormat="1" x14ac:dyDescent="0.25">
      <c r="A1717" s="91"/>
      <c r="B1717" s="91"/>
      <c r="C1717" s="93"/>
      <c r="D1717" s="91"/>
      <c r="E1717" s="91"/>
    </row>
    <row r="1718" spans="1:5" customFormat="1" x14ac:dyDescent="0.25">
      <c r="A1718" s="91"/>
      <c r="B1718" s="91"/>
      <c r="C1718" s="93"/>
      <c r="D1718" s="91"/>
      <c r="E1718" s="91"/>
    </row>
    <row r="1719" spans="1:5" customFormat="1" x14ac:dyDescent="0.25">
      <c r="A1719" s="91"/>
      <c r="B1719" s="91"/>
      <c r="C1719" s="93"/>
      <c r="D1719" s="91"/>
      <c r="E1719" s="91"/>
    </row>
    <row r="1720" spans="1:5" customFormat="1" x14ac:dyDescent="0.25">
      <c r="A1720" s="91"/>
      <c r="B1720" s="91"/>
      <c r="C1720" s="93"/>
      <c r="D1720" s="91"/>
      <c r="E1720" s="91"/>
    </row>
    <row r="1721" spans="1:5" customFormat="1" x14ac:dyDescent="0.25">
      <c r="A1721" s="91"/>
      <c r="B1721" s="91"/>
      <c r="C1721" s="93"/>
      <c r="D1721" s="91"/>
      <c r="E1721" s="91"/>
    </row>
    <row r="1722" spans="1:5" customFormat="1" x14ac:dyDescent="0.25">
      <c r="A1722" s="91"/>
      <c r="B1722" s="91"/>
      <c r="C1722" s="93"/>
      <c r="D1722" s="91"/>
      <c r="E1722" s="91"/>
    </row>
    <row r="1723" spans="1:5" customFormat="1" x14ac:dyDescent="0.25">
      <c r="A1723" s="91"/>
      <c r="B1723" s="91"/>
      <c r="C1723" s="93"/>
      <c r="D1723" s="91"/>
      <c r="E1723" s="91"/>
    </row>
    <row r="1724" spans="1:5" customFormat="1" x14ac:dyDescent="0.25">
      <c r="A1724" s="91"/>
      <c r="B1724" s="91"/>
      <c r="C1724" s="93"/>
      <c r="D1724" s="91"/>
      <c r="E1724" s="91"/>
    </row>
    <row r="1725" spans="1:5" customFormat="1" x14ac:dyDescent="0.25">
      <c r="A1725" s="91"/>
      <c r="B1725" s="91"/>
      <c r="C1725" s="93"/>
      <c r="D1725" s="91"/>
      <c r="E1725" s="91"/>
    </row>
    <row r="1726" spans="1:5" customFormat="1" x14ac:dyDescent="0.25">
      <c r="A1726" s="91"/>
      <c r="B1726" s="91"/>
      <c r="C1726" s="93"/>
      <c r="D1726" s="91"/>
      <c r="E1726" s="91"/>
    </row>
    <row r="1727" spans="1:5" customFormat="1" x14ac:dyDescent="0.25">
      <c r="A1727" s="91"/>
      <c r="B1727" s="91"/>
      <c r="C1727" s="93"/>
      <c r="D1727" s="91"/>
      <c r="E1727" s="91"/>
    </row>
    <row r="1728" spans="1:5" customFormat="1" x14ac:dyDescent="0.25">
      <c r="A1728" s="91"/>
      <c r="B1728" s="91"/>
      <c r="C1728" s="93"/>
      <c r="D1728" s="91"/>
      <c r="E1728" s="91"/>
    </row>
    <row r="1729" spans="1:5" customFormat="1" x14ac:dyDescent="0.25">
      <c r="A1729" s="91"/>
      <c r="B1729" s="91"/>
      <c r="C1729" s="93"/>
      <c r="D1729" s="91"/>
      <c r="E1729" s="91"/>
    </row>
    <row r="1730" spans="1:5" customFormat="1" x14ac:dyDescent="0.25">
      <c r="A1730" s="91"/>
      <c r="B1730" s="91"/>
      <c r="C1730" s="93"/>
      <c r="D1730" s="91"/>
      <c r="E1730" s="91"/>
    </row>
    <row r="1731" spans="1:5" customFormat="1" x14ac:dyDescent="0.25">
      <c r="A1731" s="91"/>
      <c r="B1731" s="91"/>
      <c r="C1731" s="93"/>
      <c r="D1731" s="91"/>
      <c r="E1731" s="91"/>
    </row>
    <row r="1732" spans="1:5" customFormat="1" x14ac:dyDescent="0.25">
      <c r="A1732" s="91"/>
      <c r="B1732" s="91"/>
      <c r="C1732" s="93"/>
      <c r="D1732" s="91"/>
      <c r="E1732" s="91"/>
    </row>
    <row r="1733" spans="1:5" customFormat="1" x14ac:dyDescent="0.25">
      <c r="A1733" s="91"/>
      <c r="B1733" s="91"/>
      <c r="C1733" s="93"/>
      <c r="D1733" s="91"/>
      <c r="E1733" s="91"/>
    </row>
    <row r="1734" spans="1:5" customFormat="1" x14ac:dyDescent="0.25">
      <c r="A1734" s="91"/>
      <c r="B1734" s="91"/>
      <c r="C1734" s="93"/>
      <c r="D1734" s="91"/>
      <c r="E1734" s="91"/>
    </row>
    <row r="1735" spans="1:5" customFormat="1" x14ac:dyDescent="0.25">
      <c r="A1735" s="91"/>
      <c r="B1735" s="91"/>
      <c r="C1735" s="93"/>
      <c r="D1735" s="91"/>
      <c r="E1735" s="91"/>
    </row>
    <row r="1736" spans="1:5" customFormat="1" x14ac:dyDescent="0.25">
      <c r="A1736" s="91"/>
      <c r="B1736" s="91"/>
      <c r="C1736" s="93"/>
      <c r="D1736" s="91"/>
      <c r="E1736" s="91"/>
    </row>
    <row r="1737" spans="1:5" customFormat="1" x14ac:dyDescent="0.25">
      <c r="A1737" s="91"/>
      <c r="B1737" s="91"/>
      <c r="C1737" s="93"/>
      <c r="D1737" s="91"/>
      <c r="E1737" s="91"/>
    </row>
    <row r="1738" spans="1:5" customFormat="1" x14ac:dyDescent="0.25">
      <c r="A1738" s="91"/>
      <c r="B1738" s="91"/>
      <c r="C1738" s="93"/>
      <c r="D1738" s="91"/>
      <c r="E1738" s="91"/>
    </row>
    <row r="1739" spans="1:5" customFormat="1" x14ac:dyDescent="0.25">
      <c r="A1739" s="91"/>
      <c r="B1739" s="91"/>
      <c r="C1739" s="93"/>
      <c r="D1739" s="91"/>
      <c r="E1739" s="91"/>
    </row>
    <row r="1740" spans="1:5" customFormat="1" x14ac:dyDescent="0.25">
      <c r="A1740" s="91"/>
      <c r="B1740" s="91"/>
      <c r="C1740" s="93"/>
      <c r="D1740" s="91"/>
      <c r="E1740" s="91"/>
    </row>
    <row r="1741" spans="1:5" customFormat="1" x14ac:dyDescent="0.25">
      <c r="A1741" s="91"/>
      <c r="B1741" s="91"/>
      <c r="C1741" s="93"/>
      <c r="D1741" s="91"/>
      <c r="E1741" s="91"/>
    </row>
    <row r="1742" spans="1:5" customFormat="1" x14ac:dyDescent="0.25">
      <c r="A1742" s="91"/>
      <c r="B1742" s="91"/>
      <c r="C1742" s="93"/>
      <c r="D1742" s="91"/>
      <c r="E1742" s="91"/>
    </row>
    <row r="1743" spans="1:5" customFormat="1" x14ac:dyDescent="0.25">
      <c r="A1743" s="91"/>
      <c r="B1743" s="91"/>
      <c r="C1743" s="93"/>
      <c r="D1743" s="91"/>
      <c r="E1743" s="91"/>
    </row>
    <row r="1744" spans="1:5" customFormat="1" x14ac:dyDescent="0.25">
      <c r="A1744" s="91"/>
      <c r="B1744" s="91"/>
      <c r="C1744" s="93"/>
      <c r="D1744" s="91"/>
      <c r="E1744" s="91"/>
    </row>
    <row r="1745" spans="1:5" customFormat="1" x14ac:dyDescent="0.25">
      <c r="A1745" s="91"/>
      <c r="B1745" s="91"/>
      <c r="C1745" s="93"/>
      <c r="D1745" s="91"/>
      <c r="E1745" s="91"/>
    </row>
    <row r="1746" spans="1:5" customFormat="1" x14ac:dyDescent="0.25">
      <c r="A1746" s="91"/>
      <c r="B1746" s="91"/>
      <c r="C1746" s="93"/>
      <c r="D1746" s="91"/>
      <c r="E1746" s="91"/>
    </row>
    <row r="1747" spans="1:5" customFormat="1" x14ac:dyDescent="0.25">
      <c r="A1747" s="91"/>
      <c r="B1747" s="91"/>
      <c r="C1747" s="93"/>
      <c r="D1747" s="91"/>
      <c r="E1747" s="91"/>
    </row>
    <row r="1748" spans="1:5" customFormat="1" x14ac:dyDescent="0.25">
      <c r="A1748" s="91"/>
      <c r="B1748" s="91"/>
      <c r="C1748" s="93"/>
      <c r="D1748" s="91"/>
      <c r="E1748" s="91"/>
    </row>
    <row r="1749" spans="1:5" customFormat="1" x14ac:dyDescent="0.25">
      <c r="A1749" s="91"/>
      <c r="B1749" s="91"/>
      <c r="C1749" s="93"/>
      <c r="D1749" s="91"/>
      <c r="E1749" s="91"/>
    </row>
    <row r="1750" spans="1:5" customFormat="1" x14ac:dyDescent="0.25">
      <c r="A1750" s="91"/>
      <c r="B1750" s="91"/>
      <c r="C1750" s="93"/>
      <c r="D1750" s="91"/>
      <c r="E1750" s="91"/>
    </row>
    <row r="1751" spans="1:5" customFormat="1" x14ac:dyDescent="0.25">
      <c r="A1751" s="91"/>
      <c r="B1751" s="91"/>
      <c r="C1751" s="93"/>
      <c r="D1751" s="91"/>
      <c r="E1751" s="91"/>
    </row>
    <row r="1752" spans="1:5" customFormat="1" x14ac:dyDescent="0.25">
      <c r="A1752" s="91"/>
      <c r="B1752" s="91"/>
      <c r="C1752" s="93"/>
      <c r="D1752" s="91"/>
      <c r="E1752" s="91"/>
    </row>
    <row r="1753" spans="1:5" customFormat="1" x14ac:dyDescent="0.25">
      <c r="A1753" s="91"/>
      <c r="B1753" s="91"/>
      <c r="C1753" s="93"/>
      <c r="D1753" s="91"/>
      <c r="E1753" s="91"/>
    </row>
    <row r="1754" spans="1:5" customFormat="1" x14ac:dyDescent="0.25">
      <c r="A1754" s="91"/>
      <c r="B1754" s="91"/>
      <c r="C1754" s="93"/>
      <c r="D1754" s="91"/>
      <c r="E1754" s="91"/>
    </row>
    <row r="1755" spans="1:5" customFormat="1" x14ac:dyDescent="0.25">
      <c r="A1755" s="91"/>
      <c r="B1755" s="91"/>
      <c r="C1755" s="93"/>
      <c r="D1755" s="91"/>
      <c r="E1755" s="91"/>
    </row>
    <row r="1756" spans="1:5" customFormat="1" x14ac:dyDescent="0.25">
      <c r="A1756" s="91"/>
      <c r="B1756" s="91"/>
      <c r="C1756" s="93"/>
      <c r="D1756" s="91"/>
      <c r="E1756" s="91"/>
    </row>
    <row r="1757" spans="1:5" customFormat="1" x14ac:dyDescent="0.25">
      <c r="A1757" s="91"/>
      <c r="B1757" s="91"/>
      <c r="C1757" s="93"/>
      <c r="D1757" s="91"/>
      <c r="E1757" s="91"/>
    </row>
    <row r="1758" spans="1:5" customFormat="1" x14ac:dyDescent="0.25">
      <c r="A1758" s="91"/>
      <c r="B1758" s="91"/>
      <c r="C1758" s="93"/>
      <c r="D1758" s="91"/>
      <c r="E1758" s="91"/>
    </row>
    <row r="1759" spans="1:5" customFormat="1" x14ac:dyDescent="0.25">
      <c r="A1759" s="91"/>
      <c r="B1759" s="91"/>
      <c r="C1759" s="93"/>
      <c r="D1759" s="91"/>
      <c r="E1759" s="91"/>
    </row>
    <row r="1760" spans="1:5" customFormat="1" x14ac:dyDescent="0.25">
      <c r="A1760" s="91"/>
      <c r="B1760" s="91"/>
      <c r="C1760" s="93"/>
      <c r="D1760" s="91"/>
      <c r="E1760" s="91"/>
    </row>
    <row r="1761" spans="1:5" customFormat="1" x14ac:dyDescent="0.25">
      <c r="A1761" s="91"/>
      <c r="B1761" s="91"/>
      <c r="C1761" s="93"/>
      <c r="D1761" s="91"/>
      <c r="E1761" s="91"/>
    </row>
    <row r="1762" spans="1:5" customFormat="1" x14ac:dyDescent="0.25">
      <c r="A1762" s="91"/>
      <c r="B1762" s="91"/>
      <c r="C1762" s="93"/>
      <c r="D1762" s="91"/>
      <c r="E1762" s="91"/>
    </row>
    <row r="1763" spans="1:5" customFormat="1" x14ac:dyDescent="0.25">
      <c r="A1763" s="91"/>
      <c r="B1763" s="91"/>
      <c r="C1763" s="93"/>
      <c r="D1763" s="91"/>
      <c r="E1763" s="91"/>
    </row>
    <row r="1764" spans="1:5" customFormat="1" x14ac:dyDescent="0.25">
      <c r="A1764" s="91"/>
      <c r="B1764" s="91"/>
      <c r="C1764" s="93"/>
      <c r="D1764" s="91"/>
      <c r="E1764" s="91"/>
    </row>
    <row r="1765" spans="1:5" x14ac:dyDescent="0.25">
      <c r="A1765" s="91"/>
      <c r="B1765" s="91"/>
      <c r="C1765" s="93"/>
      <c r="D1765" s="91"/>
      <c r="E1765" s="91"/>
    </row>
    <row r="1766" spans="1:5" x14ac:dyDescent="0.25">
      <c r="A1766" s="91"/>
      <c r="B1766" s="91"/>
      <c r="C1766" s="93"/>
      <c r="D1766" s="91"/>
      <c r="E1766" s="91"/>
    </row>
    <row r="1767" spans="1:5" x14ac:dyDescent="0.25">
      <c r="A1767" s="91"/>
      <c r="B1767" s="91"/>
      <c r="C1767" s="93"/>
      <c r="D1767" s="91"/>
      <c r="E1767" s="91"/>
    </row>
    <row r="1768" spans="1:5" x14ac:dyDescent="0.25">
      <c r="A1768" s="91"/>
      <c r="B1768" s="91"/>
      <c r="C1768" s="93"/>
      <c r="D1768" s="91"/>
      <c r="E1768" s="91"/>
    </row>
    <row r="1769" spans="1:5" x14ac:dyDescent="0.25">
      <c r="A1769" s="91"/>
      <c r="B1769" s="91"/>
      <c r="C1769" s="93"/>
      <c r="D1769" s="91"/>
      <c r="E1769" s="91"/>
    </row>
    <row r="1770" spans="1:5" x14ac:dyDescent="0.25">
      <c r="A1770" s="91"/>
      <c r="B1770" s="91"/>
      <c r="C1770" s="93"/>
      <c r="D1770" s="91"/>
      <c r="E1770" s="91"/>
    </row>
    <row r="1771" spans="1:5" x14ac:dyDescent="0.25">
      <c r="A1771" s="91"/>
      <c r="B1771" s="91"/>
      <c r="C1771" s="93"/>
      <c r="D1771" s="91"/>
      <c r="E1771" s="91"/>
    </row>
    <row r="1772" spans="1:5" x14ac:dyDescent="0.25">
      <c r="A1772" s="91"/>
      <c r="B1772" s="91"/>
      <c r="C1772" s="93"/>
      <c r="D1772" s="91"/>
      <c r="E1772" s="91"/>
    </row>
    <row r="1773" spans="1:5" x14ac:dyDescent="0.25">
      <c r="A1773" s="91"/>
      <c r="B1773" s="91"/>
      <c r="C1773" s="93"/>
      <c r="D1773" s="91"/>
      <c r="E1773" s="91"/>
    </row>
    <row r="1774" spans="1:5" x14ac:dyDescent="0.25">
      <c r="A1774" s="91"/>
      <c r="B1774" s="91"/>
      <c r="C1774" s="93"/>
      <c r="D1774" s="91"/>
      <c r="E1774" s="91"/>
    </row>
    <row r="1775" spans="1:5" x14ac:dyDescent="0.25">
      <c r="A1775" s="91"/>
      <c r="B1775" s="91"/>
      <c r="C1775" s="93"/>
      <c r="D1775" s="91"/>
      <c r="E1775" s="91"/>
    </row>
    <row r="1776" spans="1:5" x14ac:dyDescent="0.25">
      <c r="A1776" s="91"/>
      <c r="B1776" s="91"/>
      <c r="C1776" s="93"/>
      <c r="D1776" s="91"/>
      <c r="E1776" s="91"/>
    </row>
    <row r="1777" spans="1:5" x14ac:dyDescent="0.25">
      <c r="A1777" s="91"/>
      <c r="B1777" s="91"/>
      <c r="C1777" s="93"/>
      <c r="D1777" s="91"/>
      <c r="E1777" s="91"/>
    </row>
    <row r="1778" spans="1:5" x14ac:dyDescent="0.25">
      <c r="A1778" s="91"/>
      <c r="B1778" s="91"/>
      <c r="C1778" s="93"/>
      <c r="D1778" s="91"/>
      <c r="E1778" s="91"/>
    </row>
    <row r="1779" spans="1:5" x14ac:dyDescent="0.25">
      <c r="A1779" s="91"/>
      <c r="B1779" s="91"/>
      <c r="C1779" s="93"/>
      <c r="D1779" s="91"/>
      <c r="E1779" s="91"/>
    </row>
    <row r="1780" spans="1:5" x14ac:dyDescent="0.25">
      <c r="A1780" s="91"/>
      <c r="B1780" s="91"/>
      <c r="C1780" s="93"/>
      <c r="D1780" s="91"/>
      <c r="E1780" s="91"/>
    </row>
    <row r="1781" spans="1:5" x14ac:dyDescent="0.25">
      <c r="A1781" s="91"/>
      <c r="B1781" s="91"/>
      <c r="C1781" s="93"/>
      <c r="D1781" s="91"/>
      <c r="E1781" s="91"/>
    </row>
    <row r="1782" spans="1:5" x14ac:dyDescent="0.25">
      <c r="A1782" s="91"/>
      <c r="B1782" s="91"/>
      <c r="C1782" s="93"/>
      <c r="D1782" s="91"/>
      <c r="E1782" s="91"/>
    </row>
    <row r="1783" spans="1:5" x14ac:dyDescent="0.25">
      <c r="A1783" s="91"/>
      <c r="B1783" s="91"/>
      <c r="C1783" s="93"/>
      <c r="D1783" s="91"/>
      <c r="E1783" s="91"/>
    </row>
    <row r="1784" spans="1:5" x14ac:dyDescent="0.25">
      <c r="A1784" s="91"/>
      <c r="B1784" s="91"/>
      <c r="C1784" s="93"/>
      <c r="D1784" s="91"/>
      <c r="E1784" s="91"/>
    </row>
    <row r="1785" spans="1:5" x14ac:dyDescent="0.25">
      <c r="A1785" s="91"/>
      <c r="B1785" s="91"/>
      <c r="C1785" s="93"/>
      <c r="D1785" s="91"/>
      <c r="E1785" s="91"/>
    </row>
    <row r="1786" spans="1:5" x14ac:dyDescent="0.25">
      <c r="A1786" s="91"/>
      <c r="B1786" s="91"/>
      <c r="C1786" s="93"/>
      <c r="D1786" s="91"/>
      <c r="E1786" s="91"/>
    </row>
    <row r="1787" spans="1:5" x14ac:dyDescent="0.25">
      <c r="A1787" s="91"/>
      <c r="B1787" s="91"/>
      <c r="C1787" s="93"/>
      <c r="D1787" s="91"/>
      <c r="E1787" s="91"/>
    </row>
    <row r="1788" spans="1:5" x14ac:dyDescent="0.25">
      <c r="A1788" s="91"/>
      <c r="B1788" s="91"/>
      <c r="C1788" s="93"/>
      <c r="D1788" s="91"/>
      <c r="E1788" s="91"/>
    </row>
    <row r="1789" spans="1:5" x14ac:dyDescent="0.25">
      <c r="A1789" s="91"/>
      <c r="B1789" s="91"/>
      <c r="C1789" s="93"/>
      <c r="D1789" s="91"/>
      <c r="E1789" s="91"/>
    </row>
    <row r="1790" spans="1:5" x14ac:dyDescent="0.25">
      <c r="A1790" s="91"/>
      <c r="B1790" s="91"/>
      <c r="C1790" s="93"/>
      <c r="D1790" s="91"/>
      <c r="E1790" s="91"/>
    </row>
    <row r="1791" spans="1:5" x14ac:dyDescent="0.25">
      <c r="A1791" s="91"/>
      <c r="B1791" s="91"/>
      <c r="C1791" s="93"/>
      <c r="D1791" s="91"/>
      <c r="E1791" s="91"/>
    </row>
    <row r="1792" spans="1:5" x14ac:dyDescent="0.25">
      <c r="A1792" s="91"/>
      <c r="B1792" s="91"/>
      <c r="C1792" s="93"/>
      <c r="D1792" s="91"/>
      <c r="E1792" s="91"/>
    </row>
    <row r="1793" spans="1:5" x14ac:dyDescent="0.25">
      <c r="A1793" s="91"/>
      <c r="B1793" s="91"/>
      <c r="C1793" s="93"/>
      <c r="D1793" s="91"/>
      <c r="E1793" s="91"/>
    </row>
    <row r="1794" spans="1:5" x14ac:dyDescent="0.25">
      <c r="A1794" s="91"/>
      <c r="B1794" s="91"/>
      <c r="C1794" s="93"/>
      <c r="D1794" s="91"/>
      <c r="E1794" s="91"/>
    </row>
    <row r="1795" spans="1:5" x14ac:dyDescent="0.25">
      <c r="A1795" s="91"/>
      <c r="B1795" s="91"/>
      <c r="C1795" s="93"/>
      <c r="D1795" s="91"/>
      <c r="E1795" s="91"/>
    </row>
    <row r="1796" spans="1:5" x14ac:dyDescent="0.25">
      <c r="A1796" s="91"/>
      <c r="B1796" s="91"/>
      <c r="C1796" s="93"/>
      <c r="D1796" s="91"/>
      <c r="E1796" s="91"/>
    </row>
    <row r="1797" spans="1:5" x14ac:dyDescent="0.25">
      <c r="A1797" s="91"/>
      <c r="B1797" s="91"/>
      <c r="C1797" s="93"/>
      <c r="D1797" s="91"/>
      <c r="E1797" s="91"/>
    </row>
    <row r="1798" spans="1:5" x14ac:dyDescent="0.25">
      <c r="A1798" s="91"/>
      <c r="B1798" s="91"/>
      <c r="C1798" s="93"/>
      <c r="D1798" s="91"/>
      <c r="E1798" s="91"/>
    </row>
    <row r="1799" spans="1:5" x14ac:dyDescent="0.25">
      <c r="A1799" s="91"/>
      <c r="B1799" s="91"/>
      <c r="C1799" s="93"/>
      <c r="D1799" s="91"/>
      <c r="E1799" s="91"/>
    </row>
    <row r="1800" spans="1:5" x14ac:dyDescent="0.25">
      <c r="A1800" s="91"/>
      <c r="B1800" s="91"/>
      <c r="C1800" s="93"/>
      <c r="D1800" s="91"/>
      <c r="E1800" s="91"/>
    </row>
    <row r="1801" spans="1:5" x14ac:dyDescent="0.25">
      <c r="A1801" s="91"/>
      <c r="B1801" s="91"/>
      <c r="C1801" s="93"/>
      <c r="D1801" s="91"/>
      <c r="E1801" s="91"/>
    </row>
    <row r="1802" spans="1:5" x14ac:dyDescent="0.25">
      <c r="A1802" s="91"/>
      <c r="B1802" s="91"/>
      <c r="C1802" s="93"/>
      <c r="D1802" s="91"/>
      <c r="E1802" s="91"/>
    </row>
    <row r="1803" spans="1:5" x14ac:dyDescent="0.25">
      <c r="A1803" s="91"/>
      <c r="B1803" s="91"/>
      <c r="C1803" s="93"/>
      <c r="D1803" s="91"/>
      <c r="E1803" s="91"/>
    </row>
    <row r="1804" spans="1:5" x14ac:dyDescent="0.25">
      <c r="A1804" s="92"/>
      <c r="B1804" s="97"/>
      <c r="C1804" s="93"/>
      <c r="D1804" s="92"/>
      <c r="E1804" s="92"/>
    </row>
    <row r="1805" spans="1:5" x14ac:dyDescent="0.25">
      <c r="A1805" s="92"/>
      <c r="B1805" s="97"/>
      <c r="C1805" s="93"/>
      <c r="D1805" s="92"/>
      <c r="E1805" s="92"/>
    </row>
    <row r="1806" spans="1:5" x14ac:dyDescent="0.25">
      <c r="A1806" s="92"/>
      <c r="B1806" s="97"/>
      <c r="C1806" s="93"/>
      <c r="D1806" s="92"/>
      <c r="E1806" s="92"/>
    </row>
    <row r="1807" spans="1:5" x14ac:dyDescent="0.25">
      <c r="A1807" s="92"/>
      <c r="B1807" s="97"/>
      <c r="C1807" s="93"/>
      <c r="D1807" s="92"/>
      <c r="E1807" s="92"/>
    </row>
    <row r="1808" spans="1:5" x14ac:dyDescent="0.25">
      <c r="A1808" s="92"/>
      <c r="B1808" s="97"/>
      <c r="C1808" s="93"/>
      <c r="D1808" s="92"/>
      <c r="E1808" s="92"/>
    </row>
    <row r="1809" spans="1:5" x14ac:dyDescent="0.25">
      <c r="A1809" s="92"/>
      <c r="B1809" s="97"/>
      <c r="C1809" s="93"/>
      <c r="D1809" s="92"/>
      <c r="E1809" s="92"/>
    </row>
    <row r="1810" spans="1:5" x14ac:dyDescent="0.25">
      <c r="A1810" s="92"/>
      <c r="B1810" s="97"/>
      <c r="C1810" s="93"/>
      <c r="D1810" s="92"/>
      <c r="E1810" s="92"/>
    </row>
    <row r="1811" spans="1:5" x14ac:dyDescent="0.25">
      <c r="A1811" s="92"/>
      <c r="B1811" s="97"/>
      <c r="C1811" s="93"/>
      <c r="D1811" s="92"/>
      <c r="E1811" s="92"/>
    </row>
    <row r="1812" spans="1:5" x14ac:dyDescent="0.25">
      <c r="A1812" s="92"/>
      <c r="B1812" s="97"/>
      <c r="C1812" s="93"/>
      <c r="D1812" s="92"/>
      <c r="E1812" s="92"/>
    </row>
    <row r="1813" spans="1:5" x14ac:dyDescent="0.25">
      <c r="A1813" s="92"/>
      <c r="B1813" s="97"/>
      <c r="C1813" s="93"/>
      <c r="D1813" s="92"/>
      <c r="E1813" s="92"/>
    </row>
    <row r="1814" spans="1:5" x14ac:dyDescent="0.25">
      <c r="A1814" s="92"/>
      <c r="B1814" s="97"/>
      <c r="C1814" s="93"/>
      <c r="D1814" s="92"/>
      <c r="E1814" s="92"/>
    </row>
    <row r="1815" spans="1:5" x14ac:dyDescent="0.25">
      <c r="A1815" s="92"/>
      <c r="B1815" s="97"/>
      <c r="C1815" s="93"/>
      <c r="D1815" s="92"/>
      <c r="E1815" s="92"/>
    </row>
    <row r="1816" spans="1:5" x14ac:dyDescent="0.25">
      <c r="A1816" s="92"/>
      <c r="B1816" s="97"/>
      <c r="C1816" s="93"/>
      <c r="D1816" s="92"/>
      <c r="E1816" s="92"/>
    </row>
    <row r="1817" spans="1:5" x14ac:dyDescent="0.25">
      <c r="A1817" s="92"/>
      <c r="B1817" s="97"/>
      <c r="C1817" s="93"/>
      <c r="D1817" s="92"/>
      <c r="E1817" s="92"/>
    </row>
    <row r="1818" spans="1:5" x14ac:dyDescent="0.25">
      <c r="A1818" s="92"/>
      <c r="B1818" s="97"/>
      <c r="C1818" s="93"/>
      <c r="D1818" s="92"/>
      <c r="E1818" s="92"/>
    </row>
    <row r="1819" spans="1:5" x14ac:dyDescent="0.25">
      <c r="A1819" s="92"/>
      <c r="B1819" s="97"/>
      <c r="C1819" s="93"/>
      <c r="D1819" s="92"/>
      <c r="E1819" s="92"/>
    </row>
    <row r="1820" spans="1:5" x14ac:dyDescent="0.25">
      <c r="A1820" s="92"/>
      <c r="B1820" s="97"/>
      <c r="C1820" s="93"/>
      <c r="D1820" s="92"/>
      <c r="E1820" s="92"/>
    </row>
    <row r="1821" spans="1:5" x14ac:dyDescent="0.25">
      <c r="A1821" s="92"/>
      <c r="B1821" s="97"/>
      <c r="C1821" s="93"/>
      <c r="D1821" s="92"/>
      <c r="E1821" s="92"/>
    </row>
    <row r="1822" spans="1:5" x14ac:dyDescent="0.25">
      <c r="A1822" s="92"/>
      <c r="B1822" s="97"/>
      <c r="C1822" s="93"/>
      <c r="D1822" s="92"/>
      <c r="E1822" s="92"/>
    </row>
    <row r="1823" spans="1:5" x14ac:dyDescent="0.25">
      <c r="A1823" s="92"/>
      <c r="B1823" s="97"/>
      <c r="C1823" s="93"/>
      <c r="D1823" s="92"/>
      <c r="E1823" s="92"/>
    </row>
    <row r="1824" spans="1:5" x14ac:dyDescent="0.25">
      <c r="A1824" s="92"/>
      <c r="B1824" s="97"/>
      <c r="C1824" s="93"/>
      <c r="D1824" s="92"/>
      <c r="E1824" s="92"/>
    </row>
    <row r="1825" spans="1:5" x14ac:dyDescent="0.25">
      <c r="A1825" s="92"/>
      <c r="B1825" s="97"/>
      <c r="C1825" s="93"/>
      <c r="D1825" s="92"/>
      <c r="E1825" s="92"/>
    </row>
    <row r="1826" spans="1:5" x14ac:dyDescent="0.25">
      <c r="A1826" s="92"/>
      <c r="B1826" s="97"/>
      <c r="C1826" s="93"/>
      <c r="D1826" s="92"/>
      <c r="E1826" s="92"/>
    </row>
    <row r="1827" spans="1:5" x14ac:dyDescent="0.25">
      <c r="A1827" s="92"/>
      <c r="B1827" s="97"/>
      <c r="C1827" s="93"/>
      <c r="D1827" s="92"/>
      <c r="E1827" s="92"/>
    </row>
    <row r="1828" spans="1:5" x14ac:dyDescent="0.25">
      <c r="A1828" s="92"/>
      <c r="B1828" s="97"/>
      <c r="C1828" s="93"/>
      <c r="D1828" s="92"/>
      <c r="E1828" s="92"/>
    </row>
    <row r="1829" spans="1:5" x14ac:dyDescent="0.25">
      <c r="A1829" s="92"/>
      <c r="B1829" s="97"/>
      <c r="C1829" s="93"/>
      <c r="D1829" s="92"/>
      <c r="E1829" s="92"/>
    </row>
    <row r="1830" spans="1:5" x14ac:dyDescent="0.25">
      <c r="A1830" s="92"/>
      <c r="B1830" s="97"/>
      <c r="C1830" s="93"/>
      <c r="D1830" s="92"/>
      <c r="E1830" s="92"/>
    </row>
    <row r="1831" spans="1:5" x14ac:dyDescent="0.25">
      <c r="A1831" s="92"/>
      <c r="B1831" s="97"/>
      <c r="C1831" s="93"/>
      <c r="D1831" s="92"/>
      <c r="E1831" s="92"/>
    </row>
    <row r="1832" spans="1:5" x14ac:dyDescent="0.25">
      <c r="A1832" s="92"/>
      <c r="B1832" s="97"/>
      <c r="C1832" s="93"/>
      <c r="D1832" s="92"/>
      <c r="E1832" s="92"/>
    </row>
    <row r="1833" spans="1:5" x14ac:dyDescent="0.25">
      <c r="A1833" s="92"/>
      <c r="B1833" s="97"/>
      <c r="C1833" s="93"/>
      <c r="D1833" s="92"/>
      <c r="E1833" s="92"/>
    </row>
    <row r="1834" spans="1:5" x14ac:dyDescent="0.25">
      <c r="A1834" s="92"/>
      <c r="B1834" s="97"/>
      <c r="C1834" s="93"/>
      <c r="D1834" s="92"/>
      <c r="E1834" s="92"/>
    </row>
    <row r="1835" spans="1:5" x14ac:dyDescent="0.25">
      <c r="A1835" s="92"/>
      <c r="B1835" s="97"/>
      <c r="C1835" s="93"/>
      <c r="D1835" s="92"/>
      <c r="E1835" s="92"/>
    </row>
    <row r="1836" spans="1:5" x14ac:dyDescent="0.25">
      <c r="A1836" s="92"/>
      <c r="B1836" s="97"/>
      <c r="C1836" s="93"/>
      <c r="D1836" s="92"/>
      <c r="E1836" s="92"/>
    </row>
    <row r="1837" spans="1:5" x14ac:dyDescent="0.25">
      <c r="A1837" s="92"/>
      <c r="B1837" s="97"/>
      <c r="C1837" s="93"/>
      <c r="D1837" s="92"/>
      <c r="E1837" s="92"/>
    </row>
    <row r="1838" spans="1:5" x14ac:dyDescent="0.25">
      <c r="A1838" s="92"/>
      <c r="B1838" s="97"/>
      <c r="C1838" s="93"/>
      <c r="D1838" s="92"/>
      <c r="E1838" s="92"/>
    </row>
    <row r="1839" spans="1:5" x14ac:dyDescent="0.25">
      <c r="A1839" s="92"/>
      <c r="B1839" s="97"/>
      <c r="C1839" s="93"/>
      <c r="D1839" s="92"/>
      <c r="E1839" s="92"/>
    </row>
    <row r="1840" spans="1:5" x14ac:dyDescent="0.25">
      <c r="A1840" s="92"/>
      <c r="B1840" s="97"/>
      <c r="C1840" s="93"/>
      <c r="D1840" s="92"/>
      <c r="E1840" s="92"/>
    </row>
    <row r="1841" spans="1:5" x14ac:dyDescent="0.25">
      <c r="A1841" s="92"/>
      <c r="B1841" s="97"/>
      <c r="C1841" s="93"/>
      <c r="D1841" s="92"/>
      <c r="E1841" s="92"/>
    </row>
    <row r="1842" spans="1:5" x14ac:dyDescent="0.25">
      <c r="A1842" s="92"/>
      <c r="B1842" s="97"/>
      <c r="C1842" s="93"/>
      <c r="D1842" s="92"/>
      <c r="E1842" s="92"/>
    </row>
    <row r="1843" spans="1:5" x14ac:dyDescent="0.25">
      <c r="A1843" s="92"/>
      <c r="B1843" s="97"/>
      <c r="C1843" s="93"/>
      <c r="D1843" s="92"/>
      <c r="E1843" s="92"/>
    </row>
    <row r="1844" spans="1:5" x14ac:dyDescent="0.25">
      <c r="A1844" s="92"/>
      <c r="B1844" s="97"/>
      <c r="C1844" s="93"/>
      <c r="D1844" s="92"/>
      <c r="E1844" s="92"/>
    </row>
    <row r="1845" spans="1:5" x14ac:dyDescent="0.25">
      <c r="A1845" s="92"/>
      <c r="B1845" s="97"/>
      <c r="C1845" s="93"/>
      <c r="D1845" s="92"/>
      <c r="E1845" s="92"/>
    </row>
    <row r="1846" spans="1:5" x14ac:dyDescent="0.25">
      <c r="A1846" s="92"/>
      <c r="B1846" s="97"/>
      <c r="C1846" s="93"/>
      <c r="D1846" s="92"/>
      <c r="E1846" s="92"/>
    </row>
    <row r="1847" spans="1:5" x14ac:dyDescent="0.25">
      <c r="A1847" s="92"/>
      <c r="B1847" s="97"/>
      <c r="C1847" s="93"/>
      <c r="D1847" s="92"/>
      <c r="E1847" s="92"/>
    </row>
    <row r="1848" spans="1:5" x14ac:dyDescent="0.25">
      <c r="A1848" s="92"/>
      <c r="B1848" s="97"/>
      <c r="C1848" s="93"/>
      <c r="D1848" s="92"/>
      <c r="E1848" s="92"/>
    </row>
    <row r="1849" spans="1:5" x14ac:dyDescent="0.25">
      <c r="A1849" s="92"/>
      <c r="B1849" s="97"/>
      <c r="C1849" s="93"/>
      <c r="D1849" s="92"/>
      <c r="E1849" s="92"/>
    </row>
    <row r="1850" spans="1:5" x14ac:dyDescent="0.25">
      <c r="A1850" s="92"/>
      <c r="B1850" s="97"/>
      <c r="C1850" s="93"/>
      <c r="D1850" s="92"/>
      <c r="E1850" s="92"/>
    </row>
    <row r="1851" spans="1:5" x14ac:dyDescent="0.25">
      <c r="A1851" s="92"/>
      <c r="B1851" s="97"/>
      <c r="C1851" s="93"/>
      <c r="D1851" s="92"/>
      <c r="E1851" s="92"/>
    </row>
    <row r="1852" spans="1:5" x14ac:dyDescent="0.25">
      <c r="A1852" s="92"/>
      <c r="B1852" s="97"/>
      <c r="C1852" s="93"/>
      <c r="D1852" s="92"/>
      <c r="E1852" s="92"/>
    </row>
    <row r="1853" spans="1:5" x14ac:dyDescent="0.25">
      <c r="A1853" s="92"/>
      <c r="B1853" s="97"/>
      <c r="C1853" s="93"/>
      <c r="D1853" s="92"/>
      <c r="E1853" s="92"/>
    </row>
    <row r="1854" spans="1:5" x14ac:dyDescent="0.25">
      <c r="A1854" s="92"/>
      <c r="B1854" s="97"/>
      <c r="C1854" s="93"/>
      <c r="D1854" s="92"/>
      <c r="E1854" s="92"/>
    </row>
    <row r="1855" spans="1:5" x14ac:dyDescent="0.25">
      <c r="A1855" s="92"/>
      <c r="B1855" s="97"/>
      <c r="C1855" s="93"/>
      <c r="D1855" s="92"/>
      <c r="E1855" s="92"/>
    </row>
    <row r="1856" spans="1:5" x14ac:dyDescent="0.25">
      <c r="A1856" s="92"/>
      <c r="B1856" s="97"/>
      <c r="C1856" s="93"/>
      <c r="D1856" s="92"/>
      <c r="E1856" s="92"/>
    </row>
    <row r="1857" spans="1:5" x14ac:dyDescent="0.25">
      <c r="A1857" s="92"/>
      <c r="B1857" s="97"/>
      <c r="C1857" s="93"/>
      <c r="D1857" s="92"/>
      <c r="E1857" s="92"/>
    </row>
    <row r="1858" spans="1:5" x14ac:dyDescent="0.25">
      <c r="A1858" s="92"/>
      <c r="B1858" s="97"/>
      <c r="C1858" s="93"/>
      <c r="D1858" s="92"/>
      <c r="E1858" s="92"/>
    </row>
    <row r="1859" spans="1:5" x14ac:dyDescent="0.25">
      <c r="A1859" s="92"/>
      <c r="B1859" s="97"/>
      <c r="C1859" s="93"/>
      <c r="D1859" s="92"/>
      <c r="E1859" s="92"/>
    </row>
    <row r="1860" spans="1:5" x14ac:dyDescent="0.25">
      <c r="A1860" s="92"/>
      <c r="B1860" s="97"/>
      <c r="C1860" s="93"/>
      <c r="D1860" s="92"/>
      <c r="E1860" s="92"/>
    </row>
    <row r="1861" spans="1:5" x14ac:dyDescent="0.25">
      <c r="A1861" s="92"/>
      <c r="B1861" s="97"/>
      <c r="C1861" s="93"/>
      <c r="D1861" s="92"/>
      <c r="E1861" s="92"/>
    </row>
    <row r="1862" spans="1:5" x14ac:dyDescent="0.25">
      <c r="A1862" s="92"/>
      <c r="B1862" s="97"/>
      <c r="C1862" s="93"/>
      <c r="D1862" s="92"/>
      <c r="E1862" s="92"/>
    </row>
    <row r="1863" spans="1:5" x14ac:dyDescent="0.25">
      <c r="A1863" s="92"/>
      <c r="B1863" s="97"/>
      <c r="C1863" s="93"/>
      <c r="D1863" s="92"/>
      <c r="E1863" s="92"/>
    </row>
    <row r="1864" spans="1:5" x14ac:dyDescent="0.25">
      <c r="A1864" s="92"/>
      <c r="B1864" s="97"/>
      <c r="C1864" s="93"/>
      <c r="D1864" s="92"/>
      <c r="E1864" s="92"/>
    </row>
    <row r="1865" spans="1:5" x14ac:dyDescent="0.25">
      <c r="A1865" s="92"/>
      <c r="B1865" s="97"/>
      <c r="C1865" s="93"/>
      <c r="D1865" s="92"/>
      <c r="E1865" s="92"/>
    </row>
    <row r="1866" spans="1:5" x14ac:dyDescent="0.25">
      <c r="A1866" s="92"/>
      <c r="B1866" s="97"/>
      <c r="C1866" s="93"/>
      <c r="D1866" s="92"/>
      <c r="E1866" s="92"/>
    </row>
    <row r="1867" spans="1:5" x14ac:dyDescent="0.25">
      <c r="A1867" s="92"/>
      <c r="B1867" s="97"/>
      <c r="C1867" s="93"/>
      <c r="D1867" s="92"/>
      <c r="E1867" s="92"/>
    </row>
    <row r="1868" spans="1:5" x14ac:dyDescent="0.25">
      <c r="A1868" s="92"/>
      <c r="B1868" s="97"/>
      <c r="C1868" s="93"/>
      <c r="D1868" s="92"/>
      <c r="E1868" s="92"/>
    </row>
    <row r="1869" spans="1:5" x14ac:dyDescent="0.25">
      <c r="A1869" s="92"/>
      <c r="B1869" s="97"/>
      <c r="C1869" s="93"/>
      <c r="D1869" s="92"/>
      <c r="E1869" s="92"/>
    </row>
    <row r="1870" spans="1:5" x14ac:dyDescent="0.25">
      <c r="A1870" s="92"/>
      <c r="B1870" s="97"/>
      <c r="C1870" s="93"/>
      <c r="D1870" s="92"/>
      <c r="E1870" s="92"/>
    </row>
    <row r="1871" spans="1:5" x14ac:dyDescent="0.25">
      <c r="A1871" s="92"/>
      <c r="B1871" s="97"/>
      <c r="C1871" s="93"/>
      <c r="D1871" s="92"/>
      <c r="E1871" s="92"/>
    </row>
    <row r="1872" spans="1:5" x14ac:dyDescent="0.25">
      <c r="A1872" s="92"/>
      <c r="B1872" s="97"/>
      <c r="C1872" s="93"/>
      <c r="D1872" s="92"/>
      <c r="E1872" s="92"/>
    </row>
    <row r="1873" spans="1:5" x14ac:dyDescent="0.25">
      <c r="A1873" s="92"/>
      <c r="B1873" s="97"/>
      <c r="C1873" s="93"/>
      <c r="D1873" s="92"/>
      <c r="E1873" s="92"/>
    </row>
    <row r="1874" spans="1:5" x14ac:dyDescent="0.25">
      <c r="A1874" s="92"/>
      <c r="B1874" s="97"/>
      <c r="C1874" s="93"/>
      <c r="D1874" s="92"/>
      <c r="E1874" s="92"/>
    </row>
    <row r="1875" spans="1:5" x14ac:dyDescent="0.25">
      <c r="A1875" s="92"/>
      <c r="B1875" s="97"/>
      <c r="C1875" s="93"/>
      <c r="D1875" s="92"/>
      <c r="E1875" s="92"/>
    </row>
    <row r="1876" spans="1:5" x14ac:dyDescent="0.25">
      <c r="A1876" s="92"/>
      <c r="B1876" s="97"/>
      <c r="C1876" s="93"/>
      <c r="D1876" s="92"/>
      <c r="E1876" s="92"/>
    </row>
    <row r="1877" spans="1:5" x14ac:dyDescent="0.25">
      <c r="A1877" s="92"/>
      <c r="B1877" s="97"/>
      <c r="C1877" s="93"/>
      <c r="D1877" s="92"/>
      <c r="E1877" s="92"/>
    </row>
    <row r="1878" spans="1:5" x14ac:dyDescent="0.25">
      <c r="A1878" s="92"/>
      <c r="B1878" s="97"/>
      <c r="C1878" s="93"/>
      <c r="D1878" s="92"/>
      <c r="E1878" s="92"/>
    </row>
    <row r="1879" spans="1:5" x14ac:dyDescent="0.25">
      <c r="A1879" s="92"/>
      <c r="B1879" s="97"/>
      <c r="C1879" s="93"/>
      <c r="D1879" s="92"/>
      <c r="E1879" s="92"/>
    </row>
    <row r="1880" spans="1:5" x14ac:dyDescent="0.25">
      <c r="A1880" s="92"/>
      <c r="B1880" s="97"/>
      <c r="C1880" s="93"/>
      <c r="D1880" s="92"/>
      <c r="E1880" s="92"/>
    </row>
    <row r="1881" spans="1:5" x14ac:dyDescent="0.25">
      <c r="A1881" s="92"/>
      <c r="B1881" s="97"/>
      <c r="C1881" s="93"/>
      <c r="D1881" s="92"/>
      <c r="E1881" s="92"/>
    </row>
    <row r="1882" spans="1:5" x14ac:dyDescent="0.25">
      <c r="A1882" s="92"/>
      <c r="B1882" s="97"/>
      <c r="C1882" s="93"/>
      <c r="D1882" s="92"/>
      <c r="E1882" s="92"/>
    </row>
    <row r="1883" spans="1:5" x14ac:dyDescent="0.25">
      <c r="A1883" s="92"/>
      <c r="B1883" s="97"/>
      <c r="C1883" s="93"/>
      <c r="D1883" s="92"/>
      <c r="E1883" s="92"/>
    </row>
    <row r="1884" spans="1:5" x14ac:dyDescent="0.25">
      <c r="A1884" s="92"/>
      <c r="B1884" s="97"/>
      <c r="C1884" s="93"/>
      <c r="D1884" s="92"/>
      <c r="E1884" s="92"/>
    </row>
    <row r="1885" spans="1:5" x14ac:dyDescent="0.25">
      <c r="A1885" s="92"/>
      <c r="B1885" s="97"/>
      <c r="C1885" s="93"/>
      <c r="D1885" s="92"/>
      <c r="E1885" s="92"/>
    </row>
    <row r="1886" spans="1:5" x14ac:dyDescent="0.25">
      <c r="A1886" s="92"/>
      <c r="B1886" s="97"/>
      <c r="C1886" s="93"/>
      <c r="D1886" s="92"/>
      <c r="E1886" s="92"/>
    </row>
    <row r="1887" spans="1:5" x14ac:dyDescent="0.25">
      <c r="A1887" s="92"/>
      <c r="B1887" s="97"/>
      <c r="C1887" s="93"/>
      <c r="D1887" s="92"/>
      <c r="E1887" s="92"/>
    </row>
    <row r="1888" spans="1:5" x14ac:dyDescent="0.25">
      <c r="A1888" s="92"/>
      <c r="B1888" s="97"/>
      <c r="C1888" s="93"/>
      <c r="D1888" s="92"/>
      <c r="E1888" s="92"/>
    </row>
    <row r="1889" spans="1:5" x14ac:dyDescent="0.25">
      <c r="A1889" s="92"/>
      <c r="B1889" s="97"/>
      <c r="C1889" s="93"/>
      <c r="D1889" s="92"/>
      <c r="E1889" s="92"/>
    </row>
    <row r="1890" spans="1:5" x14ac:dyDescent="0.25">
      <c r="A1890" s="92"/>
      <c r="B1890" s="97"/>
      <c r="C1890" s="93"/>
      <c r="D1890" s="92"/>
      <c r="E1890" s="92"/>
    </row>
    <row r="1891" spans="1:5" x14ac:dyDescent="0.25">
      <c r="A1891" s="92"/>
      <c r="B1891" s="97"/>
      <c r="C1891" s="93"/>
      <c r="D1891" s="92"/>
      <c r="E1891" s="92"/>
    </row>
    <row r="1892" spans="1:5" x14ac:dyDescent="0.25">
      <c r="A1892" s="92"/>
      <c r="B1892" s="97"/>
      <c r="C1892" s="93"/>
      <c r="D1892" s="92"/>
      <c r="E1892" s="92"/>
    </row>
    <row r="1893" spans="1:5" x14ac:dyDescent="0.25">
      <c r="A1893" s="92"/>
      <c r="B1893" s="97"/>
      <c r="C1893" s="93"/>
      <c r="D1893" s="92"/>
      <c r="E1893" s="92"/>
    </row>
    <row r="1894" spans="1:5" x14ac:dyDescent="0.25">
      <c r="A1894" s="92"/>
      <c r="B1894" s="97"/>
      <c r="C1894" s="93"/>
      <c r="D1894" s="92"/>
      <c r="E1894" s="92"/>
    </row>
    <row r="1895" spans="1:5" x14ac:dyDescent="0.25">
      <c r="A1895" s="92"/>
      <c r="B1895" s="97"/>
      <c r="C1895" s="93"/>
      <c r="D1895" s="92"/>
      <c r="E1895" s="92"/>
    </row>
    <row r="1896" spans="1:5" x14ac:dyDescent="0.25">
      <c r="A1896" s="92"/>
      <c r="B1896" s="97"/>
      <c r="C1896" s="93"/>
      <c r="D1896" s="92"/>
      <c r="E1896" s="92"/>
    </row>
    <row r="1897" spans="1:5" x14ac:dyDescent="0.25">
      <c r="A1897" s="92"/>
      <c r="B1897" s="97"/>
      <c r="C1897" s="93"/>
      <c r="D1897" s="92"/>
      <c r="E1897" s="92"/>
    </row>
    <row r="1898" spans="1:5" x14ac:dyDescent="0.25">
      <c r="A1898" s="92"/>
      <c r="B1898" s="97"/>
      <c r="C1898" s="93"/>
      <c r="D1898" s="92"/>
      <c r="E1898" s="92"/>
    </row>
    <row r="1899" spans="1:5" x14ac:dyDescent="0.25">
      <c r="A1899" s="92"/>
      <c r="B1899" s="97"/>
      <c r="C1899" s="93"/>
      <c r="D1899" s="92"/>
      <c r="E1899" s="92"/>
    </row>
    <row r="1900" spans="1:5" x14ac:dyDescent="0.25">
      <c r="A1900" s="92"/>
      <c r="B1900" s="97"/>
      <c r="C1900" s="93"/>
      <c r="D1900" s="92"/>
      <c r="E1900" s="92"/>
    </row>
    <row r="1901" spans="1:5" x14ac:dyDescent="0.25">
      <c r="A1901" s="92"/>
      <c r="B1901" s="97"/>
      <c r="C1901" s="93"/>
      <c r="D1901" s="92"/>
      <c r="E1901" s="92"/>
    </row>
    <row r="1902" spans="1:5" x14ac:dyDescent="0.25">
      <c r="A1902" s="92"/>
      <c r="B1902" s="97"/>
      <c r="C1902" s="93"/>
      <c r="D1902" s="92"/>
      <c r="E1902" s="92"/>
    </row>
    <row r="1903" spans="1:5" x14ac:dyDescent="0.25">
      <c r="A1903" s="92"/>
      <c r="B1903" s="97"/>
      <c r="C1903" s="93"/>
      <c r="D1903" s="92"/>
      <c r="E1903" s="92"/>
    </row>
    <row r="1904" spans="1:5" x14ac:dyDescent="0.25">
      <c r="A1904" s="92"/>
      <c r="B1904" s="97"/>
      <c r="C1904" s="93"/>
      <c r="D1904" s="92"/>
      <c r="E1904" s="92"/>
    </row>
    <row r="1905" spans="1:5" x14ac:dyDescent="0.25">
      <c r="A1905" s="92"/>
      <c r="B1905" s="97"/>
      <c r="C1905" s="93"/>
      <c r="D1905" s="92"/>
      <c r="E1905" s="92"/>
    </row>
    <row r="1906" spans="1:5" x14ac:dyDescent="0.25">
      <c r="A1906" s="92"/>
      <c r="B1906" s="97"/>
      <c r="C1906" s="93"/>
      <c r="D1906" s="92"/>
      <c r="E1906" s="92"/>
    </row>
    <row r="1907" spans="1:5" x14ac:dyDescent="0.25">
      <c r="A1907" s="92"/>
      <c r="B1907" s="97"/>
      <c r="C1907" s="93"/>
      <c r="D1907" s="92"/>
      <c r="E1907" s="92"/>
    </row>
    <row r="1908" spans="1:5" x14ac:dyDescent="0.25">
      <c r="A1908" s="92"/>
      <c r="B1908" s="97"/>
      <c r="C1908" s="93"/>
      <c r="D1908" s="92"/>
      <c r="E1908" s="92"/>
    </row>
    <row r="1909" spans="1:5" x14ac:dyDescent="0.25">
      <c r="A1909" s="92"/>
      <c r="B1909" s="97"/>
      <c r="C1909" s="93"/>
      <c r="D1909" s="92"/>
      <c r="E1909" s="92"/>
    </row>
    <row r="1910" spans="1:5" x14ac:dyDescent="0.25">
      <c r="A1910" s="92"/>
      <c r="B1910" s="97"/>
      <c r="C1910" s="93"/>
      <c r="D1910" s="92"/>
      <c r="E1910" s="92"/>
    </row>
    <row r="1911" spans="1:5" x14ac:dyDescent="0.25">
      <c r="A1911" s="92"/>
      <c r="B1911" s="97"/>
      <c r="C1911" s="93"/>
      <c r="D1911" s="92"/>
      <c r="E1911" s="92"/>
    </row>
    <row r="1912" spans="1:5" x14ac:dyDescent="0.25">
      <c r="A1912" s="92"/>
      <c r="B1912" s="97"/>
      <c r="C1912" s="93"/>
      <c r="D1912" s="92"/>
      <c r="E1912" s="92"/>
    </row>
    <row r="1913" spans="1:5" x14ac:dyDescent="0.25">
      <c r="A1913" s="92"/>
      <c r="B1913" s="97"/>
      <c r="C1913" s="93"/>
      <c r="D1913" s="92"/>
      <c r="E1913" s="92"/>
    </row>
    <row r="1914" spans="1:5" x14ac:dyDescent="0.25">
      <c r="A1914" s="92"/>
      <c r="B1914" s="97"/>
      <c r="C1914" s="93"/>
      <c r="D1914" s="92"/>
      <c r="E1914" s="92"/>
    </row>
    <row r="1915" spans="1:5" x14ac:dyDescent="0.25">
      <c r="A1915" s="92"/>
      <c r="B1915" s="97"/>
      <c r="C1915" s="93"/>
      <c r="D1915" s="92"/>
      <c r="E1915" s="92"/>
    </row>
    <row r="1916" spans="1:5" x14ac:dyDescent="0.25">
      <c r="A1916" s="92"/>
      <c r="B1916" s="97"/>
      <c r="C1916" s="93"/>
      <c r="D1916" s="92"/>
      <c r="E1916" s="92"/>
    </row>
    <row r="1917" spans="1:5" x14ac:dyDescent="0.25">
      <c r="A1917" s="92"/>
      <c r="B1917" s="97"/>
      <c r="C1917" s="93"/>
      <c r="D1917" s="92"/>
      <c r="E1917" s="92"/>
    </row>
    <row r="1918" spans="1:5" x14ac:dyDescent="0.25">
      <c r="A1918" s="92"/>
      <c r="B1918" s="97"/>
      <c r="C1918" s="93"/>
      <c r="D1918" s="92"/>
      <c r="E1918" s="92"/>
    </row>
    <row r="1919" spans="1:5" x14ac:dyDescent="0.25">
      <c r="A1919" s="92"/>
      <c r="B1919" s="97"/>
      <c r="C1919" s="93"/>
      <c r="D1919" s="92"/>
      <c r="E1919" s="92"/>
    </row>
    <row r="1920" spans="1:5" x14ac:dyDescent="0.25">
      <c r="A1920" s="92"/>
      <c r="B1920" s="97"/>
      <c r="C1920" s="93"/>
      <c r="D1920" s="92"/>
      <c r="E1920" s="92"/>
    </row>
    <row r="1921" spans="1:5" x14ac:dyDescent="0.25">
      <c r="A1921" s="92"/>
      <c r="B1921" s="97"/>
      <c r="C1921" s="93"/>
      <c r="D1921" s="92"/>
      <c r="E1921" s="92"/>
    </row>
    <row r="1922" spans="1:5" x14ac:dyDescent="0.25">
      <c r="A1922" s="92"/>
      <c r="B1922" s="97"/>
      <c r="C1922" s="93"/>
      <c r="D1922" s="92"/>
      <c r="E1922" s="92"/>
    </row>
    <row r="1923" spans="1:5" x14ac:dyDescent="0.25">
      <c r="A1923" s="92"/>
      <c r="B1923" s="97"/>
      <c r="C1923" s="93"/>
      <c r="D1923" s="92"/>
      <c r="E1923" s="92"/>
    </row>
    <row r="1924" spans="1:5" x14ac:dyDescent="0.25">
      <c r="A1924" s="92"/>
      <c r="B1924" s="97"/>
      <c r="C1924" s="93"/>
      <c r="D1924" s="92"/>
      <c r="E1924" s="92"/>
    </row>
    <row r="1925" spans="1:5" x14ac:dyDescent="0.25">
      <c r="A1925" s="92"/>
      <c r="B1925" s="97"/>
      <c r="C1925" s="93"/>
      <c r="D1925" s="92"/>
      <c r="E1925" s="92"/>
    </row>
    <row r="1926" spans="1:5" x14ac:dyDescent="0.25">
      <c r="A1926" s="92"/>
      <c r="B1926" s="97"/>
      <c r="C1926" s="93"/>
      <c r="D1926" s="92"/>
      <c r="E1926" s="92"/>
    </row>
    <row r="1927" spans="1:5" x14ac:dyDescent="0.25">
      <c r="A1927" s="92"/>
      <c r="B1927" s="97"/>
      <c r="C1927" s="93"/>
      <c r="D1927" s="92"/>
      <c r="E1927" s="92"/>
    </row>
    <row r="1928" spans="1:5" x14ac:dyDescent="0.25">
      <c r="A1928" s="92"/>
      <c r="B1928" s="97"/>
      <c r="C1928" s="93"/>
      <c r="D1928" s="92"/>
      <c r="E1928" s="92"/>
    </row>
    <row r="1929" spans="1:5" x14ac:dyDescent="0.25">
      <c r="A1929" s="92"/>
      <c r="B1929" s="97"/>
      <c r="C1929" s="93"/>
      <c r="D1929" s="92"/>
      <c r="E1929" s="92"/>
    </row>
    <row r="1930" spans="1:5" x14ac:dyDescent="0.25">
      <c r="A1930" s="92"/>
      <c r="B1930" s="97"/>
      <c r="C1930" s="93"/>
      <c r="D1930" s="92"/>
      <c r="E1930" s="92"/>
    </row>
    <row r="1931" spans="1:5" x14ac:dyDescent="0.25">
      <c r="A1931" s="92"/>
      <c r="B1931" s="97"/>
      <c r="C1931" s="93"/>
      <c r="D1931" s="92"/>
      <c r="E1931" s="92"/>
    </row>
    <row r="1932" spans="1:5" x14ac:dyDescent="0.25">
      <c r="A1932" s="92"/>
      <c r="B1932" s="97"/>
      <c r="C1932" s="93"/>
      <c r="D1932" s="92"/>
      <c r="E1932" s="92"/>
    </row>
    <row r="1933" spans="1:5" x14ac:dyDescent="0.25">
      <c r="A1933" s="92"/>
      <c r="B1933" s="97"/>
      <c r="C1933" s="93"/>
      <c r="D1933" s="92"/>
      <c r="E1933" s="92"/>
    </row>
    <row r="1934" spans="1:5" x14ac:dyDescent="0.25">
      <c r="A1934" s="92"/>
      <c r="B1934" s="97"/>
      <c r="C1934" s="93"/>
      <c r="D1934" s="92"/>
      <c r="E1934" s="92"/>
    </row>
    <row r="1935" spans="1:5" x14ac:dyDescent="0.25">
      <c r="A1935" s="92"/>
      <c r="B1935" s="97"/>
      <c r="C1935" s="93"/>
      <c r="D1935" s="92"/>
      <c r="E1935" s="92"/>
    </row>
    <row r="1936" spans="1:5" x14ac:dyDescent="0.25">
      <c r="A1936" s="92"/>
      <c r="B1936" s="97"/>
      <c r="C1936" s="93"/>
      <c r="D1936" s="92"/>
      <c r="E1936" s="92"/>
    </row>
    <row r="1937" spans="1:5" x14ac:dyDescent="0.25">
      <c r="A1937" s="92"/>
      <c r="B1937" s="97"/>
      <c r="C1937" s="93"/>
      <c r="D1937" s="92"/>
      <c r="E1937" s="92"/>
    </row>
    <row r="1938" spans="1:5" x14ac:dyDescent="0.25">
      <c r="A1938" s="92"/>
      <c r="B1938" s="97"/>
      <c r="C1938" s="93"/>
      <c r="D1938" s="92"/>
      <c r="E1938" s="92"/>
    </row>
    <row r="1939" spans="1:5" x14ac:dyDescent="0.25">
      <c r="A1939" s="92"/>
      <c r="B1939" s="97"/>
      <c r="C1939" s="93"/>
      <c r="D1939" s="92"/>
      <c r="E1939" s="92"/>
    </row>
    <row r="1940" spans="1:5" x14ac:dyDescent="0.25">
      <c r="A1940" s="92"/>
      <c r="B1940" s="97"/>
      <c r="C1940" s="93"/>
      <c r="D1940" s="92"/>
      <c r="E1940" s="92"/>
    </row>
    <row r="1941" spans="1:5" x14ac:dyDescent="0.25">
      <c r="A1941" s="92"/>
      <c r="B1941" s="97"/>
      <c r="C1941" s="93"/>
      <c r="D1941" s="92"/>
      <c r="E1941" s="92"/>
    </row>
    <row r="1942" spans="1:5" x14ac:dyDescent="0.25">
      <c r="A1942" s="92"/>
      <c r="B1942" s="97"/>
      <c r="C1942" s="93"/>
      <c r="D1942" s="92"/>
      <c r="E1942" s="92"/>
    </row>
    <row r="1943" spans="1:5" x14ac:dyDescent="0.25">
      <c r="A1943" s="92"/>
      <c r="B1943" s="97"/>
      <c r="C1943" s="93"/>
      <c r="D1943" s="92"/>
      <c r="E1943" s="92"/>
    </row>
    <row r="1944" spans="1:5" x14ac:dyDescent="0.25">
      <c r="A1944" s="92"/>
      <c r="B1944" s="97"/>
      <c r="C1944" s="93"/>
      <c r="D1944" s="92"/>
      <c r="E1944" s="92"/>
    </row>
    <row r="1945" spans="1:5" x14ac:dyDescent="0.25">
      <c r="A1945" s="92"/>
      <c r="B1945" s="97"/>
      <c r="C1945" s="93"/>
      <c r="D1945" s="92"/>
      <c r="E1945" s="92"/>
    </row>
    <row r="1946" spans="1:5" x14ac:dyDescent="0.25">
      <c r="A1946" s="92"/>
      <c r="B1946" s="97"/>
      <c r="C1946" s="93"/>
      <c r="D1946" s="92"/>
      <c r="E1946" s="92"/>
    </row>
    <row r="1947" spans="1:5" x14ac:dyDescent="0.25">
      <c r="A1947" s="92"/>
      <c r="B1947" s="97"/>
      <c r="C1947" s="93"/>
      <c r="D1947" s="92"/>
      <c r="E1947" s="92"/>
    </row>
    <row r="1948" spans="1:5" x14ac:dyDescent="0.25">
      <c r="A1948" s="92"/>
      <c r="B1948" s="97"/>
      <c r="C1948" s="93"/>
      <c r="D1948" s="92"/>
      <c r="E1948" s="92"/>
    </row>
    <row r="1949" spans="1:5" x14ac:dyDescent="0.25">
      <c r="A1949" s="92"/>
      <c r="B1949" s="97"/>
      <c r="C1949" s="93"/>
      <c r="D1949" s="92"/>
      <c r="E1949" s="92"/>
    </row>
    <row r="1950" spans="1:5" x14ac:dyDescent="0.25">
      <c r="A1950" s="92"/>
      <c r="B1950" s="97"/>
      <c r="C1950" s="93"/>
      <c r="D1950" s="92"/>
      <c r="E1950" s="92"/>
    </row>
    <row r="1951" spans="1:5" x14ac:dyDescent="0.25">
      <c r="A1951" s="92"/>
      <c r="B1951" s="97"/>
      <c r="C1951" s="93"/>
      <c r="D1951" s="92"/>
      <c r="E1951" s="92"/>
    </row>
    <row r="1952" spans="1:5" x14ac:dyDescent="0.25">
      <c r="A1952" s="92"/>
      <c r="B1952" s="97"/>
      <c r="C1952" s="93"/>
      <c r="D1952" s="92"/>
      <c r="E1952" s="92"/>
    </row>
    <row r="1953" spans="1:5" x14ac:dyDescent="0.25">
      <c r="A1953" s="92"/>
      <c r="B1953" s="97"/>
      <c r="C1953" s="93"/>
      <c r="D1953" s="92"/>
      <c r="E1953" s="92"/>
    </row>
    <row r="1954" spans="1:5" x14ac:dyDescent="0.25">
      <c r="A1954" s="92"/>
      <c r="B1954" s="97"/>
      <c r="C1954" s="93"/>
      <c r="D1954" s="92"/>
      <c r="E1954" s="92"/>
    </row>
    <row r="1955" spans="1:5" x14ac:dyDescent="0.25">
      <c r="A1955" s="92"/>
      <c r="B1955" s="97"/>
      <c r="C1955" s="93"/>
      <c r="D1955" s="92"/>
      <c r="E1955" s="92"/>
    </row>
    <row r="1956" spans="1:5" x14ac:dyDescent="0.25">
      <c r="A1956" s="92"/>
      <c r="B1956" s="97"/>
      <c r="C1956" s="93"/>
      <c r="D1956" s="92"/>
      <c r="E1956" s="92"/>
    </row>
    <row r="1957" spans="1:5" x14ac:dyDescent="0.25">
      <c r="A1957" s="92"/>
      <c r="B1957" s="97"/>
      <c r="C1957" s="93"/>
      <c r="D1957" s="92"/>
      <c r="E1957" s="92"/>
    </row>
    <row r="1958" spans="1:5" x14ac:dyDescent="0.25">
      <c r="A1958" s="92"/>
      <c r="B1958" s="97"/>
      <c r="C1958" s="93"/>
      <c r="D1958" s="92"/>
      <c r="E1958" s="92"/>
    </row>
    <row r="1959" spans="1:5" x14ac:dyDescent="0.25">
      <c r="A1959" s="92"/>
      <c r="B1959" s="97"/>
      <c r="C1959" s="93"/>
      <c r="D1959" s="92"/>
      <c r="E1959" s="92"/>
    </row>
    <row r="1960" spans="1:5" x14ac:dyDescent="0.25">
      <c r="A1960" s="92"/>
      <c r="B1960" s="97"/>
      <c r="C1960" s="93"/>
      <c r="D1960" s="92"/>
      <c r="E1960" s="92"/>
    </row>
    <row r="1961" spans="1:5" x14ac:dyDescent="0.25">
      <c r="A1961" s="92"/>
      <c r="B1961" s="97"/>
      <c r="C1961" s="93"/>
      <c r="D1961" s="92"/>
      <c r="E1961" s="92"/>
    </row>
    <row r="1962" spans="1:5" x14ac:dyDescent="0.25">
      <c r="A1962" s="92"/>
      <c r="B1962" s="97"/>
      <c r="C1962" s="93"/>
      <c r="D1962" s="92"/>
      <c r="E1962" s="92"/>
    </row>
    <row r="1963" spans="1:5" x14ac:dyDescent="0.25">
      <c r="A1963" s="92"/>
      <c r="B1963" s="97"/>
      <c r="C1963" s="93"/>
      <c r="D1963" s="92"/>
      <c r="E1963" s="92"/>
    </row>
    <row r="1964" spans="1:5" x14ac:dyDescent="0.25">
      <c r="A1964" s="92"/>
      <c r="B1964" s="97"/>
      <c r="C1964" s="93"/>
      <c r="D1964" s="92"/>
      <c r="E1964" s="92"/>
    </row>
    <row r="1965" spans="1:5" x14ac:dyDescent="0.25">
      <c r="A1965" s="92"/>
      <c r="B1965" s="97"/>
      <c r="C1965" s="93"/>
      <c r="D1965" s="92"/>
      <c r="E1965" s="92"/>
    </row>
    <row r="1966" spans="1:5" x14ac:dyDescent="0.25">
      <c r="A1966" s="92"/>
      <c r="B1966" s="97"/>
      <c r="C1966" s="93"/>
      <c r="D1966" s="92"/>
      <c r="E1966" s="92"/>
    </row>
    <row r="1967" spans="1:5" x14ac:dyDescent="0.25">
      <c r="A1967" s="92"/>
      <c r="B1967" s="97"/>
      <c r="C1967" s="93"/>
      <c r="D1967" s="92"/>
      <c r="E1967" s="92"/>
    </row>
    <row r="1968" spans="1:5" x14ac:dyDescent="0.25">
      <c r="A1968" s="92"/>
      <c r="B1968" s="97"/>
      <c r="C1968" s="93"/>
      <c r="D1968" s="92"/>
      <c r="E1968" s="92"/>
    </row>
    <row r="1969" spans="1:5" x14ac:dyDescent="0.25">
      <c r="A1969" s="92"/>
      <c r="B1969" s="97"/>
      <c r="C1969" s="93"/>
      <c r="D1969" s="92"/>
      <c r="E1969" s="92"/>
    </row>
    <row r="1970" spans="1:5" x14ac:dyDescent="0.25">
      <c r="A1970" s="92"/>
      <c r="B1970" s="97"/>
      <c r="C1970" s="93"/>
      <c r="D1970" s="92"/>
      <c r="E1970" s="92"/>
    </row>
    <row r="1971" spans="1:5" x14ac:dyDescent="0.25">
      <c r="A1971" s="92"/>
      <c r="B1971" s="97"/>
      <c r="C1971" s="93"/>
      <c r="D1971" s="92"/>
      <c r="E1971" s="92"/>
    </row>
    <row r="1972" spans="1:5" x14ac:dyDescent="0.25">
      <c r="A1972" s="92"/>
      <c r="B1972" s="97"/>
      <c r="C1972" s="93"/>
      <c r="D1972" s="92"/>
      <c r="E1972" s="92"/>
    </row>
    <row r="1973" spans="1:5" x14ac:dyDescent="0.25">
      <c r="A1973" s="92"/>
      <c r="B1973" s="97"/>
      <c r="C1973" s="93"/>
      <c r="D1973" s="92"/>
      <c r="E1973" s="92"/>
    </row>
    <row r="1974" spans="1:5" x14ac:dyDescent="0.25">
      <c r="A1974" s="92"/>
      <c r="B1974" s="97"/>
      <c r="C1974" s="93"/>
      <c r="D1974" s="92"/>
      <c r="E1974" s="92"/>
    </row>
    <row r="1975" spans="1:5" x14ac:dyDescent="0.25">
      <c r="A1975" s="92"/>
      <c r="B1975" s="97"/>
      <c r="C1975" s="93"/>
      <c r="D1975" s="92"/>
      <c r="E1975" s="92"/>
    </row>
    <row r="1976" spans="1:5" x14ac:dyDescent="0.25">
      <c r="A1976" s="92"/>
      <c r="B1976" s="97"/>
      <c r="C1976" s="93"/>
      <c r="D1976" s="92"/>
      <c r="E1976" s="92"/>
    </row>
    <row r="1977" spans="1:5" x14ac:dyDescent="0.25">
      <c r="A1977" s="92"/>
      <c r="B1977" s="97"/>
      <c r="C1977" s="93"/>
      <c r="D1977" s="92"/>
      <c r="E1977" s="92"/>
    </row>
    <row r="1978" spans="1:5" x14ac:dyDescent="0.25">
      <c r="A1978" s="92"/>
      <c r="B1978" s="97"/>
      <c r="C1978" s="93"/>
      <c r="D1978" s="92"/>
      <c r="E1978" s="92"/>
    </row>
    <row r="1979" spans="1:5" x14ac:dyDescent="0.25">
      <c r="A1979" s="92"/>
      <c r="B1979" s="97"/>
      <c r="C1979" s="93"/>
      <c r="D1979" s="92"/>
      <c r="E1979" s="92"/>
    </row>
    <row r="1980" spans="1:5" x14ac:dyDescent="0.25">
      <c r="A1980" s="92"/>
      <c r="B1980" s="97"/>
      <c r="C1980" s="93"/>
      <c r="D1980" s="92"/>
      <c r="E1980" s="92"/>
    </row>
    <row r="1981" spans="1:5" x14ac:dyDescent="0.25">
      <c r="A1981" s="92"/>
      <c r="B1981" s="97"/>
      <c r="C1981" s="93"/>
      <c r="D1981" s="92"/>
      <c r="E1981" s="92"/>
    </row>
    <row r="1982" spans="1:5" x14ac:dyDescent="0.25">
      <c r="A1982" s="92"/>
      <c r="B1982" s="97"/>
      <c r="C1982" s="93"/>
      <c r="D1982" s="92"/>
      <c r="E1982" s="92"/>
    </row>
    <row r="1983" spans="1:5" x14ac:dyDescent="0.25">
      <c r="A1983" s="92"/>
      <c r="B1983" s="97"/>
      <c r="C1983" s="93"/>
      <c r="D1983" s="92"/>
      <c r="E1983" s="92"/>
    </row>
    <row r="1984" spans="1:5" x14ac:dyDescent="0.25">
      <c r="A1984" s="92"/>
      <c r="B1984" s="97"/>
      <c r="C1984" s="93"/>
      <c r="D1984" s="92"/>
      <c r="E1984" s="92"/>
    </row>
    <row r="1985" spans="1:5" x14ac:dyDescent="0.25">
      <c r="A1985" s="92"/>
      <c r="B1985" s="97"/>
      <c r="C1985" s="93"/>
      <c r="D1985" s="92"/>
      <c r="E1985" s="92"/>
    </row>
    <row r="1986" spans="1:5" x14ac:dyDescent="0.25">
      <c r="A1986" s="92"/>
      <c r="B1986" s="97"/>
      <c r="C1986" s="93"/>
      <c r="D1986" s="92"/>
      <c r="E1986" s="92"/>
    </row>
    <row r="1987" spans="1:5" x14ac:dyDescent="0.25">
      <c r="A1987" s="92"/>
      <c r="B1987" s="97"/>
      <c r="C1987" s="93"/>
      <c r="D1987" s="92"/>
      <c r="E1987" s="92"/>
    </row>
    <row r="1988" spans="1:5" x14ac:dyDescent="0.25">
      <c r="A1988" s="92"/>
      <c r="B1988" s="97"/>
      <c r="C1988" s="93"/>
      <c r="D1988" s="92"/>
      <c r="E1988" s="92"/>
    </row>
    <row r="1989" spans="1:5" x14ac:dyDescent="0.25">
      <c r="A1989" s="92"/>
      <c r="B1989" s="97"/>
      <c r="C1989" s="93"/>
      <c r="D1989" s="92"/>
      <c r="E1989" s="92"/>
    </row>
    <row r="1990" spans="1:5" x14ac:dyDescent="0.25">
      <c r="A1990" s="92"/>
      <c r="B1990" s="97"/>
      <c r="C1990" s="93"/>
      <c r="D1990" s="92"/>
      <c r="E1990" s="92"/>
    </row>
    <row r="1991" spans="1:5" x14ac:dyDescent="0.25">
      <c r="A1991" s="92"/>
      <c r="B1991" s="97"/>
      <c r="C1991" s="93"/>
      <c r="D1991" s="92"/>
      <c r="E1991" s="92"/>
    </row>
    <row r="1992" spans="1:5" x14ac:dyDescent="0.25">
      <c r="A1992" s="92"/>
      <c r="B1992" s="97"/>
      <c r="C1992" s="93"/>
      <c r="D1992" s="92"/>
      <c r="E1992" s="92"/>
    </row>
    <row r="1993" spans="1:5" x14ac:dyDescent="0.25">
      <c r="A1993" s="92"/>
      <c r="B1993" s="97"/>
      <c r="C1993" s="93"/>
      <c r="D1993" s="92"/>
      <c r="E1993" s="92"/>
    </row>
    <row r="1994" spans="1:5" x14ac:dyDescent="0.25">
      <c r="A1994" s="92"/>
      <c r="B1994" s="97"/>
      <c r="C1994" s="93"/>
      <c r="D1994" s="92"/>
      <c r="E1994" s="92"/>
    </row>
    <row r="1995" spans="1:5" x14ac:dyDescent="0.25">
      <c r="A1995" s="92"/>
      <c r="B1995" s="97"/>
      <c r="C1995" s="93"/>
      <c r="D1995" s="92"/>
      <c r="E1995" s="92"/>
    </row>
    <row r="1996" spans="1:5" x14ac:dyDescent="0.25">
      <c r="A1996" s="92"/>
      <c r="B1996" s="97"/>
      <c r="C1996" s="93"/>
      <c r="D1996" s="92"/>
      <c r="E1996" s="92"/>
    </row>
    <row r="1997" spans="1:5" x14ac:dyDescent="0.25">
      <c r="A1997" s="92"/>
      <c r="B1997" s="97"/>
      <c r="C1997" s="93"/>
      <c r="D1997" s="92"/>
      <c r="E1997" s="92"/>
    </row>
    <row r="1998" spans="1:5" x14ac:dyDescent="0.25">
      <c r="A1998" s="92"/>
      <c r="B1998" s="97"/>
      <c r="C1998" s="93"/>
      <c r="D1998" s="92"/>
      <c r="E1998" s="92"/>
    </row>
    <row r="1999" spans="1:5" x14ac:dyDescent="0.25">
      <c r="A1999" s="92"/>
      <c r="B1999" s="97"/>
      <c r="C1999" s="93"/>
      <c r="D1999" s="92"/>
      <c r="E1999" s="92"/>
    </row>
    <row r="2000" spans="1:5" x14ac:dyDescent="0.25">
      <c r="A2000" s="92"/>
      <c r="B2000" s="97"/>
      <c r="C2000" s="93"/>
      <c r="D2000" s="92"/>
      <c r="E2000" s="92"/>
    </row>
    <row r="2001" spans="1:5" x14ac:dyDescent="0.25">
      <c r="A2001" s="92"/>
      <c r="B2001" s="97"/>
      <c r="C2001" s="93"/>
      <c r="D2001" s="92"/>
      <c r="E2001" s="92"/>
    </row>
    <row r="2002" spans="1:5" x14ac:dyDescent="0.25">
      <c r="A2002" s="92"/>
      <c r="B2002" s="97"/>
      <c r="C2002" s="93"/>
      <c r="D2002" s="92"/>
      <c r="E2002" s="92"/>
    </row>
    <row r="2003" spans="1:5" x14ac:dyDescent="0.25">
      <c r="A2003" s="92"/>
      <c r="B2003" s="97"/>
      <c r="C2003" s="93"/>
      <c r="D2003" s="92"/>
      <c r="E2003" s="92"/>
    </row>
    <row r="2004" spans="1:5" x14ac:dyDescent="0.25">
      <c r="A2004" s="92"/>
      <c r="B2004" s="97"/>
      <c r="C2004" s="93"/>
      <c r="D2004" s="92"/>
      <c r="E2004" s="92"/>
    </row>
    <row r="2005" spans="1:5" x14ac:dyDescent="0.25">
      <c r="A2005" s="92"/>
      <c r="B2005" s="97"/>
      <c r="C2005" s="93"/>
      <c r="D2005" s="92"/>
      <c r="E2005" s="92"/>
    </row>
    <row r="2006" spans="1:5" x14ac:dyDescent="0.25">
      <c r="A2006" s="92"/>
      <c r="B2006" s="97"/>
      <c r="C2006" s="93"/>
      <c r="D2006" s="92"/>
      <c r="E2006" s="92"/>
    </row>
    <row r="2007" spans="1:5" x14ac:dyDescent="0.25">
      <c r="A2007" s="92"/>
      <c r="B2007" s="97"/>
      <c r="C2007" s="93"/>
      <c r="D2007" s="92"/>
      <c r="E2007" s="92"/>
    </row>
    <row r="2008" spans="1:5" x14ac:dyDescent="0.25">
      <c r="A2008" s="92"/>
      <c r="B2008" s="97"/>
      <c r="C2008" s="93"/>
      <c r="D2008" s="92"/>
      <c r="E2008" s="92"/>
    </row>
    <row r="2009" spans="1:5" x14ac:dyDescent="0.25">
      <c r="A2009" s="92"/>
      <c r="B2009" s="97"/>
      <c r="C2009" s="93"/>
      <c r="D2009" s="92"/>
      <c r="E2009" s="92"/>
    </row>
    <row r="2010" spans="1:5" x14ac:dyDescent="0.25">
      <c r="A2010" s="92"/>
      <c r="B2010" s="97"/>
      <c r="C2010" s="93"/>
      <c r="D2010" s="92"/>
      <c r="E2010" s="92"/>
    </row>
    <row r="2011" spans="1:5" x14ac:dyDescent="0.25">
      <c r="A2011" s="92"/>
      <c r="B2011" s="97"/>
      <c r="C2011" s="93"/>
      <c r="D2011" s="92"/>
      <c r="E2011" s="92"/>
    </row>
    <row r="2012" spans="1:5" x14ac:dyDescent="0.25">
      <c r="A2012" s="92"/>
      <c r="B2012" s="97"/>
      <c r="C2012" s="93"/>
      <c r="D2012" s="92"/>
      <c r="E2012" s="92"/>
    </row>
    <row r="2013" spans="1:5" x14ac:dyDescent="0.25">
      <c r="A2013" s="92"/>
      <c r="B2013" s="97"/>
      <c r="C2013" s="93"/>
      <c r="D2013" s="92"/>
      <c r="E2013" s="92"/>
    </row>
    <row r="2014" spans="1:5" x14ac:dyDescent="0.25">
      <c r="A2014" s="92"/>
      <c r="B2014" s="97"/>
      <c r="C2014" s="93"/>
      <c r="D2014" s="92"/>
      <c r="E2014" s="92"/>
    </row>
    <row r="2015" spans="1:5" x14ac:dyDescent="0.25">
      <c r="A2015" s="92"/>
      <c r="B2015" s="97"/>
      <c r="C2015" s="93"/>
      <c r="D2015" s="92"/>
      <c r="E2015" s="92"/>
    </row>
    <row r="2016" spans="1:5" x14ac:dyDescent="0.25">
      <c r="A2016" s="92"/>
      <c r="B2016" s="97"/>
      <c r="C2016" s="93"/>
      <c r="D2016" s="92"/>
      <c r="E2016" s="92"/>
    </row>
    <row r="2017" spans="1:5" x14ac:dyDescent="0.25">
      <c r="A2017" s="92"/>
      <c r="B2017" s="97"/>
      <c r="C2017" s="93"/>
      <c r="D2017" s="92"/>
      <c r="E2017" s="92"/>
    </row>
    <row r="2018" spans="1:5" x14ac:dyDescent="0.25">
      <c r="A2018" s="92"/>
      <c r="B2018" s="97"/>
      <c r="C2018" s="93"/>
      <c r="D2018" s="92"/>
      <c r="E2018" s="92"/>
    </row>
    <row r="2019" spans="1:5" x14ac:dyDescent="0.25">
      <c r="A2019" s="92"/>
      <c r="B2019" s="97"/>
      <c r="C2019" s="93"/>
      <c r="D2019" s="92"/>
      <c r="E2019" s="92"/>
    </row>
    <row r="2020" spans="1:5" x14ac:dyDescent="0.25">
      <c r="A2020" s="92"/>
      <c r="B2020" s="97"/>
      <c r="C2020" s="93"/>
      <c r="D2020" s="92"/>
      <c r="E2020" s="92"/>
    </row>
    <row r="2021" spans="1:5" x14ac:dyDescent="0.25">
      <c r="A2021" s="92"/>
      <c r="B2021" s="97"/>
      <c r="C2021" s="93"/>
      <c r="D2021" s="92"/>
      <c r="E2021" s="92"/>
    </row>
    <row r="2022" spans="1:5" x14ac:dyDescent="0.25">
      <c r="A2022" s="92"/>
      <c r="B2022" s="97"/>
      <c r="C2022" s="93"/>
      <c r="D2022" s="92"/>
      <c r="E2022" s="92"/>
    </row>
    <row r="2023" spans="1:5" x14ac:dyDescent="0.25">
      <c r="A2023" s="92"/>
      <c r="B2023" s="97"/>
      <c r="C2023" s="93"/>
      <c r="D2023" s="92"/>
      <c r="E2023" s="92"/>
    </row>
    <row r="2024" spans="1:5" x14ac:dyDescent="0.25">
      <c r="A2024" s="92"/>
      <c r="B2024" s="97"/>
      <c r="C2024" s="93"/>
      <c r="D2024" s="92"/>
      <c r="E2024" s="92"/>
    </row>
    <row r="2025" spans="1:5" x14ac:dyDescent="0.25">
      <c r="A2025" s="92"/>
      <c r="B2025" s="97"/>
      <c r="C2025" s="93"/>
      <c r="D2025" s="92"/>
      <c r="E2025" s="92"/>
    </row>
    <row r="2026" spans="1:5" x14ac:dyDescent="0.25">
      <c r="A2026" s="92"/>
      <c r="B2026" s="97"/>
      <c r="C2026" s="93"/>
      <c r="D2026" s="92"/>
      <c r="E2026" s="92"/>
    </row>
    <row r="2027" spans="1:5" x14ac:dyDescent="0.25">
      <c r="A2027" s="92"/>
      <c r="B2027" s="97"/>
      <c r="C2027" s="93"/>
      <c r="D2027" s="92"/>
      <c r="E2027" s="92"/>
    </row>
    <row r="2028" spans="1:5" x14ac:dyDescent="0.25">
      <c r="A2028" s="92"/>
      <c r="B2028" s="97"/>
      <c r="C2028" s="93"/>
      <c r="D2028" s="92"/>
      <c r="E2028" s="92"/>
    </row>
    <row r="2029" spans="1:5" x14ac:dyDescent="0.25">
      <c r="A2029" s="92"/>
      <c r="B2029" s="97"/>
      <c r="C2029" s="93"/>
      <c r="D2029" s="92"/>
      <c r="E2029" s="92"/>
    </row>
    <row r="2030" spans="1:5" x14ac:dyDescent="0.25">
      <c r="A2030" s="92"/>
      <c r="B2030" s="97"/>
      <c r="C2030" s="93"/>
      <c r="D2030" s="92"/>
      <c r="E2030" s="92"/>
    </row>
    <row r="2031" spans="1:5" x14ac:dyDescent="0.25">
      <c r="A2031" s="92"/>
      <c r="B2031" s="97"/>
      <c r="C2031" s="93"/>
      <c r="D2031" s="92"/>
      <c r="E2031" s="92"/>
    </row>
    <row r="2032" spans="1:5" x14ac:dyDescent="0.25">
      <c r="A2032" s="92"/>
      <c r="B2032" s="97"/>
      <c r="C2032" s="93"/>
      <c r="D2032" s="92"/>
      <c r="E2032" s="92"/>
    </row>
    <row r="2033" spans="1:5" x14ac:dyDescent="0.25">
      <c r="A2033" s="92"/>
      <c r="B2033" s="97"/>
      <c r="C2033" s="93"/>
      <c r="D2033" s="92"/>
      <c r="E2033" s="92"/>
    </row>
    <row r="2034" spans="1:5" x14ac:dyDescent="0.25">
      <c r="A2034" s="92"/>
      <c r="B2034" s="97"/>
      <c r="C2034" s="93"/>
      <c r="D2034" s="92"/>
      <c r="E2034" s="92"/>
    </row>
    <row r="2035" spans="1:5" x14ac:dyDescent="0.25">
      <c r="A2035" s="92"/>
      <c r="B2035" s="97"/>
      <c r="C2035" s="93"/>
      <c r="D2035" s="92"/>
      <c r="E2035" s="92"/>
    </row>
    <row r="2036" spans="1:5" x14ac:dyDescent="0.25">
      <c r="A2036" s="92"/>
      <c r="B2036" s="97"/>
      <c r="C2036" s="93"/>
      <c r="D2036" s="92"/>
      <c r="E2036" s="92"/>
    </row>
    <row r="2037" spans="1:5" x14ac:dyDescent="0.25">
      <c r="A2037" s="92"/>
      <c r="B2037" s="97"/>
      <c r="C2037" s="93"/>
      <c r="D2037" s="92"/>
      <c r="E2037" s="92"/>
    </row>
    <row r="2038" spans="1:5" x14ac:dyDescent="0.25">
      <c r="A2038" s="92"/>
      <c r="B2038" s="97"/>
      <c r="C2038" s="93"/>
      <c r="D2038" s="92"/>
      <c r="E2038" s="92"/>
    </row>
    <row r="2039" spans="1:5" x14ac:dyDescent="0.25">
      <c r="A2039" s="92"/>
      <c r="B2039" s="97"/>
      <c r="C2039" s="93"/>
      <c r="D2039" s="92"/>
      <c r="E2039" s="92"/>
    </row>
    <row r="2040" spans="1:5" x14ac:dyDescent="0.25">
      <c r="A2040" s="92"/>
      <c r="B2040" s="97"/>
      <c r="C2040" s="93"/>
      <c r="D2040" s="92"/>
      <c r="E2040" s="92"/>
    </row>
    <row r="2041" spans="1:5" x14ac:dyDescent="0.25">
      <c r="A2041" s="92"/>
      <c r="B2041" s="97"/>
      <c r="C2041" s="93"/>
      <c r="D2041" s="92"/>
      <c r="E2041" s="92"/>
    </row>
    <row r="2042" spans="1:5" x14ac:dyDescent="0.25">
      <c r="A2042" s="92"/>
      <c r="B2042" s="97"/>
      <c r="C2042" s="93"/>
      <c r="D2042" s="92"/>
      <c r="E2042" s="92"/>
    </row>
    <row r="2043" spans="1:5" x14ac:dyDescent="0.25">
      <c r="A2043" s="92"/>
      <c r="B2043" s="97"/>
      <c r="C2043" s="93"/>
      <c r="D2043" s="92"/>
      <c r="E2043" s="92"/>
    </row>
    <row r="2044" spans="1:5" x14ac:dyDescent="0.25">
      <c r="A2044" s="92"/>
      <c r="B2044" s="97"/>
      <c r="C2044" s="93"/>
      <c r="D2044" s="92"/>
      <c r="E2044" s="92"/>
    </row>
    <row r="2045" spans="1:5" x14ac:dyDescent="0.25">
      <c r="A2045" s="92"/>
      <c r="B2045" s="97"/>
      <c r="C2045" s="93"/>
      <c r="D2045" s="92"/>
      <c r="E2045" s="92"/>
    </row>
    <row r="2046" spans="1:5" x14ac:dyDescent="0.25">
      <c r="A2046" s="92"/>
      <c r="B2046" s="97"/>
      <c r="C2046" s="93"/>
      <c r="D2046" s="92"/>
      <c r="E2046" s="92"/>
    </row>
    <row r="2047" spans="1:5" x14ac:dyDescent="0.25">
      <c r="A2047" s="92"/>
      <c r="B2047" s="97"/>
      <c r="C2047" s="93"/>
      <c r="D2047" s="92"/>
      <c r="E2047" s="92"/>
    </row>
    <row r="2048" spans="1:5" x14ac:dyDescent="0.25">
      <c r="A2048" s="92"/>
      <c r="B2048" s="97"/>
      <c r="C2048" s="93"/>
      <c r="D2048" s="92"/>
      <c r="E2048" s="92"/>
    </row>
    <row r="2049" spans="1:5" x14ac:dyDescent="0.25">
      <c r="A2049" s="92"/>
      <c r="B2049" s="97"/>
      <c r="C2049" s="93"/>
      <c r="D2049" s="92"/>
      <c r="E2049" s="92"/>
    </row>
    <row r="2050" spans="1:5" x14ac:dyDescent="0.25">
      <c r="A2050" s="92"/>
      <c r="B2050" s="97"/>
      <c r="C2050" s="93"/>
      <c r="D2050" s="92"/>
      <c r="E2050" s="92"/>
    </row>
    <row r="2051" spans="1:5" x14ac:dyDescent="0.25">
      <c r="A2051" s="92"/>
      <c r="B2051" s="97"/>
      <c r="C2051" s="93"/>
      <c r="D2051" s="92"/>
      <c r="E2051" s="92"/>
    </row>
    <row r="2052" spans="1:5" x14ac:dyDescent="0.25">
      <c r="A2052" s="92"/>
      <c r="B2052" s="97"/>
      <c r="C2052" s="93"/>
      <c r="D2052" s="92"/>
      <c r="E2052" s="92"/>
    </row>
    <row r="2053" spans="1:5" x14ac:dyDescent="0.25">
      <c r="A2053" s="92"/>
      <c r="B2053" s="97"/>
      <c r="C2053" s="93"/>
      <c r="D2053" s="92"/>
      <c r="E2053" s="92"/>
    </row>
    <row r="2054" spans="1:5" x14ac:dyDescent="0.25">
      <c r="A2054" s="92"/>
      <c r="B2054" s="97"/>
      <c r="C2054" s="93"/>
      <c r="D2054" s="92"/>
      <c r="E2054" s="92"/>
    </row>
    <row r="2055" spans="1:5" x14ac:dyDescent="0.25">
      <c r="A2055" s="92"/>
      <c r="B2055" s="97"/>
      <c r="C2055" s="93"/>
      <c r="D2055" s="92"/>
      <c r="E2055" s="92"/>
    </row>
    <row r="2056" spans="1:5" x14ac:dyDescent="0.25">
      <c r="A2056" s="92"/>
      <c r="B2056" s="97"/>
      <c r="C2056" s="93"/>
      <c r="D2056" s="92"/>
      <c r="E2056" s="92"/>
    </row>
    <row r="2057" spans="1:5" x14ac:dyDescent="0.25">
      <c r="A2057" s="92"/>
      <c r="B2057" s="97"/>
      <c r="C2057" s="93"/>
      <c r="D2057" s="92"/>
      <c r="E2057" s="92"/>
    </row>
    <row r="2058" spans="1:5" x14ac:dyDescent="0.25">
      <c r="A2058" s="92"/>
      <c r="B2058" s="97"/>
      <c r="C2058" s="93"/>
      <c r="D2058" s="92"/>
      <c r="E2058" s="92"/>
    </row>
    <row r="2059" spans="1:5" x14ac:dyDescent="0.25">
      <c r="A2059" s="92"/>
      <c r="B2059" s="97"/>
      <c r="C2059" s="93"/>
      <c r="D2059" s="92"/>
      <c r="E2059" s="92"/>
    </row>
    <row r="2060" spans="1:5" x14ac:dyDescent="0.25">
      <c r="A2060" s="92"/>
      <c r="B2060" s="97"/>
      <c r="C2060" s="93"/>
      <c r="D2060" s="92"/>
      <c r="E2060" s="92"/>
    </row>
    <row r="2061" spans="1:5" x14ac:dyDescent="0.25">
      <c r="A2061" s="92"/>
      <c r="B2061" s="97"/>
      <c r="C2061" s="93"/>
      <c r="D2061" s="92"/>
      <c r="E2061" s="92"/>
    </row>
    <row r="2062" spans="1:5" x14ac:dyDescent="0.25">
      <c r="A2062" s="92"/>
      <c r="B2062" s="97"/>
      <c r="C2062" s="93"/>
      <c r="D2062" s="92"/>
      <c r="E2062" s="92"/>
    </row>
    <row r="2063" spans="1:5" x14ac:dyDescent="0.25">
      <c r="A2063" s="92"/>
      <c r="B2063" s="97"/>
      <c r="C2063" s="93"/>
      <c r="D2063" s="92"/>
      <c r="E2063" s="92"/>
    </row>
    <row r="2064" spans="1:5" x14ac:dyDescent="0.25">
      <c r="A2064" s="92"/>
      <c r="B2064" s="97"/>
      <c r="C2064" s="93"/>
      <c r="D2064" s="92"/>
      <c r="E2064" s="92"/>
    </row>
    <row r="2065" spans="1:5" x14ac:dyDescent="0.25">
      <c r="A2065" s="92"/>
      <c r="B2065" s="97"/>
      <c r="C2065" s="93"/>
      <c r="D2065" s="92"/>
      <c r="E2065" s="92"/>
    </row>
    <row r="2066" spans="1:5" x14ac:dyDescent="0.25">
      <c r="A2066" s="92"/>
      <c r="B2066" s="97"/>
      <c r="C2066" s="93"/>
      <c r="D2066" s="92"/>
      <c r="E2066" s="92"/>
    </row>
    <row r="2067" spans="1:5" x14ac:dyDescent="0.25">
      <c r="A2067" s="92"/>
      <c r="B2067" s="97"/>
      <c r="C2067" s="93"/>
      <c r="D2067" s="92"/>
      <c r="E2067" s="92"/>
    </row>
    <row r="2068" spans="1:5" x14ac:dyDescent="0.25">
      <c r="A2068" s="92"/>
      <c r="B2068" s="97"/>
      <c r="C2068" s="93"/>
      <c r="D2068" s="92"/>
      <c r="E2068" s="92"/>
    </row>
    <row r="2069" spans="1:5" x14ac:dyDescent="0.25">
      <c r="A2069" s="92"/>
      <c r="B2069" s="97"/>
      <c r="C2069" s="93"/>
      <c r="D2069" s="92"/>
      <c r="E2069" s="92"/>
    </row>
    <row r="2070" spans="1:5" x14ac:dyDescent="0.25">
      <c r="A2070" s="92"/>
      <c r="B2070" s="97"/>
      <c r="C2070" s="93"/>
      <c r="D2070" s="92"/>
      <c r="E2070" s="92"/>
    </row>
    <row r="2071" spans="1:5" x14ac:dyDescent="0.25">
      <c r="A2071" s="92"/>
      <c r="B2071" s="97"/>
      <c r="C2071" s="93"/>
      <c r="D2071" s="92"/>
      <c r="E2071" s="92"/>
    </row>
    <row r="2072" spans="1:5" x14ac:dyDescent="0.25">
      <c r="A2072" s="92"/>
      <c r="B2072" s="97"/>
      <c r="C2072" s="93"/>
      <c r="D2072" s="92"/>
      <c r="E2072" s="92"/>
    </row>
    <row r="2073" spans="1:5" x14ac:dyDescent="0.25">
      <c r="A2073" s="92"/>
      <c r="B2073" s="97"/>
      <c r="C2073" s="93"/>
      <c r="D2073" s="92"/>
      <c r="E2073" s="92"/>
    </row>
    <row r="2074" spans="1:5" x14ac:dyDescent="0.25">
      <c r="A2074" s="92"/>
      <c r="B2074" s="97"/>
      <c r="C2074" s="93"/>
      <c r="D2074" s="92"/>
      <c r="E2074" s="92"/>
    </row>
    <row r="2075" spans="1:5" x14ac:dyDescent="0.25">
      <c r="A2075" s="92"/>
      <c r="B2075" s="97"/>
      <c r="C2075" s="93"/>
      <c r="D2075" s="92"/>
      <c r="E2075" s="92"/>
    </row>
    <row r="2076" spans="1:5" x14ac:dyDescent="0.25">
      <c r="A2076" s="92"/>
      <c r="B2076" s="97"/>
      <c r="C2076" s="93"/>
      <c r="D2076" s="92"/>
      <c r="E2076" s="92"/>
    </row>
    <row r="2077" spans="1:5" x14ac:dyDescent="0.25">
      <c r="A2077" s="92"/>
      <c r="B2077" s="97"/>
      <c r="C2077" s="93"/>
      <c r="D2077" s="92"/>
      <c r="E2077" s="92"/>
    </row>
    <row r="2078" spans="1:5" x14ac:dyDescent="0.25">
      <c r="A2078" s="92"/>
      <c r="B2078" s="97"/>
      <c r="C2078" s="93"/>
      <c r="D2078" s="92"/>
      <c r="E2078" s="92"/>
    </row>
    <row r="2079" spans="1:5" x14ac:dyDescent="0.25">
      <c r="A2079" s="92"/>
      <c r="B2079" s="97"/>
      <c r="C2079" s="93"/>
      <c r="D2079" s="92"/>
      <c r="E2079" s="92"/>
    </row>
    <row r="2080" spans="1:5" x14ac:dyDescent="0.25">
      <c r="A2080" s="92"/>
      <c r="B2080" s="97"/>
      <c r="C2080" s="93"/>
      <c r="D2080" s="92"/>
      <c r="E2080" s="92"/>
    </row>
    <row r="2081" spans="1:5" x14ac:dyDescent="0.25">
      <c r="A2081" s="92"/>
      <c r="B2081" s="97"/>
      <c r="C2081" s="93"/>
      <c r="D2081" s="92"/>
      <c r="E2081" s="92"/>
    </row>
    <row r="2082" spans="1:5" x14ac:dyDescent="0.25">
      <c r="A2082" s="92"/>
      <c r="B2082" s="97"/>
      <c r="C2082" s="93"/>
      <c r="D2082" s="92"/>
      <c r="E2082" s="92"/>
    </row>
    <row r="2083" spans="1:5" x14ac:dyDescent="0.25">
      <c r="A2083" s="92"/>
      <c r="B2083" s="97"/>
      <c r="C2083" s="93"/>
      <c r="D2083" s="92"/>
      <c r="E2083" s="92"/>
    </row>
    <row r="2084" spans="1:5" x14ac:dyDescent="0.25">
      <c r="A2084" s="92"/>
      <c r="B2084" s="97"/>
      <c r="C2084" s="93"/>
      <c r="D2084" s="92"/>
      <c r="E2084" s="92"/>
    </row>
    <row r="2085" spans="1:5" x14ac:dyDescent="0.25">
      <c r="A2085" s="92"/>
      <c r="B2085" s="97"/>
      <c r="C2085" s="93"/>
      <c r="D2085" s="92"/>
      <c r="E2085" s="92"/>
    </row>
    <row r="2086" spans="1:5" x14ac:dyDescent="0.25">
      <c r="A2086" s="92"/>
      <c r="B2086" s="97"/>
      <c r="C2086" s="93"/>
      <c r="D2086" s="92"/>
      <c r="E2086" s="92"/>
    </row>
    <row r="2087" spans="1:5" x14ac:dyDescent="0.25">
      <c r="A2087" s="92"/>
      <c r="B2087" s="97"/>
      <c r="C2087" s="93"/>
      <c r="D2087" s="92"/>
      <c r="E2087" s="92"/>
    </row>
    <row r="2088" spans="1:5" x14ac:dyDescent="0.25">
      <c r="A2088" s="92"/>
      <c r="B2088" s="97"/>
      <c r="C2088" s="93"/>
      <c r="D2088" s="92"/>
      <c r="E2088" s="92"/>
    </row>
    <row r="2089" spans="1:5" x14ac:dyDescent="0.25">
      <c r="A2089" s="92"/>
      <c r="B2089" s="97"/>
      <c r="C2089" s="93"/>
      <c r="D2089" s="92"/>
      <c r="E2089" s="92"/>
    </row>
    <row r="2090" spans="1:5" x14ac:dyDescent="0.25">
      <c r="A2090" s="92"/>
      <c r="B2090" s="97"/>
      <c r="C2090" s="93"/>
      <c r="D2090" s="92"/>
      <c r="E2090" s="92"/>
    </row>
    <row r="2091" spans="1:5" x14ac:dyDescent="0.25">
      <c r="A2091" s="92"/>
      <c r="B2091" s="97"/>
      <c r="C2091" s="93"/>
      <c r="D2091" s="92"/>
      <c r="E2091" s="92"/>
    </row>
    <row r="2092" spans="1:5" x14ac:dyDescent="0.25">
      <c r="A2092" s="92"/>
      <c r="B2092" s="97"/>
      <c r="C2092" s="93"/>
      <c r="D2092" s="92"/>
      <c r="E2092" s="92"/>
    </row>
    <row r="2093" spans="1:5" x14ac:dyDescent="0.25">
      <c r="A2093" s="92"/>
      <c r="B2093" s="97"/>
      <c r="C2093" s="93"/>
      <c r="D2093" s="92"/>
      <c r="E2093" s="92"/>
    </row>
    <row r="2094" spans="1:5" x14ac:dyDescent="0.25">
      <c r="A2094" s="92"/>
      <c r="B2094" s="97"/>
      <c r="C2094" s="93"/>
      <c r="D2094" s="92"/>
      <c r="E2094" s="92"/>
    </row>
    <row r="2095" spans="1:5" x14ac:dyDescent="0.25">
      <c r="A2095" s="92"/>
      <c r="B2095" s="97"/>
      <c r="C2095" s="93"/>
      <c r="D2095" s="92"/>
      <c r="E2095" s="92"/>
    </row>
    <row r="2096" spans="1:5" x14ac:dyDescent="0.25">
      <c r="A2096" s="92"/>
      <c r="B2096" s="97"/>
      <c r="C2096" s="93"/>
      <c r="D2096" s="92"/>
      <c r="E2096" s="92"/>
    </row>
    <row r="2097" spans="1:5" x14ac:dyDescent="0.25">
      <c r="A2097" s="92"/>
      <c r="B2097" s="97"/>
      <c r="C2097" s="93"/>
      <c r="D2097" s="92"/>
      <c r="E2097" s="92"/>
    </row>
    <row r="2098" spans="1:5" x14ac:dyDescent="0.25">
      <c r="A2098" s="92"/>
      <c r="B2098" s="97"/>
      <c r="C2098" s="93"/>
      <c r="D2098" s="92"/>
      <c r="E2098" s="92"/>
    </row>
    <row r="2099" spans="1:5" x14ac:dyDescent="0.25">
      <c r="A2099" s="92"/>
      <c r="B2099" s="97"/>
      <c r="C2099" s="93"/>
      <c r="D2099" s="92"/>
      <c r="E2099" s="92"/>
    </row>
    <row r="2100" spans="1:5" x14ac:dyDescent="0.25">
      <c r="A2100" s="92"/>
      <c r="B2100" s="97"/>
      <c r="C2100" s="93"/>
      <c r="D2100" s="92"/>
      <c r="E2100" s="92"/>
    </row>
    <row r="2101" spans="1:5" x14ac:dyDescent="0.25">
      <c r="A2101" s="92"/>
      <c r="B2101" s="97"/>
      <c r="C2101" s="93"/>
      <c r="D2101" s="92"/>
      <c r="E2101" s="92"/>
    </row>
    <row r="2102" spans="1:5" x14ac:dyDescent="0.25">
      <c r="A2102" s="92"/>
      <c r="B2102" s="97"/>
      <c r="C2102" s="93"/>
      <c r="D2102" s="92"/>
      <c r="E2102" s="92"/>
    </row>
    <row r="2103" spans="1:5" x14ac:dyDescent="0.25">
      <c r="A2103" s="92"/>
      <c r="B2103" s="97"/>
      <c r="C2103" s="93"/>
      <c r="D2103" s="92"/>
      <c r="E2103" s="92"/>
    </row>
    <row r="2104" spans="1:5" x14ac:dyDescent="0.25">
      <c r="A2104" s="92"/>
      <c r="B2104" s="97"/>
      <c r="C2104" s="93"/>
      <c r="D2104" s="92"/>
      <c r="E2104" s="92"/>
    </row>
    <row r="2105" spans="1:5" x14ac:dyDescent="0.25">
      <c r="A2105" s="92"/>
      <c r="B2105" s="97"/>
      <c r="C2105" s="93"/>
      <c r="D2105" s="92"/>
      <c r="E2105" s="92"/>
    </row>
    <row r="2106" spans="1:5" x14ac:dyDescent="0.25">
      <c r="A2106" s="92"/>
      <c r="B2106" s="97"/>
      <c r="C2106" s="93"/>
      <c r="D2106" s="92"/>
      <c r="E2106" s="92"/>
    </row>
    <row r="2107" spans="1:5" x14ac:dyDescent="0.25">
      <c r="A2107" s="92"/>
      <c r="B2107" s="97"/>
      <c r="C2107" s="93"/>
      <c r="D2107" s="92"/>
      <c r="E2107" s="92"/>
    </row>
    <row r="2108" spans="1:5" x14ac:dyDescent="0.25">
      <c r="A2108" s="92"/>
      <c r="B2108" s="97"/>
      <c r="C2108" s="93"/>
      <c r="D2108" s="92"/>
      <c r="E2108" s="92"/>
    </row>
    <row r="2109" spans="1:5" x14ac:dyDescent="0.25">
      <c r="A2109" s="92"/>
      <c r="B2109" s="97"/>
      <c r="C2109" s="93"/>
      <c r="D2109" s="92"/>
      <c r="E2109" s="92"/>
    </row>
    <row r="2110" spans="1:5" x14ac:dyDescent="0.25">
      <c r="A2110" s="92"/>
      <c r="B2110" s="97"/>
      <c r="C2110" s="93"/>
      <c r="D2110" s="92"/>
      <c r="E2110" s="92"/>
    </row>
    <row r="2111" spans="1:5" x14ac:dyDescent="0.25">
      <c r="A2111" s="92"/>
      <c r="B2111" s="97"/>
      <c r="C2111" s="93"/>
      <c r="D2111" s="92"/>
      <c r="E2111" s="92"/>
    </row>
    <row r="2112" spans="1:5" x14ac:dyDescent="0.25">
      <c r="A2112" s="92"/>
      <c r="B2112" s="97"/>
      <c r="C2112" s="93"/>
      <c r="D2112" s="92"/>
      <c r="E2112" s="92"/>
    </row>
    <row r="2113" spans="1:5" x14ac:dyDescent="0.25">
      <c r="A2113" s="92"/>
      <c r="B2113" s="97"/>
      <c r="C2113" s="93"/>
      <c r="D2113" s="92"/>
      <c r="E2113" s="92"/>
    </row>
    <row r="2114" spans="1:5" x14ac:dyDescent="0.25">
      <c r="A2114" s="92"/>
      <c r="B2114" s="97"/>
      <c r="C2114" s="93"/>
      <c r="D2114" s="92"/>
      <c r="E2114" s="92"/>
    </row>
    <row r="2115" spans="1:5" x14ac:dyDescent="0.25">
      <c r="A2115" s="92"/>
      <c r="B2115" s="97"/>
      <c r="C2115" s="93"/>
      <c r="D2115" s="92"/>
      <c r="E2115" s="92"/>
    </row>
    <row r="2116" spans="1:5" x14ac:dyDescent="0.25">
      <c r="A2116" s="92"/>
      <c r="B2116" s="97"/>
      <c r="C2116" s="93"/>
      <c r="D2116" s="92"/>
      <c r="E2116" s="92"/>
    </row>
    <row r="2117" spans="1:5" x14ac:dyDescent="0.25">
      <c r="A2117" s="92"/>
      <c r="B2117" s="97"/>
      <c r="C2117" s="93"/>
      <c r="D2117" s="92"/>
      <c r="E2117" s="92"/>
    </row>
    <row r="2118" spans="1:5" x14ac:dyDescent="0.25">
      <c r="A2118" s="92"/>
      <c r="B2118" s="97"/>
      <c r="C2118" s="93"/>
      <c r="D2118" s="92"/>
      <c r="E2118" s="92"/>
    </row>
    <row r="2119" spans="1:5" x14ac:dyDescent="0.25">
      <c r="A2119" s="92"/>
      <c r="B2119" s="97"/>
      <c r="C2119" s="93"/>
      <c r="D2119" s="92"/>
      <c r="E2119" s="92"/>
    </row>
    <row r="2120" spans="1:5" x14ac:dyDescent="0.25">
      <c r="A2120" s="92"/>
      <c r="B2120" s="97"/>
      <c r="C2120" s="93"/>
      <c r="D2120" s="92"/>
      <c r="E2120" s="92"/>
    </row>
    <row r="2121" spans="1:5" x14ac:dyDescent="0.25">
      <c r="A2121" s="92"/>
      <c r="B2121" s="97"/>
      <c r="C2121" s="93"/>
      <c r="D2121" s="92"/>
      <c r="E2121" s="92"/>
    </row>
    <row r="2122" spans="1:5" x14ac:dyDescent="0.25">
      <c r="A2122" s="92"/>
      <c r="B2122" s="97"/>
      <c r="C2122" s="93"/>
      <c r="D2122" s="92"/>
      <c r="E2122" s="92"/>
    </row>
    <row r="2123" spans="1:5" x14ac:dyDescent="0.25">
      <c r="A2123" s="92"/>
      <c r="B2123" s="97"/>
      <c r="C2123" s="93"/>
      <c r="D2123" s="92"/>
      <c r="E2123" s="92"/>
    </row>
    <row r="2124" spans="1:5" x14ac:dyDescent="0.25">
      <c r="A2124" s="92"/>
      <c r="B2124" s="97"/>
      <c r="C2124" s="93"/>
      <c r="D2124" s="92"/>
      <c r="E2124" s="92"/>
    </row>
    <row r="2125" spans="1:5" x14ac:dyDescent="0.25">
      <c r="A2125" s="92"/>
      <c r="B2125" s="97"/>
      <c r="C2125" s="93"/>
      <c r="D2125" s="92"/>
      <c r="E2125" s="92"/>
    </row>
    <row r="2126" spans="1:5" x14ac:dyDescent="0.25">
      <c r="A2126" s="92"/>
      <c r="B2126" s="97"/>
      <c r="C2126" s="93"/>
      <c r="D2126" s="92"/>
      <c r="E2126" s="92"/>
    </row>
    <row r="2127" spans="1:5" x14ac:dyDescent="0.25">
      <c r="A2127" s="92"/>
      <c r="B2127" s="97"/>
      <c r="C2127" s="93"/>
      <c r="D2127" s="92"/>
      <c r="E2127" s="92"/>
    </row>
    <row r="2128" spans="1:5" x14ac:dyDescent="0.25">
      <c r="A2128" s="92"/>
      <c r="B2128" s="97"/>
      <c r="C2128" s="93"/>
      <c r="D2128" s="92"/>
      <c r="E2128" s="92"/>
    </row>
    <row r="2129" spans="1:5" x14ac:dyDescent="0.25">
      <c r="A2129" s="92"/>
      <c r="B2129" s="97"/>
      <c r="C2129" s="93"/>
      <c r="D2129" s="92"/>
      <c r="E2129" s="92"/>
    </row>
    <row r="2130" spans="1:5" x14ac:dyDescent="0.25">
      <c r="A2130" s="92"/>
      <c r="B2130" s="97"/>
      <c r="C2130" s="93"/>
      <c r="D2130" s="92"/>
      <c r="E2130" s="92"/>
    </row>
    <row r="2131" spans="1:5" x14ac:dyDescent="0.25">
      <c r="A2131" s="92"/>
      <c r="B2131" s="97"/>
      <c r="C2131" s="93"/>
      <c r="D2131" s="92"/>
      <c r="E2131" s="92"/>
    </row>
    <row r="2132" spans="1:5" x14ac:dyDescent="0.25">
      <c r="A2132" s="92"/>
      <c r="B2132" s="97"/>
      <c r="C2132" s="93"/>
      <c r="D2132" s="92"/>
      <c r="E2132" s="92"/>
    </row>
    <row r="2133" spans="1:5" x14ac:dyDescent="0.25">
      <c r="A2133" s="92"/>
      <c r="B2133" s="97"/>
      <c r="C2133" s="93"/>
      <c r="D2133" s="92"/>
      <c r="E2133" s="92"/>
    </row>
    <row r="2134" spans="1:5" x14ac:dyDescent="0.25">
      <c r="A2134" s="92"/>
      <c r="B2134" s="97"/>
      <c r="C2134" s="93"/>
      <c r="D2134" s="92"/>
      <c r="E2134" s="92"/>
    </row>
    <row r="2135" spans="1:5" x14ac:dyDescent="0.25">
      <c r="A2135" s="92"/>
      <c r="B2135" s="97"/>
      <c r="C2135" s="93"/>
      <c r="D2135" s="92"/>
      <c r="E2135" s="92"/>
    </row>
    <row r="2136" spans="1:5" x14ac:dyDescent="0.25">
      <c r="A2136" s="92"/>
      <c r="B2136" s="97"/>
      <c r="C2136" s="93"/>
      <c r="D2136" s="92"/>
      <c r="E2136" s="92"/>
    </row>
    <row r="2137" spans="1:5" x14ac:dyDescent="0.25">
      <c r="A2137" s="92"/>
      <c r="B2137" s="97"/>
      <c r="C2137" s="93"/>
      <c r="D2137" s="92"/>
      <c r="E2137" s="92"/>
    </row>
    <row r="2138" spans="1:5" x14ac:dyDescent="0.25">
      <c r="A2138" s="92"/>
      <c r="B2138" s="97"/>
      <c r="C2138" s="93"/>
      <c r="D2138" s="92"/>
      <c r="E2138" s="92"/>
    </row>
    <row r="2139" spans="1:5" x14ac:dyDescent="0.25">
      <c r="A2139" s="92"/>
      <c r="B2139" s="97"/>
      <c r="C2139" s="93"/>
      <c r="D2139" s="92"/>
      <c r="E2139" s="92"/>
    </row>
    <row r="2140" spans="1:5" x14ac:dyDescent="0.25">
      <c r="A2140" s="92"/>
      <c r="B2140" s="97"/>
      <c r="C2140" s="93"/>
      <c r="D2140" s="92"/>
      <c r="E2140" s="92"/>
    </row>
    <row r="2141" spans="1:5" x14ac:dyDescent="0.25">
      <c r="A2141" s="92"/>
      <c r="B2141" s="97"/>
      <c r="C2141" s="93"/>
      <c r="D2141" s="92"/>
      <c r="E2141" s="92"/>
    </row>
    <row r="2142" spans="1:5" x14ac:dyDescent="0.25">
      <c r="A2142" s="92"/>
      <c r="B2142" s="97"/>
      <c r="C2142" s="93"/>
      <c r="D2142" s="92"/>
      <c r="E2142" s="92"/>
    </row>
    <row r="2143" spans="1:5" x14ac:dyDescent="0.25">
      <c r="A2143" s="92"/>
      <c r="B2143" s="97"/>
      <c r="C2143" s="93"/>
      <c r="D2143" s="92"/>
      <c r="E2143" s="92"/>
    </row>
    <row r="2144" spans="1:5" x14ac:dyDescent="0.25">
      <c r="A2144" s="92"/>
      <c r="B2144" s="97"/>
      <c r="C2144" s="93"/>
      <c r="D2144" s="92"/>
      <c r="E2144" s="92"/>
    </row>
    <row r="2145" spans="1:5" x14ac:dyDescent="0.25">
      <c r="A2145" s="92"/>
      <c r="B2145" s="97"/>
      <c r="C2145" s="93"/>
      <c r="D2145" s="92"/>
      <c r="E2145" s="92"/>
    </row>
    <row r="2146" spans="1:5" x14ac:dyDescent="0.25">
      <c r="A2146" s="92"/>
      <c r="B2146" s="97"/>
      <c r="C2146" s="93"/>
      <c r="D2146" s="92"/>
      <c r="E2146" s="92"/>
    </row>
    <row r="2147" spans="1:5" x14ac:dyDescent="0.25">
      <c r="A2147" s="92"/>
      <c r="B2147" s="97"/>
      <c r="C2147" s="93"/>
      <c r="D2147" s="92"/>
      <c r="E2147" s="92"/>
    </row>
    <row r="2148" spans="1:5" x14ac:dyDescent="0.25">
      <c r="A2148" s="92"/>
      <c r="B2148" s="97"/>
      <c r="C2148" s="93"/>
      <c r="D2148" s="92"/>
      <c r="E2148" s="92"/>
    </row>
    <row r="2149" spans="1:5" x14ac:dyDescent="0.25">
      <c r="A2149" s="92"/>
      <c r="B2149" s="97"/>
      <c r="C2149" s="93"/>
      <c r="D2149" s="92"/>
      <c r="E2149" s="92"/>
    </row>
    <row r="2150" spans="1:5" x14ac:dyDescent="0.25">
      <c r="A2150" s="92"/>
      <c r="B2150" s="97"/>
      <c r="C2150" s="93"/>
      <c r="D2150" s="92"/>
      <c r="E2150" s="92"/>
    </row>
    <row r="2151" spans="1:5" x14ac:dyDescent="0.25">
      <c r="A2151" s="92"/>
      <c r="B2151" s="97"/>
      <c r="C2151" s="93"/>
      <c r="D2151" s="92"/>
      <c r="E2151" s="92"/>
    </row>
    <row r="2152" spans="1:5" x14ac:dyDescent="0.25">
      <c r="A2152" s="92"/>
      <c r="B2152" s="97"/>
      <c r="C2152" s="93"/>
      <c r="D2152" s="92"/>
      <c r="E2152" s="92"/>
    </row>
    <row r="2153" spans="1:5" x14ac:dyDescent="0.25">
      <c r="A2153" s="92"/>
      <c r="B2153" s="97"/>
      <c r="C2153" s="93"/>
      <c r="D2153" s="92"/>
      <c r="E2153" s="92"/>
    </row>
    <row r="2154" spans="1:5" x14ac:dyDescent="0.25">
      <c r="A2154" s="92"/>
      <c r="B2154" s="97"/>
      <c r="C2154" s="93"/>
      <c r="D2154" s="92"/>
      <c r="E2154" s="92"/>
    </row>
    <row r="2155" spans="1:5" x14ac:dyDescent="0.25">
      <c r="A2155" s="92"/>
      <c r="B2155" s="97"/>
      <c r="C2155" s="93"/>
      <c r="D2155" s="92"/>
      <c r="E2155" s="92"/>
    </row>
    <row r="2156" spans="1:5" x14ac:dyDescent="0.25">
      <c r="A2156" s="92"/>
      <c r="B2156" s="97"/>
      <c r="C2156" s="93"/>
      <c r="D2156" s="92"/>
      <c r="E2156" s="92"/>
    </row>
    <row r="2157" spans="1:5" x14ac:dyDescent="0.25">
      <c r="A2157" s="92"/>
      <c r="B2157" s="97"/>
      <c r="C2157" s="93"/>
      <c r="D2157" s="92"/>
      <c r="E2157" s="92"/>
    </row>
    <row r="2158" spans="1:5" x14ac:dyDescent="0.25">
      <c r="A2158" s="92"/>
      <c r="B2158" s="97"/>
      <c r="C2158" s="93"/>
      <c r="D2158" s="92"/>
      <c r="E2158" s="92"/>
    </row>
    <row r="2159" spans="1:5" x14ac:dyDescent="0.25">
      <c r="A2159" s="92"/>
      <c r="B2159" s="97"/>
      <c r="C2159" s="93"/>
      <c r="D2159" s="92"/>
      <c r="E2159" s="92"/>
    </row>
    <row r="2160" spans="1:5" x14ac:dyDescent="0.25">
      <c r="A2160" s="92"/>
      <c r="B2160" s="97"/>
      <c r="C2160" s="93"/>
      <c r="D2160" s="92"/>
      <c r="E2160" s="92"/>
    </row>
    <row r="2161" spans="1:5" x14ac:dyDescent="0.25">
      <c r="A2161" s="92"/>
      <c r="B2161" s="97"/>
      <c r="C2161" s="93"/>
      <c r="D2161" s="92"/>
      <c r="E2161" s="92"/>
    </row>
    <row r="2162" spans="1:5" x14ac:dyDescent="0.25">
      <c r="A2162" s="92"/>
      <c r="B2162" s="97"/>
      <c r="C2162" s="93"/>
      <c r="D2162" s="92"/>
      <c r="E2162" s="92"/>
    </row>
    <row r="2163" spans="1:5" x14ac:dyDescent="0.25">
      <c r="A2163" s="92"/>
      <c r="B2163" s="97"/>
      <c r="C2163" s="93"/>
      <c r="D2163" s="92"/>
      <c r="E2163" s="92"/>
    </row>
    <row r="2164" spans="1:5" x14ac:dyDescent="0.25">
      <c r="A2164" s="92"/>
      <c r="B2164" s="97"/>
      <c r="C2164" s="93"/>
      <c r="D2164" s="92"/>
      <c r="E2164" s="92"/>
    </row>
    <row r="2165" spans="1:5" x14ac:dyDescent="0.25">
      <c r="A2165" s="92"/>
      <c r="B2165" s="97"/>
      <c r="C2165" s="93"/>
      <c r="D2165" s="92"/>
      <c r="E2165" s="92"/>
    </row>
    <row r="2166" spans="1:5" x14ac:dyDescent="0.25">
      <c r="A2166" s="92"/>
      <c r="B2166" s="97"/>
      <c r="C2166" s="93"/>
      <c r="D2166" s="92"/>
      <c r="E2166" s="92"/>
    </row>
    <row r="2167" spans="1:5" x14ac:dyDescent="0.25">
      <c r="A2167" s="92"/>
      <c r="B2167" s="97"/>
      <c r="C2167" s="93"/>
      <c r="D2167" s="92"/>
      <c r="E2167" s="92"/>
    </row>
    <row r="2168" spans="1:5" x14ac:dyDescent="0.25">
      <c r="A2168" s="92"/>
      <c r="B2168" s="97"/>
      <c r="C2168" s="93"/>
      <c r="D2168" s="92"/>
      <c r="E2168" s="92"/>
    </row>
    <row r="2169" spans="1:5" x14ac:dyDescent="0.25">
      <c r="A2169" s="92"/>
      <c r="B2169" s="97"/>
      <c r="C2169" s="93"/>
      <c r="D2169" s="92"/>
      <c r="E2169" s="92"/>
    </row>
    <row r="2170" spans="1:5" x14ac:dyDescent="0.25">
      <c r="A2170" s="92"/>
      <c r="B2170" s="97"/>
      <c r="C2170" s="93"/>
      <c r="D2170" s="92"/>
      <c r="E2170" s="92"/>
    </row>
    <row r="2171" spans="1:5" x14ac:dyDescent="0.25">
      <c r="A2171" s="92"/>
      <c r="B2171" s="97"/>
      <c r="C2171" s="93"/>
      <c r="D2171" s="92"/>
      <c r="E2171" s="92"/>
    </row>
    <row r="2172" spans="1:5" x14ac:dyDescent="0.25">
      <c r="A2172" s="92"/>
      <c r="B2172" s="97"/>
      <c r="C2172" s="93"/>
      <c r="D2172" s="92"/>
      <c r="E2172" s="92"/>
    </row>
    <row r="2173" spans="1:5" x14ac:dyDescent="0.25">
      <c r="A2173" s="92"/>
      <c r="B2173" s="97"/>
      <c r="C2173" s="93"/>
      <c r="D2173" s="92"/>
      <c r="E2173" s="92"/>
    </row>
    <row r="2174" spans="1:5" x14ac:dyDescent="0.25">
      <c r="A2174" s="92"/>
      <c r="B2174" s="97"/>
      <c r="C2174" s="93"/>
      <c r="D2174" s="92"/>
      <c r="E2174" s="92"/>
    </row>
    <row r="2175" spans="1:5" x14ac:dyDescent="0.25">
      <c r="A2175" s="92"/>
      <c r="B2175" s="97"/>
      <c r="C2175" s="93"/>
      <c r="D2175" s="92"/>
      <c r="E2175" s="92"/>
    </row>
    <row r="2176" spans="1:5" x14ac:dyDescent="0.25">
      <c r="A2176" s="92"/>
      <c r="B2176" s="97"/>
      <c r="C2176" s="93"/>
      <c r="D2176" s="92"/>
      <c r="E2176" s="92"/>
    </row>
    <row r="2177" spans="1:5" x14ac:dyDescent="0.25">
      <c r="A2177" s="92"/>
      <c r="B2177" s="97"/>
      <c r="C2177" s="93"/>
      <c r="D2177" s="92"/>
      <c r="E2177" s="92"/>
    </row>
    <row r="2178" spans="1:5" x14ac:dyDescent="0.25">
      <c r="A2178" s="92"/>
      <c r="B2178" s="97"/>
      <c r="C2178" s="93"/>
      <c r="D2178" s="92"/>
      <c r="E2178" s="92"/>
    </row>
    <row r="2179" spans="1:5" x14ac:dyDescent="0.25">
      <c r="A2179" s="92"/>
      <c r="B2179" s="97"/>
      <c r="C2179" s="93"/>
      <c r="D2179" s="92"/>
      <c r="E2179" s="92"/>
    </row>
    <row r="2180" spans="1:5" x14ac:dyDescent="0.25">
      <c r="A2180" s="92"/>
      <c r="B2180" s="97"/>
      <c r="C2180" s="93"/>
      <c r="D2180" s="92"/>
      <c r="E2180" s="92"/>
    </row>
    <row r="2181" spans="1:5" x14ac:dyDescent="0.25">
      <c r="A2181" s="92"/>
      <c r="B2181" s="97"/>
      <c r="C2181" s="93"/>
      <c r="D2181" s="92"/>
      <c r="E2181" s="92"/>
    </row>
    <row r="2182" spans="1:5" x14ac:dyDescent="0.25">
      <c r="A2182" s="92"/>
      <c r="B2182" s="97"/>
      <c r="C2182" s="93"/>
      <c r="D2182" s="92"/>
      <c r="E2182" s="92"/>
    </row>
    <row r="2183" spans="1:5" x14ac:dyDescent="0.25">
      <c r="A2183" s="92"/>
      <c r="B2183" s="97"/>
      <c r="C2183" s="93"/>
      <c r="D2183" s="92"/>
      <c r="E2183" s="92"/>
    </row>
    <row r="2184" spans="1:5" x14ac:dyDescent="0.25">
      <c r="A2184" s="92"/>
      <c r="B2184" s="97"/>
      <c r="C2184" s="93"/>
      <c r="D2184" s="92"/>
      <c r="E2184" s="92"/>
    </row>
    <row r="2185" spans="1:5" x14ac:dyDescent="0.25">
      <c r="A2185" s="92"/>
      <c r="B2185" s="97"/>
      <c r="C2185" s="93"/>
      <c r="D2185" s="92"/>
      <c r="E2185" s="92"/>
    </row>
    <row r="2186" spans="1:5" x14ac:dyDescent="0.25">
      <c r="A2186" s="92"/>
      <c r="B2186" s="97"/>
      <c r="C2186" s="93"/>
      <c r="D2186" s="92"/>
      <c r="E2186" s="92"/>
    </row>
    <row r="2187" spans="1:5" x14ac:dyDescent="0.25">
      <c r="A2187" s="92"/>
      <c r="B2187" s="97"/>
      <c r="C2187" s="93"/>
      <c r="D2187" s="92"/>
      <c r="E2187" s="92"/>
    </row>
    <row r="2188" spans="1:5" x14ac:dyDescent="0.25">
      <c r="A2188" s="92"/>
      <c r="B2188" s="97"/>
      <c r="C2188" s="93"/>
      <c r="D2188" s="92"/>
      <c r="E2188" s="92"/>
    </row>
    <row r="2189" spans="1:5" x14ac:dyDescent="0.25">
      <c r="A2189" s="92"/>
      <c r="B2189" s="97"/>
      <c r="C2189" s="93"/>
      <c r="D2189" s="92"/>
      <c r="E2189" s="92"/>
    </row>
    <row r="2190" spans="1:5" x14ac:dyDescent="0.25">
      <c r="A2190" s="92"/>
      <c r="B2190" s="97"/>
      <c r="C2190" s="93"/>
      <c r="D2190" s="92"/>
      <c r="E2190" s="92"/>
    </row>
    <row r="2191" spans="1:5" x14ac:dyDescent="0.25">
      <c r="A2191" s="92"/>
      <c r="B2191" s="97"/>
      <c r="C2191" s="93"/>
      <c r="D2191" s="92"/>
      <c r="E2191" s="92"/>
    </row>
    <row r="2192" spans="1:5" x14ac:dyDescent="0.25">
      <c r="A2192" s="92"/>
      <c r="B2192" s="97"/>
      <c r="C2192" s="93"/>
      <c r="D2192" s="92"/>
      <c r="E2192" s="92"/>
    </row>
    <row r="2193" spans="1:5" x14ac:dyDescent="0.25">
      <c r="A2193" s="92"/>
      <c r="B2193" s="97"/>
      <c r="C2193" s="93"/>
      <c r="D2193" s="92"/>
      <c r="E2193" s="92"/>
    </row>
    <row r="2194" spans="1:5" x14ac:dyDescent="0.25">
      <c r="A2194" s="92"/>
      <c r="B2194" s="97"/>
      <c r="C2194" s="93"/>
      <c r="D2194" s="92"/>
      <c r="E2194" s="92"/>
    </row>
    <row r="2195" spans="1:5" x14ac:dyDescent="0.25">
      <c r="A2195" s="92"/>
      <c r="B2195" s="97"/>
      <c r="C2195" s="93"/>
      <c r="D2195" s="92"/>
      <c r="E2195" s="92"/>
    </row>
    <row r="2196" spans="1:5" x14ac:dyDescent="0.25">
      <c r="A2196" s="92"/>
      <c r="B2196" s="97"/>
      <c r="C2196" s="93"/>
      <c r="D2196" s="92"/>
      <c r="E2196" s="92"/>
    </row>
    <row r="2197" spans="1:5" x14ac:dyDescent="0.25">
      <c r="A2197" s="92"/>
      <c r="B2197" s="97"/>
      <c r="C2197" s="93"/>
      <c r="D2197" s="92"/>
      <c r="E2197" s="92"/>
    </row>
    <row r="2198" spans="1:5" x14ac:dyDescent="0.25">
      <c r="A2198" s="92"/>
      <c r="B2198" s="97"/>
      <c r="C2198" s="93"/>
      <c r="D2198" s="92"/>
      <c r="E2198" s="92"/>
    </row>
    <row r="2199" spans="1:5" x14ac:dyDescent="0.25">
      <c r="A2199" s="92"/>
      <c r="B2199" s="97"/>
      <c r="C2199" s="93"/>
      <c r="D2199" s="92"/>
      <c r="E2199" s="92"/>
    </row>
    <row r="2200" spans="1:5" x14ac:dyDescent="0.25">
      <c r="A2200" s="92"/>
      <c r="B2200" s="97"/>
      <c r="C2200" s="93"/>
      <c r="D2200" s="92"/>
      <c r="E2200" s="92"/>
    </row>
    <row r="2201" spans="1:5" x14ac:dyDescent="0.25">
      <c r="A2201" s="92"/>
      <c r="B2201" s="97"/>
      <c r="C2201" s="93"/>
      <c r="D2201" s="92"/>
      <c r="E2201" s="92"/>
    </row>
    <row r="2202" spans="1:5" x14ac:dyDescent="0.25">
      <c r="A2202" s="92"/>
      <c r="B2202" s="97"/>
      <c r="C2202" s="93"/>
      <c r="D2202" s="92"/>
      <c r="E2202" s="92"/>
    </row>
    <row r="2203" spans="1:5" x14ac:dyDescent="0.25">
      <c r="A2203" s="92"/>
      <c r="B2203" s="97"/>
      <c r="C2203" s="93"/>
      <c r="D2203" s="92"/>
      <c r="E2203" s="92"/>
    </row>
    <row r="2204" spans="1:5" x14ac:dyDescent="0.25">
      <c r="A2204" s="92"/>
      <c r="B2204" s="97"/>
      <c r="C2204" s="93"/>
      <c r="D2204" s="92"/>
      <c r="E2204" s="92"/>
    </row>
    <row r="2205" spans="1:5" x14ac:dyDescent="0.25">
      <c r="A2205" s="92"/>
      <c r="B2205" s="97"/>
      <c r="C2205" s="93"/>
      <c r="D2205" s="92"/>
      <c r="E2205" s="92"/>
    </row>
    <row r="2206" spans="1:5" x14ac:dyDescent="0.25">
      <c r="A2206" s="92"/>
      <c r="B2206" s="97"/>
      <c r="C2206" s="93"/>
      <c r="D2206" s="92"/>
      <c r="E2206" s="92"/>
    </row>
    <row r="2207" spans="1:5" x14ac:dyDescent="0.25">
      <c r="A2207" s="92"/>
      <c r="B2207" s="97"/>
      <c r="C2207" s="93"/>
      <c r="D2207" s="92"/>
      <c r="E2207" s="92"/>
    </row>
    <row r="2208" spans="1:5" x14ac:dyDescent="0.25">
      <c r="A2208" s="92"/>
      <c r="B2208" s="97"/>
      <c r="C2208" s="93"/>
      <c r="D2208" s="92"/>
      <c r="E2208" s="92"/>
    </row>
    <row r="2209" spans="1:5" x14ac:dyDescent="0.25">
      <c r="A2209" s="92"/>
      <c r="B2209" s="97"/>
      <c r="C2209" s="93"/>
      <c r="D2209" s="92"/>
      <c r="E2209" s="92"/>
    </row>
    <row r="2210" spans="1:5" x14ac:dyDescent="0.25">
      <c r="A2210" s="92"/>
      <c r="B2210" s="97"/>
      <c r="C2210" s="93"/>
      <c r="D2210" s="92"/>
      <c r="E2210" s="92"/>
    </row>
    <row r="2211" spans="1:5" x14ac:dyDescent="0.25">
      <c r="A2211" s="92"/>
      <c r="B2211" s="97"/>
      <c r="C2211" s="93"/>
      <c r="D2211" s="92"/>
      <c r="E2211" s="92"/>
    </row>
    <row r="2212" spans="1:5" x14ac:dyDescent="0.25">
      <c r="A2212" s="92"/>
      <c r="B2212" s="97"/>
      <c r="C2212" s="93"/>
      <c r="D2212" s="92"/>
      <c r="E2212" s="92"/>
    </row>
    <row r="2213" spans="1:5" x14ac:dyDescent="0.25">
      <c r="A2213" s="92"/>
      <c r="B2213" s="97"/>
      <c r="C2213" s="93"/>
      <c r="D2213" s="92"/>
      <c r="E2213" s="92"/>
    </row>
    <row r="2214" spans="1:5" x14ac:dyDescent="0.25">
      <c r="A2214" s="92"/>
      <c r="B2214" s="97"/>
      <c r="C2214" s="93"/>
      <c r="D2214" s="92"/>
      <c r="E2214" s="92"/>
    </row>
    <row r="2215" spans="1:5" x14ac:dyDescent="0.25">
      <c r="A2215" s="92"/>
      <c r="B2215" s="97"/>
      <c r="C2215" s="93"/>
      <c r="D2215" s="92"/>
      <c r="E2215" s="92"/>
    </row>
    <row r="2216" spans="1:5" x14ac:dyDescent="0.25">
      <c r="A2216" s="92"/>
      <c r="B2216" s="97"/>
      <c r="C2216" s="93"/>
      <c r="D2216" s="92"/>
      <c r="E2216" s="92"/>
    </row>
    <row r="2217" spans="1:5" x14ac:dyDescent="0.25">
      <c r="A2217" s="92"/>
      <c r="B2217" s="97"/>
      <c r="C2217" s="93"/>
      <c r="D2217" s="92"/>
      <c r="E2217" s="92"/>
    </row>
    <row r="2218" spans="1:5" x14ac:dyDescent="0.25">
      <c r="A2218" s="92"/>
      <c r="B2218" s="97"/>
      <c r="C2218" s="93"/>
      <c r="D2218" s="92"/>
      <c r="E2218" s="92"/>
    </row>
    <row r="2219" spans="1:5" x14ac:dyDescent="0.25">
      <c r="A2219" s="92"/>
      <c r="B2219" s="97"/>
      <c r="C2219" s="93"/>
      <c r="D2219" s="92"/>
      <c r="E2219" s="92"/>
    </row>
    <row r="2220" spans="1:5" x14ac:dyDescent="0.25">
      <c r="A2220" s="92"/>
      <c r="B2220" s="97"/>
      <c r="C2220" s="93"/>
      <c r="D2220" s="92"/>
      <c r="E2220" s="92"/>
    </row>
    <row r="2221" spans="1:5" x14ac:dyDescent="0.25">
      <c r="A2221" s="92"/>
      <c r="B2221" s="97"/>
      <c r="C2221" s="93"/>
      <c r="D2221" s="92"/>
      <c r="E2221" s="92"/>
    </row>
    <row r="2222" spans="1:5" x14ac:dyDescent="0.25">
      <c r="A2222" s="92"/>
      <c r="B2222" s="97"/>
      <c r="C2222" s="93"/>
      <c r="D2222" s="92"/>
      <c r="E2222" s="92"/>
    </row>
    <row r="2223" spans="1:5" x14ac:dyDescent="0.25">
      <c r="A2223" s="92"/>
      <c r="B2223" s="97"/>
      <c r="C2223" s="93"/>
      <c r="D2223" s="92"/>
      <c r="E2223" s="92"/>
    </row>
    <row r="2224" spans="1:5" x14ac:dyDescent="0.25">
      <c r="A2224" s="92"/>
      <c r="B2224" s="97"/>
      <c r="C2224" s="93"/>
      <c r="D2224" s="92"/>
      <c r="E2224" s="92"/>
    </row>
    <row r="2225" spans="1:5" x14ac:dyDescent="0.25">
      <c r="A2225" s="92"/>
      <c r="B2225" s="97"/>
      <c r="C2225" s="93"/>
      <c r="D2225" s="92"/>
      <c r="E2225" s="92"/>
    </row>
    <row r="2226" spans="1:5" x14ac:dyDescent="0.25">
      <c r="A2226" s="92"/>
      <c r="B2226" s="97"/>
      <c r="C2226" s="93"/>
      <c r="D2226" s="92"/>
      <c r="E2226" s="92"/>
    </row>
    <row r="2227" spans="1:5" x14ac:dyDescent="0.25">
      <c r="A2227" s="92"/>
      <c r="B2227" s="97"/>
      <c r="C2227" s="93"/>
      <c r="D2227" s="92"/>
      <c r="E2227" s="92"/>
    </row>
    <row r="2228" spans="1:5" x14ac:dyDescent="0.25">
      <c r="A2228" s="92"/>
      <c r="B2228" s="97"/>
      <c r="C2228" s="93"/>
      <c r="D2228" s="92"/>
      <c r="E2228" s="92"/>
    </row>
    <row r="2229" spans="1:5" x14ac:dyDescent="0.25">
      <c r="A2229" s="92"/>
      <c r="B2229" s="97"/>
      <c r="C2229" s="93"/>
      <c r="D2229" s="92"/>
      <c r="E2229" s="92"/>
    </row>
    <row r="2230" spans="1:5" x14ac:dyDescent="0.25">
      <c r="A2230" s="92"/>
      <c r="B2230" s="97"/>
      <c r="C2230" s="93"/>
      <c r="D2230" s="92"/>
      <c r="E2230" s="92"/>
    </row>
    <row r="2231" spans="1:5" x14ac:dyDescent="0.25">
      <c r="A2231" s="92"/>
      <c r="B2231" s="97"/>
      <c r="C2231" s="93"/>
      <c r="D2231" s="92"/>
      <c r="E2231" s="92"/>
    </row>
    <row r="2232" spans="1:5" x14ac:dyDescent="0.25">
      <c r="A2232" s="92"/>
      <c r="B2232" s="97"/>
      <c r="C2232" s="93"/>
      <c r="D2232" s="92"/>
      <c r="E2232" s="92"/>
    </row>
    <row r="2233" spans="1:5" x14ac:dyDescent="0.25">
      <c r="A2233" s="92"/>
      <c r="B2233" s="97"/>
      <c r="C2233" s="93"/>
      <c r="D2233" s="92"/>
      <c r="E2233" s="92"/>
    </row>
    <row r="2234" spans="1:5" x14ac:dyDescent="0.25">
      <c r="A2234" s="92"/>
      <c r="B2234" s="97"/>
      <c r="C2234" s="93"/>
      <c r="D2234" s="92"/>
      <c r="E2234" s="92"/>
    </row>
    <row r="2235" spans="1:5" x14ac:dyDescent="0.25">
      <c r="A2235" s="92"/>
      <c r="B2235" s="97"/>
      <c r="C2235" s="93"/>
      <c r="D2235" s="92"/>
      <c r="E2235" s="92"/>
    </row>
    <row r="2236" spans="1:5" x14ac:dyDescent="0.25">
      <c r="A2236" s="92"/>
      <c r="B2236" s="97"/>
      <c r="C2236" s="93"/>
      <c r="D2236" s="92"/>
      <c r="E2236" s="92"/>
    </row>
    <row r="2237" spans="1:5" x14ac:dyDescent="0.25">
      <c r="A2237" s="92"/>
      <c r="B2237" s="97"/>
      <c r="C2237" s="93"/>
      <c r="D2237" s="92"/>
      <c r="E2237" s="92"/>
    </row>
    <row r="2238" spans="1:5" x14ac:dyDescent="0.25">
      <c r="A2238" s="92"/>
      <c r="B2238" s="97"/>
      <c r="C2238" s="93"/>
      <c r="D2238" s="92"/>
      <c r="E2238" s="92"/>
    </row>
    <row r="2239" spans="1:5" x14ac:dyDescent="0.25">
      <c r="A2239" s="92"/>
      <c r="B2239" s="97"/>
      <c r="C2239" s="93"/>
      <c r="D2239" s="92"/>
      <c r="E2239" s="92"/>
    </row>
    <row r="2240" spans="1:5" x14ac:dyDescent="0.25">
      <c r="A2240" s="92"/>
      <c r="B2240" s="97"/>
      <c r="C2240" s="93"/>
      <c r="D2240" s="92"/>
      <c r="E2240" s="92"/>
    </row>
    <row r="2241" spans="1:5" x14ac:dyDescent="0.25">
      <c r="A2241" s="92"/>
      <c r="B2241" s="97"/>
      <c r="C2241" s="93"/>
      <c r="D2241" s="92"/>
      <c r="E2241" s="92"/>
    </row>
    <row r="2242" spans="1:5" x14ac:dyDescent="0.25">
      <c r="A2242" s="92"/>
      <c r="B2242" s="97"/>
      <c r="C2242" s="93"/>
      <c r="D2242" s="92"/>
      <c r="E2242" s="92"/>
    </row>
    <row r="2243" spans="1:5" x14ac:dyDescent="0.25">
      <c r="A2243" s="92"/>
      <c r="B2243" s="97"/>
      <c r="C2243" s="93"/>
      <c r="D2243" s="92"/>
      <c r="E2243" s="92"/>
    </row>
    <row r="2244" spans="1:5" x14ac:dyDescent="0.25">
      <c r="A2244" s="92"/>
      <c r="B2244" s="97"/>
      <c r="C2244" s="93"/>
      <c r="D2244" s="92"/>
      <c r="E2244" s="92"/>
    </row>
    <row r="2245" spans="1:5" x14ac:dyDescent="0.25">
      <c r="A2245" s="92"/>
      <c r="B2245" s="97"/>
      <c r="C2245" s="93"/>
      <c r="D2245" s="92"/>
      <c r="E2245" s="92"/>
    </row>
    <row r="2246" spans="1:5" x14ac:dyDescent="0.25">
      <c r="A2246" s="92"/>
      <c r="B2246" s="97"/>
      <c r="C2246" s="93"/>
      <c r="D2246" s="92"/>
      <c r="E2246" s="92"/>
    </row>
    <row r="2247" spans="1:5" x14ac:dyDescent="0.25">
      <c r="A2247" s="92"/>
      <c r="B2247" s="97"/>
      <c r="C2247" s="93"/>
      <c r="D2247" s="92"/>
      <c r="E2247" s="92"/>
    </row>
    <row r="2248" spans="1:5" x14ac:dyDescent="0.25">
      <c r="A2248" s="92"/>
      <c r="B2248" s="97"/>
      <c r="C2248" s="93"/>
      <c r="D2248" s="92"/>
      <c r="E2248" s="92"/>
    </row>
    <row r="2249" spans="1:5" x14ac:dyDescent="0.25">
      <c r="A2249" s="92"/>
      <c r="B2249" s="97"/>
      <c r="C2249" s="93"/>
      <c r="D2249" s="92"/>
      <c r="E2249" s="92"/>
    </row>
    <row r="2250" spans="1:5" x14ac:dyDescent="0.25">
      <c r="A2250" s="92"/>
      <c r="B2250" s="97"/>
      <c r="C2250" s="93"/>
      <c r="D2250" s="92"/>
      <c r="E2250" s="92"/>
    </row>
    <row r="2251" spans="1:5" x14ac:dyDescent="0.25">
      <c r="A2251" s="92"/>
      <c r="B2251" s="97"/>
      <c r="C2251" s="93"/>
      <c r="D2251" s="92"/>
      <c r="E2251" s="92"/>
    </row>
    <row r="2252" spans="1:5" x14ac:dyDescent="0.25">
      <c r="A2252" s="92"/>
      <c r="B2252" s="97"/>
      <c r="C2252" s="93"/>
      <c r="D2252" s="92"/>
      <c r="E2252" s="92"/>
    </row>
    <row r="2253" spans="1:5" x14ac:dyDescent="0.25">
      <c r="A2253" s="92"/>
      <c r="B2253" s="97"/>
      <c r="C2253" s="93"/>
      <c r="D2253" s="92"/>
      <c r="E2253" s="92"/>
    </row>
    <row r="2254" spans="1:5" x14ac:dyDescent="0.25">
      <c r="A2254" s="92"/>
      <c r="B2254" s="97"/>
      <c r="C2254" s="93"/>
      <c r="D2254" s="92"/>
      <c r="E2254" s="92"/>
    </row>
    <row r="2255" spans="1:5" x14ac:dyDescent="0.25">
      <c r="A2255" s="92"/>
      <c r="B2255" s="97"/>
      <c r="C2255" s="93"/>
      <c r="D2255" s="92"/>
      <c r="E2255" s="92"/>
    </row>
    <row r="2256" spans="1:5" x14ac:dyDescent="0.25">
      <c r="A2256" s="92"/>
      <c r="B2256" s="97"/>
      <c r="C2256" s="93"/>
      <c r="D2256" s="92"/>
      <c r="E2256" s="92"/>
    </row>
    <row r="2257" spans="1:5" x14ac:dyDescent="0.25">
      <c r="A2257" s="92"/>
      <c r="B2257" s="97"/>
      <c r="C2257" s="93"/>
      <c r="D2257" s="92"/>
      <c r="E2257" s="92"/>
    </row>
    <row r="2258" spans="1:5" x14ac:dyDescent="0.25">
      <c r="A2258" s="92"/>
      <c r="B2258" s="97"/>
      <c r="C2258" s="93"/>
      <c r="D2258" s="92"/>
      <c r="E2258" s="92"/>
    </row>
    <row r="2259" spans="1:5" x14ac:dyDescent="0.25">
      <c r="A2259" s="92"/>
      <c r="B2259" s="97"/>
      <c r="C2259" s="93"/>
      <c r="D2259" s="92"/>
      <c r="E2259" s="92"/>
    </row>
    <row r="2260" spans="1:5" x14ac:dyDescent="0.25">
      <c r="A2260" s="92"/>
      <c r="B2260" s="97"/>
      <c r="C2260" s="93"/>
      <c r="D2260" s="92"/>
      <c r="E2260" s="92"/>
    </row>
    <row r="2261" spans="1:5" x14ac:dyDescent="0.25">
      <c r="A2261" s="92"/>
      <c r="B2261" s="97"/>
      <c r="C2261" s="93"/>
      <c r="D2261" s="92"/>
      <c r="E2261" s="92"/>
    </row>
    <row r="2262" spans="1:5" x14ac:dyDescent="0.25">
      <c r="A2262" s="92"/>
      <c r="B2262" s="97"/>
      <c r="C2262" s="93"/>
      <c r="D2262" s="92"/>
      <c r="E2262" s="92"/>
    </row>
    <row r="2263" spans="1:5" x14ac:dyDescent="0.25">
      <c r="A2263" s="92"/>
      <c r="B2263" s="97"/>
      <c r="C2263" s="93"/>
      <c r="D2263" s="92"/>
      <c r="E2263" s="92"/>
    </row>
    <row r="2264" spans="1:5" x14ac:dyDescent="0.25">
      <c r="A2264" s="92"/>
      <c r="B2264" s="97"/>
      <c r="C2264" s="93"/>
      <c r="D2264" s="92"/>
      <c r="E2264" s="92"/>
    </row>
    <row r="2265" spans="1:5" x14ac:dyDescent="0.25">
      <c r="A2265" s="92"/>
      <c r="B2265" s="97"/>
      <c r="C2265" s="93"/>
      <c r="D2265" s="92"/>
      <c r="E2265" s="92"/>
    </row>
    <row r="2266" spans="1:5" x14ac:dyDescent="0.25">
      <c r="A2266" s="92"/>
      <c r="B2266" s="97"/>
      <c r="C2266" s="93"/>
      <c r="D2266" s="92"/>
      <c r="E2266" s="92"/>
    </row>
    <row r="2267" spans="1:5" x14ac:dyDescent="0.25">
      <c r="A2267" s="92"/>
      <c r="B2267" s="97"/>
      <c r="C2267" s="93"/>
      <c r="D2267" s="92"/>
      <c r="E2267" s="92"/>
    </row>
    <row r="2268" spans="1:5" x14ac:dyDescent="0.25">
      <c r="A2268" s="92"/>
      <c r="B2268" s="97"/>
      <c r="C2268" s="93"/>
      <c r="D2268" s="92"/>
      <c r="E2268" s="92"/>
    </row>
    <row r="2269" spans="1:5" x14ac:dyDescent="0.25">
      <c r="A2269" s="92"/>
      <c r="B2269" s="97"/>
      <c r="C2269" s="93"/>
      <c r="D2269" s="92"/>
      <c r="E2269" s="92"/>
    </row>
    <row r="2270" spans="1:5" x14ac:dyDescent="0.25">
      <c r="A2270" s="92"/>
      <c r="B2270" s="97"/>
      <c r="C2270" s="93"/>
      <c r="D2270" s="92"/>
      <c r="E2270" s="92"/>
    </row>
    <row r="2271" spans="1:5" x14ac:dyDescent="0.25">
      <c r="A2271" s="92"/>
      <c r="B2271" s="97"/>
      <c r="C2271" s="93"/>
      <c r="D2271" s="92"/>
      <c r="E2271" s="92"/>
    </row>
    <row r="2272" spans="1:5" x14ac:dyDescent="0.25">
      <c r="A2272" s="92"/>
      <c r="B2272" s="97"/>
      <c r="C2272" s="93"/>
      <c r="D2272" s="92"/>
      <c r="E2272" s="92"/>
    </row>
    <row r="2273" spans="1:5" x14ac:dyDescent="0.25">
      <c r="A2273" s="92"/>
      <c r="B2273" s="97"/>
      <c r="C2273" s="93"/>
      <c r="D2273" s="92"/>
      <c r="E2273" s="92"/>
    </row>
    <row r="2274" spans="1:5" x14ac:dyDescent="0.25">
      <c r="A2274" s="92"/>
      <c r="B2274" s="97"/>
      <c r="C2274" s="93"/>
      <c r="D2274" s="92"/>
      <c r="E2274" s="92"/>
    </row>
    <row r="2275" spans="1:5" x14ac:dyDescent="0.25">
      <c r="A2275" s="92"/>
      <c r="B2275" s="97"/>
      <c r="C2275" s="93"/>
      <c r="D2275" s="92"/>
      <c r="E2275" s="92"/>
    </row>
    <row r="2276" spans="1:5" x14ac:dyDescent="0.25">
      <c r="A2276" s="92"/>
      <c r="B2276" s="97"/>
      <c r="C2276" s="93"/>
      <c r="D2276" s="92"/>
      <c r="E2276" s="92"/>
    </row>
    <row r="2277" spans="1:5" x14ac:dyDescent="0.25">
      <c r="A2277" s="92"/>
      <c r="B2277" s="97"/>
      <c r="C2277" s="93"/>
      <c r="D2277" s="92"/>
      <c r="E2277" s="92"/>
    </row>
    <row r="2278" spans="1:5" x14ac:dyDescent="0.25">
      <c r="A2278" s="92"/>
      <c r="B2278" s="97"/>
      <c r="C2278" s="93"/>
      <c r="D2278" s="92"/>
      <c r="E2278" s="92"/>
    </row>
    <row r="2279" spans="1:5" x14ac:dyDescent="0.25">
      <c r="A2279" s="92"/>
      <c r="B2279" s="97"/>
      <c r="C2279" s="93"/>
      <c r="D2279" s="92"/>
      <c r="E2279" s="92"/>
    </row>
    <row r="2280" spans="1:5" x14ac:dyDescent="0.25">
      <c r="A2280" s="92"/>
      <c r="B2280" s="97"/>
      <c r="C2280" s="93"/>
      <c r="D2280" s="92"/>
      <c r="E2280" s="92"/>
    </row>
    <row r="2281" spans="1:5" x14ac:dyDescent="0.25">
      <c r="A2281" s="92"/>
      <c r="B2281" s="97"/>
      <c r="C2281" s="93"/>
      <c r="D2281" s="92"/>
      <c r="E2281" s="92"/>
    </row>
    <row r="2282" spans="1:5" x14ac:dyDescent="0.25">
      <c r="A2282" s="92"/>
      <c r="B2282" s="97"/>
      <c r="C2282" s="93"/>
      <c r="D2282" s="92"/>
      <c r="E2282" s="92"/>
    </row>
    <row r="2283" spans="1:5" x14ac:dyDescent="0.25">
      <c r="A2283" s="92"/>
      <c r="B2283" s="97"/>
      <c r="C2283" s="93"/>
      <c r="D2283" s="92"/>
      <c r="E2283" s="92"/>
    </row>
    <row r="2284" spans="1:5" x14ac:dyDescent="0.25">
      <c r="A2284" s="92"/>
      <c r="B2284" s="97"/>
      <c r="C2284" s="93"/>
      <c r="D2284" s="92"/>
      <c r="E2284" s="92"/>
    </row>
    <row r="2285" spans="1:5" x14ac:dyDescent="0.25">
      <c r="A2285" s="92"/>
      <c r="B2285" s="97"/>
      <c r="C2285" s="93"/>
      <c r="D2285" s="92"/>
      <c r="E2285" s="92"/>
    </row>
    <row r="2286" spans="1:5" x14ac:dyDescent="0.25">
      <c r="A2286" s="92"/>
      <c r="B2286" s="97"/>
      <c r="C2286" s="93"/>
      <c r="D2286" s="92"/>
      <c r="E2286" s="92"/>
    </row>
    <row r="2287" spans="1:5" x14ac:dyDescent="0.25">
      <c r="A2287" s="92"/>
      <c r="B2287" s="97"/>
      <c r="C2287" s="93"/>
      <c r="D2287" s="92"/>
      <c r="E2287" s="92"/>
    </row>
    <row r="2288" spans="1:5" x14ac:dyDescent="0.25">
      <c r="A2288" s="92"/>
      <c r="B2288" s="97"/>
      <c r="C2288" s="93"/>
      <c r="D2288" s="92"/>
      <c r="E2288" s="92"/>
    </row>
    <row r="2289" spans="1:5" x14ac:dyDescent="0.25">
      <c r="A2289" s="92"/>
      <c r="B2289" s="97"/>
      <c r="C2289" s="93"/>
      <c r="D2289" s="92"/>
      <c r="E2289" s="92"/>
    </row>
    <row r="2290" spans="1:5" x14ac:dyDescent="0.25">
      <c r="A2290" s="92"/>
      <c r="B2290" s="97"/>
      <c r="C2290" s="93"/>
      <c r="D2290" s="92"/>
      <c r="E2290" s="92"/>
    </row>
    <row r="2291" spans="1:5" x14ac:dyDescent="0.25">
      <c r="A2291" s="92"/>
      <c r="B2291" s="97"/>
      <c r="C2291" s="93"/>
      <c r="D2291" s="92"/>
      <c r="E2291" s="92"/>
    </row>
    <row r="2292" spans="1:5" x14ac:dyDescent="0.25">
      <c r="A2292" s="92"/>
      <c r="B2292" s="97"/>
      <c r="C2292" s="93"/>
      <c r="D2292" s="92"/>
      <c r="E2292" s="92"/>
    </row>
    <row r="2293" spans="1:5" x14ac:dyDescent="0.25">
      <c r="A2293" s="92"/>
      <c r="B2293" s="97"/>
      <c r="C2293" s="93"/>
      <c r="D2293" s="92"/>
      <c r="E2293" s="92"/>
    </row>
    <row r="2294" spans="1:5" x14ac:dyDescent="0.25">
      <c r="A2294" s="92"/>
      <c r="B2294" s="97"/>
      <c r="C2294" s="93"/>
      <c r="D2294" s="92"/>
      <c r="E2294" s="92"/>
    </row>
    <row r="2295" spans="1:5" x14ac:dyDescent="0.25">
      <c r="A2295" s="92"/>
      <c r="B2295" s="97"/>
      <c r="C2295" s="93"/>
      <c r="D2295" s="92"/>
      <c r="E2295" s="92"/>
    </row>
    <row r="2296" spans="1:5" x14ac:dyDescent="0.25">
      <c r="A2296" s="92"/>
      <c r="B2296" s="97"/>
      <c r="C2296" s="93"/>
      <c r="D2296" s="92"/>
      <c r="E2296" s="92"/>
    </row>
    <row r="2297" spans="1:5" x14ac:dyDescent="0.25">
      <c r="A2297" s="92"/>
      <c r="B2297" s="97"/>
      <c r="C2297" s="93"/>
      <c r="D2297" s="92"/>
      <c r="E2297" s="92"/>
    </row>
    <row r="2298" spans="1:5" x14ac:dyDescent="0.25">
      <c r="A2298" s="92"/>
      <c r="B2298" s="97"/>
      <c r="C2298" s="93"/>
      <c r="D2298" s="92"/>
      <c r="E2298" s="92"/>
    </row>
    <row r="2299" spans="1:5" x14ac:dyDescent="0.25">
      <c r="A2299" s="92"/>
      <c r="B2299" s="97"/>
      <c r="C2299" s="93"/>
      <c r="D2299" s="92"/>
      <c r="E2299" s="92"/>
    </row>
    <row r="2300" spans="1:5" x14ac:dyDescent="0.25">
      <c r="A2300" s="92"/>
      <c r="B2300" s="97"/>
      <c r="C2300" s="93"/>
      <c r="D2300" s="92"/>
      <c r="E2300" s="92"/>
    </row>
    <row r="2301" spans="1:5" x14ac:dyDescent="0.25">
      <c r="A2301" s="92"/>
      <c r="B2301" s="97"/>
      <c r="C2301" s="93"/>
      <c r="D2301" s="92"/>
      <c r="E2301" s="92"/>
    </row>
    <row r="2302" spans="1:5" x14ac:dyDescent="0.25">
      <c r="A2302" s="92"/>
      <c r="B2302" s="97"/>
      <c r="C2302" s="93"/>
      <c r="D2302" s="92"/>
      <c r="E2302" s="92"/>
    </row>
    <row r="2303" spans="1:5" x14ac:dyDescent="0.25">
      <c r="A2303" s="92"/>
      <c r="B2303" s="97"/>
      <c r="C2303" s="93"/>
      <c r="D2303" s="92"/>
      <c r="E2303" s="92"/>
    </row>
    <row r="2304" spans="1:5" x14ac:dyDescent="0.25">
      <c r="A2304" s="92"/>
      <c r="B2304" s="97"/>
      <c r="C2304" s="93"/>
      <c r="D2304" s="92"/>
      <c r="E2304" s="92"/>
    </row>
    <row r="2305" spans="1:5" x14ac:dyDescent="0.25">
      <c r="A2305" s="92"/>
      <c r="B2305" s="97"/>
      <c r="C2305" s="93"/>
      <c r="D2305" s="92"/>
      <c r="E2305" s="92"/>
    </row>
    <row r="2306" spans="1:5" x14ac:dyDescent="0.25">
      <c r="A2306" s="92"/>
      <c r="B2306" s="97"/>
      <c r="C2306" s="93"/>
      <c r="D2306" s="92"/>
      <c r="E2306" s="92"/>
    </row>
    <row r="2307" spans="1:5" x14ac:dyDescent="0.25">
      <c r="A2307" s="92"/>
      <c r="B2307" s="97"/>
      <c r="C2307" s="93"/>
      <c r="D2307" s="92"/>
      <c r="E2307" s="92"/>
    </row>
    <row r="2308" spans="1:5" x14ac:dyDescent="0.25">
      <c r="A2308" s="92"/>
      <c r="B2308" s="97"/>
      <c r="C2308" s="93"/>
      <c r="D2308" s="92"/>
      <c r="E2308" s="92"/>
    </row>
    <row r="2309" spans="1:5" x14ac:dyDescent="0.25">
      <c r="A2309" s="92"/>
      <c r="B2309" s="97"/>
      <c r="C2309" s="93"/>
      <c r="D2309" s="92"/>
      <c r="E2309" s="92"/>
    </row>
    <row r="2310" spans="1:5" x14ac:dyDescent="0.25">
      <c r="A2310" s="92"/>
      <c r="B2310" s="97"/>
      <c r="C2310" s="93"/>
      <c r="D2310" s="92"/>
      <c r="E2310" s="92"/>
    </row>
    <row r="2311" spans="1:5" x14ac:dyDescent="0.25">
      <c r="A2311" s="92"/>
      <c r="B2311" s="97"/>
      <c r="C2311" s="93"/>
      <c r="D2311" s="92"/>
      <c r="E2311" s="92"/>
    </row>
    <row r="2312" spans="1:5" x14ac:dyDescent="0.25">
      <c r="A2312" s="92"/>
      <c r="B2312" s="97"/>
      <c r="C2312" s="93"/>
      <c r="D2312" s="92"/>
      <c r="E2312" s="92"/>
    </row>
    <row r="2313" spans="1:5" x14ac:dyDescent="0.25">
      <c r="A2313" s="92"/>
      <c r="B2313" s="97"/>
      <c r="C2313" s="93"/>
      <c r="D2313" s="92"/>
      <c r="E2313" s="92"/>
    </row>
    <row r="2314" spans="1:5" x14ac:dyDescent="0.25">
      <c r="A2314" s="92"/>
      <c r="B2314" s="97"/>
      <c r="C2314" s="93"/>
      <c r="D2314" s="92"/>
      <c r="E2314" s="92"/>
    </row>
    <row r="2315" spans="1:5" x14ac:dyDescent="0.25">
      <c r="A2315" s="92"/>
      <c r="B2315" s="97"/>
      <c r="C2315" s="93"/>
      <c r="D2315" s="92"/>
      <c r="E2315" s="92"/>
    </row>
    <row r="2316" spans="1:5" x14ac:dyDescent="0.25">
      <c r="A2316" s="92"/>
      <c r="B2316" s="97"/>
      <c r="C2316" s="93"/>
      <c r="D2316" s="92"/>
      <c r="E2316" s="92"/>
    </row>
    <row r="2317" spans="1:5" x14ac:dyDescent="0.25">
      <c r="A2317" s="92"/>
      <c r="B2317" s="97"/>
      <c r="C2317" s="93"/>
      <c r="D2317" s="92"/>
      <c r="E2317" s="92"/>
    </row>
    <row r="2318" spans="1:5" x14ac:dyDescent="0.25">
      <c r="A2318" s="92"/>
      <c r="B2318" s="97"/>
      <c r="C2318" s="93"/>
      <c r="D2318" s="92"/>
      <c r="E2318" s="92"/>
    </row>
    <row r="2319" spans="1:5" x14ac:dyDescent="0.25">
      <c r="A2319" s="92"/>
      <c r="B2319" s="97"/>
      <c r="C2319" s="93"/>
      <c r="D2319" s="92"/>
      <c r="E2319" s="92"/>
    </row>
    <row r="2320" spans="1:5" x14ac:dyDescent="0.25">
      <c r="A2320" s="92"/>
      <c r="B2320" s="97"/>
      <c r="C2320" s="93"/>
      <c r="D2320" s="92"/>
      <c r="E2320" s="92"/>
    </row>
    <row r="2321" spans="1:5" x14ac:dyDescent="0.25">
      <c r="A2321" s="92"/>
      <c r="B2321" s="97"/>
      <c r="C2321" s="93"/>
      <c r="D2321" s="92"/>
      <c r="E2321" s="92"/>
    </row>
    <row r="2322" spans="1:5" x14ac:dyDescent="0.25">
      <c r="A2322" s="92"/>
      <c r="B2322" s="97"/>
      <c r="C2322" s="93"/>
      <c r="D2322" s="92"/>
      <c r="E2322" s="92"/>
    </row>
    <row r="2323" spans="1:5" x14ac:dyDescent="0.25">
      <c r="A2323" s="92"/>
      <c r="B2323" s="97"/>
      <c r="C2323" s="93"/>
      <c r="D2323" s="92"/>
      <c r="E2323" s="92"/>
    </row>
    <row r="2324" spans="1:5" x14ac:dyDescent="0.25">
      <c r="A2324" s="92"/>
      <c r="B2324" s="97"/>
      <c r="C2324" s="93"/>
      <c r="D2324" s="92"/>
      <c r="E2324" s="92"/>
    </row>
    <row r="2325" spans="1:5" x14ac:dyDescent="0.25">
      <c r="A2325" s="92"/>
      <c r="B2325" s="97"/>
      <c r="C2325" s="93"/>
      <c r="D2325" s="92"/>
      <c r="E2325" s="92"/>
    </row>
    <row r="2326" spans="1:5" x14ac:dyDescent="0.25">
      <c r="A2326" s="92"/>
      <c r="B2326" s="97"/>
      <c r="C2326" s="93"/>
      <c r="D2326" s="92"/>
      <c r="E2326" s="92"/>
    </row>
    <row r="2327" spans="1:5" x14ac:dyDescent="0.25">
      <c r="A2327" s="92"/>
      <c r="B2327" s="97"/>
      <c r="C2327" s="93"/>
      <c r="D2327" s="92"/>
      <c r="E2327" s="92"/>
    </row>
    <row r="2328" spans="1:5" x14ac:dyDescent="0.25">
      <c r="A2328" s="92"/>
      <c r="B2328" s="97"/>
      <c r="C2328" s="93"/>
      <c r="D2328" s="92"/>
      <c r="E2328" s="92"/>
    </row>
    <row r="2329" spans="1:5" x14ac:dyDescent="0.25">
      <c r="A2329" s="92"/>
      <c r="B2329" s="97"/>
      <c r="C2329" s="93"/>
      <c r="D2329" s="92"/>
      <c r="E2329" s="92"/>
    </row>
    <row r="2330" spans="1:5" x14ac:dyDescent="0.25">
      <c r="A2330" s="92"/>
      <c r="B2330" s="97"/>
      <c r="C2330" s="93"/>
      <c r="D2330" s="92"/>
      <c r="E2330" s="92"/>
    </row>
    <row r="2331" spans="1:5" x14ac:dyDescent="0.25">
      <c r="A2331" s="92"/>
      <c r="B2331" s="97"/>
      <c r="C2331" s="93"/>
      <c r="D2331" s="92"/>
      <c r="E2331" s="92"/>
    </row>
    <row r="2332" spans="1:5" x14ac:dyDescent="0.25">
      <c r="A2332" s="92"/>
      <c r="B2332" s="97"/>
      <c r="C2332" s="93"/>
      <c r="D2332" s="92"/>
      <c r="E2332" s="92"/>
    </row>
    <row r="2333" spans="1:5" x14ac:dyDescent="0.25">
      <c r="A2333" s="92"/>
      <c r="B2333" s="97"/>
      <c r="C2333" s="93"/>
      <c r="D2333" s="92"/>
      <c r="E2333" s="92"/>
    </row>
    <row r="2334" spans="1:5" x14ac:dyDescent="0.25">
      <c r="A2334" s="92"/>
      <c r="B2334" s="97"/>
      <c r="C2334" s="93"/>
      <c r="D2334" s="92"/>
      <c r="E2334" s="92"/>
    </row>
    <row r="2335" spans="1:5" x14ac:dyDescent="0.25">
      <c r="A2335" s="92"/>
      <c r="B2335" s="97"/>
      <c r="C2335" s="93"/>
      <c r="D2335" s="92"/>
      <c r="E2335" s="92"/>
    </row>
    <row r="2336" spans="1:5" x14ac:dyDescent="0.25">
      <c r="A2336" s="92"/>
      <c r="B2336" s="97"/>
      <c r="C2336" s="93"/>
      <c r="D2336" s="92"/>
      <c r="E2336" s="92"/>
    </row>
    <row r="2337" spans="1:5" x14ac:dyDescent="0.25">
      <c r="A2337" s="92"/>
      <c r="B2337" s="97"/>
      <c r="C2337" s="93"/>
      <c r="D2337" s="92"/>
      <c r="E2337" s="92"/>
    </row>
    <row r="2338" spans="1:5" x14ac:dyDescent="0.25">
      <c r="A2338" s="92"/>
      <c r="B2338" s="97"/>
      <c r="C2338" s="93"/>
      <c r="D2338" s="92"/>
      <c r="E2338" s="92"/>
    </row>
    <row r="2339" spans="1:5" x14ac:dyDescent="0.25">
      <c r="A2339" s="92"/>
      <c r="B2339" s="97"/>
      <c r="C2339" s="93"/>
      <c r="D2339" s="92"/>
      <c r="E2339" s="92"/>
    </row>
    <row r="2340" spans="1:5" x14ac:dyDescent="0.25">
      <c r="A2340" s="92"/>
      <c r="B2340" s="97"/>
      <c r="C2340" s="93"/>
      <c r="D2340" s="92"/>
      <c r="E2340" s="92"/>
    </row>
    <row r="2341" spans="1:5" x14ac:dyDescent="0.25">
      <c r="A2341" s="92"/>
      <c r="B2341" s="97"/>
      <c r="C2341" s="93"/>
      <c r="D2341" s="92"/>
      <c r="E2341" s="92"/>
    </row>
    <row r="2342" spans="1:5" x14ac:dyDescent="0.25">
      <c r="A2342" s="92"/>
      <c r="B2342" s="97"/>
      <c r="C2342" s="93"/>
      <c r="D2342" s="92"/>
      <c r="E2342" s="92"/>
    </row>
    <row r="2343" spans="1:5" x14ac:dyDescent="0.25">
      <c r="A2343" s="92"/>
      <c r="B2343" s="97"/>
      <c r="C2343" s="93"/>
      <c r="D2343" s="92"/>
      <c r="E2343" s="92"/>
    </row>
    <row r="2344" spans="1:5" x14ac:dyDescent="0.25">
      <c r="A2344" s="92"/>
      <c r="B2344" s="97"/>
      <c r="C2344" s="93"/>
      <c r="D2344" s="92"/>
      <c r="E2344" s="92"/>
    </row>
    <row r="2345" spans="1:5" x14ac:dyDescent="0.25">
      <c r="A2345" s="92"/>
      <c r="B2345" s="97"/>
      <c r="C2345" s="93"/>
      <c r="D2345" s="92"/>
      <c r="E2345" s="92"/>
    </row>
    <row r="2346" spans="1:5" x14ac:dyDescent="0.25">
      <c r="A2346" s="92"/>
      <c r="B2346" s="97"/>
      <c r="C2346" s="93"/>
      <c r="D2346" s="92"/>
      <c r="E2346" s="92"/>
    </row>
    <row r="2347" spans="1:5" x14ac:dyDescent="0.25">
      <c r="A2347" s="92"/>
      <c r="B2347" s="97"/>
      <c r="C2347" s="93"/>
      <c r="D2347" s="92"/>
      <c r="E2347" s="92"/>
    </row>
    <row r="2348" spans="1:5" x14ac:dyDescent="0.25">
      <c r="A2348" s="92"/>
      <c r="B2348" s="97"/>
      <c r="C2348" s="93"/>
      <c r="D2348" s="92"/>
      <c r="E2348" s="92"/>
    </row>
    <row r="2349" spans="1:5" x14ac:dyDescent="0.25">
      <c r="A2349" s="92"/>
      <c r="B2349" s="97"/>
      <c r="C2349" s="93"/>
      <c r="D2349" s="92"/>
      <c r="E2349" s="92"/>
    </row>
    <row r="2350" spans="1:5" x14ac:dyDescent="0.25">
      <c r="A2350" s="92"/>
      <c r="B2350" s="97"/>
      <c r="C2350" s="93"/>
      <c r="D2350" s="92"/>
      <c r="E2350" s="92"/>
    </row>
    <row r="2351" spans="1:5" x14ac:dyDescent="0.25">
      <c r="A2351" s="92"/>
      <c r="B2351" s="97"/>
      <c r="C2351" s="93"/>
      <c r="D2351" s="92"/>
      <c r="E2351" s="92"/>
    </row>
    <row r="2352" spans="1:5" x14ac:dyDescent="0.25">
      <c r="A2352" s="92"/>
      <c r="B2352" s="97"/>
      <c r="C2352" s="93"/>
      <c r="D2352" s="92"/>
      <c r="E2352" s="92"/>
    </row>
    <row r="2353" spans="1:5" x14ac:dyDescent="0.25">
      <c r="A2353" s="92"/>
      <c r="B2353" s="97"/>
      <c r="C2353" s="93"/>
      <c r="D2353" s="92"/>
      <c r="E2353" s="92"/>
    </row>
    <row r="2354" spans="1:5" x14ac:dyDescent="0.25">
      <c r="A2354" s="92"/>
      <c r="B2354" s="97"/>
      <c r="C2354" s="93"/>
      <c r="D2354" s="92"/>
      <c r="E2354" s="92"/>
    </row>
    <row r="2355" spans="1:5" x14ac:dyDescent="0.25">
      <c r="A2355" s="92"/>
      <c r="B2355" s="97"/>
      <c r="C2355" s="93"/>
      <c r="D2355" s="92"/>
      <c r="E2355" s="92"/>
    </row>
    <row r="2356" spans="1:5" x14ac:dyDescent="0.25">
      <c r="A2356" s="92"/>
      <c r="B2356" s="97"/>
      <c r="C2356" s="93"/>
      <c r="D2356" s="92"/>
      <c r="E2356" s="92"/>
    </row>
    <row r="2357" spans="1:5" x14ac:dyDescent="0.25">
      <c r="A2357" s="92"/>
      <c r="B2357" s="97"/>
      <c r="C2357" s="93"/>
      <c r="D2357" s="92"/>
      <c r="E2357" s="92"/>
    </row>
    <row r="2358" spans="1:5" x14ac:dyDescent="0.25">
      <c r="A2358" s="92"/>
      <c r="B2358" s="97"/>
      <c r="C2358" s="93"/>
      <c r="D2358" s="92"/>
      <c r="E2358" s="92"/>
    </row>
    <row r="2359" spans="1:5" x14ac:dyDescent="0.25">
      <c r="A2359" s="92"/>
      <c r="B2359" s="97"/>
      <c r="C2359" s="93"/>
      <c r="D2359" s="92"/>
      <c r="E2359" s="92"/>
    </row>
    <row r="2360" spans="1:5" x14ac:dyDescent="0.25">
      <c r="A2360" s="92"/>
      <c r="B2360" s="97"/>
      <c r="C2360" s="93"/>
      <c r="D2360" s="92"/>
      <c r="E2360" s="92"/>
    </row>
    <row r="2361" spans="1:5" x14ac:dyDescent="0.25">
      <c r="A2361" s="92"/>
      <c r="B2361" s="97"/>
      <c r="C2361" s="93"/>
      <c r="D2361" s="92"/>
      <c r="E2361" s="92"/>
    </row>
    <row r="2362" spans="1:5" x14ac:dyDescent="0.25">
      <c r="A2362" s="92"/>
      <c r="B2362" s="97"/>
      <c r="C2362" s="93"/>
      <c r="D2362" s="92"/>
      <c r="E2362" s="92"/>
    </row>
    <row r="2363" spans="1:5" x14ac:dyDescent="0.25">
      <c r="A2363" s="92"/>
      <c r="B2363" s="97"/>
      <c r="C2363" s="93"/>
      <c r="D2363" s="92"/>
      <c r="E2363" s="92"/>
    </row>
    <row r="2364" spans="1:5" x14ac:dyDescent="0.25">
      <c r="A2364" s="92"/>
      <c r="B2364" s="97"/>
      <c r="C2364" s="93"/>
      <c r="D2364" s="92"/>
      <c r="E2364" s="92"/>
    </row>
    <row r="2365" spans="1:5" x14ac:dyDescent="0.25">
      <c r="A2365" s="92"/>
      <c r="B2365" s="97"/>
      <c r="C2365" s="93"/>
      <c r="D2365" s="92"/>
      <c r="E2365" s="92"/>
    </row>
    <row r="2366" spans="1:5" x14ac:dyDescent="0.25">
      <c r="A2366" s="92"/>
      <c r="B2366" s="97"/>
      <c r="C2366" s="93"/>
      <c r="D2366" s="92"/>
      <c r="E2366" s="92"/>
    </row>
    <row r="2367" spans="1:5" x14ac:dyDescent="0.25">
      <c r="A2367" s="92"/>
      <c r="B2367" s="97"/>
      <c r="C2367" s="93"/>
      <c r="D2367" s="92"/>
      <c r="E2367" s="92"/>
    </row>
    <row r="2368" spans="1:5" x14ac:dyDescent="0.25">
      <c r="A2368" s="92"/>
      <c r="B2368" s="97"/>
      <c r="C2368" s="93"/>
      <c r="D2368" s="92"/>
      <c r="E2368" s="92"/>
    </row>
    <row r="2369" spans="1:5" x14ac:dyDescent="0.25">
      <c r="A2369" s="92"/>
      <c r="B2369" s="97"/>
      <c r="C2369" s="93"/>
      <c r="D2369" s="92"/>
      <c r="E2369" s="92"/>
    </row>
    <row r="2370" spans="1:5" x14ac:dyDescent="0.25">
      <c r="A2370" s="92"/>
      <c r="B2370" s="97"/>
      <c r="C2370" s="93"/>
      <c r="D2370" s="92"/>
      <c r="E2370" s="92"/>
    </row>
    <row r="2371" spans="1:5" x14ac:dyDescent="0.25">
      <c r="A2371" s="92"/>
      <c r="B2371" s="97"/>
      <c r="C2371" s="93"/>
      <c r="D2371" s="92"/>
      <c r="E2371" s="92"/>
    </row>
    <row r="2372" spans="1:5" x14ac:dyDescent="0.25">
      <c r="A2372" s="92"/>
      <c r="B2372" s="97"/>
      <c r="C2372" s="93"/>
      <c r="D2372" s="92"/>
      <c r="E2372" s="92"/>
    </row>
    <row r="2373" spans="1:5" x14ac:dyDescent="0.25">
      <c r="A2373" s="92"/>
      <c r="B2373" s="97"/>
      <c r="C2373" s="93"/>
      <c r="D2373" s="92"/>
      <c r="E2373" s="92"/>
    </row>
    <row r="2374" spans="1:5" x14ac:dyDescent="0.25">
      <c r="A2374" s="92"/>
      <c r="B2374" s="97"/>
      <c r="C2374" s="93"/>
      <c r="D2374" s="92"/>
      <c r="E2374" s="92"/>
    </row>
    <row r="2375" spans="1:5" x14ac:dyDescent="0.25">
      <c r="A2375" s="92"/>
      <c r="B2375" s="97"/>
      <c r="C2375" s="93"/>
      <c r="D2375" s="92"/>
      <c r="E2375" s="92"/>
    </row>
    <row r="2376" spans="1:5" x14ac:dyDescent="0.25">
      <c r="A2376" s="92"/>
      <c r="B2376" s="97"/>
      <c r="C2376" s="93"/>
      <c r="D2376" s="92"/>
      <c r="E2376" s="92"/>
    </row>
    <row r="2377" spans="1:5" x14ac:dyDescent="0.25">
      <c r="A2377" s="92"/>
      <c r="B2377" s="97"/>
      <c r="C2377" s="93"/>
      <c r="D2377" s="92"/>
      <c r="E2377" s="92"/>
    </row>
    <row r="2378" spans="1:5" x14ac:dyDescent="0.25">
      <c r="A2378" s="92"/>
      <c r="B2378" s="97"/>
      <c r="C2378" s="93"/>
      <c r="D2378" s="92"/>
      <c r="E2378" s="92"/>
    </row>
    <row r="2379" spans="1:5" x14ac:dyDescent="0.25">
      <c r="A2379" s="92"/>
      <c r="B2379" s="97"/>
      <c r="C2379" s="93"/>
      <c r="D2379" s="92"/>
      <c r="E2379" s="92"/>
    </row>
    <row r="2380" spans="1:5" x14ac:dyDescent="0.25">
      <c r="A2380" s="92"/>
      <c r="B2380" s="97"/>
      <c r="C2380" s="93"/>
      <c r="D2380" s="92"/>
      <c r="E2380" s="92"/>
    </row>
    <row r="2381" spans="1:5" x14ac:dyDescent="0.25">
      <c r="A2381" s="92"/>
      <c r="B2381" s="97"/>
      <c r="C2381" s="93"/>
      <c r="D2381" s="92"/>
      <c r="E2381" s="92"/>
    </row>
    <row r="2382" spans="1:5" x14ac:dyDescent="0.25">
      <c r="A2382" s="92"/>
      <c r="B2382" s="97"/>
      <c r="C2382" s="93"/>
      <c r="D2382" s="92"/>
      <c r="E2382" s="92"/>
    </row>
    <row r="2383" spans="1:5" x14ac:dyDescent="0.25">
      <c r="A2383" s="92"/>
      <c r="B2383" s="97"/>
      <c r="C2383" s="93"/>
      <c r="D2383" s="92"/>
      <c r="E2383" s="92"/>
    </row>
    <row r="2384" spans="1:5" x14ac:dyDescent="0.25">
      <c r="A2384" s="92"/>
      <c r="B2384" s="97"/>
      <c r="C2384" s="93"/>
      <c r="D2384" s="92"/>
      <c r="E2384" s="92"/>
    </row>
    <row r="2385" spans="1:5" x14ac:dyDescent="0.25">
      <c r="A2385" s="92"/>
      <c r="B2385" s="97"/>
      <c r="C2385" s="93"/>
      <c r="D2385" s="92"/>
      <c r="E2385" s="92"/>
    </row>
    <row r="2386" spans="1:5" x14ac:dyDescent="0.25">
      <c r="A2386" s="92"/>
      <c r="B2386" s="97"/>
      <c r="C2386" s="93"/>
      <c r="D2386" s="92"/>
      <c r="E2386" s="92"/>
    </row>
    <row r="2387" spans="1:5" x14ac:dyDescent="0.25">
      <c r="A2387" s="92"/>
      <c r="B2387" s="97"/>
      <c r="C2387" s="93"/>
      <c r="D2387" s="92"/>
      <c r="E2387" s="92"/>
    </row>
    <row r="2388" spans="1:5" x14ac:dyDescent="0.25">
      <c r="A2388" s="92"/>
      <c r="B2388" s="97"/>
      <c r="C2388" s="93"/>
      <c r="D2388" s="92"/>
      <c r="E2388" s="92"/>
    </row>
    <row r="2389" spans="1:5" x14ac:dyDescent="0.25">
      <c r="A2389" s="92"/>
      <c r="B2389" s="97"/>
      <c r="C2389" s="93"/>
      <c r="D2389" s="92"/>
      <c r="E2389" s="92"/>
    </row>
    <row r="2390" spans="1:5" x14ac:dyDescent="0.25">
      <c r="A2390" s="92"/>
      <c r="B2390" s="97"/>
      <c r="C2390" s="93"/>
      <c r="D2390" s="92"/>
      <c r="E2390" s="92"/>
    </row>
    <row r="2391" spans="1:5" x14ac:dyDescent="0.25">
      <c r="A2391" s="92"/>
      <c r="B2391" s="97"/>
      <c r="C2391" s="93"/>
      <c r="D2391" s="92"/>
      <c r="E2391" s="92"/>
    </row>
    <row r="2392" spans="1:5" x14ac:dyDescent="0.25">
      <c r="A2392" s="92"/>
      <c r="B2392" s="97"/>
      <c r="C2392" s="93"/>
      <c r="D2392" s="92"/>
      <c r="E2392" s="92"/>
    </row>
    <row r="2393" spans="1:5" x14ac:dyDescent="0.25">
      <c r="A2393" s="92"/>
      <c r="B2393" s="97"/>
      <c r="C2393" s="93"/>
      <c r="D2393" s="92"/>
      <c r="E2393" s="92"/>
    </row>
    <row r="2394" spans="1:5" x14ac:dyDescent="0.25">
      <c r="A2394" s="92"/>
      <c r="B2394" s="97"/>
      <c r="C2394" s="93"/>
      <c r="D2394" s="92"/>
      <c r="E2394" s="92"/>
    </row>
    <row r="2395" spans="1:5" x14ac:dyDescent="0.25">
      <c r="A2395" s="92"/>
      <c r="B2395" s="97"/>
      <c r="C2395" s="93"/>
      <c r="D2395" s="92"/>
      <c r="E2395" s="92"/>
    </row>
    <row r="2396" spans="1:5" x14ac:dyDescent="0.25">
      <c r="A2396" s="92"/>
      <c r="B2396" s="97"/>
      <c r="C2396" s="93"/>
      <c r="D2396" s="92"/>
      <c r="E2396" s="92"/>
    </row>
    <row r="2397" spans="1:5" x14ac:dyDescent="0.25">
      <c r="A2397" s="92"/>
      <c r="B2397" s="97"/>
      <c r="C2397" s="93"/>
      <c r="D2397" s="92"/>
      <c r="E2397" s="92"/>
    </row>
    <row r="2398" spans="1:5" x14ac:dyDescent="0.25">
      <c r="A2398" s="92"/>
      <c r="B2398" s="97"/>
      <c r="C2398" s="93"/>
      <c r="D2398" s="92"/>
      <c r="E2398" s="92"/>
    </row>
    <row r="2399" spans="1:5" x14ac:dyDescent="0.25">
      <c r="A2399" s="92"/>
      <c r="B2399" s="97"/>
      <c r="C2399" s="93"/>
      <c r="D2399" s="92"/>
      <c r="E2399" s="92"/>
    </row>
    <row r="2400" spans="1:5" x14ac:dyDescent="0.25">
      <c r="A2400" s="92"/>
      <c r="B2400" s="97"/>
      <c r="C2400" s="93"/>
      <c r="D2400" s="92"/>
      <c r="E2400" s="92"/>
    </row>
    <row r="2401" spans="1:5" x14ac:dyDescent="0.25">
      <c r="A2401" s="92"/>
      <c r="B2401" s="97"/>
      <c r="C2401" s="93"/>
      <c r="D2401" s="92"/>
      <c r="E2401" s="92"/>
    </row>
    <row r="2402" spans="1:5" x14ac:dyDescent="0.25">
      <c r="A2402" s="92"/>
      <c r="B2402" s="97"/>
      <c r="C2402" s="93"/>
      <c r="D2402" s="92"/>
      <c r="E2402" s="92"/>
    </row>
    <row r="2403" spans="1:5" x14ac:dyDescent="0.25">
      <c r="A2403" s="92"/>
      <c r="B2403" s="97"/>
      <c r="C2403" s="93"/>
      <c r="D2403" s="92"/>
      <c r="E2403" s="92"/>
    </row>
    <row r="2404" spans="1:5" x14ac:dyDescent="0.25">
      <c r="A2404" s="92"/>
      <c r="B2404" s="97"/>
      <c r="C2404" s="93"/>
      <c r="D2404" s="92"/>
      <c r="E2404" s="92"/>
    </row>
    <row r="2405" spans="1:5" x14ac:dyDescent="0.25">
      <c r="A2405" s="92"/>
      <c r="B2405" s="97"/>
      <c r="C2405" s="93"/>
      <c r="D2405" s="92"/>
      <c r="E2405" s="92"/>
    </row>
    <row r="2406" spans="1:5" x14ac:dyDescent="0.25">
      <c r="A2406" s="92"/>
      <c r="B2406" s="97"/>
      <c r="C2406" s="93"/>
      <c r="D2406" s="92"/>
      <c r="E2406" s="92"/>
    </row>
    <row r="2407" spans="1:5" x14ac:dyDescent="0.25">
      <c r="A2407" s="92"/>
      <c r="B2407" s="97"/>
      <c r="C2407" s="93"/>
      <c r="D2407" s="92"/>
      <c r="E2407" s="92"/>
    </row>
    <row r="2408" spans="1:5" x14ac:dyDescent="0.25">
      <c r="A2408" s="92"/>
      <c r="B2408" s="97"/>
      <c r="C2408" s="93"/>
      <c r="D2408" s="92"/>
      <c r="E2408" s="92"/>
    </row>
    <row r="2409" spans="1:5" x14ac:dyDescent="0.25">
      <c r="A2409" s="92"/>
      <c r="B2409" s="97"/>
      <c r="C2409" s="93"/>
      <c r="D2409" s="92"/>
      <c r="E2409" s="92"/>
    </row>
    <row r="2410" spans="1:5" x14ac:dyDescent="0.25">
      <c r="A2410" s="92"/>
      <c r="B2410" s="97"/>
      <c r="C2410" s="93"/>
      <c r="D2410" s="92"/>
      <c r="E2410" s="92"/>
    </row>
    <row r="2411" spans="1:5" x14ac:dyDescent="0.25">
      <c r="A2411" s="92"/>
      <c r="B2411" s="97"/>
      <c r="C2411" s="93"/>
      <c r="D2411" s="92"/>
      <c r="E2411" s="92"/>
    </row>
    <row r="2412" spans="1:5" x14ac:dyDescent="0.25">
      <c r="A2412" s="92"/>
      <c r="B2412" s="97"/>
      <c r="C2412" s="93"/>
      <c r="D2412" s="92"/>
      <c r="E2412" s="92"/>
    </row>
    <row r="2413" spans="1:5" x14ac:dyDescent="0.25">
      <c r="A2413" s="92"/>
      <c r="B2413" s="97"/>
      <c r="C2413" s="93"/>
      <c r="D2413" s="92"/>
      <c r="E2413" s="92"/>
    </row>
    <row r="2414" spans="1:5" x14ac:dyDescent="0.25">
      <c r="A2414" s="92"/>
      <c r="B2414" s="97"/>
      <c r="C2414" s="93"/>
      <c r="D2414" s="92"/>
      <c r="E2414" s="92"/>
    </row>
    <row r="2415" spans="1:5" x14ac:dyDescent="0.25">
      <c r="A2415" s="92"/>
      <c r="B2415" s="97"/>
      <c r="C2415" s="93"/>
      <c r="D2415" s="92"/>
      <c r="E2415" s="92"/>
    </row>
    <row r="2416" spans="1:5" x14ac:dyDescent="0.25">
      <c r="A2416" s="92"/>
      <c r="B2416" s="97"/>
      <c r="C2416" s="93"/>
      <c r="D2416" s="92"/>
      <c r="E2416" s="92"/>
    </row>
    <row r="2417" spans="1:5" x14ac:dyDescent="0.25">
      <c r="A2417" s="92"/>
      <c r="B2417" s="97"/>
      <c r="C2417" s="93"/>
      <c r="D2417" s="92"/>
      <c r="E2417" s="92"/>
    </row>
    <row r="2418" spans="1:5" x14ac:dyDescent="0.25">
      <c r="A2418" s="92"/>
      <c r="B2418" s="97"/>
      <c r="C2418" s="93"/>
      <c r="D2418" s="92"/>
      <c r="E2418" s="92"/>
    </row>
    <row r="2419" spans="1:5" x14ac:dyDescent="0.25">
      <c r="A2419" s="92"/>
      <c r="B2419" s="97"/>
      <c r="C2419" s="93"/>
      <c r="D2419" s="92"/>
      <c r="E2419" s="92"/>
    </row>
    <row r="2420" spans="1:5" x14ac:dyDescent="0.25">
      <c r="A2420" s="92"/>
      <c r="B2420" s="97"/>
      <c r="C2420" s="93"/>
      <c r="D2420" s="92"/>
      <c r="E2420" s="92"/>
    </row>
    <row r="2421" spans="1:5" x14ac:dyDescent="0.25">
      <c r="A2421" s="92"/>
      <c r="B2421" s="97"/>
      <c r="C2421" s="93"/>
      <c r="D2421" s="92"/>
      <c r="E2421" s="92"/>
    </row>
    <row r="2422" spans="1:5" x14ac:dyDescent="0.25">
      <c r="A2422" s="92"/>
      <c r="B2422" s="97"/>
      <c r="C2422" s="93"/>
      <c r="D2422" s="92"/>
      <c r="E2422" s="92"/>
    </row>
    <row r="2423" spans="1:5" x14ac:dyDescent="0.25">
      <c r="A2423" s="92"/>
      <c r="B2423" s="97"/>
      <c r="C2423" s="93"/>
      <c r="D2423" s="92"/>
      <c r="E2423" s="92"/>
    </row>
    <row r="2424" spans="1:5" x14ac:dyDescent="0.25">
      <c r="A2424" s="92"/>
      <c r="B2424" s="97"/>
      <c r="C2424" s="93"/>
      <c r="D2424" s="92"/>
      <c r="E2424" s="92"/>
    </row>
    <row r="2425" spans="1:5" x14ac:dyDescent="0.25">
      <c r="A2425" s="92"/>
      <c r="B2425" s="97"/>
      <c r="C2425" s="93"/>
      <c r="D2425" s="92"/>
      <c r="E2425" s="92"/>
    </row>
    <row r="2426" spans="1:5" x14ac:dyDescent="0.25">
      <c r="A2426" s="92"/>
      <c r="B2426" s="97"/>
      <c r="C2426" s="93"/>
      <c r="D2426" s="92"/>
      <c r="E2426" s="92"/>
    </row>
    <row r="2427" spans="1:5" x14ac:dyDescent="0.25">
      <c r="A2427" s="92"/>
      <c r="B2427" s="97"/>
      <c r="C2427" s="93"/>
      <c r="D2427" s="92"/>
      <c r="E2427" s="92"/>
    </row>
    <row r="2428" spans="1:5" x14ac:dyDescent="0.25">
      <c r="A2428" s="92"/>
      <c r="B2428" s="97"/>
      <c r="C2428" s="93"/>
      <c r="D2428" s="92"/>
      <c r="E2428" s="92"/>
    </row>
    <row r="2429" spans="1:5" x14ac:dyDescent="0.25">
      <c r="A2429" s="92"/>
      <c r="B2429" s="97"/>
      <c r="C2429" s="93"/>
      <c r="D2429" s="92"/>
      <c r="E2429" s="92"/>
    </row>
    <row r="2430" spans="1:5" x14ac:dyDescent="0.25">
      <c r="A2430" s="92"/>
      <c r="B2430" s="97"/>
      <c r="C2430" s="93"/>
      <c r="D2430" s="92"/>
      <c r="E2430" s="92"/>
    </row>
    <row r="2431" spans="1:5" x14ac:dyDescent="0.25">
      <c r="A2431" s="92"/>
      <c r="B2431" s="97"/>
      <c r="C2431" s="93"/>
      <c r="D2431" s="92"/>
      <c r="E2431" s="92"/>
    </row>
    <row r="2432" spans="1:5" x14ac:dyDescent="0.25">
      <c r="A2432" s="92"/>
      <c r="B2432" s="97"/>
      <c r="C2432" s="93"/>
      <c r="D2432" s="92"/>
      <c r="E2432" s="92"/>
    </row>
    <row r="2433" spans="1:5" x14ac:dyDescent="0.25">
      <c r="A2433" s="92"/>
      <c r="B2433" s="97"/>
      <c r="C2433" s="93"/>
      <c r="D2433" s="92"/>
      <c r="E2433" s="92"/>
    </row>
    <row r="2434" spans="1:5" x14ac:dyDescent="0.25">
      <c r="A2434" s="92"/>
      <c r="B2434" s="97"/>
      <c r="C2434" s="93"/>
      <c r="D2434" s="92"/>
      <c r="E2434" s="92"/>
    </row>
    <row r="2435" spans="1:5" x14ac:dyDescent="0.25">
      <c r="A2435" s="92"/>
      <c r="B2435" s="97"/>
      <c r="C2435" s="93"/>
      <c r="D2435" s="92"/>
      <c r="E2435" s="92"/>
    </row>
    <row r="2436" spans="1:5" x14ac:dyDescent="0.25">
      <c r="A2436" s="92"/>
      <c r="B2436" s="97"/>
      <c r="C2436" s="93"/>
      <c r="D2436" s="92"/>
      <c r="E2436" s="92"/>
    </row>
    <row r="2437" spans="1:5" x14ac:dyDescent="0.25">
      <c r="A2437" s="92"/>
      <c r="B2437" s="97"/>
      <c r="C2437" s="93"/>
      <c r="D2437" s="92"/>
      <c r="E2437" s="92"/>
    </row>
    <row r="2438" spans="1:5" x14ac:dyDescent="0.25">
      <c r="A2438" s="92"/>
      <c r="B2438" s="97"/>
      <c r="C2438" s="93"/>
      <c r="D2438" s="92"/>
      <c r="E2438" s="92"/>
    </row>
    <row r="2439" spans="1:5" x14ac:dyDescent="0.25">
      <c r="A2439" s="92"/>
      <c r="B2439" s="97"/>
      <c r="C2439" s="93"/>
      <c r="D2439" s="92"/>
      <c r="E2439" s="92"/>
    </row>
    <row r="2440" spans="1:5" x14ac:dyDescent="0.25">
      <c r="A2440" s="92"/>
      <c r="B2440" s="97"/>
      <c r="C2440" s="93"/>
      <c r="D2440" s="92"/>
      <c r="E2440" s="92"/>
    </row>
    <row r="2441" spans="1:5" x14ac:dyDescent="0.25">
      <c r="A2441" s="92"/>
      <c r="B2441" s="97"/>
      <c r="C2441" s="93"/>
      <c r="D2441" s="92"/>
      <c r="E2441" s="92"/>
    </row>
    <row r="2442" spans="1:5" x14ac:dyDescent="0.25">
      <c r="A2442" s="92"/>
      <c r="B2442" s="97"/>
      <c r="C2442" s="93"/>
      <c r="D2442" s="92"/>
      <c r="E2442" s="92"/>
    </row>
    <row r="2443" spans="1:5" x14ac:dyDescent="0.25">
      <c r="A2443" s="92"/>
      <c r="B2443" s="97"/>
      <c r="C2443" s="93"/>
      <c r="D2443" s="92"/>
      <c r="E2443" s="92"/>
    </row>
    <row r="2444" spans="1:5" x14ac:dyDescent="0.25">
      <c r="A2444" s="92"/>
      <c r="B2444" s="97"/>
      <c r="C2444" s="93"/>
      <c r="D2444" s="92"/>
      <c r="E2444" s="92"/>
    </row>
    <row r="2445" spans="1:5" x14ac:dyDescent="0.25">
      <c r="A2445" s="92"/>
      <c r="B2445" s="97"/>
      <c r="C2445" s="93"/>
      <c r="D2445" s="92"/>
      <c r="E2445" s="92"/>
    </row>
    <row r="2446" spans="1:5" x14ac:dyDescent="0.25">
      <c r="A2446" s="92"/>
      <c r="B2446" s="97"/>
      <c r="C2446" s="93"/>
      <c r="D2446" s="92"/>
      <c r="E2446" s="92"/>
    </row>
    <row r="2447" spans="1:5" x14ac:dyDescent="0.25">
      <c r="A2447" s="92"/>
      <c r="B2447" s="97"/>
      <c r="C2447" s="93"/>
      <c r="D2447" s="92"/>
      <c r="E2447" s="92"/>
    </row>
    <row r="2448" spans="1:5" x14ac:dyDescent="0.25">
      <c r="A2448" s="92"/>
      <c r="B2448" s="97"/>
      <c r="C2448" s="93"/>
      <c r="D2448" s="92"/>
      <c r="E2448" s="92"/>
    </row>
    <row r="2449" spans="1:5" x14ac:dyDescent="0.25">
      <c r="A2449" s="92"/>
      <c r="B2449" s="97"/>
      <c r="C2449" s="93"/>
      <c r="D2449" s="92"/>
      <c r="E2449" s="92"/>
    </row>
    <row r="2450" spans="1:5" x14ac:dyDescent="0.25">
      <c r="A2450" s="92"/>
      <c r="B2450" s="97"/>
      <c r="C2450" s="93"/>
      <c r="D2450" s="92"/>
      <c r="E2450" s="92"/>
    </row>
    <row r="2451" spans="1:5" x14ac:dyDescent="0.25">
      <c r="A2451" s="92"/>
      <c r="B2451" s="97"/>
      <c r="C2451" s="93"/>
      <c r="D2451" s="92"/>
      <c r="E2451" s="92"/>
    </row>
    <row r="2452" spans="1:5" x14ac:dyDescent="0.25">
      <c r="A2452" s="92"/>
      <c r="B2452" s="97"/>
      <c r="C2452" s="93"/>
      <c r="D2452" s="92"/>
      <c r="E2452" s="92"/>
    </row>
    <row r="2453" spans="1:5" x14ac:dyDescent="0.25">
      <c r="A2453" s="92"/>
      <c r="B2453" s="97"/>
      <c r="C2453" s="93"/>
      <c r="D2453" s="92"/>
      <c r="E2453" s="92"/>
    </row>
    <row r="2454" spans="1:5" x14ac:dyDescent="0.25">
      <c r="A2454" s="92"/>
      <c r="B2454" s="97"/>
      <c r="C2454" s="93"/>
      <c r="D2454" s="92"/>
      <c r="E2454" s="92"/>
    </row>
    <row r="2455" spans="1:5" x14ac:dyDescent="0.25">
      <c r="A2455" s="92"/>
      <c r="B2455" s="97"/>
      <c r="C2455" s="93"/>
      <c r="D2455" s="92"/>
      <c r="E2455" s="92"/>
    </row>
    <row r="2456" spans="1:5" x14ac:dyDescent="0.25">
      <c r="A2456" s="92"/>
      <c r="B2456" s="97"/>
      <c r="C2456" s="93"/>
      <c r="D2456" s="92"/>
      <c r="E2456" s="92"/>
    </row>
    <row r="2457" spans="1:5" x14ac:dyDescent="0.25">
      <c r="A2457" s="92"/>
      <c r="B2457" s="97"/>
      <c r="C2457" s="93"/>
      <c r="D2457" s="92"/>
      <c r="E2457" s="92"/>
    </row>
    <row r="2458" spans="1:5" x14ac:dyDescent="0.25">
      <c r="A2458" s="92"/>
      <c r="B2458" s="97"/>
      <c r="C2458" s="93"/>
      <c r="D2458" s="92"/>
      <c r="E2458" s="92"/>
    </row>
    <row r="2459" spans="1:5" x14ac:dyDescent="0.25">
      <c r="A2459" s="92"/>
      <c r="B2459" s="97"/>
      <c r="C2459" s="93"/>
      <c r="D2459" s="92"/>
      <c r="E2459" s="92"/>
    </row>
    <row r="2460" spans="1:5" x14ac:dyDescent="0.25">
      <c r="A2460" s="92"/>
      <c r="B2460" s="97"/>
      <c r="C2460" s="93"/>
      <c r="D2460" s="92"/>
      <c r="E2460" s="92"/>
    </row>
    <row r="2461" spans="1:5" x14ac:dyDescent="0.25">
      <c r="A2461" s="92"/>
      <c r="B2461" s="97"/>
      <c r="C2461" s="93"/>
      <c r="D2461" s="92"/>
      <c r="E2461" s="92"/>
    </row>
    <row r="2462" spans="1:5" x14ac:dyDescent="0.25">
      <c r="A2462" s="92"/>
      <c r="B2462" s="97"/>
      <c r="C2462" s="93"/>
      <c r="D2462" s="92"/>
      <c r="E2462" s="92"/>
    </row>
    <row r="2463" spans="1:5" x14ac:dyDescent="0.25">
      <c r="A2463" s="92"/>
      <c r="B2463" s="97"/>
      <c r="C2463" s="93"/>
      <c r="D2463" s="92"/>
      <c r="E2463" s="92"/>
    </row>
    <row r="2464" spans="1:5" x14ac:dyDescent="0.25">
      <c r="A2464" s="92"/>
      <c r="B2464" s="97"/>
      <c r="C2464" s="93"/>
      <c r="D2464" s="92"/>
      <c r="E2464" s="92"/>
    </row>
    <row r="2465" spans="1:5" x14ac:dyDescent="0.25">
      <c r="A2465" s="92"/>
      <c r="B2465" s="97"/>
      <c r="C2465" s="93"/>
      <c r="D2465" s="92"/>
      <c r="E2465" s="92"/>
    </row>
    <row r="2466" spans="1:5" x14ac:dyDescent="0.25">
      <c r="A2466" s="92"/>
      <c r="B2466" s="97"/>
      <c r="C2466" s="93"/>
      <c r="D2466" s="92"/>
      <c r="E2466" s="92"/>
    </row>
    <row r="2467" spans="1:5" x14ac:dyDescent="0.25">
      <c r="A2467" s="92"/>
      <c r="B2467" s="97"/>
      <c r="C2467" s="93"/>
      <c r="D2467" s="92"/>
      <c r="E2467" s="92"/>
    </row>
    <row r="2468" spans="1:5" x14ac:dyDescent="0.25">
      <c r="A2468" s="92"/>
      <c r="B2468" s="97"/>
      <c r="C2468" s="93"/>
      <c r="D2468" s="92"/>
      <c r="E2468" s="92"/>
    </row>
    <row r="2469" spans="1:5" x14ac:dyDescent="0.25">
      <c r="A2469" s="92"/>
      <c r="B2469" s="97"/>
      <c r="C2469" s="93"/>
      <c r="D2469" s="92"/>
      <c r="E2469" s="92"/>
    </row>
    <row r="2470" spans="1:5" x14ac:dyDescent="0.25">
      <c r="A2470" s="92"/>
      <c r="B2470" s="97"/>
      <c r="C2470" s="93"/>
      <c r="D2470" s="92"/>
      <c r="E2470" s="92"/>
    </row>
    <row r="2471" spans="1:5" x14ac:dyDescent="0.25">
      <c r="A2471" s="92"/>
      <c r="B2471" s="97"/>
      <c r="C2471" s="93"/>
      <c r="D2471" s="92"/>
      <c r="E2471" s="92"/>
    </row>
    <row r="2472" spans="1:5" x14ac:dyDescent="0.25">
      <c r="A2472" s="92"/>
      <c r="B2472" s="97"/>
      <c r="C2472" s="93"/>
      <c r="D2472" s="92"/>
      <c r="E2472" s="92"/>
    </row>
    <row r="2473" spans="1:5" x14ac:dyDescent="0.25">
      <c r="A2473" s="92"/>
      <c r="B2473" s="97"/>
      <c r="C2473" s="93"/>
      <c r="D2473" s="92"/>
      <c r="E2473" s="92"/>
    </row>
    <row r="2474" spans="1:5" x14ac:dyDescent="0.25">
      <c r="A2474" s="92"/>
      <c r="B2474" s="97"/>
      <c r="C2474" s="93"/>
      <c r="D2474" s="92"/>
      <c r="E2474" s="92"/>
    </row>
    <row r="2475" spans="1:5" x14ac:dyDescent="0.25">
      <c r="A2475" s="92"/>
      <c r="B2475" s="97"/>
      <c r="C2475" s="93"/>
      <c r="D2475" s="92"/>
      <c r="E2475" s="92"/>
    </row>
    <row r="2476" spans="1:5" x14ac:dyDescent="0.25">
      <c r="A2476" s="92"/>
      <c r="B2476" s="97"/>
      <c r="C2476" s="93"/>
      <c r="D2476" s="92"/>
      <c r="E2476" s="92"/>
    </row>
    <row r="2477" spans="1:5" x14ac:dyDescent="0.25">
      <c r="A2477" s="92"/>
      <c r="B2477" s="97"/>
      <c r="C2477" s="93"/>
      <c r="D2477" s="92"/>
      <c r="E2477" s="92"/>
    </row>
    <row r="2478" spans="1:5" x14ac:dyDescent="0.25">
      <c r="A2478" s="92"/>
      <c r="B2478" s="97"/>
      <c r="C2478" s="93"/>
      <c r="D2478" s="92"/>
      <c r="E2478" s="92"/>
    </row>
    <row r="2479" spans="1:5" x14ac:dyDescent="0.25">
      <c r="A2479" s="92"/>
      <c r="B2479" s="97"/>
      <c r="C2479" s="93"/>
      <c r="D2479" s="92"/>
      <c r="E2479" s="92"/>
    </row>
    <row r="2480" spans="1:5" x14ac:dyDescent="0.25">
      <c r="A2480" s="92"/>
      <c r="B2480" s="97"/>
      <c r="C2480" s="93"/>
      <c r="D2480" s="92"/>
      <c r="E2480" s="92"/>
    </row>
    <row r="2481" spans="1:5" x14ac:dyDescent="0.25">
      <c r="A2481" s="92"/>
      <c r="B2481" s="97"/>
      <c r="C2481" s="93"/>
      <c r="D2481" s="92"/>
      <c r="E2481" s="92"/>
    </row>
    <row r="2482" spans="1:5" x14ac:dyDescent="0.25">
      <c r="A2482" s="92"/>
      <c r="B2482" s="97"/>
      <c r="C2482" s="93"/>
      <c r="D2482" s="92"/>
      <c r="E2482" s="92"/>
    </row>
    <row r="2483" spans="1:5" x14ac:dyDescent="0.25">
      <c r="A2483" s="92"/>
      <c r="B2483" s="97"/>
      <c r="C2483" s="93"/>
      <c r="D2483" s="92"/>
      <c r="E2483" s="92"/>
    </row>
    <row r="2484" spans="1:5" x14ac:dyDescent="0.25">
      <c r="A2484" s="92"/>
      <c r="B2484" s="97"/>
      <c r="C2484" s="93"/>
      <c r="D2484" s="92"/>
      <c r="E2484" s="92"/>
    </row>
    <row r="2485" spans="1:5" x14ac:dyDescent="0.25">
      <c r="A2485" s="92"/>
      <c r="B2485" s="97"/>
      <c r="C2485" s="93"/>
      <c r="D2485" s="92"/>
      <c r="E2485" s="92"/>
    </row>
    <row r="2486" spans="1:5" x14ac:dyDescent="0.25">
      <c r="A2486" s="92"/>
      <c r="B2486" s="97"/>
      <c r="C2486" s="93"/>
      <c r="D2486" s="92"/>
      <c r="E2486" s="92"/>
    </row>
    <row r="2487" spans="1:5" x14ac:dyDescent="0.25">
      <c r="A2487" s="92"/>
      <c r="B2487" s="97"/>
      <c r="C2487" s="93"/>
      <c r="D2487" s="92"/>
      <c r="E2487" s="92"/>
    </row>
    <row r="2488" spans="1:5" x14ac:dyDescent="0.25">
      <c r="A2488" s="92"/>
      <c r="B2488" s="97"/>
      <c r="C2488" s="93"/>
      <c r="D2488" s="92"/>
      <c r="E2488" s="92"/>
    </row>
    <row r="2489" spans="1:5" x14ac:dyDescent="0.25">
      <c r="A2489" s="92"/>
      <c r="B2489" s="97"/>
      <c r="C2489" s="93"/>
      <c r="D2489" s="92"/>
      <c r="E2489" s="92"/>
    </row>
    <row r="2490" spans="1:5" x14ac:dyDescent="0.25">
      <c r="A2490" s="92"/>
      <c r="B2490" s="97"/>
      <c r="C2490" s="93"/>
      <c r="D2490" s="92"/>
      <c r="E2490" s="92"/>
    </row>
    <row r="2491" spans="1:5" x14ac:dyDescent="0.25">
      <c r="A2491" s="92"/>
      <c r="B2491" s="97"/>
      <c r="C2491" s="93"/>
      <c r="D2491" s="92"/>
      <c r="E2491" s="92"/>
    </row>
    <row r="2492" spans="1:5" x14ac:dyDescent="0.25">
      <c r="A2492" s="92"/>
      <c r="B2492" s="97"/>
      <c r="C2492" s="93"/>
      <c r="D2492" s="92"/>
      <c r="E2492" s="92"/>
    </row>
    <row r="2493" spans="1:5" x14ac:dyDescent="0.25">
      <c r="A2493" s="92"/>
      <c r="B2493" s="97"/>
      <c r="C2493" s="93"/>
      <c r="D2493" s="92"/>
      <c r="E2493" s="92"/>
    </row>
    <row r="2494" spans="1:5" x14ac:dyDescent="0.25">
      <c r="A2494" s="92"/>
      <c r="B2494" s="97"/>
      <c r="C2494" s="93"/>
      <c r="D2494" s="92"/>
      <c r="E2494" s="92"/>
    </row>
    <row r="2495" spans="1:5" x14ac:dyDescent="0.25">
      <c r="A2495" s="92"/>
      <c r="B2495" s="97"/>
      <c r="C2495" s="93"/>
      <c r="D2495" s="92"/>
      <c r="E2495" s="92"/>
    </row>
    <row r="2496" spans="1:5" x14ac:dyDescent="0.25">
      <c r="A2496" s="92"/>
      <c r="B2496" s="97"/>
      <c r="C2496" s="93"/>
      <c r="D2496" s="92"/>
      <c r="E2496" s="92"/>
    </row>
    <row r="2497" spans="1:5" x14ac:dyDescent="0.25">
      <c r="A2497" s="92"/>
      <c r="B2497" s="97"/>
      <c r="C2497" s="93"/>
      <c r="D2497" s="92"/>
      <c r="E2497" s="92"/>
    </row>
    <row r="2498" spans="1:5" x14ac:dyDescent="0.25">
      <c r="A2498" s="92"/>
      <c r="B2498" s="97"/>
      <c r="C2498" s="93"/>
      <c r="D2498" s="92"/>
      <c r="E2498" s="92"/>
    </row>
    <row r="2499" spans="1:5" x14ac:dyDescent="0.25">
      <c r="A2499" s="92"/>
      <c r="B2499" s="97"/>
      <c r="C2499" s="93"/>
      <c r="D2499" s="92"/>
      <c r="E2499" s="92"/>
    </row>
    <row r="2500" spans="1:5" x14ac:dyDescent="0.25">
      <c r="A2500" s="92"/>
      <c r="B2500" s="97"/>
      <c r="C2500" s="93"/>
      <c r="D2500" s="92"/>
      <c r="E2500" s="92"/>
    </row>
    <row r="2501" spans="1:5" x14ac:dyDescent="0.25">
      <c r="A2501" s="92"/>
      <c r="B2501" s="97"/>
      <c r="C2501" s="93"/>
      <c r="D2501" s="92"/>
      <c r="E2501" s="92"/>
    </row>
    <row r="2502" spans="1:5" x14ac:dyDescent="0.25">
      <c r="A2502" s="92"/>
      <c r="B2502" s="97"/>
      <c r="C2502" s="93"/>
      <c r="D2502" s="92"/>
      <c r="E2502" s="92"/>
    </row>
    <row r="2503" spans="1:5" x14ac:dyDescent="0.25">
      <c r="A2503" s="92"/>
      <c r="B2503" s="97"/>
      <c r="C2503" s="93"/>
      <c r="D2503" s="92"/>
      <c r="E2503" s="92"/>
    </row>
    <row r="2504" spans="1:5" x14ac:dyDescent="0.25">
      <c r="A2504" s="92"/>
      <c r="B2504" s="97"/>
      <c r="C2504" s="93"/>
      <c r="D2504" s="92"/>
      <c r="E2504" s="92"/>
    </row>
    <row r="2505" spans="1:5" x14ac:dyDescent="0.25">
      <c r="A2505" s="92"/>
      <c r="B2505" s="97"/>
      <c r="C2505" s="93"/>
      <c r="D2505" s="92"/>
      <c r="E2505" s="92"/>
    </row>
    <row r="2506" spans="1:5" x14ac:dyDescent="0.25">
      <c r="A2506" s="92"/>
      <c r="B2506" s="97"/>
      <c r="C2506" s="93"/>
      <c r="D2506" s="92"/>
      <c r="E2506" s="92"/>
    </row>
    <row r="2507" spans="1:5" x14ac:dyDescent="0.25">
      <c r="A2507" s="92"/>
      <c r="B2507" s="97"/>
      <c r="C2507" s="93"/>
      <c r="D2507" s="92"/>
      <c r="E2507" s="92"/>
    </row>
    <row r="2508" spans="1:5" x14ac:dyDescent="0.25">
      <c r="A2508" s="92"/>
      <c r="B2508" s="97"/>
      <c r="C2508" s="93"/>
      <c r="D2508" s="92"/>
      <c r="E2508" s="92"/>
    </row>
    <row r="2509" spans="1:5" x14ac:dyDescent="0.25">
      <c r="A2509" s="92"/>
      <c r="B2509" s="97"/>
      <c r="C2509" s="93"/>
      <c r="D2509" s="92"/>
      <c r="E2509" s="92"/>
    </row>
    <row r="2510" spans="1:5" x14ac:dyDescent="0.25">
      <c r="A2510" s="92"/>
      <c r="B2510" s="97"/>
      <c r="C2510" s="93"/>
      <c r="D2510" s="92"/>
      <c r="E2510" s="92"/>
    </row>
    <row r="2511" spans="1:5" x14ac:dyDescent="0.25">
      <c r="A2511" s="92"/>
      <c r="B2511" s="97"/>
      <c r="C2511" s="93"/>
      <c r="D2511" s="92"/>
      <c r="E2511" s="92"/>
    </row>
    <row r="2512" spans="1:5" x14ac:dyDescent="0.25">
      <c r="A2512" s="92"/>
      <c r="B2512" s="97"/>
      <c r="C2512" s="93"/>
      <c r="D2512" s="92"/>
      <c r="E2512" s="92"/>
    </row>
    <row r="2513" spans="1:5" x14ac:dyDescent="0.25">
      <c r="A2513" s="92"/>
      <c r="B2513" s="97"/>
      <c r="C2513" s="93"/>
      <c r="D2513" s="92"/>
      <c r="E2513" s="92"/>
    </row>
    <row r="2514" spans="1:5" x14ac:dyDescent="0.25">
      <c r="A2514" s="92"/>
      <c r="B2514" s="97"/>
      <c r="C2514" s="93"/>
      <c r="D2514" s="92"/>
      <c r="E2514" s="92"/>
    </row>
    <row r="2515" spans="1:5" x14ac:dyDescent="0.25">
      <c r="A2515" s="92"/>
      <c r="B2515" s="97"/>
      <c r="C2515" s="93"/>
      <c r="D2515" s="92"/>
      <c r="E2515" s="92"/>
    </row>
    <row r="2516" spans="1:5" x14ac:dyDescent="0.25">
      <c r="A2516" s="92"/>
      <c r="B2516" s="97"/>
      <c r="C2516" s="93"/>
      <c r="D2516" s="92"/>
      <c r="E2516" s="92"/>
    </row>
    <row r="2517" spans="1:5" x14ac:dyDescent="0.25">
      <c r="A2517" s="92"/>
      <c r="B2517" s="97"/>
      <c r="C2517" s="93"/>
      <c r="D2517" s="92"/>
      <c r="E2517" s="92"/>
    </row>
    <row r="2518" spans="1:5" x14ac:dyDescent="0.25">
      <c r="A2518" s="92"/>
      <c r="B2518" s="97"/>
      <c r="C2518" s="93"/>
      <c r="D2518" s="92"/>
      <c r="E2518" s="92"/>
    </row>
    <row r="2519" spans="1:5" x14ac:dyDescent="0.25">
      <c r="A2519" s="92"/>
      <c r="B2519" s="97"/>
      <c r="C2519" s="93"/>
      <c r="D2519" s="92"/>
      <c r="E2519" s="92"/>
    </row>
    <row r="2520" spans="1:5" x14ac:dyDescent="0.25">
      <c r="A2520" s="92"/>
      <c r="B2520" s="97"/>
      <c r="C2520" s="93"/>
      <c r="D2520" s="92"/>
      <c r="E2520" s="92"/>
    </row>
    <row r="2521" spans="1:5" x14ac:dyDescent="0.25">
      <c r="A2521" s="92"/>
      <c r="B2521" s="97"/>
      <c r="C2521" s="93"/>
      <c r="D2521" s="92"/>
      <c r="E2521" s="92"/>
    </row>
    <row r="2522" spans="1:5" x14ac:dyDescent="0.25">
      <c r="A2522" s="92"/>
      <c r="B2522" s="97"/>
      <c r="C2522" s="93"/>
      <c r="D2522" s="92"/>
      <c r="E2522" s="92"/>
    </row>
    <row r="2523" spans="1:5" x14ac:dyDescent="0.25">
      <c r="A2523" s="92"/>
      <c r="B2523" s="97"/>
      <c r="C2523" s="93"/>
      <c r="D2523" s="92"/>
      <c r="E2523" s="92"/>
    </row>
    <row r="2524" spans="1:5" x14ac:dyDescent="0.25">
      <c r="A2524" s="92"/>
      <c r="B2524" s="97"/>
      <c r="C2524" s="93"/>
      <c r="D2524" s="92"/>
      <c r="E2524" s="92"/>
    </row>
    <row r="2525" spans="1:5" x14ac:dyDescent="0.25">
      <c r="A2525" s="92"/>
      <c r="B2525" s="97"/>
      <c r="C2525" s="93"/>
      <c r="D2525" s="92"/>
      <c r="E2525" s="92"/>
    </row>
    <row r="2526" spans="1:5" x14ac:dyDescent="0.25">
      <c r="A2526" s="92"/>
      <c r="B2526" s="97"/>
      <c r="C2526" s="93"/>
      <c r="D2526" s="92"/>
      <c r="E2526" s="92"/>
    </row>
    <row r="2527" spans="1:5" x14ac:dyDescent="0.25">
      <c r="A2527" s="92"/>
      <c r="B2527" s="97"/>
      <c r="C2527" s="93"/>
      <c r="D2527" s="92"/>
      <c r="E2527" s="92"/>
    </row>
    <row r="2528" spans="1:5" x14ac:dyDescent="0.25">
      <c r="A2528" s="92"/>
      <c r="B2528" s="97"/>
      <c r="C2528" s="93"/>
      <c r="D2528" s="92"/>
      <c r="E2528" s="92"/>
    </row>
    <row r="2529" spans="1:5" x14ac:dyDescent="0.25">
      <c r="A2529" s="92"/>
      <c r="B2529" s="97"/>
      <c r="C2529" s="93"/>
      <c r="D2529" s="92"/>
      <c r="E2529" s="92"/>
    </row>
    <row r="2530" spans="1:5" x14ac:dyDescent="0.25">
      <c r="A2530" s="92"/>
      <c r="B2530" s="97"/>
      <c r="C2530" s="93"/>
      <c r="D2530" s="92"/>
      <c r="E2530" s="92"/>
    </row>
    <row r="2531" spans="1:5" x14ac:dyDescent="0.25">
      <c r="A2531" s="92"/>
      <c r="B2531" s="97"/>
      <c r="C2531" s="93"/>
      <c r="D2531" s="92"/>
      <c r="E2531" s="92"/>
    </row>
    <row r="2532" spans="1:5" x14ac:dyDescent="0.25">
      <c r="A2532" s="92"/>
      <c r="B2532" s="97"/>
      <c r="C2532" s="93"/>
      <c r="D2532" s="92"/>
      <c r="E2532" s="92"/>
    </row>
    <row r="2533" spans="1:5" x14ac:dyDescent="0.25">
      <c r="A2533" s="92"/>
      <c r="B2533" s="97"/>
      <c r="C2533" s="93"/>
      <c r="D2533" s="92"/>
      <c r="E2533" s="92"/>
    </row>
    <row r="2534" spans="1:5" x14ac:dyDescent="0.25">
      <c r="A2534" s="92"/>
      <c r="B2534" s="97"/>
      <c r="C2534" s="93"/>
      <c r="D2534" s="92"/>
      <c r="E2534" s="92"/>
    </row>
    <row r="2535" spans="1:5" x14ac:dyDescent="0.25">
      <c r="A2535" s="92"/>
      <c r="B2535" s="97"/>
      <c r="C2535" s="93"/>
      <c r="D2535" s="92"/>
      <c r="E2535" s="92"/>
    </row>
    <row r="2536" spans="1:5" x14ac:dyDescent="0.25">
      <c r="A2536" s="92"/>
      <c r="B2536" s="97"/>
      <c r="C2536" s="93"/>
      <c r="D2536" s="92"/>
      <c r="E2536" s="92"/>
    </row>
    <row r="2537" spans="1:5" x14ac:dyDescent="0.25">
      <c r="A2537" s="92"/>
      <c r="B2537" s="97"/>
      <c r="C2537" s="93"/>
      <c r="D2537" s="92"/>
      <c r="E2537" s="92"/>
    </row>
    <row r="2538" spans="1:5" x14ac:dyDescent="0.25">
      <c r="A2538" s="92"/>
      <c r="B2538" s="97"/>
      <c r="C2538" s="93"/>
      <c r="D2538" s="92"/>
      <c r="E2538" s="92"/>
    </row>
    <row r="2539" spans="1:5" x14ac:dyDescent="0.25">
      <c r="A2539" s="92"/>
      <c r="B2539" s="97"/>
      <c r="C2539" s="93"/>
      <c r="D2539" s="92"/>
      <c r="E2539" s="92"/>
    </row>
    <row r="2540" spans="1:5" x14ac:dyDescent="0.25">
      <c r="A2540" s="92"/>
      <c r="B2540" s="97"/>
      <c r="C2540" s="93"/>
      <c r="D2540" s="92"/>
      <c r="E2540" s="92"/>
    </row>
    <row r="2541" spans="1:5" x14ac:dyDescent="0.25">
      <c r="A2541" s="92"/>
      <c r="B2541" s="97"/>
      <c r="C2541" s="93"/>
      <c r="D2541" s="92"/>
      <c r="E2541" s="92"/>
    </row>
    <row r="2542" spans="1:5" x14ac:dyDescent="0.25">
      <c r="A2542" s="92"/>
      <c r="B2542" s="97"/>
      <c r="C2542" s="93"/>
      <c r="D2542" s="92"/>
      <c r="E2542" s="92"/>
    </row>
    <row r="2543" spans="1:5" x14ac:dyDescent="0.25">
      <c r="A2543" s="92"/>
      <c r="B2543" s="97"/>
      <c r="C2543" s="93"/>
      <c r="D2543" s="92"/>
      <c r="E2543" s="92"/>
    </row>
    <row r="2544" spans="1:5" x14ac:dyDescent="0.25">
      <c r="A2544" s="92"/>
      <c r="B2544" s="97"/>
      <c r="C2544" s="93"/>
      <c r="D2544" s="92"/>
      <c r="E2544" s="92"/>
    </row>
    <row r="2545" spans="1:5" x14ac:dyDescent="0.25">
      <c r="A2545" s="92"/>
      <c r="B2545" s="97"/>
      <c r="C2545" s="93"/>
      <c r="D2545" s="92"/>
      <c r="E2545" s="92"/>
    </row>
    <row r="2546" spans="1:5" x14ac:dyDescent="0.25">
      <c r="A2546" s="92"/>
      <c r="B2546" s="97"/>
      <c r="C2546" s="93"/>
      <c r="D2546" s="92"/>
      <c r="E2546" s="92"/>
    </row>
    <row r="2547" spans="1:5" x14ac:dyDescent="0.25">
      <c r="A2547" s="92"/>
      <c r="B2547" s="97"/>
      <c r="C2547" s="93"/>
      <c r="D2547" s="92"/>
      <c r="E2547" s="92"/>
    </row>
    <row r="2548" spans="1:5" x14ac:dyDescent="0.25">
      <c r="A2548" s="92"/>
      <c r="B2548" s="97"/>
      <c r="C2548" s="93"/>
      <c r="D2548" s="92"/>
      <c r="E2548" s="92"/>
    </row>
    <row r="2549" spans="1:5" x14ac:dyDescent="0.25">
      <c r="A2549" s="92"/>
      <c r="B2549" s="97"/>
      <c r="C2549" s="93"/>
      <c r="D2549" s="92"/>
      <c r="E2549" s="92"/>
    </row>
    <row r="2550" spans="1:5" x14ac:dyDescent="0.25">
      <c r="A2550" s="92"/>
      <c r="B2550" s="97"/>
      <c r="C2550" s="93"/>
      <c r="D2550" s="92"/>
      <c r="E2550" s="92"/>
    </row>
    <row r="2551" spans="1:5" x14ac:dyDescent="0.25">
      <c r="A2551" s="92"/>
      <c r="B2551" s="97"/>
      <c r="C2551" s="93"/>
      <c r="D2551" s="92"/>
      <c r="E2551" s="92"/>
    </row>
    <row r="2552" spans="1:5" x14ac:dyDescent="0.25">
      <c r="A2552" s="92"/>
      <c r="B2552" s="97"/>
      <c r="C2552" s="93"/>
      <c r="D2552" s="92"/>
      <c r="E2552" s="92"/>
    </row>
    <row r="2553" spans="1:5" x14ac:dyDescent="0.25">
      <c r="A2553" s="92"/>
      <c r="B2553" s="97"/>
      <c r="C2553" s="93"/>
      <c r="D2553" s="92"/>
      <c r="E2553" s="92"/>
    </row>
    <row r="2554" spans="1:5" x14ac:dyDescent="0.25">
      <c r="A2554" s="92"/>
      <c r="B2554" s="97"/>
      <c r="C2554" s="93"/>
      <c r="D2554" s="92"/>
      <c r="E2554" s="92"/>
    </row>
    <row r="2555" spans="1:5" x14ac:dyDescent="0.25">
      <c r="A2555" s="92"/>
      <c r="B2555" s="97"/>
      <c r="C2555" s="93"/>
      <c r="D2555" s="92"/>
      <c r="E2555" s="92"/>
    </row>
    <row r="2556" spans="1:5" x14ac:dyDescent="0.25">
      <c r="A2556" s="92"/>
      <c r="B2556" s="97"/>
      <c r="C2556" s="93"/>
      <c r="D2556" s="92"/>
      <c r="E2556" s="92"/>
    </row>
    <row r="2557" spans="1:5" x14ac:dyDescent="0.25">
      <c r="A2557" s="92"/>
      <c r="B2557" s="97"/>
      <c r="C2557" s="93"/>
      <c r="D2557" s="92"/>
      <c r="E2557" s="92"/>
    </row>
    <row r="2558" spans="1:5" x14ac:dyDescent="0.25">
      <c r="A2558" s="92"/>
      <c r="B2558" s="97"/>
      <c r="C2558" s="93"/>
      <c r="D2558" s="92"/>
      <c r="E2558" s="92"/>
    </row>
    <row r="2559" spans="1:5" x14ac:dyDescent="0.25">
      <c r="A2559" s="92"/>
      <c r="B2559" s="97"/>
      <c r="C2559" s="93"/>
      <c r="D2559" s="92"/>
      <c r="E2559" s="92"/>
    </row>
    <row r="2560" spans="1:5" x14ac:dyDescent="0.25">
      <c r="A2560" s="92"/>
      <c r="B2560" s="97"/>
      <c r="C2560" s="93"/>
      <c r="D2560" s="92"/>
      <c r="E2560" s="92"/>
    </row>
    <row r="2561" spans="1:5" x14ac:dyDescent="0.25">
      <c r="A2561" s="92"/>
      <c r="B2561" s="97"/>
      <c r="C2561" s="93"/>
      <c r="D2561" s="92"/>
      <c r="E2561" s="92"/>
    </row>
    <row r="2562" spans="1:5" x14ac:dyDescent="0.25">
      <c r="A2562" s="92"/>
      <c r="B2562" s="97"/>
      <c r="C2562" s="93"/>
      <c r="D2562" s="92"/>
      <c r="E2562" s="92"/>
    </row>
    <row r="2563" spans="1:5" x14ac:dyDescent="0.25">
      <c r="A2563" s="92"/>
      <c r="B2563" s="97"/>
      <c r="C2563" s="93"/>
      <c r="D2563" s="92"/>
      <c r="E2563" s="92"/>
    </row>
    <row r="2564" spans="1:5" x14ac:dyDescent="0.25">
      <c r="A2564" s="92"/>
      <c r="B2564" s="97"/>
      <c r="C2564" s="93"/>
      <c r="D2564" s="92"/>
      <c r="E2564" s="92"/>
    </row>
    <row r="2565" spans="1:5" x14ac:dyDescent="0.25">
      <c r="A2565" s="92"/>
      <c r="B2565" s="97"/>
      <c r="C2565" s="93"/>
      <c r="D2565" s="92"/>
      <c r="E2565" s="92"/>
    </row>
    <row r="2566" spans="1:5" x14ac:dyDescent="0.25">
      <c r="A2566" s="92"/>
      <c r="B2566" s="97"/>
      <c r="C2566" s="93"/>
      <c r="D2566" s="92"/>
      <c r="E2566" s="92"/>
    </row>
    <row r="2567" spans="1:5" x14ac:dyDescent="0.25">
      <c r="A2567" s="92"/>
      <c r="B2567" s="97"/>
      <c r="C2567" s="93"/>
      <c r="D2567" s="92"/>
      <c r="E2567" s="92"/>
    </row>
    <row r="2568" spans="1:5" x14ac:dyDescent="0.25">
      <c r="A2568" s="92"/>
      <c r="B2568" s="97"/>
      <c r="C2568" s="93"/>
      <c r="D2568" s="92"/>
      <c r="E2568" s="92"/>
    </row>
    <row r="2569" spans="1:5" x14ac:dyDescent="0.25">
      <c r="A2569" s="92"/>
      <c r="B2569" s="97"/>
      <c r="C2569" s="93"/>
      <c r="D2569" s="92"/>
      <c r="E2569" s="92"/>
    </row>
    <row r="2570" spans="1:5" x14ac:dyDescent="0.25">
      <c r="A2570" s="92"/>
      <c r="B2570" s="97"/>
      <c r="C2570" s="93"/>
      <c r="D2570" s="92"/>
      <c r="E2570" s="92"/>
    </row>
    <row r="2571" spans="1:5" x14ac:dyDescent="0.25">
      <c r="A2571" s="92"/>
      <c r="B2571" s="97"/>
      <c r="C2571" s="93"/>
      <c r="D2571" s="92"/>
      <c r="E2571" s="92"/>
    </row>
    <row r="2572" spans="1:5" x14ac:dyDescent="0.25">
      <c r="A2572" s="92"/>
      <c r="B2572" s="97"/>
      <c r="C2572" s="93"/>
      <c r="D2572" s="92"/>
      <c r="E2572" s="92"/>
    </row>
    <row r="2573" spans="1:5" x14ac:dyDescent="0.25">
      <c r="A2573" s="92"/>
      <c r="B2573" s="97"/>
      <c r="C2573" s="93"/>
      <c r="D2573" s="92"/>
      <c r="E2573" s="92"/>
    </row>
    <row r="2574" spans="1:5" x14ac:dyDescent="0.25">
      <c r="A2574" s="92"/>
      <c r="B2574" s="97"/>
      <c r="C2574" s="93"/>
      <c r="D2574" s="92"/>
      <c r="E2574" s="92"/>
    </row>
    <row r="2575" spans="1:5" x14ac:dyDescent="0.25">
      <c r="A2575" s="92"/>
      <c r="B2575" s="97"/>
      <c r="C2575" s="93"/>
      <c r="D2575" s="92"/>
      <c r="E2575" s="92"/>
    </row>
    <row r="2576" spans="1:5" x14ac:dyDescent="0.25">
      <c r="A2576" s="92"/>
      <c r="B2576" s="97"/>
      <c r="C2576" s="93"/>
      <c r="D2576" s="92"/>
      <c r="E2576" s="92"/>
    </row>
    <row r="2577" spans="1:5" x14ac:dyDescent="0.25">
      <c r="A2577" s="92"/>
      <c r="B2577" s="97"/>
      <c r="C2577" s="93"/>
      <c r="D2577" s="92"/>
      <c r="E2577" s="92"/>
    </row>
    <row r="2578" spans="1:5" x14ac:dyDescent="0.25">
      <c r="A2578" s="92"/>
      <c r="B2578" s="97"/>
      <c r="C2578" s="93"/>
      <c r="D2578" s="92"/>
      <c r="E2578" s="92"/>
    </row>
    <row r="2579" spans="1:5" x14ac:dyDescent="0.25">
      <c r="A2579" s="92"/>
      <c r="B2579" s="97"/>
      <c r="C2579" s="93"/>
      <c r="D2579" s="92"/>
      <c r="E2579" s="92"/>
    </row>
    <row r="2580" spans="1:5" x14ac:dyDescent="0.25">
      <c r="A2580" s="92"/>
      <c r="B2580" s="97"/>
      <c r="C2580" s="93"/>
      <c r="D2580" s="92"/>
      <c r="E2580" s="92"/>
    </row>
    <row r="2581" spans="1:5" x14ac:dyDescent="0.25">
      <c r="A2581" s="92"/>
      <c r="B2581" s="97"/>
      <c r="C2581" s="93"/>
      <c r="D2581" s="92"/>
      <c r="E2581" s="92"/>
    </row>
    <row r="2582" spans="1:5" x14ac:dyDescent="0.25">
      <c r="A2582" s="92"/>
      <c r="B2582" s="97"/>
      <c r="C2582" s="93"/>
      <c r="D2582" s="92"/>
      <c r="E2582" s="92"/>
    </row>
    <row r="2583" spans="1:5" x14ac:dyDescent="0.25">
      <c r="A2583" s="92"/>
      <c r="B2583" s="97"/>
      <c r="C2583" s="93"/>
      <c r="D2583" s="92"/>
      <c r="E2583" s="92"/>
    </row>
    <row r="2584" spans="1:5" x14ac:dyDescent="0.25">
      <c r="A2584" s="92"/>
      <c r="B2584" s="97"/>
      <c r="C2584" s="93"/>
      <c r="D2584" s="92"/>
      <c r="E2584" s="92"/>
    </row>
    <row r="2585" spans="1:5" x14ac:dyDescent="0.25">
      <c r="A2585" s="92"/>
      <c r="B2585" s="97"/>
      <c r="C2585" s="93"/>
      <c r="D2585" s="92"/>
      <c r="E2585" s="92"/>
    </row>
    <row r="2586" spans="1:5" x14ac:dyDescent="0.25">
      <c r="A2586" s="92"/>
      <c r="B2586" s="97"/>
      <c r="C2586" s="93"/>
      <c r="D2586" s="92"/>
      <c r="E2586" s="92"/>
    </row>
    <row r="2587" spans="1:5" x14ac:dyDescent="0.25">
      <c r="A2587" s="92"/>
      <c r="B2587" s="97"/>
      <c r="C2587" s="93"/>
      <c r="D2587" s="92"/>
      <c r="E2587" s="92"/>
    </row>
    <row r="2588" spans="1:5" x14ac:dyDescent="0.25">
      <c r="A2588" s="92"/>
      <c r="B2588" s="97"/>
      <c r="C2588" s="93"/>
      <c r="D2588" s="92"/>
      <c r="E2588" s="92"/>
    </row>
    <row r="2589" spans="1:5" x14ac:dyDescent="0.25">
      <c r="A2589" s="92"/>
      <c r="B2589" s="97"/>
      <c r="C2589" s="93"/>
      <c r="D2589" s="92"/>
      <c r="E2589" s="92"/>
    </row>
    <row r="2590" spans="1:5" x14ac:dyDescent="0.25">
      <c r="A2590" s="92"/>
      <c r="B2590" s="97"/>
      <c r="C2590" s="93"/>
      <c r="D2590" s="92"/>
      <c r="E2590" s="92"/>
    </row>
    <row r="2591" spans="1:5" x14ac:dyDescent="0.25">
      <c r="A2591" s="92"/>
      <c r="B2591" s="97"/>
      <c r="C2591" s="93"/>
      <c r="D2591" s="92"/>
      <c r="E2591" s="92"/>
    </row>
    <row r="2592" spans="1:5" x14ac:dyDescent="0.25">
      <c r="A2592" s="92"/>
      <c r="B2592" s="97"/>
      <c r="C2592" s="93"/>
      <c r="D2592" s="92"/>
      <c r="E2592" s="92"/>
    </row>
    <row r="2593" spans="1:5" x14ac:dyDescent="0.25">
      <c r="A2593" s="92"/>
      <c r="B2593" s="97"/>
      <c r="C2593" s="93"/>
      <c r="D2593" s="92"/>
      <c r="E2593" s="92"/>
    </row>
    <row r="2594" spans="1:5" x14ac:dyDescent="0.25">
      <c r="A2594" s="92"/>
      <c r="B2594" s="97"/>
      <c r="C2594" s="93"/>
      <c r="D2594" s="92"/>
      <c r="E2594" s="92"/>
    </row>
    <row r="2595" spans="1:5" x14ac:dyDescent="0.25">
      <c r="A2595" s="92"/>
      <c r="B2595" s="97"/>
      <c r="C2595" s="93"/>
      <c r="D2595" s="92"/>
      <c r="E2595" s="92"/>
    </row>
    <row r="2596" spans="1:5" x14ac:dyDescent="0.25">
      <c r="A2596" s="92"/>
      <c r="B2596" s="97"/>
      <c r="C2596" s="93"/>
      <c r="D2596" s="92"/>
      <c r="E2596" s="92"/>
    </row>
    <row r="2597" spans="1:5" x14ac:dyDescent="0.25">
      <c r="A2597" s="92"/>
      <c r="B2597" s="97"/>
      <c r="C2597" s="93"/>
      <c r="D2597" s="92"/>
      <c r="E2597" s="92"/>
    </row>
    <row r="2598" spans="1:5" x14ac:dyDescent="0.25">
      <c r="A2598" s="92"/>
      <c r="B2598" s="97"/>
      <c r="C2598" s="93"/>
      <c r="D2598" s="92"/>
      <c r="E2598" s="92"/>
    </row>
    <row r="2599" spans="1:5" x14ac:dyDescent="0.25">
      <c r="A2599" s="92"/>
      <c r="B2599" s="97"/>
      <c r="C2599" s="93"/>
      <c r="D2599" s="92"/>
      <c r="E2599" s="92"/>
    </row>
    <row r="2600" spans="1:5" x14ac:dyDescent="0.25">
      <c r="A2600" s="92"/>
      <c r="B2600" s="97"/>
      <c r="C2600" s="93"/>
      <c r="D2600" s="92"/>
      <c r="E2600" s="92"/>
    </row>
    <row r="2601" spans="1:5" x14ac:dyDescent="0.25">
      <c r="A2601" s="92"/>
      <c r="B2601" s="97"/>
      <c r="C2601" s="93"/>
      <c r="D2601" s="92"/>
      <c r="E2601" s="92"/>
    </row>
    <row r="2602" spans="1:5" x14ac:dyDescent="0.25">
      <c r="A2602" s="92"/>
      <c r="B2602" s="97"/>
      <c r="C2602" s="93"/>
      <c r="D2602" s="92"/>
      <c r="E2602" s="92"/>
    </row>
    <row r="2603" spans="1:5" x14ac:dyDescent="0.25">
      <c r="A2603" s="92"/>
      <c r="B2603" s="97"/>
      <c r="C2603" s="93"/>
      <c r="D2603" s="92"/>
      <c r="E2603" s="92"/>
    </row>
    <row r="2604" spans="1:5" x14ac:dyDescent="0.25">
      <c r="A2604" s="92"/>
      <c r="B2604" s="97"/>
      <c r="C2604" s="93"/>
      <c r="D2604" s="92"/>
      <c r="E2604" s="92"/>
    </row>
    <row r="2605" spans="1:5" x14ac:dyDescent="0.25">
      <c r="A2605" s="92"/>
      <c r="B2605" s="97"/>
      <c r="C2605" s="93"/>
      <c r="D2605" s="92"/>
      <c r="E2605" s="92"/>
    </row>
    <row r="2606" spans="1:5" x14ac:dyDescent="0.25">
      <c r="A2606" s="92"/>
      <c r="B2606" s="97"/>
      <c r="C2606" s="93"/>
      <c r="D2606" s="92"/>
      <c r="E2606" s="92"/>
    </row>
    <row r="2607" spans="1:5" x14ac:dyDescent="0.25">
      <c r="A2607" s="92"/>
      <c r="B2607" s="97"/>
      <c r="C2607" s="93"/>
      <c r="D2607" s="92"/>
      <c r="E2607" s="92"/>
    </row>
    <row r="2608" spans="1:5" x14ac:dyDescent="0.25">
      <c r="A2608" s="92"/>
      <c r="B2608" s="97"/>
      <c r="C2608" s="93"/>
      <c r="D2608" s="92"/>
      <c r="E2608" s="92"/>
    </row>
    <row r="2609" spans="1:5" x14ac:dyDescent="0.25">
      <c r="A2609" s="92"/>
      <c r="B2609" s="97"/>
      <c r="C2609" s="93"/>
      <c r="D2609" s="92"/>
      <c r="E2609" s="92"/>
    </row>
    <row r="2610" spans="1:5" x14ac:dyDescent="0.25">
      <c r="A2610" s="92"/>
      <c r="B2610" s="97"/>
      <c r="C2610" s="93"/>
      <c r="D2610" s="92"/>
      <c r="E2610" s="92"/>
    </row>
    <row r="2611" spans="1:5" x14ac:dyDescent="0.25">
      <c r="A2611" s="92"/>
      <c r="B2611" s="97"/>
      <c r="C2611" s="93"/>
      <c r="D2611" s="92"/>
      <c r="E2611" s="92"/>
    </row>
    <row r="2612" spans="1:5" x14ac:dyDescent="0.25">
      <c r="A2612" s="92"/>
      <c r="B2612" s="97"/>
      <c r="C2612" s="93"/>
      <c r="D2612" s="92"/>
      <c r="E2612" s="92"/>
    </row>
    <row r="2613" spans="1:5" x14ac:dyDescent="0.25">
      <c r="A2613" s="92"/>
      <c r="B2613" s="97"/>
      <c r="C2613" s="93"/>
      <c r="D2613" s="92"/>
      <c r="E2613" s="92"/>
    </row>
    <row r="2614" spans="1:5" x14ac:dyDescent="0.25">
      <c r="A2614" s="92"/>
      <c r="B2614" s="97"/>
      <c r="C2614" s="93"/>
      <c r="D2614" s="92"/>
      <c r="E2614" s="92"/>
    </row>
    <row r="2615" spans="1:5" x14ac:dyDescent="0.25">
      <c r="A2615" s="92"/>
      <c r="B2615" s="97"/>
      <c r="C2615" s="93"/>
      <c r="D2615" s="92"/>
      <c r="E2615" s="92"/>
    </row>
    <row r="2616" spans="1:5" x14ac:dyDescent="0.25">
      <c r="A2616" s="92"/>
      <c r="B2616" s="97"/>
      <c r="C2616" s="93"/>
      <c r="D2616" s="92"/>
      <c r="E2616" s="92"/>
    </row>
    <row r="2617" spans="1:5" x14ac:dyDescent="0.25">
      <c r="A2617" s="92"/>
      <c r="B2617" s="97"/>
      <c r="C2617" s="93"/>
      <c r="D2617" s="92"/>
      <c r="E2617" s="92"/>
    </row>
    <row r="2618" spans="1:5" x14ac:dyDescent="0.25">
      <c r="A2618" s="92"/>
      <c r="B2618" s="97"/>
      <c r="C2618" s="93"/>
      <c r="D2618" s="92"/>
      <c r="E2618" s="92"/>
    </row>
    <row r="2619" spans="1:5" x14ac:dyDescent="0.25">
      <c r="A2619" s="92"/>
      <c r="B2619" s="97"/>
      <c r="C2619" s="93"/>
      <c r="D2619" s="92"/>
      <c r="E2619" s="92"/>
    </row>
    <row r="2620" spans="1:5" x14ac:dyDescent="0.25">
      <c r="A2620" s="92"/>
      <c r="B2620" s="97"/>
      <c r="C2620" s="93"/>
      <c r="D2620" s="92"/>
      <c r="E2620" s="92"/>
    </row>
    <row r="2621" spans="1:5" x14ac:dyDescent="0.25">
      <c r="A2621" s="92"/>
      <c r="B2621" s="97"/>
      <c r="C2621" s="93"/>
      <c r="D2621" s="92"/>
      <c r="E2621" s="92"/>
    </row>
    <row r="2622" spans="1:5" x14ac:dyDescent="0.25">
      <c r="A2622" s="92"/>
      <c r="B2622" s="97"/>
      <c r="C2622" s="93"/>
      <c r="D2622" s="92"/>
      <c r="E2622" s="92"/>
    </row>
    <row r="2623" spans="1:5" x14ac:dyDescent="0.25">
      <c r="A2623" s="92"/>
      <c r="B2623" s="97"/>
      <c r="C2623" s="93"/>
      <c r="D2623" s="92"/>
      <c r="E2623" s="92"/>
    </row>
    <row r="2624" spans="1:5" x14ac:dyDescent="0.25">
      <c r="A2624" s="92"/>
      <c r="B2624" s="97"/>
      <c r="C2624" s="93"/>
      <c r="D2624" s="92"/>
      <c r="E2624" s="92"/>
    </row>
    <row r="2625" spans="1:5" x14ac:dyDescent="0.25">
      <c r="A2625" s="92"/>
      <c r="B2625" s="97"/>
      <c r="C2625" s="93"/>
      <c r="D2625" s="92"/>
      <c r="E2625" s="92"/>
    </row>
    <row r="2626" spans="1:5" x14ac:dyDescent="0.25">
      <c r="A2626" s="92"/>
      <c r="B2626" s="97"/>
      <c r="C2626" s="93"/>
      <c r="D2626" s="92"/>
      <c r="E2626" s="92"/>
    </row>
    <row r="2627" spans="1:5" x14ac:dyDescent="0.25">
      <c r="A2627" s="92"/>
      <c r="B2627" s="97"/>
      <c r="C2627" s="93"/>
      <c r="D2627" s="92"/>
      <c r="E2627" s="92"/>
    </row>
    <row r="2628" spans="1:5" x14ac:dyDescent="0.25">
      <c r="A2628" s="92"/>
      <c r="B2628" s="97"/>
      <c r="C2628" s="93"/>
      <c r="D2628" s="92"/>
      <c r="E2628" s="92"/>
    </row>
    <row r="2629" spans="1:5" x14ac:dyDescent="0.25">
      <c r="A2629" s="92"/>
      <c r="B2629" s="97"/>
      <c r="C2629" s="93"/>
      <c r="D2629" s="92"/>
      <c r="E2629" s="92"/>
    </row>
    <row r="2630" spans="1:5" x14ac:dyDescent="0.25">
      <c r="A2630" s="92"/>
      <c r="B2630" s="97"/>
      <c r="C2630" s="93"/>
      <c r="D2630" s="92"/>
      <c r="E2630" s="92"/>
    </row>
    <row r="2631" spans="1:5" x14ac:dyDescent="0.25">
      <c r="A2631" s="92"/>
      <c r="B2631" s="97"/>
      <c r="C2631" s="93"/>
      <c r="D2631" s="92"/>
      <c r="E2631" s="92"/>
    </row>
    <row r="2632" spans="1:5" x14ac:dyDescent="0.25">
      <c r="A2632" s="92"/>
      <c r="B2632" s="97"/>
      <c r="C2632" s="93"/>
      <c r="D2632" s="92"/>
      <c r="E2632" s="92"/>
    </row>
    <row r="2633" spans="1:5" x14ac:dyDescent="0.25">
      <c r="A2633" s="92"/>
      <c r="B2633" s="97"/>
      <c r="C2633" s="93"/>
      <c r="D2633" s="92"/>
      <c r="E2633" s="92"/>
    </row>
    <row r="2634" spans="1:5" x14ac:dyDescent="0.25">
      <c r="A2634" s="92"/>
      <c r="B2634" s="97"/>
      <c r="C2634" s="93"/>
      <c r="D2634" s="92"/>
      <c r="E2634" s="92"/>
    </row>
    <row r="2635" spans="1:5" x14ac:dyDescent="0.25">
      <c r="A2635" s="92"/>
      <c r="B2635" s="97"/>
      <c r="C2635" s="93"/>
      <c r="D2635" s="92"/>
      <c r="E2635" s="92"/>
    </row>
    <row r="2636" spans="1:5" x14ac:dyDescent="0.25">
      <c r="A2636" s="92"/>
      <c r="B2636" s="97"/>
      <c r="C2636" s="93"/>
      <c r="D2636" s="92"/>
      <c r="E2636" s="92"/>
    </row>
    <row r="2637" spans="1:5" x14ac:dyDescent="0.25">
      <c r="A2637" s="92"/>
      <c r="B2637" s="97"/>
      <c r="C2637" s="93"/>
      <c r="D2637" s="92"/>
      <c r="E2637" s="92"/>
    </row>
    <row r="2638" spans="1:5" x14ac:dyDescent="0.25">
      <c r="A2638" s="92"/>
      <c r="B2638" s="97"/>
      <c r="C2638" s="93"/>
      <c r="D2638" s="92"/>
      <c r="E2638" s="92"/>
    </row>
    <row r="2639" spans="1:5" x14ac:dyDescent="0.25">
      <c r="A2639" s="92"/>
      <c r="B2639" s="97"/>
      <c r="C2639" s="93"/>
      <c r="D2639" s="92"/>
      <c r="E2639" s="92"/>
    </row>
    <row r="2640" spans="1:5" x14ac:dyDescent="0.25">
      <c r="A2640" s="92"/>
      <c r="B2640" s="97"/>
      <c r="C2640" s="93"/>
      <c r="D2640" s="92"/>
      <c r="E2640" s="92"/>
    </row>
    <row r="2641" spans="1:5" x14ac:dyDescent="0.25">
      <c r="A2641" s="92"/>
      <c r="B2641" s="97"/>
      <c r="C2641" s="93"/>
      <c r="D2641" s="92"/>
      <c r="E2641" s="92"/>
    </row>
    <row r="2642" spans="1:5" x14ac:dyDescent="0.25">
      <c r="A2642" s="92"/>
      <c r="B2642" s="97"/>
      <c r="C2642" s="93"/>
      <c r="D2642" s="92"/>
      <c r="E2642" s="92"/>
    </row>
    <row r="2643" spans="1:5" x14ac:dyDescent="0.25">
      <c r="A2643" s="92"/>
      <c r="B2643" s="97"/>
      <c r="C2643" s="93"/>
      <c r="D2643" s="92"/>
      <c r="E2643" s="92"/>
    </row>
    <row r="2644" spans="1:5" x14ac:dyDescent="0.25">
      <c r="A2644" s="92"/>
      <c r="B2644" s="97"/>
      <c r="C2644" s="93"/>
      <c r="D2644" s="92"/>
      <c r="E2644" s="92"/>
    </row>
    <row r="2645" spans="1:5" x14ac:dyDescent="0.25">
      <c r="A2645" s="92"/>
      <c r="B2645" s="97"/>
      <c r="C2645" s="93"/>
      <c r="D2645" s="92"/>
      <c r="E2645" s="92"/>
    </row>
    <row r="2646" spans="1:5" x14ac:dyDescent="0.25">
      <c r="A2646" s="92"/>
      <c r="B2646" s="97"/>
      <c r="C2646" s="93"/>
      <c r="D2646" s="92"/>
      <c r="E2646" s="92"/>
    </row>
    <row r="2647" spans="1:5" x14ac:dyDescent="0.25">
      <c r="A2647" s="92"/>
      <c r="B2647" s="97"/>
      <c r="C2647" s="93"/>
      <c r="D2647" s="92"/>
      <c r="E2647" s="92"/>
    </row>
    <row r="2648" spans="1:5" x14ac:dyDescent="0.25">
      <c r="A2648" s="92"/>
      <c r="B2648" s="97"/>
      <c r="C2648" s="93"/>
      <c r="D2648" s="92"/>
      <c r="E2648" s="92"/>
    </row>
    <row r="2649" spans="1:5" x14ac:dyDescent="0.25">
      <c r="A2649" s="92"/>
      <c r="B2649" s="97"/>
      <c r="C2649" s="93"/>
      <c r="D2649" s="92"/>
      <c r="E2649" s="92"/>
    </row>
    <row r="2650" spans="1:5" x14ac:dyDescent="0.25">
      <c r="A2650" s="92"/>
      <c r="B2650" s="97"/>
      <c r="C2650" s="93"/>
      <c r="D2650" s="92"/>
      <c r="E2650" s="92"/>
    </row>
    <row r="2651" spans="1:5" x14ac:dyDescent="0.25">
      <c r="A2651" s="92"/>
      <c r="B2651" s="97"/>
      <c r="C2651" s="93"/>
      <c r="D2651" s="92"/>
      <c r="E2651" s="92"/>
    </row>
    <row r="2652" spans="1:5" x14ac:dyDescent="0.25">
      <c r="A2652" s="92"/>
      <c r="B2652" s="97"/>
      <c r="C2652" s="93"/>
      <c r="D2652" s="92"/>
      <c r="E2652" s="92"/>
    </row>
    <row r="2653" spans="1:5" x14ac:dyDescent="0.25">
      <c r="A2653" s="92"/>
      <c r="B2653" s="97"/>
      <c r="C2653" s="93"/>
      <c r="D2653" s="92"/>
      <c r="E2653" s="92"/>
    </row>
    <row r="2654" spans="1:5" x14ac:dyDescent="0.25">
      <c r="A2654" s="92"/>
      <c r="B2654" s="97"/>
      <c r="C2654" s="93"/>
      <c r="D2654" s="92"/>
      <c r="E2654" s="92"/>
    </row>
    <row r="2655" spans="1:5" x14ac:dyDescent="0.25">
      <c r="A2655" s="92"/>
      <c r="B2655" s="97"/>
      <c r="C2655" s="93"/>
      <c r="D2655" s="92"/>
      <c r="E2655" s="92"/>
    </row>
    <row r="2656" spans="1:5" x14ac:dyDescent="0.25">
      <c r="A2656" s="92"/>
      <c r="B2656" s="97"/>
      <c r="C2656" s="93"/>
      <c r="D2656" s="92"/>
      <c r="E2656" s="92"/>
    </row>
    <row r="2657" spans="1:5" x14ac:dyDescent="0.25">
      <c r="A2657" s="92"/>
      <c r="B2657" s="97"/>
      <c r="C2657" s="93"/>
      <c r="D2657" s="92"/>
      <c r="E2657" s="92"/>
    </row>
    <row r="2658" spans="1:5" x14ac:dyDescent="0.25">
      <c r="A2658" s="92"/>
      <c r="B2658" s="97"/>
      <c r="C2658" s="93"/>
      <c r="D2658" s="92"/>
      <c r="E2658" s="92"/>
    </row>
    <row r="2659" spans="1:5" x14ac:dyDescent="0.25">
      <c r="A2659" s="92"/>
      <c r="B2659" s="97"/>
      <c r="C2659" s="93"/>
      <c r="D2659" s="92"/>
      <c r="E2659" s="92"/>
    </row>
    <row r="2660" spans="1:5" x14ac:dyDescent="0.25">
      <c r="A2660" s="92"/>
      <c r="B2660" s="97"/>
      <c r="C2660" s="93"/>
      <c r="D2660" s="92"/>
      <c r="E2660" s="92"/>
    </row>
    <row r="2661" spans="1:5" x14ac:dyDescent="0.25">
      <c r="A2661" s="92"/>
      <c r="B2661" s="97"/>
      <c r="C2661" s="93"/>
      <c r="D2661" s="92"/>
      <c r="E2661" s="92"/>
    </row>
    <row r="2662" spans="1:5" x14ac:dyDescent="0.25">
      <c r="A2662" s="92"/>
      <c r="B2662" s="97"/>
      <c r="C2662" s="93"/>
      <c r="D2662" s="92"/>
      <c r="E2662" s="92"/>
    </row>
    <row r="2663" spans="1:5" x14ac:dyDescent="0.25">
      <c r="A2663" s="92"/>
      <c r="B2663" s="97"/>
      <c r="C2663" s="93"/>
      <c r="D2663" s="92"/>
      <c r="E2663" s="92"/>
    </row>
    <row r="2664" spans="1:5" x14ac:dyDescent="0.25">
      <c r="A2664" s="92"/>
      <c r="B2664" s="97"/>
      <c r="C2664" s="93"/>
      <c r="D2664" s="92"/>
      <c r="E2664" s="92"/>
    </row>
    <row r="2665" spans="1:5" x14ac:dyDescent="0.25">
      <c r="A2665" s="92"/>
      <c r="B2665" s="97"/>
      <c r="C2665" s="93"/>
      <c r="D2665" s="92"/>
      <c r="E2665" s="92"/>
    </row>
    <row r="2666" spans="1:5" x14ac:dyDescent="0.25">
      <c r="A2666" s="92"/>
      <c r="B2666" s="97"/>
      <c r="C2666" s="93"/>
      <c r="D2666" s="92"/>
      <c r="E2666" s="92"/>
    </row>
    <row r="2667" spans="1:5" x14ac:dyDescent="0.25">
      <c r="A2667" s="92"/>
      <c r="B2667" s="97"/>
      <c r="C2667" s="93"/>
      <c r="D2667" s="92"/>
      <c r="E2667" s="92"/>
    </row>
    <row r="2668" spans="1:5" x14ac:dyDescent="0.25">
      <c r="A2668" s="92"/>
      <c r="B2668" s="97"/>
      <c r="C2668" s="93"/>
      <c r="D2668" s="92"/>
      <c r="E2668" s="92"/>
    </row>
    <row r="2669" spans="1:5" x14ac:dyDescent="0.25">
      <c r="A2669" s="92"/>
      <c r="B2669" s="97"/>
      <c r="C2669" s="93"/>
      <c r="D2669" s="92"/>
      <c r="E2669" s="92"/>
    </row>
    <row r="2670" spans="1:5" x14ac:dyDescent="0.25">
      <c r="A2670" s="92"/>
      <c r="B2670" s="97"/>
      <c r="C2670" s="93"/>
      <c r="D2670" s="92"/>
      <c r="E2670" s="92"/>
    </row>
    <row r="2671" spans="1:5" x14ac:dyDescent="0.25">
      <c r="A2671" s="92"/>
      <c r="B2671" s="97"/>
      <c r="C2671" s="93"/>
      <c r="D2671" s="92"/>
      <c r="E2671" s="92"/>
    </row>
    <row r="2672" spans="1:5" x14ac:dyDescent="0.25">
      <c r="A2672" s="92"/>
      <c r="B2672" s="97"/>
      <c r="C2672" s="93"/>
      <c r="D2672" s="92"/>
      <c r="E2672" s="92"/>
    </row>
    <row r="2673" spans="1:5" x14ac:dyDescent="0.25">
      <c r="A2673" s="92"/>
      <c r="B2673" s="97"/>
      <c r="C2673" s="93"/>
      <c r="D2673" s="92"/>
      <c r="E2673" s="92"/>
    </row>
    <row r="2674" spans="1:5" x14ac:dyDescent="0.25">
      <c r="A2674" s="92"/>
      <c r="B2674" s="97"/>
      <c r="C2674" s="93"/>
      <c r="D2674" s="92"/>
      <c r="E2674" s="92"/>
    </row>
    <row r="2675" spans="1:5" x14ac:dyDescent="0.25">
      <c r="A2675" s="92"/>
      <c r="B2675" s="97"/>
      <c r="C2675" s="93"/>
      <c r="D2675" s="92"/>
      <c r="E2675" s="92"/>
    </row>
    <row r="2676" spans="1:5" x14ac:dyDescent="0.25">
      <c r="A2676" s="92"/>
      <c r="B2676" s="97"/>
      <c r="C2676" s="93"/>
      <c r="D2676" s="92"/>
      <c r="E2676" s="92"/>
    </row>
    <row r="2677" spans="1:5" x14ac:dyDescent="0.25">
      <c r="A2677" s="92"/>
      <c r="B2677" s="97"/>
      <c r="C2677" s="93"/>
      <c r="D2677" s="92"/>
      <c r="E2677" s="92"/>
    </row>
    <row r="2678" spans="1:5" x14ac:dyDescent="0.25">
      <c r="A2678" s="92"/>
      <c r="B2678" s="97"/>
      <c r="C2678" s="93"/>
      <c r="D2678" s="92"/>
      <c r="E2678" s="92"/>
    </row>
    <row r="2679" spans="1:5" x14ac:dyDescent="0.25">
      <c r="A2679" s="92"/>
      <c r="B2679" s="97"/>
      <c r="C2679" s="93"/>
      <c r="D2679" s="92"/>
      <c r="E2679" s="92"/>
    </row>
    <row r="2680" spans="1:5" x14ac:dyDescent="0.25">
      <c r="A2680" s="92"/>
      <c r="B2680" s="97"/>
      <c r="C2680" s="93"/>
      <c r="D2680" s="92"/>
      <c r="E2680" s="92"/>
    </row>
    <row r="2681" spans="1:5" x14ac:dyDescent="0.25">
      <c r="A2681" s="92"/>
      <c r="B2681" s="97"/>
      <c r="C2681" s="93"/>
      <c r="D2681" s="92"/>
      <c r="E2681" s="92"/>
    </row>
    <row r="2682" spans="1:5" x14ac:dyDescent="0.25">
      <c r="A2682" s="92"/>
      <c r="B2682" s="97"/>
      <c r="C2682" s="93"/>
      <c r="D2682" s="92"/>
      <c r="E2682" s="92"/>
    </row>
    <row r="2683" spans="1:5" x14ac:dyDescent="0.25">
      <c r="A2683" s="92"/>
      <c r="B2683" s="97"/>
      <c r="C2683" s="93"/>
      <c r="D2683" s="92"/>
      <c r="E2683" s="92"/>
    </row>
    <row r="2684" spans="1:5" x14ac:dyDescent="0.25">
      <c r="A2684" s="92"/>
      <c r="B2684" s="97"/>
      <c r="C2684" s="93"/>
      <c r="D2684" s="92"/>
      <c r="E2684" s="92"/>
    </row>
    <row r="2685" spans="1:5" x14ac:dyDescent="0.25">
      <c r="A2685" s="92"/>
      <c r="B2685" s="97"/>
      <c r="C2685" s="93"/>
      <c r="D2685" s="92"/>
      <c r="E2685" s="92"/>
    </row>
    <row r="2686" spans="1:5" x14ac:dyDescent="0.25">
      <c r="A2686" s="92"/>
      <c r="B2686" s="97"/>
      <c r="C2686" s="93"/>
      <c r="D2686" s="92"/>
      <c r="E2686" s="92"/>
    </row>
    <row r="2687" spans="1:5" x14ac:dyDescent="0.25">
      <c r="A2687" s="92"/>
      <c r="B2687" s="97"/>
      <c r="C2687" s="93"/>
      <c r="D2687" s="92"/>
      <c r="E2687" s="92"/>
    </row>
    <row r="2688" spans="1:5" x14ac:dyDescent="0.25">
      <c r="A2688" s="92"/>
      <c r="B2688" s="97"/>
      <c r="C2688" s="93"/>
      <c r="D2688" s="92"/>
      <c r="E2688" s="92"/>
    </row>
    <row r="2689" spans="1:5" x14ac:dyDescent="0.25">
      <c r="A2689" s="92"/>
      <c r="B2689" s="97"/>
      <c r="C2689" s="93"/>
      <c r="D2689" s="92"/>
      <c r="E2689" s="92"/>
    </row>
    <row r="2690" spans="1:5" x14ac:dyDescent="0.25">
      <c r="A2690" s="92"/>
      <c r="B2690" s="97"/>
      <c r="C2690" s="93"/>
      <c r="D2690" s="92"/>
      <c r="E2690" s="92"/>
    </row>
    <row r="2691" spans="1:5" x14ac:dyDescent="0.25">
      <c r="A2691" s="92"/>
      <c r="B2691" s="97"/>
      <c r="C2691" s="93"/>
      <c r="D2691" s="92"/>
      <c r="E2691" s="92"/>
    </row>
    <row r="2692" spans="1:5" x14ac:dyDescent="0.25">
      <c r="A2692" s="92"/>
      <c r="B2692" s="97"/>
      <c r="C2692" s="93"/>
      <c r="D2692" s="92"/>
      <c r="E2692" s="92"/>
    </row>
    <row r="2693" spans="1:5" x14ac:dyDescent="0.25">
      <c r="A2693" s="92"/>
      <c r="B2693" s="97"/>
      <c r="C2693" s="93"/>
      <c r="D2693" s="92"/>
      <c r="E2693" s="92"/>
    </row>
    <row r="2694" spans="1:5" x14ac:dyDescent="0.25">
      <c r="A2694" s="92"/>
      <c r="B2694" s="97"/>
      <c r="C2694" s="93"/>
      <c r="D2694" s="92"/>
      <c r="E2694" s="92"/>
    </row>
    <row r="2695" spans="1:5" x14ac:dyDescent="0.25">
      <c r="A2695" s="92"/>
      <c r="B2695" s="97"/>
      <c r="C2695" s="93"/>
      <c r="D2695" s="92"/>
      <c r="E2695" s="92"/>
    </row>
    <row r="2696" spans="1:5" x14ac:dyDescent="0.25">
      <c r="A2696" s="92"/>
      <c r="B2696" s="97"/>
      <c r="C2696" s="93"/>
      <c r="D2696" s="92"/>
      <c r="E2696" s="92"/>
    </row>
    <row r="2697" spans="1:5" x14ac:dyDescent="0.25">
      <c r="A2697" s="92"/>
      <c r="B2697" s="97"/>
      <c r="C2697" s="93"/>
      <c r="D2697" s="92"/>
      <c r="E2697" s="92"/>
    </row>
    <row r="2698" spans="1:5" x14ac:dyDescent="0.25">
      <c r="A2698" s="92"/>
      <c r="B2698" s="97"/>
      <c r="C2698" s="93"/>
      <c r="D2698" s="92"/>
      <c r="E2698" s="92"/>
    </row>
    <row r="2699" spans="1:5" x14ac:dyDescent="0.25">
      <c r="A2699" s="92"/>
      <c r="B2699" s="97"/>
      <c r="C2699" s="93"/>
      <c r="D2699" s="92"/>
      <c r="E2699" s="92"/>
    </row>
    <row r="2700" spans="1:5" x14ac:dyDescent="0.25">
      <c r="A2700" s="92"/>
      <c r="B2700" s="97"/>
      <c r="C2700" s="93"/>
      <c r="D2700" s="92"/>
      <c r="E2700" s="92"/>
    </row>
    <row r="2701" spans="1:5" x14ac:dyDescent="0.25">
      <c r="A2701" s="92"/>
      <c r="B2701" s="97"/>
      <c r="C2701" s="93"/>
      <c r="D2701" s="92"/>
      <c r="E2701" s="92"/>
    </row>
    <row r="2702" spans="1:5" x14ac:dyDescent="0.25">
      <c r="A2702" s="92"/>
      <c r="B2702" s="97"/>
      <c r="C2702" s="93"/>
      <c r="D2702" s="92"/>
      <c r="E2702" s="92"/>
    </row>
    <row r="2703" spans="1:5" x14ac:dyDescent="0.25">
      <c r="A2703" s="92"/>
      <c r="B2703" s="97"/>
      <c r="C2703" s="93"/>
      <c r="D2703" s="92"/>
      <c r="E2703" s="92"/>
    </row>
    <row r="2704" spans="1:5" x14ac:dyDescent="0.25">
      <c r="A2704" s="92"/>
      <c r="B2704" s="97"/>
      <c r="C2704" s="93"/>
      <c r="D2704" s="92"/>
      <c r="E2704" s="92"/>
    </row>
    <row r="2705" spans="1:5" x14ac:dyDescent="0.25">
      <c r="A2705" s="92"/>
      <c r="B2705" s="97"/>
      <c r="C2705" s="93"/>
      <c r="D2705" s="92"/>
      <c r="E2705" s="92"/>
    </row>
    <row r="2706" spans="1:5" x14ac:dyDescent="0.25">
      <c r="A2706" s="92"/>
      <c r="B2706" s="97"/>
      <c r="C2706" s="93"/>
      <c r="D2706" s="92"/>
      <c r="E2706" s="92"/>
    </row>
    <row r="2707" spans="1:5" x14ac:dyDescent="0.25">
      <c r="A2707" s="92"/>
      <c r="B2707" s="97"/>
      <c r="C2707" s="93"/>
      <c r="D2707" s="92"/>
      <c r="E2707" s="92"/>
    </row>
    <row r="2708" spans="1:5" x14ac:dyDescent="0.25">
      <c r="A2708" s="92"/>
      <c r="B2708" s="97"/>
      <c r="C2708" s="93"/>
      <c r="D2708" s="92"/>
      <c r="E2708" s="92"/>
    </row>
    <row r="2709" spans="1:5" x14ac:dyDescent="0.25">
      <c r="A2709" s="92"/>
      <c r="B2709" s="97"/>
      <c r="C2709" s="93"/>
      <c r="D2709" s="92"/>
      <c r="E2709" s="92"/>
    </row>
    <row r="2710" spans="1:5" x14ac:dyDescent="0.25">
      <c r="A2710" s="92"/>
      <c r="B2710" s="97"/>
      <c r="C2710" s="93"/>
      <c r="D2710" s="92"/>
      <c r="E2710" s="92"/>
    </row>
    <row r="2711" spans="1:5" x14ac:dyDescent="0.25">
      <c r="A2711" s="92"/>
      <c r="B2711" s="97"/>
      <c r="C2711" s="93"/>
      <c r="D2711" s="92"/>
      <c r="E2711" s="92"/>
    </row>
    <row r="2712" spans="1:5" x14ac:dyDescent="0.25">
      <c r="A2712" s="92"/>
      <c r="B2712" s="97"/>
      <c r="C2712" s="93"/>
      <c r="D2712" s="92"/>
      <c r="E2712" s="92"/>
    </row>
    <row r="2713" spans="1:5" x14ac:dyDescent="0.25">
      <c r="A2713" s="92"/>
      <c r="B2713" s="97"/>
      <c r="C2713" s="93"/>
      <c r="D2713" s="92"/>
      <c r="E2713" s="92"/>
    </row>
    <row r="2714" spans="1:5" x14ac:dyDescent="0.25">
      <c r="A2714" s="92"/>
      <c r="B2714" s="97"/>
      <c r="C2714" s="93"/>
      <c r="D2714" s="92"/>
      <c r="E2714" s="92"/>
    </row>
    <row r="2715" spans="1:5" x14ac:dyDescent="0.25">
      <c r="A2715" s="92"/>
      <c r="B2715" s="97"/>
      <c r="C2715" s="93"/>
      <c r="D2715" s="92"/>
      <c r="E2715" s="92"/>
    </row>
    <row r="2716" spans="1:5" x14ac:dyDescent="0.25">
      <c r="A2716" s="92"/>
      <c r="B2716" s="97"/>
      <c r="C2716" s="93"/>
      <c r="D2716" s="92"/>
      <c r="E2716" s="92"/>
    </row>
    <row r="2717" spans="1:5" x14ac:dyDescent="0.25">
      <c r="A2717" s="92"/>
      <c r="B2717" s="97"/>
      <c r="C2717" s="93"/>
      <c r="D2717" s="92"/>
      <c r="E2717" s="92"/>
    </row>
    <row r="2718" spans="1:5" x14ac:dyDescent="0.25">
      <c r="A2718" s="92"/>
      <c r="B2718" s="97"/>
      <c r="C2718" s="93"/>
      <c r="D2718" s="92"/>
      <c r="E2718" s="92"/>
    </row>
    <row r="2719" spans="1:5" x14ac:dyDescent="0.25">
      <c r="A2719" s="92"/>
      <c r="B2719" s="97"/>
      <c r="C2719" s="93"/>
      <c r="D2719" s="92"/>
      <c r="E2719" s="92"/>
    </row>
    <row r="2720" spans="1:5" x14ac:dyDescent="0.25">
      <c r="A2720" s="92"/>
      <c r="B2720" s="97"/>
      <c r="C2720" s="93"/>
      <c r="D2720" s="92"/>
      <c r="E2720" s="92"/>
    </row>
    <row r="2721" spans="1:5" x14ac:dyDescent="0.25">
      <c r="A2721" s="92"/>
      <c r="B2721" s="97"/>
      <c r="C2721" s="93"/>
      <c r="D2721" s="92"/>
      <c r="E2721" s="92"/>
    </row>
    <row r="2722" spans="1:5" x14ac:dyDescent="0.25">
      <c r="A2722" s="92"/>
      <c r="B2722" s="97"/>
      <c r="C2722" s="93"/>
      <c r="D2722" s="92"/>
      <c r="E2722" s="92"/>
    </row>
    <row r="2723" spans="1:5" x14ac:dyDescent="0.25">
      <c r="A2723" s="92"/>
      <c r="B2723" s="97"/>
      <c r="C2723" s="93"/>
      <c r="D2723" s="92"/>
      <c r="E2723" s="92"/>
    </row>
    <row r="2724" spans="1:5" x14ac:dyDescent="0.25">
      <c r="A2724" s="92"/>
      <c r="B2724" s="97"/>
      <c r="C2724" s="93"/>
      <c r="D2724" s="92"/>
      <c r="E2724" s="92"/>
    </row>
    <row r="2725" spans="1:5" x14ac:dyDescent="0.25">
      <c r="A2725" s="92"/>
      <c r="B2725" s="97"/>
      <c r="C2725" s="93"/>
      <c r="D2725" s="92"/>
      <c r="E2725" s="92"/>
    </row>
    <row r="2726" spans="1:5" x14ac:dyDescent="0.25">
      <c r="A2726" s="92"/>
      <c r="B2726" s="97"/>
      <c r="C2726" s="93"/>
      <c r="D2726" s="92"/>
      <c r="E2726" s="92"/>
    </row>
    <row r="2727" spans="1:5" x14ac:dyDescent="0.25">
      <c r="A2727" s="92"/>
      <c r="B2727" s="97"/>
      <c r="C2727" s="93"/>
      <c r="D2727" s="92"/>
      <c r="E2727" s="92"/>
    </row>
    <row r="2728" spans="1:5" x14ac:dyDescent="0.25">
      <c r="A2728" s="92"/>
      <c r="B2728" s="97"/>
      <c r="C2728" s="93"/>
      <c r="D2728" s="92"/>
      <c r="E2728" s="92"/>
    </row>
    <row r="2729" spans="1:5" x14ac:dyDescent="0.25">
      <c r="A2729" s="92"/>
      <c r="B2729" s="97"/>
      <c r="C2729" s="93"/>
      <c r="D2729" s="92"/>
      <c r="E2729" s="92"/>
    </row>
    <row r="2730" spans="1:5" x14ac:dyDescent="0.25">
      <c r="A2730" s="92"/>
      <c r="B2730" s="97"/>
      <c r="C2730" s="93"/>
      <c r="D2730" s="92"/>
      <c r="E2730" s="92"/>
    </row>
    <row r="2731" spans="1:5" x14ac:dyDescent="0.25">
      <c r="A2731" s="92"/>
      <c r="B2731" s="97"/>
      <c r="C2731" s="93"/>
      <c r="D2731" s="92"/>
      <c r="E2731" s="92"/>
    </row>
    <row r="2732" spans="1:5" x14ac:dyDescent="0.25">
      <c r="A2732" s="92"/>
      <c r="B2732" s="97"/>
      <c r="C2732" s="93"/>
      <c r="D2732" s="92"/>
      <c r="E2732" s="92"/>
    </row>
    <row r="2733" spans="1:5" x14ac:dyDescent="0.25">
      <c r="A2733" s="92"/>
      <c r="B2733" s="97"/>
      <c r="C2733" s="93"/>
      <c r="D2733" s="92"/>
      <c r="E2733" s="92"/>
    </row>
    <row r="2734" spans="1:5" x14ac:dyDescent="0.25">
      <c r="A2734" s="92"/>
      <c r="B2734" s="97"/>
      <c r="C2734" s="93"/>
      <c r="D2734" s="92"/>
      <c r="E2734" s="92"/>
    </row>
    <row r="2735" spans="1:5" x14ac:dyDescent="0.25">
      <c r="A2735" s="92"/>
      <c r="B2735" s="97"/>
      <c r="C2735" s="93"/>
      <c r="D2735" s="92"/>
      <c r="E2735" s="92"/>
    </row>
    <row r="2736" spans="1:5" x14ac:dyDescent="0.25">
      <c r="A2736" s="92"/>
      <c r="B2736" s="97"/>
      <c r="C2736" s="93"/>
      <c r="D2736" s="92"/>
      <c r="E2736" s="92"/>
    </row>
    <row r="2737" spans="1:5" x14ac:dyDescent="0.25">
      <c r="A2737" s="92"/>
      <c r="B2737" s="97"/>
      <c r="C2737" s="93"/>
      <c r="D2737" s="92"/>
      <c r="E2737" s="92"/>
    </row>
    <row r="2738" spans="1:5" x14ac:dyDescent="0.25">
      <c r="A2738" s="92"/>
      <c r="B2738" s="97"/>
      <c r="C2738" s="93"/>
      <c r="D2738" s="92"/>
      <c r="E2738" s="92"/>
    </row>
    <row r="2739" spans="1:5" x14ac:dyDescent="0.25">
      <c r="A2739" s="92"/>
      <c r="B2739" s="97"/>
      <c r="C2739" s="93"/>
      <c r="D2739" s="92"/>
      <c r="E2739" s="92"/>
    </row>
    <row r="2740" spans="1:5" x14ac:dyDescent="0.25">
      <c r="A2740" s="92"/>
      <c r="B2740" s="97"/>
      <c r="C2740" s="93"/>
      <c r="D2740" s="92"/>
      <c r="E2740" s="92"/>
    </row>
    <row r="2741" spans="1:5" x14ac:dyDescent="0.25">
      <c r="A2741" s="92"/>
      <c r="B2741" s="97"/>
      <c r="C2741" s="93"/>
      <c r="D2741" s="92"/>
      <c r="E2741" s="92"/>
    </row>
    <row r="2742" spans="1:5" x14ac:dyDescent="0.25">
      <c r="A2742" s="92"/>
      <c r="B2742" s="97"/>
      <c r="C2742" s="93"/>
      <c r="D2742" s="92"/>
      <c r="E2742" s="92"/>
    </row>
    <row r="2743" spans="1:5" x14ac:dyDescent="0.25">
      <c r="A2743" s="92"/>
      <c r="B2743" s="97"/>
      <c r="C2743" s="93"/>
      <c r="D2743" s="92"/>
      <c r="E2743" s="92"/>
    </row>
    <row r="2744" spans="1:5" x14ac:dyDescent="0.25">
      <c r="A2744" s="92"/>
      <c r="B2744" s="97"/>
      <c r="C2744" s="93"/>
      <c r="D2744" s="92"/>
      <c r="E2744" s="92"/>
    </row>
    <row r="2745" spans="1:5" x14ac:dyDescent="0.25">
      <c r="A2745" s="92"/>
      <c r="B2745" s="97"/>
      <c r="C2745" s="93"/>
      <c r="D2745" s="92"/>
      <c r="E2745" s="92"/>
    </row>
    <row r="2746" spans="1:5" x14ac:dyDescent="0.25">
      <c r="A2746" s="92"/>
      <c r="B2746" s="97"/>
      <c r="C2746" s="93"/>
      <c r="D2746" s="92"/>
      <c r="E2746" s="92"/>
    </row>
    <row r="2747" spans="1:5" x14ac:dyDescent="0.25">
      <c r="A2747" s="92"/>
      <c r="B2747" s="97"/>
      <c r="C2747" s="93"/>
      <c r="D2747" s="92"/>
      <c r="E2747" s="92"/>
    </row>
    <row r="2748" spans="1:5" x14ac:dyDescent="0.25">
      <c r="A2748" s="92"/>
      <c r="B2748" s="97"/>
      <c r="C2748" s="93"/>
      <c r="D2748" s="92"/>
      <c r="E2748" s="92"/>
    </row>
    <row r="2749" spans="1:5" x14ac:dyDescent="0.25">
      <c r="A2749" s="92"/>
      <c r="B2749" s="97"/>
      <c r="C2749" s="93"/>
      <c r="D2749" s="92"/>
      <c r="E2749" s="92"/>
    </row>
    <row r="2750" spans="1:5" x14ac:dyDescent="0.25">
      <c r="A2750" s="92"/>
      <c r="B2750" s="97"/>
      <c r="C2750" s="93"/>
      <c r="D2750" s="92"/>
      <c r="E2750" s="92"/>
    </row>
    <row r="2751" spans="1:5" x14ac:dyDescent="0.25">
      <c r="A2751" s="92"/>
      <c r="B2751" s="97"/>
      <c r="C2751" s="93"/>
      <c r="D2751" s="92"/>
      <c r="E2751" s="92"/>
    </row>
    <row r="2752" spans="1:5" x14ac:dyDescent="0.25">
      <c r="A2752" s="92"/>
      <c r="B2752" s="97"/>
      <c r="C2752" s="93"/>
      <c r="D2752" s="92"/>
      <c r="E2752" s="92"/>
    </row>
    <row r="2753" spans="1:5" x14ac:dyDescent="0.25">
      <c r="A2753" s="92"/>
      <c r="B2753" s="97"/>
      <c r="C2753" s="93"/>
      <c r="D2753" s="92"/>
      <c r="E2753" s="92"/>
    </row>
    <row r="2754" spans="1:5" x14ac:dyDescent="0.25">
      <c r="A2754" s="92"/>
      <c r="B2754" s="97"/>
      <c r="C2754" s="93"/>
      <c r="D2754" s="92"/>
      <c r="E2754" s="92"/>
    </row>
    <row r="2755" spans="1:5" x14ac:dyDescent="0.25">
      <c r="A2755" s="92"/>
      <c r="B2755" s="97"/>
      <c r="C2755" s="93"/>
      <c r="D2755" s="92"/>
      <c r="E2755" s="92"/>
    </row>
    <row r="2756" spans="1:5" x14ac:dyDescent="0.25">
      <c r="A2756" s="92"/>
      <c r="B2756" s="97"/>
      <c r="C2756" s="93"/>
      <c r="D2756" s="92"/>
      <c r="E2756" s="92"/>
    </row>
    <row r="2757" spans="1:5" x14ac:dyDescent="0.25">
      <c r="A2757" s="92"/>
      <c r="B2757" s="97"/>
      <c r="C2757" s="93"/>
      <c r="D2757" s="92"/>
      <c r="E2757" s="92"/>
    </row>
    <row r="2758" spans="1:5" x14ac:dyDescent="0.25">
      <c r="A2758" s="92"/>
      <c r="B2758" s="97"/>
      <c r="C2758" s="93"/>
      <c r="D2758" s="92"/>
      <c r="E2758" s="92"/>
    </row>
    <row r="2759" spans="1:5" x14ac:dyDescent="0.25">
      <c r="A2759" s="92"/>
      <c r="B2759" s="97"/>
      <c r="C2759" s="93"/>
      <c r="D2759" s="92"/>
      <c r="E2759" s="92"/>
    </row>
    <row r="2760" spans="1:5" x14ac:dyDescent="0.25">
      <c r="A2760" s="92"/>
      <c r="B2760" s="97"/>
      <c r="C2760" s="93"/>
      <c r="D2760" s="92"/>
      <c r="E2760" s="92"/>
    </row>
    <row r="2761" spans="1:5" x14ac:dyDescent="0.25">
      <c r="A2761" s="92"/>
      <c r="B2761" s="97"/>
      <c r="C2761" s="93"/>
      <c r="D2761" s="92"/>
      <c r="E2761" s="92"/>
    </row>
    <row r="2762" spans="1:5" x14ac:dyDescent="0.25">
      <c r="A2762" s="92"/>
      <c r="B2762" s="97"/>
      <c r="C2762" s="93"/>
      <c r="D2762" s="92"/>
      <c r="E2762" s="92"/>
    </row>
    <row r="2763" spans="1:5" x14ac:dyDescent="0.25">
      <c r="A2763" s="92"/>
      <c r="B2763" s="97"/>
      <c r="C2763" s="93"/>
      <c r="D2763" s="92"/>
      <c r="E2763" s="92"/>
    </row>
    <row r="2764" spans="1:5" x14ac:dyDescent="0.25">
      <c r="A2764" s="92"/>
      <c r="B2764" s="97"/>
      <c r="C2764" s="93"/>
      <c r="D2764" s="92"/>
      <c r="E2764" s="92"/>
    </row>
    <row r="2765" spans="1:5" x14ac:dyDescent="0.25">
      <c r="A2765" s="92"/>
      <c r="B2765" s="97"/>
      <c r="C2765" s="93"/>
      <c r="D2765" s="92"/>
      <c r="E2765" s="92"/>
    </row>
    <row r="2766" spans="1:5" x14ac:dyDescent="0.25">
      <c r="A2766" s="92"/>
      <c r="B2766" s="97"/>
      <c r="C2766" s="93"/>
      <c r="D2766" s="92"/>
      <c r="E2766" s="92"/>
    </row>
    <row r="2767" spans="1:5" x14ac:dyDescent="0.25">
      <c r="A2767" s="92"/>
      <c r="B2767" s="97"/>
      <c r="C2767" s="93"/>
      <c r="D2767" s="92"/>
      <c r="E2767" s="92"/>
    </row>
    <row r="2768" spans="1:5" x14ac:dyDescent="0.25">
      <c r="A2768" s="92"/>
      <c r="B2768" s="97"/>
      <c r="C2768" s="93"/>
      <c r="D2768" s="92"/>
      <c r="E2768" s="92"/>
    </row>
    <row r="2769" spans="1:5" x14ac:dyDescent="0.25">
      <c r="A2769" s="92"/>
      <c r="B2769" s="97"/>
      <c r="C2769" s="93"/>
      <c r="D2769" s="92"/>
      <c r="E2769" s="92"/>
    </row>
    <row r="2770" spans="1:5" x14ac:dyDescent="0.25">
      <c r="A2770" s="92"/>
      <c r="B2770" s="97"/>
      <c r="C2770" s="93"/>
      <c r="D2770" s="92"/>
      <c r="E2770" s="92"/>
    </row>
    <row r="2771" spans="1:5" x14ac:dyDescent="0.25">
      <c r="A2771" s="92"/>
      <c r="B2771" s="97"/>
      <c r="C2771" s="93"/>
      <c r="D2771" s="92"/>
      <c r="E2771" s="92"/>
    </row>
    <row r="2772" spans="1:5" x14ac:dyDescent="0.25">
      <c r="A2772" s="92"/>
      <c r="B2772" s="97"/>
      <c r="C2772" s="93"/>
      <c r="D2772" s="92"/>
      <c r="E2772" s="92"/>
    </row>
    <row r="2773" spans="1:5" x14ac:dyDescent="0.25">
      <c r="A2773" s="92"/>
      <c r="B2773" s="97"/>
      <c r="C2773" s="93"/>
      <c r="D2773" s="92"/>
      <c r="E2773" s="92"/>
    </row>
    <row r="2774" spans="1:5" x14ac:dyDescent="0.25">
      <c r="A2774" s="92"/>
      <c r="B2774" s="97"/>
      <c r="C2774" s="93"/>
      <c r="D2774" s="92"/>
      <c r="E2774" s="92"/>
    </row>
    <row r="2775" spans="1:5" x14ac:dyDescent="0.25">
      <c r="A2775" s="92"/>
      <c r="B2775" s="97"/>
      <c r="C2775" s="93"/>
      <c r="D2775" s="92"/>
      <c r="E2775" s="92"/>
    </row>
    <row r="2776" spans="1:5" x14ac:dyDescent="0.25">
      <c r="A2776" s="92"/>
      <c r="B2776" s="97"/>
      <c r="C2776" s="93"/>
      <c r="D2776" s="92"/>
      <c r="E2776" s="92"/>
    </row>
    <row r="2777" spans="1:5" x14ac:dyDescent="0.25">
      <c r="A2777" s="92"/>
      <c r="B2777" s="97"/>
      <c r="C2777" s="93"/>
      <c r="D2777" s="92"/>
      <c r="E2777" s="92"/>
    </row>
    <row r="2778" spans="1:5" x14ac:dyDescent="0.25">
      <c r="A2778" s="92"/>
      <c r="B2778" s="97"/>
      <c r="C2778" s="93"/>
      <c r="D2778" s="92"/>
      <c r="E2778" s="92"/>
    </row>
    <row r="2779" spans="1:5" x14ac:dyDescent="0.25">
      <c r="A2779" s="92"/>
      <c r="B2779" s="97"/>
      <c r="C2779" s="93"/>
      <c r="D2779" s="92"/>
      <c r="E2779" s="92"/>
    </row>
    <row r="2780" spans="1:5" x14ac:dyDescent="0.25">
      <c r="A2780" s="92"/>
      <c r="B2780" s="97"/>
      <c r="C2780" s="93"/>
      <c r="D2780" s="92"/>
      <c r="E2780" s="92"/>
    </row>
    <row r="2781" spans="1:5" x14ac:dyDescent="0.25">
      <c r="A2781" s="92"/>
      <c r="B2781" s="97"/>
      <c r="C2781" s="93"/>
      <c r="D2781" s="92"/>
      <c r="E2781" s="92"/>
    </row>
    <row r="2782" spans="1:5" x14ac:dyDescent="0.25">
      <c r="A2782" s="92"/>
      <c r="B2782" s="97"/>
      <c r="C2782" s="93"/>
      <c r="D2782" s="92"/>
      <c r="E2782" s="92"/>
    </row>
    <row r="2783" spans="1:5" x14ac:dyDescent="0.25">
      <c r="A2783" s="92"/>
      <c r="B2783" s="97"/>
      <c r="C2783" s="93"/>
      <c r="D2783" s="92"/>
      <c r="E2783" s="92"/>
    </row>
    <row r="2784" spans="1:5" x14ac:dyDescent="0.25">
      <c r="A2784" s="92"/>
      <c r="B2784" s="97"/>
      <c r="C2784" s="93"/>
      <c r="D2784" s="92"/>
      <c r="E2784" s="92"/>
    </row>
    <row r="2785" spans="1:5" x14ac:dyDescent="0.25">
      <c r="A2785" s="92"/>
      <c r="B2785" s="97"/>
      <c r="C2785" s="93"/>
      <c r="D2785" s="92"/>
      <c r="E2785" s="92"/>
    </row>
    <row r="2786" spans="1:5" x14ac:dyDescent="0.25">
      <c r="A2786" s="92"/>
      <c r="B2786" s="97"/>
      <c r="C2786" s="93"/>
      <c r="D2786" s="92"/>
      <c r="E2786" s="92"/>
    </row>
  </sheetData>
  <sheetProtection selectLockedCells="1"/>
  <conditionalFormatting sqref="A3:B1803 D3:E1803">
    <cfRule type="expression" dxfId="8" priority="11">
      <formula>#REF!=1</formula>
    </cfRule>
  </conditionalFormatting>
  <conditionalFormatting sqref="A3:B1803 D3:E1803">
    <cfRule type="expression" dxfId="7" priority="12">
      <formula>AND(#REF!=1,#REF!=0)</formula>
    </cfRule>
  </conditionalFormatting>
  <conditionalFormatting sqref="A3:B1803 D3:E1803">
    <cfRule type="expression" dxfId="6" priority="10">
      <formula>#REF!=1</formula>
    </cfRule>
  </conditionalFormatting>
  <conditionalFormatting sqref="C3:C20">
    <cfRule type="expression" dxfId="5" priority="5">
      <formula>#REF!=1</formula>
    </cfRule>
  </conditionalFormatting>
  <conditionalFormatting sqref="C3:C20">
    <cfRule type="expression" dxfId="4" priority="6">
      <formula>AND(#REF!=1,#REF!=0)</formula>
    </cfRule>
  </conditionalFormatting>
  <conditionalFormatting sqref="C3:C20">
    <cfRule type="expression" dxfId="3" priority="4">
      <formula>#REF!=1</formula>
    </cfRule>
  </conditionalFormatting>
  <conditionalFormatting sqref="C21:C1183">
    <cfRule type="expression" dxfId="2" priority="2">
      <formula>#REF!=1</formula>
    </cfRule>
  </conditionalFormatting>
  <conditionalFormatting sqref="C21:C1183">
    <cfRule type="expression" dxfId="1" priority="3">
      <formula>AND(#REF!=1,#REF!=0)</formula>
    </cfRule>
  </conditionalFormatting>
  <conditionalFormatting sqref="C21:C1183">
    <cfRule type="expression" dxfId="0" priority="1">
      <formula>#REF!=1</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9"/>
  <sheetViews>
    <sheetView showRuler="0" workbookViewId="0"/>
  </sheetViews>
  <sheetFormatPr defaultColWidth="0" defaultRowHeight="15" zeroHeight="1" x14ac:dyDescent="0.25"/>
  <cols>
    <col min="1" max="1" width="8.85546875" customWidth="1"/>
    <col min="2" max="3" width="13.28515625" bestFit="1" customWidth="1"/>
    <col min="4" max="4" width="8.85546875" customWidth="1"/>
    <col min="5" max="5" width="45" customWidth="1"/>
    <col min="6" max="8" width="0" hidden="1" customWidth="1"/>
    <col min="9" max="16384" width="8.85546875" hidden="1"/>
  </cols>
  <sheetData>
    <row r="1" spans="1:5" ht="18" customHeight="1" x14ac:dyDescent="0.2">
      <c r="A1" s="33" t="s">
        <v>5</v>
      </c>
      <c r="B1" s="34" t="s">
        <v>213</v>
      </c>
      <c r="C1" s="34" t="s">
        <v>277</v>
      </c>
      <c r="D1" s="42"/>
      <c r="E1" s="42"/>
    </row>
    <row r="2" spans="1:5" ht="15.95" customHeight="1" thickBot="1" x14ac:dyDescent="0.25">
      <c r="A2" s="1" t="s">
        <v>77</v>
      </c>
      <c r="B2" s="2" t="s">
        <v>77</v>
      </c>
      <c r="C2" s="2" t="s">
        <v>77</v>
      </c>
      <c r="D2" s="42"/>
      <c r="E2" s="43" t="s">
        <v>215</v>
      </c>
    </row>
    <row r="3" spans="1:5" ht="15.75" customHeight="1" thickTop="1" x14ac:dyDescent="0.25">
      <c r="A3" s="3">
        <v>1</v>
      </c>
      <c r="B3" s="39">
        <v>3.6419999999999999</v>
      </c>
      <c r="C3" s="100"/>
      <c r="D3" s="42"/>
      <c r="E3" s="119" t="s">
        <v>214</v>
      </c>
    </row>
    <row r="4" spans="1:5" x14ac:dyDescent="0.25">
      <c r="A4" s="4">
        <v>2</v>
      </c>
      <c r="B4" s="40">
        <v>1.8839999999999999</v>
      </c>
      <c r="C4" s="86"/>
      <c r="D4" s="42"/>
      <c r="E4" s="119"/>
    </row>
    <row r="5" spans="1:5" ht="15" customHeight="1" x14ac:dyDescent="0.25">
      <c r="A5" s="4">
        <v>3</v>
      </c>
      <c r="B5" s="40">
        <v>1.179</v>
      </c>
      <c r="C5" s="86"/>
      <c r="D5" s="42"/>
      <c r="E5" s="119" t="s">
        <v>278</v>
      </c>
    </row>
    <row r="6" spans="1:5" x14ac:dyDescent="0.25">
      <c r="A6" s="4">
        <v>4</v>
      </c>
      <c r="B6" s="40">
        <v>0.86899999999999999</v>
      </c>
      <c r="C6" s="86"/>
      <c r="D6" s="42"/>
      <c r="E6" s="119"/>
    </row>
    <row r="7" spans="1:5" x14ac:dyDescent="0.25">
      <c r="A7" s="4">
        <v>5</v>
      </c>
      <c r="B7" s="40">
        <v>0.70499999999999996</v>
      </c>
      <c r="C7" s="86"/>
      <c r="D7" s="42"/>
    </row>
    <row r="8" spans="1:5" x14ac:dyDescent="0.25">
      <c r="A8" s="4">
        <v>6</v>
      </c>
      <c r="B8" s="40">
        <v>0.59199999999999997</v>
      </c>
      <c r="C8" s="86"/>
      <c r="D8" s="42"/>
    </row>
    <row r="9" spans="1:5" ht="15" customHeight="1" x14ac:dyDescent="0.2">
      <c r="A9" s="4">
        <v>7</v>
      </c>
      <c r="B9" s="40"/>
      <c r="C9" s="86"/>
      <c r="D9" s="42"/>
      <c r="E9" s="77"/>
    </row>
    <row r="10" spans="1:5" x14ac:dyDescent="0.2">
      <c r="A10" s="4">
        <v>8</v>
      </c>
      <c r="B10" s="40"/>
      <c r="C10" s="86"/>
      <c r="D10" s="42"/>
      <c r="E10" s="77"/>
    </row>
    <row r="11" spans="1:5" x14ac:dyDescent="0.2">
      <c r="A11" s="4">
        <v>9</v>
      </c>
      <c r="B11" s="40"/>
      <c r="C11" s="86"/>
      <c r="D11" s="42"/>
      <c r="E11" s="42"/>
    </row>
    <row r="12" spans="1:5" x14ac:dyDescent="0.2">
      <c r="A12" s="4">
        <v>10</v>
      </c>
      <c r="B12" s="40"/>
      <c r="C12" s="86"/>
      <c r="D12" s="42"/>
      <c r="E12" s="42"/>
    </row>
    <row r="13" spans="1:5" x14ac:dyDescent="0.2">
      <c r="A13" s="4">
        <v>11</v>
      </c>
      <c r="B13" s="40"/>
      <c r="C13" s="86"/>
      <c r="D13" s="42"/>
      <c r="E13" s="42"/>
    </row>
    <row r="14" spans="1:5" x14ac:dyDescent="0.2">
      <c r="A14" s="4">
        <v>12</v>
      </c>
      <c r="B14" s="40"/>
      <c r="C14" s="86"/>
      <c r="D14" s="42"/>
      <c r="E14" s="42"/>
    </row>
    <row r="15" spans="1:5" x14ac:dyDescent="0.2">
      <c r="A15" s="4">
        <v>13</v>
      </c>
      <c r="B15" s="40"/>
      <c r="C15" s="86"/>
      <c r="D15" s="42"/>
      <c r="E15" s="42"/>
    </row>
    <row r="16" spans="1:5" x14ac:dyDescent="0.2">
      <c r="A16" s="4">
        <v>14</v>
      </c>
      <c r="B16" s="40"/>
      <c r="C16" s="86"/>
      <c r="D16" s="42"/>
      <c r="E16" s="42"/>
    </row>
    <row r="17" spans="1:5" x14ac:dyDescent="0.2">
      <c r="A17" s="4">
        <v>15</v>
      </c>
      <c r="B17" s="40"/>
      <c r="C17" s="86"/>
      <c r="D17" s="42"/>
      <c r="E17" s="42"/>
    </row>
    <row r="18" spans="1:5" x14ac:dyDescent="0.2">
      <c r="A18" s="5">
        <v>16</v>
      </c>
      <c r="B18" s="41"/>
      <c r="C18" s="87"/>
      <c r="D18" s="42"/>
      <c r="E18" s="42"/>
    </row>
    <row r="19" spans="1:5" x14ac:dyDescent="0.2">
      <c r="D19" s="42"/>
      <c r="E19" s="42"/>
    </row>
  </sheetData>
  <sheetProtection selectLockedCells="1"/>
  <mergeCells count="2">
    <mergeCell ref="E3:E4"/>
    <mergeCell ref="E5:E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FC22"/>
  <sheetViews>
    <sheetView showRuler="0" workbookViewId="0"/>
  </sheetViews>
  <sheetFormatPr defaultColWidth="0" defaultRowHeight="0" customHeight="1" zeroHeight="1" x14ac:dyDescent="0.25"/>
  <cols>
    <col min="1" max="1" width="19.85546875" style="49" bestFit="1" customWidth="1"/>
    <col min="2" max="2" width="8.85546875" style="49" customWidth="1"/>
    <col min="3" max="3" width="58.85546875" style="49" customWidth="1"/>
    <col min="4" max="7" width="0" style="49" hidden="1" customWidth="1"/>
    <col min="8" max="16383" width="8.85546875" style="49" hidden="1"/>
    <col min="16384" max="16384" width="1" style="49" hidden="1" customWidth="1"/>
  </cols>
  <sheetData>
    <row r="1" spans="1:3" ht="18" customHeight="1" x14ac:dyDescent="0.2">
      <c r="A1" s="57" t="s">
        <v>225</v>
      </c>
    </row>
    <row r="2" spans="1:3" ht="15.95" customHeight="1" thickBot="1" x14ac:dyDescent="0.25">
      <c r="A2" s="58" t="s">
        <v>77</v>
      </c>
      <c r="C2" s="59" t="s">
        <v>226</v>
      </c>
    </row>
    <row r="3" spans="1:3" ht="15.75" customHeight="1" thickTop="1" x14ac:dyDescent="0.25">
      <c r="A3" s="84">
        <v>1</v>
      </c>
      <c r="C3" s="120" t="s">
        <v>227</v>
      </c>
    </row>
    <row r="4" spans="1:3" ht="15" x14ac:dyDescent="0.25">
      <c r="A4" s="86"/>
      <c r="C4" s="120"/>
    </row>
    <row r="5" spans="1:3" ht="15" customHeight="1" x14ac:dyDescent="0.2">
      <c r="A5" s="86"/>
      <c r="C5" s="60"/>
    </row>
    <row r="6" spans="1:3" ht="15.95" thickBot="1" x14ac:dyDescent="0.25">
      <c r="A6" s="86"/>
      <c r="C6" s="59" t="s">
        <v>228</v>
      </c>
    </row>
    <row r="7" spans="1:3" ht="15.75" customHeight="1" thickTop="1" x14ac:dyDescent="0.25">
      <c r="A7" s="86"/>
      <c r="C7" s="122" t="s">
        <v>245</v>
      </c>
    </row>
    <row r="8" spans="1:3" ht="15" x14ac:dyDescent="0.25">
      <c r="A8" s="86"/>
      <c r="C8" s="121"/>
    </row>
    <row r="9" spans="1:3" ht="15" customHeight="1" x14ac:dyDescent="0.25">
      <c r="A9" s="86"/>
      <c r="C9" s="121"/>
    </row>
    <row r="10" spans="1:3" ht="15" x14ac:dyDescent="0.25">
      <c r="A10" s="86"/>
      <c r="C10" s="121" t="s">
        <v>244</v>
      </c>
    </row>
    <row r="11" spans="1:3" ht="15" x14ac:dyDescent="0.25">
      <c r="A11" s="86"/>
      <c r="C11" s="121"/>
    </row>
    <row r="12" spans="1:3" ht="15" x14ac:dyDescent="0.25">
      <c r="A12" s="86"/>
      <c r="C12" s="121"/>
    </row>
    <row r="13" spans="1:3" ht="15" x14ac:dyDescent="0.25">
      <c r="A13" s="86"/>
      <c r="C13" s="121" t="s">
        <v>246</v>
      </c>
    </row>
    <row r="14" spans="1:3" ht="15" x14ac:dyDescent="0.25">
      <c r="A14" s="86"/>
      <c r="C14" s="121"/>
    </row>
    <row r="15" spans="1:3" ht="15" x14ac:dyDescent="0.25">
      <c r="A15" s="86"/>
      <c r="C15" s="121"/>
    </row>
    <row r="16" spans="1:3" ht="15" x14ac:dyDescent="0.25">
      <c r="A16" s="86"/>
      <c r="C16" s="121" t="s">
        <v>243</v>
      </c>
    </row>
    <row r="17" spans="1:3" ht="15" x14ac:dyDescent="0.25">
      <c r="A17" s="86"/>
      <c r="C17" s="121"/>
    </row>
    <row r="18" spans="1:3" ht="15" x14ac:dyDescent="0.25">
      <c r="A18" s="86"/>
      <c r="C18" s="121"/>
    </row>
    <row r="19" spans="1:3" ht="15" customHeight="1" x14ac:dyDescent="0.25">
      <c r="A19" s="86"/>
      <c r="C19" s="123" t="s">
        <v>247</v>
      </c>
    </row>
    <row r="20" spans="1:3" ht="15" x14ac:dyDescent="0.25">
      <c r="A20" s="86"/>
      <c r="C20" s="124"/>
    </row>
    <row r="21" spans="1:3" ht="15" x14ac:dyDescent="0.25">
      <c r="A21" s="87"/>
      <c r="C21" s="124"/>
    </row>
    <row r="22" spans="1:3" ht="15" x14ac:dyDescent="0.2">
      <c r="C22" s="83"/>
    </row>
  </sheetData>
  <mergeCells count="6">
    <mergeCell ref="C3:C4"/>
    <mergeCell ref="C10:C12"/>
    <mergeCell ref="C7:C9"/>
    <mergeCell ref="C16:C18"/>
    <mergeCell ref="C19:C21"/>
    <mergeCell ref="C13:C15"/>
  </mergeCells>
  <dataValidations count="1">
    <dataValidation type="decimal" allowBlank="1" showInputMessage="1" showErrorMessage="1" errorTitle="Active cylinder ratio" error="You must set a value between zero and one." promptTitle="Active cylinder ratio" prompt="Set a value between zero and one." sqref="A4:A21">
      <formula1>0</formula1>
      <formula2>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Inputs</vt:lpstr>
      <vt:lpstr>NEDC-H</vt:lpstr>
      <vt:lpstr>WLTP-H</vt:lpstr>
      <vt:lpstr>NEDC-L</vt:lpstr>
      <vt:lpstr>WLTP-L</vt:lpstr>
      <vt:lpstr>prediction.WLTP</vt:lpstr>
      <vt:lpstr>gear_box_ratios</vt:lpstr>
      <vt:lpstr>active_cylinder_ratios</vt:lpstr>
      <vt:lpstr>T1_map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2017-02-02T12:13:01Z</dcterms:modified>
</cp:coreProperties>
</file>