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15" l="1"/>
  <c r="F3" i="15"/>
  <c r="F8" i="15"/>
  <c r="F7" i="15"/>
  <c r="F6" i="15"/>
  <c r="F5" i="15"/>
  <c r="F4" i="15" l="1"/>
  <c r="F87" i="15" l="1"/>
  <c r="F86" i="15"/>
  <c r="F67" i="15"/>
  <c r="F66" i="15"/>
  <c r="F65" i="15"/>
  <c r="F64" i="15"/>
  <c r="F61" i="15"/>
  <c r="F60" i="15"/>
  <c r="F55" i="15"/>
  <c r="F54" i="15"/>
  <c r="F53" i="15"/>
  <c r="F52" i="15"/>
  <c r="F59" i="15"/>
  <c r="F58" i="15"/>
  <c r="F56" i="15"/>
  <c r="F57" i="15"/>
  <c r="F49" i="15"/>
  <c r="F48" i="15"/>
  <c r="F47" i="15"/>
  <c r="F46" i="15"/>
  <c r="F45" i="15"/>
  <c r="F44" i="15"/>
  <c r="F43" i="15"/>
  <c r="F42" i="15"/>
  <c r="F41" i="15"/>
  <c r="F40" i="15"/>
  <c r="F39" i="15"/>
  <c r="F38" i="15"/>
  <c r="F37" i="15"/>
  <c r="F36" i="15"/>
  <c r="F35" i="15"/>
  <c r="F34" i="15"/>
  <c r="F19" i="15"/>
  <c r="F31" i="15"/>
  <c r="F30" i="15"/>
  <c r="F29" i="15"/>
  <c r="F28" i="15"/>
  <c r="F27" i="15"/>
  <c r="F26" i="15"/>
  <c r="F25" i="15"/>
  <c r="F24" i="15"/>
  <c r="F23" i="15"/>
  <c r="F22" i="15"/>
  <c r="F21" i="15"/>
  <c r="F20" i="15"/>
  <c r="F18" i="15"/>
  <c r="F17" i="15"/>
  <c r="F16" i="15"/>
  <c r="F15" i="15"/>
  <c r="F14" i="15"/>
  <c r="F13" i="15"/>
  <c r="F12" i="15"/>
  <c r="F11" i="15"/>
  <c r="F10" i="15"/>
  <c r="F2" i="15"/>
  <c r="F81" i="15" l="1"/>
  <c r="F82" i="15"/>
  <c r="F83" i="15" l="1"/>
  <c r="F80" i="15"/>
  <c r="F78" i="15"/>
  <c r="F77" i="15"/>
  <c r="F76" i="15"/>
  <c r="F75" i="15"/>
  <c r="F74" i="15"/>
  <c r="F73" i="15"/>
  <c r="F72" i="15"/>
  <c r="F71" i="15"/>
  <c r="F70" i="15"/>
</calcChain>
</file>

<file path=xl/sharedStrings.xml><?xml version="1.0" encoding="utf-8"?>
<sst xmlns="http://schemas.openxmlformats.org/spreadsheetml/2006/main" count="435" uniqueCount="295">
  <si>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</si>
  <si>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</si>
  <si>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</si>
  <si>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</si>
  <si>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</si>
  <si>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</si>
  <si>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</si>
  <si>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</si>
  <si>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</si>
  <si>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</si>
  <si>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</si>
  <si>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</si>
  <si>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</si>
  <si>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</si>
  <si>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</si>
  <si>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</si>
  <si>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</si>
  <si>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</si>
  <si>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</si>
  <si>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</si>
  <si>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</si>
  <si>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</si>
  <si>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</si>
  <si>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</si>
  <si>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</si>
  <si>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</si>
  <si>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</si>
  <si>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</si>
  <si>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</si>
  <si>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</si>
  <si>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</si>
  <si>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</si>
  <si>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</si>
  <si>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</si>
  <si>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</si>
  <si>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</si>
  <si>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</si>
  <si>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</si>
  <si>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</si>
  <si>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</si>
  <si>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</si>
  <si>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</si>
  <si>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</si>
  <si>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</si>
  <si>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</si>
  <si>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</si>
  <si>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</si>
  <si>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</si>
  <si>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</si>
  <si>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</si>
  <si>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</si>
  <si>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</si>
  <si>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</si>
  <si>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</si>
  <si>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</si>
  <si>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</si>
  <si>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</si>
  <si>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</si>
  <si>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</si>
  <si>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</si>
  <si>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</si>
  <si>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</si>
  <si>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</si>
  <si>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</si>
  <si>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</si>
  <si>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</si>
  <si>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</si>
  <si>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</si>
  <si>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</si>
  <si>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</si>
  <si>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</si>
  <si>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</si>
  <si>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</si>
  <si>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</si>
  <si>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</si>
  <si>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</si>
  <si>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</si>
  <si>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</si>
  <si>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</si>
  <si>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</si>
  <si>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</si>
  <si>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</si>
  <si>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</si>
  <si>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</si>
  <si>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</si>
  <si>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</si>
  <si>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</si>
  <si>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</si>
  <si>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</si>
  <si>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</si>
  <si>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</si>
  <si>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</si>
  <si>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</si>
  <si>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</si>
  <si>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</si>
  <si>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</si>
  <si>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</si>
  <si>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</si>
  <si>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</si>
  <si>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</si>
  <si>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</si>
  <si>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</si>
  <si>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</si>
  <si>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</si>
  <si>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</si>
  <si>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</si>
  <si>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</si>
  <si>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</si>
  <si>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</si>
  <si>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</si>
  <si>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</si>
  <si>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</si>
  <si>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</si>
  <si>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</si>
  <si>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</si>
  <si>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</si>
  <si>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</si>
  <si>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</si>
  <si>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</si>
  <si>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</si>
  <si>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</si>
  <si>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</si>
  <si>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</si>
  <si>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</si>
  <si>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</si>
  <si>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</si>
  <si>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</si>
  <si>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</si>
  <si>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</si>
  <si>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</si>
  <si>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</si>
  <si>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</si>
  <si>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</si>
  <si>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</si>
  <si>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</si>
  <si>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</si>
  <si>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</si>
  <si>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</si>
  <si>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</si>
  <si>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</si>
  <si>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</si>
  <si>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</si>
  <si>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</si>
  <si>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</si>
  <si>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</si>
  <si>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</si>
  <si>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</si>
  <si>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</si>
  <si>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</si>
  <si>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</si>
  <si>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</si>
  <si>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</si>
  <si>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</si>
  <si>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</si>
  <si>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</si>
  <si>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</si>
  <si>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</si>
  <si>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</si>
  <si>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</si>
  <si>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</si>
  <si>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</si>
  <si>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</si>
  <si>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</si>
  <si>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</si>
  <si>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</si>
  <si>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</si>
  <si>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</si>
  <si>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</si>
  <si>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</si>
  <si>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</si>
  <si>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</si>
  <si>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</si>
  <si>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</si>
  <si>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</si>
  <si>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</si>
  <si>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</si>
  <si>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</si>
  <si>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</si>
  <si>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</si>
  <si>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</si>
  <si>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</si>
  <si>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</si>
  <si>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</si>
  <si>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</si>
  <si>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</si>
  <si>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</si>
  <si>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</si>
  <si>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</si>
  <si>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</si>
  <si>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</si>
  <si>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</si>
  <si>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</si>
  <si>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</si>
  <si>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</si>
  <si>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</si>
  <si>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</si>
  <si>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</si>
  <si>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</si>
  <si>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</si>
  <si>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</si>
  <si>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</si>
  <si>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</si>
  <si>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</si>
  <si>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</si>
  <si>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</si>
  <si>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</si>
  <si>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</si>
  <si>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</si>
  <si>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</si>
  <si>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</si>
  <si>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</si>
  <si>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</si>
  <si>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</si>
  <si>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</si>
  <si>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</si>
  <si>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</si>
  <si>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</si>
  <si>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</si>
  <si>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</si>
  <si>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</si>
  <si>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</si>
  <si>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</si>
  <si>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</si>
  <si>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</si>
  <si>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</si>
  <si>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</si>
  <si>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</si>
  <si>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</si>
  <si>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</si>
  <si>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</si>
  <si>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</si>
  <si>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</si>
  <si>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</si>
  <si>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</si>
  <si>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</si>
  <si>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</si>
  <si>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</si>
  <si>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</si>
  <si>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</si>
  <si>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</si>
  <si>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</si>
  <si>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</si>
  <si>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</si>
  <si>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</si>
  <si>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</si>
  <si>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</si>
  <si>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</si>
  <si>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</si>
  <si>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</si>
  <si>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</si>
  <si>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</si>
  <si>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</si>
  <si>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</si>
  <si>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</si>
  <si>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</si>
  <si>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</si>
  <si>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</si>
  <si>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</si>
  <si>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</si>
  <si>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</si>
  <si>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</si>
  <si>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</si>
  <si>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</si>
  <si>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</si>
  <si>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</si>
  <si>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</si>
  <si>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</si>
  <si>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</si>
  <si>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</si>
  <si>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</si>
  <si>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</si>
  <si>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</si>
  <si>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</si>
  <si>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</si>
  <si>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</si>
  <si>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</si>
  <si>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</si>
  <si>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</si>
  <si>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</si>
  <si>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</si>
  <si>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</si>
  <si>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</si>
  <si>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</si>
  <si>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family_type</t>
  </si>
  <si>
    <t>ta_id</t>
  </si>
  <si>
    <t>oem_id</t>
  </si>
  <si>
    <t>ta_counter</t>
  </si>
  <si>
    <t>ta_year</t>
  </si>
  <si>
    <t>Type Approval sequence number</t>
  </si>
  <si>
    <t>Type Approval year</t>
  </si>
  <si>
    <t>World Manufacturer identifier</t>
  </si>
  <si>
    <t>Technologies (OEM declared)</t>
  </si>
  <si>
    <t>Family Type ('IP', 'RL', 'RM', 'PR')</t>
  </si>
  <si>
    <t>2.2.6</t>
  </si>
  <si>
    <t>Type Approval identifier (Section 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</si>
</sst>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0" fillId="0" borderId="0" xfId="0" applyProtection="1">
      <protection hidden="1"/>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1" fontId="6" fillId="2" borderId="0" xfId="0" applyNumberFormat="1" applyFont="1" applyFill="1" applyAlignment="1" applyProtection="1">
      <alignment horizontal="right" vertical="center"/>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ht="14.45" x14ac:dyDescent="0.35"/>
    <row r="2" spans="1:1" ht="14.45" x14ac:dyDescent="0.35"/>
    <row r="3" spans="1:1" ht="14.45" x14ac:dyDescent="0.35"/>
    <row r="4" spans="1:1" ht="14.45" x14ac:dyDescent="0.35"/>
    <row r="5" spans="1:1" ht="14.45" x14ac:dyDescent="0.35"/>
    <row r="6" spans="1:1" ht="14.45" x14ac:dyDescent="0.35"/>
    <row r="7" spans="1:1" ht="14.45" x14ac:dyDescent="0.35"/>
    <row r="8" spans="1:1" ht="14.45" x14ac:dyDescent="0.35"/>
    <row r="9" spans="1:1" ht="14.45" x14ac:dyDescent="0.35"/>
    <row r="10" spans="1:1" ht="14.45" x14ac:dyDescent="0.35"/>
    <row r="11" spans="1:1" ht="14.45" x14ac:dyDescent="0.35"/>
    <row r="12" spans="1:1" ht="14.45" x14ac:dyDescent="0.35"/>
    <row r="13" spans="1:1" ht="14.45" x14ac:dyDescent="0.35"/>
    <row r="14" spans="1:1" s="110" customFormat="1" ht="15" customHeight="1" x14ac:dyDescent="0.25">
      <c r="A14" s="110" t="s">
        <v>256</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t="14.45" hidden="1" x14ac:dyDescent="0.35"/>
    <row r="52" spans="2:2" ht="14.45" hidden="1" x14ac:dyDescent="0.35"/>
    <row r="53" spans="2:2" ht="14.45" hidden="1" x14ac:dyDescent="0.35"/>
    <row r="54" spans="2:2" ht="14.45" hidden="1" x14ac:dyDescent="0.35">
      <c r="B54" s="20"/>
    </row>
    <row r="55" spans="2:2" ht="14.45" hidden="1" x14ac:dyDescent="0.35">
      <c r="B55" s="20"/>
    </row>
    <row r="56" spans="2:2" ht="14.45" hidden="1" x14ac:dyDescent="0.35">
      <c r="B56" s="20"/>
    </row>
    <row r="57" spans="2:2" ht="14.45" hidden="1" x14ac:dyDescent="0.3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ht="14.45" x14ac:dyDescent="0.35">
      <c r="A1" s="16" t="s">
        <v>18</v>
      </c>
      <c r="B1" s="9" t="s">
        <v>19</v>
      </c>
      <c r="C1" s="11" t="s">
        <v>20</v>
      </c>
      <c r="D1" s="11" t="s">
        <v>21</v>
      </c>
      <c r="E1" s="17" t="s">
        <v>59</v>
      </c>
      <c r="F1" s="23" t="s">
        <v>13</v>
      </c>
      <c r="G1" s="23" t="s">
        <v>13</v>
      </c>
    </row>
    <row r="2" spans="1:8" ht="14.45" x14ac:dyDescent="0.35">
      <c r="A2" s="61" t="s">
        <v>104</v>
      </c>
      <c r="B2" s="62" t="s">
        <v>250</v>
      </c>
      <c r="C2" s="85" t="s">
        <v>293</v>
      </c>
      <c r="D2" s="18"/>
      <c r="E2" s="63" t="s">
        <v>61</v>
      </c>
      <c r="F2" s="104" t="str">
        <f>HYPERLINK("https://co2mpas.io/glossary.html#term-input-version",G2)</f>
        <v>The version of the input-file</v>
      </c>
      <c r="G2" s="64" t="s">
        <v>81</v>
      </c>
    </row>
    <row r="3" spans="1:8" x14ac:dyDescent="0.25">
      <c r="A3" s="106" t="s">
        <v>273</v>
      </c>
      <c r="B3" s="107" t="s">
        <v>272</v>
      </c>
      <c r="C3" t="str">
        <f>IF(COUNTA($C$4:$C$8)=5, CONCATENATE($C$7,"-",$C$4,"-",UPPER($C$5),"-",TEXT($C$6,"0000"),"-",TEXT($C$8,"0000")), "")</f>
        <v/>
      </c>
      <c r="D3" s="18"/>
      <c r="E3" s="26" t="s">
        <v>61</v>
      </c>
      <c r="F3" s="104" t="str">
        <f>HYPERLINK("https://co2mpas.io/glossary.html#term-vehicle-family-id","Individual code for simulated vehicle. Automatically built from items C4:C8")</f>
        <v>Individual code for simulated vehicle. Automatically built from items C4:C8</v>
      </c>
      <c r="G3" s="19" t="s">
        <v>282</v>
      </c>
    </row>
    <row r="4" spans="1:8" x14ac:dyDescent="0.25">
      <c r="A4" s="106" t="s">
        <v>294</v>
      </c>
      <c r="B4" s="107" t="s">
        <v>284</v>
      </c>
      <c r="C4" s="121"/>
      <c r="D4" s="18"/>
      <c r="E4" s="26" t="s">
        <v>84</v>
      </c>
      <c r="F4" s="104" t="str">
        <f>HYPERLINK("https://co2mpas.io/glossary.html#term-vehicle-family-id","EC type-approval number Section 1 (Member State numeric code)")</f>
        <v>EC type-approval number Section 1 (Member State numeric code)</v>
      </c>
      <c r="G4" s="19"/>
    </row>
    <row r="5" spans="1:8" x14ac:dyDescent="0.25">
      <c r="A5" s="106" t="s">
        <v>290</v>
      </c>
      <c r="B5" s="107" t="s">
        <v>285</v>
      </c>
      <c r="C5" s="108"/>
      <c r="D5" s="18"/>
      <c r="E5" s="26" t="s">
        <v>61</v>
      </c>
      <c r="F5" s="104" t="str">
        <f>HYPERLINK("https://co2mpas.io/glossary.html#term-vehicle-family-id","OEM code as defined in ISO 3780:2009. Alphanumeric")</f>
        <v>OEM code as defined in ISO 3780:2009. Alphanumeric</v>
      </c>
      <c r="G5" s="19"/>
    </row>
    <row r="6" spans="1:8" x14ac:dyDescent="0.25">
      <c r="A6" s="106" t="s">
        <v>289</v>
      </c>
      <c r="B6" s="107" t="s">
        <v>287</v>
      </c>
      <c r="C6" s="105"/>
      <c r="D6" s="18"/>
      <c r="E6" s="26" t="s">
        <v>84</v>
      </c>
      <c r="F6" s="104" t="str">
        <f>HYPERLINK("https://co2mpas.io/glossary.html#term-vehicle-family-id","Type approval year (e.g 2017)")</f>
        <v>Type approval year (e.g 2017)</v>
      </c>
      <c r="G6" s="19"/>
    </row>
    <row r="7" spans="1:8" x14ac:dyDescent="0.25">
      <c r="A7" s="106" t="s">
        <v>292</v>
      </c>
      <c r="B7" s="107" t="s">
        <v>283</v>
      </c>
      <c r="C7" s="108"/>
      <c r="D7" s="18"/>
      <c r="E7" s="26" t="s">
        <v>61</v>
      </c>
      <c r="F7" s="104" t="str">
        <f>HYPERLINK("https://co2mpas.io/glossary.html#term-vehicle-family-id","Family type code (interpolation, road load, etc.). Enumeration")</f>
        <v>Family type code (interpolation, road load, etc.). Enumeration</v>
      </c>
      <c r="G7" s="19"/>
    </row>
    <row r="8" spans="1:8" x14ac:dyDescent="0.25">
      <c r="A8" s="106" t="s">
        <v>288</v>
      </c>
      <c r="B8" s="107" t="s">
        <v>286</v>
      </c>
      <c r="C8" s="105"/>
      <c r="D8" s="18"/>
      <c r="E8" s="26" t="s">
        <v>84</v>
      </c>
      <c r="F8" s="104" t="str">
        <f>HYPERLINK("https://co2mpas.io/glossary.html#term-vehicle-family-id","4 digit sequence number corresponding to the type-approved vehicle. Numeric")</f>
        <v>4 digit sequence number corresponding to the type-approved vehicle. Numeric</v>
      </c>
      <c r="G8" s="19"/>
    </row>
    <row r="9" spans="1:8" customFormat="1" ht="14.45" x14ac:dyDescent="0.35">
      <c r="F9" s="109"/>
    </row>
    <row r="10" spans="1:8" ht="14.45" x14ac:dyDescent="0.35">
      <c r="A10" s="20" t="s">
        <v>107</v>
      </c>
      <c r="B10" s="65" t="s">
        <v>30</v>
      </c>
      <c r="C10" s="44"/>
      <c r="D10" s="18"/>
      <c r="E10" s="26" t="s">
        <v>61</v>
      </c>
      <c r="F10" s="104" t="str">
        <f>HYPERLINK(CONCATENATE("https://co2mpas.io/glossary.html#term-",SUBSTITUTE(B10,"_","-")),G10)</f>
        <v>Type of fuel used in the test: diesel, gasoline, LPG, NG or biomethane, ethanol(E85), biodiesel</v>
      </c>
      <c r="G10" s="19" t="s">
        <v>165</v>
      </c>
      <c r="H10" s="18"/>
    </row>
    <row r="11" spans="1:8" ht="14.45" x14ac:dyDescent="0.35">
      <c r="A11" s="20" t="s">
        <v>108</v>
      </c>
      <c r="B11" s="65" t="s">
        <v>36</v>
      </c>
      <c r="C11" s="45"/>
      <c r="D11" s="18" t="s">
        <v>0</v>
      </c>
      <c r="E11" s="26" t="s">
        <v>60</v>
      </c>
      <c r="F11" s="104" t="str">
        <f t="shared" ref="F11:F31" si="0">HYPERLINK(CONCATENATE("https://co2mpas.io/glossary.html#term-",SUBSTITUTE(B11,"_","-")),G11)</f>
        <v>Lower heating value of fuel used in the test</v>
      </c>
      <c r="G11" s="19" t="s">
        <v>167</v>
      </c>
    </row>
    <row r="12" spans="1:8" ht="14.45" x14ac:dyDescent="0.35">
      <c r="A12" s="20" t="s">
        <v>109</v>
      </c>
      <c r="B12" s="66" t="s">
        <v>209</v>
      </c>
      <c r="C12" s="12"/>
      <c r="D12" s="18" t="s">
        <v>219</v>
      </c>
      <c r="E12" s="26" t="s">
        <v>60</v>
      </c>
      <c r="F12" s="104" t="str">
        <f t="shared" si="0"/>
        <v>% of carbon in the fuel by weight. Eg 85.5%</v>
      </c>
      <c r="G12" s="19" t="s">
        <v>229</v>
      </c>
    </row>
    <row r="13" spans="1:8" ht="14.45" x14ac:dyDescent="0.35">
      <c r="A13" s="20" t="s">
        <v>110</v>
      </c>
      <c r="B13" s="66" t="s">
        <v>203</v>
      </c>
      <c r="C13" s="13"/>
      <c r="D13" s="18"/>
      <c r="E13" s="26" t="s">
        <v>61</v>
      </c>
      <c r="F13" s="104" t="str">
        <f t="shared" si="0"/>
        <v>Positive ignition or compression ignition</v>
      </c>
      <c r="G13" s="19" t="s">
        <v>111</v>
      </c>
    </row>
    <row r="14" spans="1:8" ht="14.45" x14ac:dyDescent="0.35">
      <c r="A14" s="20" t="s">
        <v>112</v>
      </c>
      <c r="B14" s="65" t="s">
        <v>27</v>
      </c>
      <c r="C14" s="45"/>
      <c r="D14" s="18" t="s">
        <v>2</v>
      </c>
      <c r="E14" s="26" t="s">
        <v>60</v>
      </c>
      <c r="F14" s="104" t="str">
        <f t="shared" si="0"/>
        <v>Engine capacity in cubic centimeters</v>
      </c>
      <c r="G14" s="19" t="s">
        <v>93</v>
      </c>
    </row>
    <row r="15" spans="1:8" ht="14.45" x14ac:dyDescent="0.35">
      <c r="A15" s="20" t="s">
        <v>113</v>
      </c>
      <c r="B15" s="65" t="s">
        <v>28</v>
      </c>
      <c r="C15" s="45"/>
      <c r="D15" s="18" t="s">
        <v>1</v>
      </c>
      <c r="E15" s="26" t="s">
        <v>60</v>
      </c>
      <c r="F15" s="104" t="str">
        <f t="shared" si="0"/>
        <v>Engine stroke in mm</v>
      </c>
      <c r="G15" s="19" t="s">
        <v>94</v>
      </c>
    </row>
    <row r="16" spans="1:8" ht="14.45" x14ac:dyDescent="0.35">
      <c r="A16" s="20" t="s">
        <v>114</v>
      </c>
      <c r="B16" s="65" t="s">
        <v>34</v>
      </c>
      <c r="C16" s="45"/>
      <c r="D16" s="18" t="s">
        <v>160</v>
      </c>
      <c r="E16" s="26" t="s">
        <v>60</v>
      </c>
      <c r="F16" s="104" t="str">
        <f t="shared" si="0"/>
        <v>Idle speed - warm conditions</v>
      </c>
      <c r="G16" s="19" t="s">
        <v>99</v>
      </c>
    </row>
    <row r="17" spans="1:7" ht="40.5" customHeight="1" x14ac:dyDescent="0.3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2" t="s">
        <v>116</v>
      </c>
      <c r="B18" s="65" t="s">
        <v>29</v>
      </c>
      <c r="C18" s="12"/>
      <c r="D18" s="18"/>
      <c r="E18" s="26" t="s">
        <v>60</v>
      </c>
      <c r="F18" s="104" t="str">
        <f t="shared" si="0"/>
        <v>Final drive ratio. If the car has two different final drive ratios please leave it blank and provide the final drive ratios in gear_box_ratios tab</v>
      </c>
      <c r="G18" s="67" t="s">
        <v>279</v>
      </c>
    </row>
    <row r="19" spans="1:7" x14ac:dyDescent="0.25">
      <c r="A19" s="112"/>
      <c r="B19" s="65" t="s">
        <v>274</v>
      </c>
      <c r="C19" s="38" t="s">
        <v>275</v>
      </c>
      <c r="D19" s="18"/>
      <c r="E19" s="26" t="s">
        <v>62</v>
      </c>
      <c r="F19" s="104" t="str">
        <f>HYPERLINK(CONCATENATE("https://co2mpas.io/glossary.html#term-",SUBSTITUTE(B18,"_","-")),G19)</f>
        <v>Final drive ratios [ratio 1, ratio 2, ...] see relevant column in sheet (gear_box_ratios)</v>
      </c>
      <c r="G19" s="19" t="s">
        <v>276</v>
      </c>
    </row>
    <row r="20" spans="1:7" ht="14.45" x14ac:dyDescent="0.35">
      <c r="A20" s="20" t="s">
        <v>217</v>
      </c>
      <c r="B20" s="65" t="s">
        <v>218</v>
      </c>
      <c r="C20" s="12"/>
      <c r="D20" s="18"/>
      <c r="E20" s="26" t="s">
        <v>61</v>
      </c>
      <c r="F20" s="104" t="str">
        <f t="shared" si="0"/>
        <v>Tyre code (e.g., P195/55R16 85H) of the tyres used in the WLTP test.</v>
      </c>
      <c r="G20" s="67" t="s">
        <v>211</v>
      </c>
    </row>
    <row r="21" spans="1:7" ht="14.45" x14ac:dyDescent="0.35">
      <c r="A21" s="20" t="s">
        <v>117</v>
      </c>
      <c r="B21" s="65" t="s">
        <v>33</v>
      </c>
      <c r="C21" s="44"/>
      <c r="D21" s="18"/>
      <c r="E21" s="26" t="s">
        <v>61</v>
      </c>
      <c r="F21" s="104" t="str">
        <f t="shared" si="0"/>
        <v>Gearbox type: automatic/manual/CVT</v>
      </c>
      <c r="G21" s="19" t="s">
        <v>118</v>
      </c>
    </row>
    <row r="22" spans="1:7" ht="26.1" x14ac:dyDescent="0.35">
      <c r="A22" s="20" t="s">
        <v>119</v>
      </c>
      <c r="B22" s="65" t="s">
        <v>63</v>
      </c>
      <c r="C22" s="45"/>
      <c r="D22" s="18" t="s">
        <v>14</v>
      </c>
      <c r="E22" s="26" t="s">
        <v>60</v>
      </c>
      <c r="F22" s="104" t="str">
        <f t="shared" si="0"/>
        <v>Start-stop activation time elapsed from test start, how many seconds after the NEDC test the S/S system is expected to be enabled</v>
      </c>
      <c r="G22" s="19" t="s">
        <v>120</v>
      </c>
    </row>
    <row r="23" spans="1:7" ht="14.45" x14ac:dyDescent="0.35">
      <c r="A23" s="20" t="s">
        <v>121</v>
      </c>
      <c r="B23" s="65" t="s">
        <v>22</v>
      </c>
      <c r="C23" s="12"/>
      <c r="D23" s="18" t="s">
        <v>23</v>
      </c>
      <c r="E23" s="26" t="s">
        <v>60</v>
      </c>
      <c r="F23" s="104" t="str">
        <f t="shared" si="0"/>
        <v>Alternator nominal voltage</v>
      </c>
      <c r="G23" s="19" t="s">
        <v>58</v>
      </c>
    </row>
    <row r="24" spans="1:7" ht="14.45" x14ac:dyDescent="0.35">
      <c r="A24" s="20" t="s">
        <v>125</v>
      </c>
      <c r="B24" s="65" t="s">
        <v>64</v>
      </c>
      <c r="C24" s="46"/>
      <c r="D24" s="18" t="s">
        <v>3</v>
      </c>
      <c r="E24" s="26" t="s">
        <v>60</v>
      </c>
      <c r="F24" s="104" t="str">
        <f t="shared" si="0"/>
        <v>Alternator maximum power</v>
      </c>
      <c r="G24" s="19" t="s">
        <v>125</v>
      </c>
    </row>
    <row r="25" spans="1:7" ht="14.45" x14ac:dyDescent="0.35">
      <c r="A25" s="20" t="s">
        <v>79</v>
      </c>
      <c r="B25" s="65" t="s">
        <v>26</v>
      </c>
      <c r="C25" s="45"/>
      <c r="D25" s="18" t="s">
        <v>24</v>
      </c>
      <c r="E25" s="26" t="s">
        <v>60</v>
      </c>
      <c r="F25" s="104" t="str">
        <f t="shared" si="0"/>
        <v>Battery capacity</v>
      </c>
      <c r="G25" s="19" t="s">
        <v>79</v>
      </c>
    </row>
    <row r="26" spans="1:7" x14ac:dyDescent="0.25">
      <c r="A26" s="20" t="s">
        <v>122</v>
      </c>
      <c r="B26" s="65" t="s">
        <v>230</v>
      </c>
      <c r="C26" s="45"/>
      <c r="D26" s="18" t="s">
        <v>105</v>
      </c>
      <c r="E26" s="26" t="s">
        <v>60</v>
      </c>
      <c r="F26" s="104" t="str">
        <f t="shared" si="0"/>
        <v>Initial temperature of the test cell during WLTP-H test. Default value = 23 °C</v>
      </c>
      <c r="G26" s="19" t="s">
        <v>124</v>
      </c>
    </row>
    <row r="27" spans="1:7" x14ac:dyDescent="0.25">
      <c r="A27" s="20" t="s">
        <v>123</v>
      </c>
      <c r="B27" s="65" t="s">
        <v>231</v>
      </c>
      <c r="C27" s="45"/>
      <c r="D27" s="18" t="s">
        <v>105</v>
      </c>
      <c r="E27" s="26" t="s">
        <v>60</v>
      </c>
      <c r="F27" s="104" t="str">
        <f t="shared" si="0"/>
        <v>Initial temperature of the test cell during WLTP-L test. Default value = 23 °C</v>
      </c>
      <c r="G27" s="19" t="s">
        <v>212</v>
      </c>
    </row>
    <row r="28" spans="1:7" ht="27" customHeight="1" x14ac:dyDescent="0.35">
      <c r="A28" s="20" t="s">
        <v>126</v>
      </c>
      <c r="B28" s="65" t="s">
        <v>25</v>
      </c>
      <c r="C28" s="12"/>
      <c r="D28" s="18"/>
      <c r="E28" s="26" t="s">
        <v>60</v>
      </c>
      <c r="F28" s="104" t="str">
        <f t="shared" si="0"/>
        <v>Average alternator efficiency as declared by the manufacturer; if not provided equal to default value = 0.67</v>
      </c>
      <c r="G28" s="19" t="s">
        <v>127</v>
      </c>
    </row>
    <row r="29" spans="1:7" x14ac:dyDescent="0.25">
      <c r="A29" s="20" t="s">
        <v>31</v>
      </c>
      <c r="B29" s="65" t="s">
        <v>32</v>
      </c>
      <c r="C29" s="38" t="s">
        <v>249</v>
      </c>
      <c r="D29" s="18"/>
      <c r="E29" s="26" t="s">
        <v>62</v>
      </c>
      <c r="F29" s="104" t="str">
        <f t="shared" si="0"/>
        <v>Gear box ratios [ratio gear 1, ratio gear 2, ...] see relevant sheet (gear_box_ratios)</v>
      </c>
      <c r="G29" s="19" t="s">
        <v>216</v>
      </c>
    </row>
    <row r="30" spans="1:7" x14ac:dyDescent="0.25">
      <c r="A30" s="20" t="s">
        <v>68</v>
      </c>
      <c r="B30" s="65" t="s">
        <v>73</v>
      </c>
      <c r="C30" s="38" t="s">
        <v>78</v>
      </c>
      <c r="D30" s="18" t="s">
        <v>160</v>
      </c>
      <c r="E30" s="26" t="s">
        <v>62</v>
      </c>
      <c r="F30" s="104" t="str">
        <f t="shared" si="0"/>
        <v>T1 map speed. See relevant sheet (T1_map)</v>
      </c>
      <c r="G30" s="19" t="s">
        <v>100</v>
      </c>
    </row>
    <row r="31" spans="1:7" x14ac:dyDescent="0.25">
      <c r="A31" s="20" t="s">
        <v>69</v>
      </c>
      <c r="B31" s="65" t="s">
        <v>74</v>
      </c>
      <c r="C31" s="38" t="s">
        <v>255</v>
      </c>
      <c r="D31" s="18" t="s">
        <v>3</v>
      </c>
      <c r="E31" s="26" t="s">
        <v>62</v>
      </c>
      <c r="F31" s="104" t="str">
        <f t="shared" si="0"/>
        <v>T1 map power. See relevant sheet (T1_map)</v>
      </c>
      <c r="G31" s="19" t="s">
        <v>101</v>
      </c>
    </row>
    <row r="32" spans="1:7" ht="14.45" x14ac:dyDescent="0.35">
      <c r="B32" s="65"/>
      <c r="C32" s="68"/>
      <c r="D32" s="18"/>
      <c r="F32" s="19"/>
      <c r="G32" s="19"/>
    </row>
    <row r="33" spans="1:7" ht="14.45" x14ac:dyDescent="0.35">
      <c r="A33" s="69" t="s">
        <v>11</v>
      </c>
      <c r="B33" s="9"/>
      <c r="C33" s="14"/>
      <c r="D33" s="14"/>
      <c r="E33" s="25"/>
      <c r="F33" s="24"/>
      <c r="G33" s="24"/>
    </row>
    <row r="34" spans="1:7" ht="14.45" x14ac:dyDescent="0.35">
      <c r="A34" s="20" t="s">
        <v>129</v>
      </c>
      <c r="B34" s="27" t="s">
        <v>40</v>
      </c>
      <c r="C34" s="45"/>
      <c r="D34" s="18" t="s">
        <v>9</v>
      </c>
      <c r="E34" s="26" t="s">
        <v>60</v>
      </c>
      <c r="F34" s="104" t="str">
        <f>HYPERLINK("https://co2mpas.io/glossary.html#term-vehicle-mass-wltp-h",G34)</f>
        <v>Dyno applied mass WLTP-H</v>
      </c>
      <c r="G34" s="19" t="s">
        <v>128</v>
      </c>
    </row>
    <row r="35" spans="1:7" ht="14.45" x14ac:dyDescent="0.35">
      <c r="A35" s="20" t="s">
        <v>131</v>
      </c>
      <c r="B35" s="27" t="s">
        <v>37</v>
      </c>
      <c r="C35" s="46"/>
      <c r="D35" s="18" t="s">
        <v>6</v>
      </c>
      <c r="E35" s="26" t="s">
        <v>60</v>
      </c>
      <c r="F35" s="104" t="str">
        <f>HYPERLINK("https://co2mpas.io/glossary.html#term-f0-wltp-h",G35)</f>
        <v>F0 road load coefficient WLTP-H</v>
      </c>
      <c r="G35" s="19" t="s">
        <v>176</v>
      </c>
    </row>
    <row r="36" spans="1:7" ht="14.45" x14ac:dyDescent="0.35">
      <c r="A36" s="20" t="s">
        <v>132</v>
      </c>
      <c r="B36" s="27" t="s">
        <v>38</v>
      </c>
      <c r="C36" s="46"/>
      <c r="D36" s="18" t="s">
        <v>7</v>
      </c>
      <c r="E36" s="26" t="s">
        <v>60</v>
      </c>
      <c r="F36" s="104" t="str">
        <f>HYPERLINK("https://co2mpas.io/glossary.html#term-f1-wltp-h",G36)</f>
        <v>F1 road load coefficient WLTP-H</v>
      </c>
      <c r="G36" s="19" t="s">
        <v>177</v>
      </c>
    </row>
    <row r="37" spans="1:7" ht="14.45" x14ac:dyDescent="0.35">
      <c r="A37" s="20" t="s">
        <v>133</v>
      </c>
      <c r="B37" s="27" t="s">
        <v>39</v>
      </c>
      <c r="C37" s="46"/>
      <c r="D37" s="18" t="s">
        <v>8</v>
      </c>
      <c r="E37" s="26" t="s">
        <v>60</v>
      </c>
      <c r="F37" s="104" t="str">
        <f>HYPERLINK("https://co2mpas.io/glossary.html#term-f2-wltp-h",G37)</f>
        <v>F2 road load coefficient WLTP-H</v>
      </c>
      <c r="G37" s="19" t="s">
        <v>178</v>
      </c>
    </row>
    <row r="38" spans="1:7" ht="14.45" x14ac:dyDescent="0.35">
      <c r="A38" s="20" t="s">
        <v>130</v>
      </c>
      <c r="B38" s="27" t="s">
        <v>48</v>
      </c>
      <c r="C38" s="45"/>
      <c r="D38" s="18" t="s">
        <v>9</v>
      </c>
      <c r="E38" s="26" t="s">
        <v>60</v>
      </c>
      <c r="F38" s="104" t="str">
        <f>HYPERLINK("https://co2mpas.io/glossary.html#term-vehicle-mass-wltp-l",G38)</f>
        <v>Dyno applied mass WLTP-L</v>
      </c>
      <c r="G38" s="19" t="s">
        <v>179</v>
      </c>
    </row>
    <row r="39" spans="1:7" ht="14.45" x14ac:dyDescent="0.35">
      <c r="A39" s="20" t="s">
        <v>134</v>
      </c>
      <c r="B39" s="27" t="s">
        <v>45</v>
      </c>
      <c r="C39" s="46"/>
      <c r="D39" s="18" t="s">
        <v>6</v>
      </c>
      <c r="E39" s="26" t="s">
        <v>60</v>
      </c>
      <c r="F39" s="104" t="str">
        <f>HYPERLINK("https://co2mpas.io/glossary.html#term-f0-wltp-l",G39)</f>
        <v>F0 road load coefficient WLTP-L</v>
      </c>
      <c r="G39" s="19" t="s">
        <v>180</v>
      </c>
    </row>
    <row r="40" spans="1:7" ht="14.45" x14ac:dyDescent="0.35">
      <c r="A40" s="20" t="s">
        <v>135</v>
      </c>
      <c r="B40" s="27" t="s">
        <v>46</v>
      </c>
      <c r="C40" s="46"/>
      <c r="D40" s="18" t="s">
        <v>7</v>
      </c>
      <c r="E40" s="26" t="s">
        <v>60</v>
      </c>
      <c r="F40" s="104" t="str">
        <f>HYPERLINK("https://co2mpas.io/glossary.html#term-f1-wltp-l",G40)</f>
        <v>F1 road load coefficient WLTP-L</v>
      </c>
      <c r="G40" s="19" t="s">
        <v>181</v>
      </c>
    </row>
    <row r="41" spans="1:7" ht="14.45" x14ac:dyDescent="0.35">
      <c r="A41" s="20" t="s">
        <v>136</v>
      </c>
      <c r="B41" s="27" t="s">
        <v>47</v>
      </c>
      <c r="C41" s="46"/>
      <c r="D41" s="18" t="s">
        <v>8</v>
      </c>
      <c r="E41" s="26" t="s">
        <v>60</v>
      </c>
      <c r="F41" s="104" t="str">
        <f>HYPERLINK("https://co2mpas.io/glossary.html#term-f1-wltp-l",G41)</f>
        <v>F2 road load coefficient WLTP-L</v>
      </c>
      <c r="G41" s="19" t="s">
        <v>182</v>
      </c>
    </row>
    <row r="42" spans="1:7" ht="14.45" x14ac:dyDescent="0.35">
      <c r="A42" s="20" t="s">
        <v>198</v>
      </c>
      <c r="B42" s="27" t="s">
        <v>204</v>
      </c>
      <c r="C42" s="45"/>
      <c r="D42" s="18" t="s">
        <v>9</v>
      </c>
      <c r="E42" s="26" t="s">
        <v>60</v>
      </c>
      <c r="F42" s="104" t="str">
        <f>HYPERLINK("https://co2mpas.io/glossary.html#term-vehicle-mass-nedc-h",G42)</f>
        <v>Inertia class of NEDC-H - Do not correct for rotating parts</v>
      </c>
      <c r="G42" s="19" t="s">
        <v>189</v>
      </c>
    </row>
    <row r="43" spans="1:7" ht="14.45" x14ac:dyDescent="0.35">
      <c r="A43" s="20" t="s">
        <v>199</v>
      </c>
      <c r="B43" s="70" t="s">
        <v>205</v>
      </c>
      <c r="C43" s="47"/>
      <c r="D43" s="18" t="s">
        <v>6</v>
      </c>
      <c r="E43" s="26" t="s">
        <v>60</v>
      </c>
      <c r="F43" s="104" t="str">
        <f>HYPERLINK("https://co2mpas.io/glossary.html#term-f0-nedc-h",G43)</f>
        <v>F0 road load coefficient NEDC-H</v>
      </c>
      <c r="G43" s="19" t="s">
        <v>188</v>
      </c>
    </row>
    <row r="44" spans="1:7" ht="14.45" x14ac:dyDescent="0.35">
      <c r="A44" s="20" t="s">
        <v>200</v>
      </c>
      <c r="B44" s="27" t="s">
        <v>206</v>
      </c>
      <c r="C44" s="46"/>
      <c r="D44" s="18" t="s">
        <v>7</v>
      </c>
      <c r="E44" s="26" t="s">
        <v>60</v>
      </c>
      <c r="F44" s="104" t="str">
        <f>HYPERLINK("https://co2mpas.io/glossary.html#term-f1-nedc-h",G44)</f>
        <v>F1 road load coefficient NEDC-H</v>
      </c>
      <c r="G44" s="19" t="s">
        <v>187</v>
      </c>
    </row>
    <row r="45" spans="1:7" ht="14.45" x14ac:dyDescent="0.35">
      <c r="A45" s="20" t="s">
        <v>201</v>
      </c>
      <c r="B45" s="27" t="s">
        <v>207</v>
      </c>
      <c r="C45" s="46"/>
      <c r="D45" s="18" t="s">
        <v>8</v>
      </c>
      <c r="E45" s="26" t="s">
        <v>60</v>
      </c>
      <c r="F45" s="104" t="str">
        <f>HYPERLINK("https://co2mpas.io/glossary.html#term-f2-nedc-h",G45)</f>
        <v>F2 road load coefficient NEDC-H</v>
      </c>
      <c r="G45" s="19" t="s">
        <v>186</v>
      </c>
    </row>
    <row r="46" spans="1:7" ht="14.45" x14ac:dyDescent="0.35">
      <c r="A46" s="20" t="s">
        <v>168</v>
      </c>
      <c r="B46" s="70" t="s">
        <v>190</v>
      </c>
      <c r="C46" s="45"/>
      <c r="D46" s="18" t="s">
        <v>9</v>
      </c>
      <c r="E46" s="26" t="s">
        <v>60</v>
      </c>
      <c r="F46" s="104" t="str">
        <f>HYPERLINK("https://co2mpas.io/glossary.html#term-vehicle-mass-nedc-l",G46)</f>
        <v>Inertia class of NEDC-L - Do not correct for rotating parts</v>
      </c>
      <c r="G46" s="19" t="s">
        <v>175</v>
      </c>
    </row>
    <row r="47" spans="1:7" ht="14.45" x14ac:dyDescent="0.35">
      <c r="A47" s="20" t="s">
        <v>169</v>
      </c>
      <c r="B47" s="70" t="s">
        <v>172</v>
      </c>
      <c r="C47" s="47"/>
      <c r="D47" s="18" t="s">
        <v>6</v>
      </c>
      <c r="E47" s="26" t="s">
        <v>60</v>
      </c>
      <c r="F47" s="104" t="str">
        <f>HYPERLINK("https://co2mpas.io/glossary.html#term-f0-nedc-l",G47)</f>
        <v>F0 road load coefficient NEDC-L</v>
      </c>
      <c r="G47" s="19" t="s">
        <v>183</v>
      </c>
    </row>
    <row r="48" spans="1:7" x14ac:dyDescent="0.25">
      <c r="A48" s="20" t="s">
        <v>170</v>
      </c>
      <c r="B48" s="70" t="s">
        <v>173</v>
      </c>
      <c r="C48" s="46"/>
      <c r="D48" s="18" t="s">
        <v>7</v>
      </c>
      <c r="E48" s="26" t="s">
        <v>60</v>
      </c>
      <c r="F48" s="104" t="str">
        <f>HYPERLINK("https://co2mpas.io/glossary.html#term-f1-nedc-l",G48)</f>
        <v>F1 road load coefficient NEDC-L</v>
      </c>
      <c r="G48" s="19" t="s">
        <v>184</v>
      </c>
    </row>
    <row r="49" spans="1:7" x14ac:dyDescent="0.25">
      <c r="A49" s="20" t="s">
        <v>171</v>
      </c>
      <c r="B49" s="70" t="s">
        <v>174</v>
      </c>
      <c r="C49" s="46"/>
      <c r="D49" s="18" t="s">
        <v>8</v>
      </c>
      <c r="E49" s="26" t="s">
        <v>60</v>
      </c>
      <c r="F49" s="104" t="str">
        <f>HYPERLINK("https://co2mpas.io/glossary.html#term-f1-nedc-l",G49)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24"/>
      <c r="G51" s="24"/>
    </row>
    <row r="52" spans="1:7" ht="18" x14ac:dyDescent="0.25">
      <c r="A52" s="20" t="s">
        <v>137</v>
      </c>
      <c r="B52" s="27" t="s">
        <v>44</v>
      </c>
      <c r="C52" s="45"/>
      <c r="D52" s="18" t="s">
        <v>141</v>
      </c>
      <c r="E52" s="26" t="s">
        <v>60</v>
      </c>
      <c r="F52" s="104" t="str">
        <f>HYPERLINK("https://co2mpas.io/glossary.html#term-co2-emissions-low-wltp-h",G52)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4" t="str">
        <f>HYPERLINK("https://co2mpas.io/glossary.html#term-co2-emissions-medium-wltp-h",G53)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4" t="str">
        <f>HYPERLINK("https://co2mpas.io/glossary.html#term-co2-emissions-high-wltp-h",G54)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4" t="str">
        <f>HYPERLINK("https://co2mpas.io/glossary.html#term-co2-emissions-extra-high-wltp-h",G55)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4" t="str">
        <f>HYPERLINK("https://co2mpas.io/glossary.html#term-co2-emissions-low-wltp-l",G56)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4" t="str">
        <f>HYPERLINK("https://co2mpas.io/glossary.html#term-co2-emissions-medium-wltp-l",G57)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4" t="str">
        <f>HYPERLINK("https://co2mpas.io/glossary.html#term-co2-emissions-high-wltp-l",G58)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4" t="str">
        <f>HYPERLINK("https://co2mpas.io/glossary.html#term-co2-emissions-extra-high-wltp-l",G59)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4" t="str">
        <f>HYPERLINK("https://co2mpas.io/glossary.html#term-target-declared-co2-emission-value-nedc-h",G60)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4" t="str">
        <f>HYPERLINK("https://co2mpas.io/glossary.html#term-target-declared-co2-emission-value-nedc-l",G61)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24"/>
      <c r="G63" s="24"/>
    </row>
    <row r="64" spans="1:7" x14ac:dyDescent="0.25">
      <c r="A64" s="20" t="s">
        <v>161</v>
      </c>
      <c r="B64" s="27" t="s">
        <v>85</v>
      </c>
      <c r="C64" s="45"/>
      <c r="D64" s="18"/>
      <c r="E64" s="26" t="s">
        <v>84</v>
      </c>
      <c r="F64" s="104" t="str">
        <f>HYPERLINK("https://co2mpas.io/glossary.html#term-n-wheel-drive-wltp-h",G64)</f>
        <v>Specify 2-wheel driving or 4-wheel driving WLTP-H test (default:2)</v>
      </c>
      <c r="G64" s="19" t="s">
        <v>163</v>
      </c>
    </row>
    <row r="65" spans="1:9" x14ac:dyDescent="0.25">
      <c r="A65" s="20" t="s">
        <v>162</v>
      </c>
      <c r="B65" s="27" t="s">
        <v>86</v>
      </c>
      <c r="C65" s="45"/>
      <c r="D65" s="18"/>
      <c r="E65" s="26" t="s">
        <v>84</v>
      </c>
      <c r="F65" s="104" t="str">
        <f>HYPERLINK("https://co2mpas.io/glossary.html#term-n-wheel-drive-wltp-l",G65)</f>
        <v>Specify 2-wheel driving or 4-wheel driving WLTP-L test (default:2)</v>
      </c>
      <c r="G65" s="19" t="s">
        <v>164</v>
      </c>
    </row>
    <row r="66" spans="1:9" x14ac:dyDescent="0.25">
      <c r="A66" s="20" t="s">
        <v>195</v>
      </c>
      <c r="B66" s="27" t="s">
        <v>208</v>
      </c>
      <c r="C66" s="45"/>
      <c r="D66" s="18"/>
      <c r="E66" s="26" t="s">
        <v>84</v>
      </c>
      <c r="F66" s="104" t="str">
        <f>HYPERLINK("https://co2mpas.io/glossary.html#term-n-wheel-drive-nedc-h",G66)</f>
        <v>Specify 2-wheel driving or 4-wheel driving during NEDC-H test (default:2)</v>
      </c>
      <c r="G66" s="19" t="s">
        <v>194</v>
      </c>
    </row>
    <row r="67" spans="1:9" x14ac:dyDescent="0.25">
      <c r="A67" s="20" t="s">
        <v>191</v>
      </c>
      <c r="B67" s="70" t="s">
        <v>192</v>
      </c>
      <c r="C67" s="45"/>
      <c r="D67" s="18"/>
      <c r="E67" s="26" t="s">
        <v>84</v>
      </c>
      <c r="F67" s="104" t="str">
        <f>HYPERLINK("https://co2mpas.io/glossary.html#term-n-wheel-drive-nedc-l",G67)</f>
        <v>Specify 2-wheel driving or 4-wheel driving during NEDC-L test (default:2)</v>
      </c>
      <c r="G67" s="19" t="s">
        <v>193</v>
      </c>
    </row>
    <row r="68" spans="1:9" x14ac:dyDescent="0.25">
      <c r="D68" s="18"/>
      <c r="F68" s="19"/>
      <c r="G68" s="19"/>
    </row>
    <row r="69" spans="1:9" x14ac:dyDescent="0.25">
      <c r="A69" s="69" t="s">
        <v>291</v>
      </c>
      <c r="B69" s="9"/>
      <c r="C69" s="14"/>
      <c r="D69" s="14"/>
      <c r="E69" s="25"/>
      <c r="F69" s="24"/>
      <c r="G69" s="24"/>
    </row>
    <row r="70" spans="1:9" x14ac:dyDescent="0.25">
      <c r="A70" s="20" t="s">
        <v>154</v>
      </c>
      <c r="B70" s="65" t="s">
        <v>66</v>
      </c>
      <c r="C70" s="12"/>
      <c r="D70" s="18"/>
      <c r="E70" s="26" t="s">
        <v>72</v>
      </c>
      <c r="F70" s="103" t="str">
        <f t="shared" ref="F70:F78" si="1">HYPERLINK(CONCATENATE("https://co2mpas.io/glossary.html#term-",B70),G70)</f>
        <v>0 = No | 1 = Yes - Is the engine equipped with any kind of charging system? (default: 1)</v>
      </c>
      <c r="G70" s="19" t="s">
        <v>257</v>
      </c>
      <c r="H70" s="36"/>
      <c r="I70" s="21"/>
    </row>
    <row r="71" spans="1:9" x14ac:dyDescent="0.25">
      <c r="A71" s="20" t="s">
        <v>155</v>
      </c>
      <c r="B71" s="65" t="s">
        <v>67</v>
      </c>
      <c r="C71" s="12"/>
      <c r="D71" s="18"/>
      <c r="E71" s="26" t="s">
        <v>72</v>
      </c>
      <c r="F71" s="103" t="str">
        <f t="shared" si="1"/>
        <v>0 = No | 1 = Yes - Does the vehicle have start-stop system? (default: 1)</v>
      </c>
      <c r="G71" s="19" t="s">
        <v>258</v>
      </c>
      <c r="H71" s="36"/>
      <c r="I71" s="21"/>
    </row>
    <row r="72" spans="1:9" x14ac:dyDescent="0.25">
      <c r="A72" s="20" t="s">
        <v>156</v>
      </c>
      <c r="B72" s="65" t="s">
        <v>65</v>
      </c>
      <c r="C72" s="12"/>
      <c r="D72" s="18"/>
      <c r="E72" s="26" t="s">
        <v>72</v>
      </c>
      <c r="F72" s="103" t="str">
        <f t="shared" si="1"/>
        <v>0 = No | 1 = Yes - Does the vehicle have brake energy recuperation technologies? (default: 1)</v>
      </c>
      <c r="G72" s="19" t="s">
        <v>259</v>
      </c>
      <c r="H72" s="36"/>
      <c r="I72" s="21"/>
    </row>
    <row r="73" spans="1:9" ht="25.5" x14ac:dyDescent="0.25">
      <c r="A73" s="20" t="s">
        <v>87</v>
      </c>
      <c r="B73" s="27" t="s">
        <v>88</v>
      </c>
      <c r="C73" s="12"/>
      <c r="D73" s="18"/>
      <c r="E73" s="26" t="s">
        <v>72</v>
      </c>
      <c r="F73" s="103" t="str">
        <f t="shared" si="1"/>
        <v>0 = No | 1 = Yes - Does the vehicle use torque converter? (default: 1 if gear_box_type=='automatic' else 0)</v>
      </c>
      <c r="G73" s="19" t="s">
        <v>261</v>
      </c>
    </row>
    <row r="74" spans="1:9" ht="45" x14ac:dyDescent="0.25">
      <c r="A74" s="76" t="s">
        <v>202</v>
      </c>
      <c r="B74" s="66" t="s">
        <v>210</v>
      </c>
      <c r="C74" s="12"/>
      <c r="D74" s="18"/>
      <c r="E74" s="26" t="s">
        <v>72</v>
      </c>
      <c r="F74" s="103" t="str">
        <f t="shared" si="1"/>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3" t="s">
        <v>240</v>
      </c>
      <c r="B75" s="66" t="s">
        <v>241</v>
      </c>
      <c r="C75" s="12"/>
      <c r="D75" s="18"/>
      <c r="E75" s="26" t="s">
        <v>72</v>
      </c>
      <c r="F75" s="103" t="str">
        <f t="shared" si="1"/>
        <v>0 = No | 1 = Yes - Does the vehicle have periodically regenerating systems?  (default:0)</v>
      </c>
      <c r="G75" s="19" t="s">
        <v>242</v>
      </c>
      <c r="H75" s="36"/>
    </row>
    <row r="76" spans="1:9" ht="25.5" x14ac:dyDescent="0.25">
      <c r="A76" s="113"/>
      <c r="B76" s="27" t="s">
        <v>234</v>
      </c>
      <c r="C76" s="45"/>
      <c r="D76" s="18"/>
      <c r="E76" s="26" t="s">
        <v>60</v>
      </c>
      <c r="F76" s="103" t="str">
        <f t="shared" si="1"/>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3" t="str">
        <f t="shared" si="1"/>
        <v>0 = No | 1 = Yes - Does the engine feature variable valve actuation (VVT, VVL or combinations)? (default: 0)</v>
      </c>
      <c r="G77" s="19" t="s">
        <v>262</v>
      </c>
      <c r="I77" s="21"/>
    </row>
    <row r="78" spans="1:9" ht="18.75" customHeight="1" x14ac:dyDescent="0.25">
      <c r="A78" s="112" t="s">
        <v>158</v>
      </c>
      <c r="B78" s="65" t="s">
        <v>71</v>
      </c>
      <c r="C78" s="12"/>
      <c r="D78" s="18"/>
      <c r="E78" s="26" t="s">
        <v>72</v>
      </c>
      <c r="F78" s="111" t="str">
        <f t="shared" si="1"/>
        <v>0 = No | 1 = Yes - Does the engine feature a cylinder deactivation system? If yes provide the active cylinder ratios in the tab 'active_cylinder_ratios'. (default: 0)</v>
      </c>
      <c r="G78" s="114" t="s">
        <v>263</v>
      </c>
      <c r="I78" s="21"/>
    </row>
    <row r="79" spans="1:9" ht="17.25" customHeight="1" x14ac:dyDescent="0.25">
      <c r="A79" s="112"/>
      <c r="B79" s="65" t="s">
        <v>224</v>
      </c>
      <c r="C79" s="38" t="s">
        <v>248</v>
      </c>
      <c r="D79" s="18"/>
      <c r="E79" s="26" t="s">
        <v>62</v>
      </c>
      <c r="F79" s="111"/>
      <c r="G79" s="114"/>
      <c r="I79" s="21"/>
    </row>
    <row r="80" spans="1:9" ht="25.5" x14ac:dyDescent="0.25">
      <c r="A80" s="86" t="s">
        <v>251</v>
      </c>
      <c r="B80" s="65" t="s">
        <v>252</v>
      </c>
      <c r="C80" s="12"/>
      <c r="D80" s="18"/>
      <c r="E80" s="26" t="s">
        <v>72</v>
      </c>
      <c r="F80" s="103" t="str">
        <f>HYPERLINK(CONCATENATE("https://co2mpas.io/glossary.html#term-",B80),G80)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86" t="s">
        <v>253</v>
      </c>
      <c r="B81" s="65" t="s">
        <v>254</v>
      </c>
      <c r="C81" s="12"/>
      <c r="D81" s="18"/>
      <c r="E81" s="26" t="s">
        <v>72</v>
      </c>
      <c r="F81" s="103" t="str">
        <f>HYPERLINK(CONCATENATE("https://co2mpas.io/glossary.html#term-",B81),"0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99" t="s">
        <v>266</v>
      </c>
      <c r="B82" s="65" t="s">
        <v>267</v>
      </c>
      <c r="C82" s="12"/>
      <c r="D82" s="18"/>
      <c r="E82" s="26" t="s">
        <v>72</v>
      </c>
      <c r="F82" s="103" t="str">
        <f>HYPERLINK(CONCATENATE("https://co2mpas.io/glossary.html#term-",B82),"0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100" t="s">
        <v>269</v>
      </c>
      <c r="B83" s="101" t="s">
        <v>268</v>
      </c>
      <c r="C83" s="12"/>
      <c r="D83" s="18"/>
      <c r="E83" s="26" t="s">
        <v>72</v>
      </c>
      <c r="F83" s="103" t="str">
        <f>HYPERLINK(CONCATENATE("https://co2mpas.io/glossary.html#term-",B83),G83)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24"/>
      <c r="G85" s="24"/>
    </row>
    <row r="86" spans="1:9" x14ac:dyDescent="0.25">
      <c r="A86" s="20" t="s">
        <v>95</v>
      </c>
      <c r="B86" s="27" t="s">
        <v>82</v>
      </c>
      <c r="C86" s="45"/>
      <c r="D86" s="18"/>
      <c r="E86" s="26" t="s">
        <v>84</v>
      </c>
      <c r="F86" s="104" t="str">
        <f>HYPERLINK("https://co2mpas.io/glossary.html#term-n-dyno-axes-wltp-h",G86)</f>
        <v xml:space="preserve">Number of rotating axis of the dyno, Default: 2  </v>
      </c>
      <c r="G86" s="19" t="s">
        <v>96</v>
      </c>
    </row>
    <row r="87" spans="1:9" x14ac:dyDescent="0.25">
      <c r="A87" s="20" t="s">
        <v>95</v>
      </c>
      <c r="B87" s="27" t="s">
        <v>83</v>
      </c>
      <c r="C87" s="45"/>
      <c r="D87" s="18"/>
      <c r="E87" s="26" t="s">
        <v>84</v>
      </c>
      <c r="F87" s="104" t="str">
        <f>HYPERLINK("https://co2mpas.io/glossary.html#term-n-dyno-axes-wltp-l",G87)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ht="14.45" x14ac:dyDescent="0.25">
      <c r="A1" s="89" t="s">
        <v>159</v>
      </c>
      <c r="B1" s="89" t="s">
        <v>91</v>
      </c>
      <c r="C1" s="89" t="s">
        <v>92</v>
      </c>
      <c r="D1" s="89" t="s">
        <v>221</v>
      </c>
    </row>
    <row r="2" spans="1:4" s="8" customFormat="1" ht="12.95" x14ac:dyDescent="0.25">
      <c r="A2" s="90" t="s">
        <v>53</v>
      </c>
      <c r="B2" s="90" t="s">
        <v>54</v>
      </c>
      <c r="C2" s="90" t="s">
        <v>236</v>
      </c>
      <c r="D2" s="90" t="s">
        <v>220</v>
      </c>
    </row>
    <row r="3" spans="1:4" s="8" customFormat="1" ht="14.45" x14ac:dyDescent="0.25">
      <c r="A3" s="92"/>
      <c r="B3" s="92"/>
      <c r="C3" s="92"/>
      <c r="D3" s="92"/>
    </row>
    <row r="4" spans="1:4" s="8" customFormat="1" ht="14.45" x14ac:dyDescent="0.25">
      <c r="A4" s="92"/>
      <c r="B4" s="92"/>
      <c r="C4" s="92"/>
      <c r="D4" s="92"/>
    </row>
    <row r="5" spans="1:4" s="8" customFormat="1" ht="14.45" x14ac:dyDescent="0.25">
      <c r="A5" s="92"/>
      <c r="B5" s="92"/>
      <c r="C5" s="92"/>
      <c r="D5" s="92"/>
    </row>
    <row r="6" spans="1:4" s="8" customFormat="1" ht="14.45" x14ac:dyDescent="0.25">
      <c r="A6" s="92"/>
      <c r="B6" s="92"/>
      <c r="C6" s="92"/>
      <c r="D6" s="92"/>
    </row>
    <row r="7" spans="1:4" s="8" customFormat="1" ht="14.45" x14ac:dyDescent="0.25">
      <c r="A7" s="92"/>
      <c r="B7" s="92"/>
      <c r="C7" s="92"/>
      <c r="D7" s="92"/>
    </row>
    <row r="8" spans="1:4" s="8" customFormat="1" ht="14.45" x14ac:dyDescent="0.25">
      <c r="A8" s="92"/>
      <c r="B8" s="92"/>
      <c r="C8" s="92"/>
      <c r="D8" s="92"/>
    </row>
    <row r="9" spans="1:4" s="8" customFormat="1" ht="14.45" x14ac:dyDescent="0.25">
      <c r="A9" s="92"/>
      <c r="B9" s="92"/>
      <c r="C9" s="92"/>
      <c r="D9" s="92"/>
    </row>
    <row r="10" spans="1:4" s="8" customFormat="1" ht="14.45" x14ac:dyDescent="0.25">
      <c r="A10" s="92"/>
      <c r="B10" s="92"/>
      <c r="C10" s="92"/>
      <c r="D10" s="92"/>
    </row>
    <row r="11" spans="1:4" s="8" customFormat="1" ht="14.45" x14ac:dyDescent="0.25">
      <c r="A11" s="92"/>
      <c r="B11" s="92"/>
      <c r="C11" s="92"/>
      <c r="D11" s="92"/>
    </row>
    <row r="12" spans="1:4" s="8" customFormat="1" ht="14.45" x14ac:dyDescent="0.25">
      <c r="A12" s="92"/>
      <c r="B12" s="92"/>
      <c r="C12" s="92"/>
      <c r="D12" s="92"/>
    </row>
    <row r="13" spans="1:4" s="8" customFormat="1" ht="14.45" x14ac:dyDescent="0.25">
      <c r="A13" s="92"/>
      <c r="B13" s="92"/>
      <c r="C13" s="92"/>
      <c r="D13" s="92"/>
    </row>
    <row r="14" spans="1:4" s="8" customFormat="1" ht="14.45" x14ac:dyDescent="0.25">
      <c r="A14" s="92"/>
      <c r="B14" s="92"/>
      <c r="C14" s="92"/>
      <c r="D14" s="92"/>
    </row>
    <row r="15" spans="1:4" s="8" customFormat="1" ht="14.45" x14ac:dyDescent="0.25">
      <c r="A15" s="92"/>
      <c r="B15" s="92"/>
      <c r="C15" s="92"/>
      <c r="D15" s="92"/>
    </row>
    <row r="16" spans="1:4" s="8" customFormat="1" ht="14.45" x14ac:dyDescent="0.25">
      <c r="A16" s="92"/>
      <c r="B16" s="92"/>
      <c r="C16" s="92"/>
      <c r="D16" s="92"/>
    </row>
    <row r="17" spans="1:4" s="8" customFormat="1" ht="14.45" x14ac:dyDescent="0.25">
      <c r="A17" s="92"/>
      <c r="B17" s="92"/>
      <c r="C17" s="92"/>
      <c r="D17" s="92"/>
    </row>
    <row r="18" spans="1:4" s="8" customFormat="1" ht="14.45" x14ac:dyDescent="0.25">
      <c r="A18" s="92"/>
      <c r="B18" s="92"/>
      <c r="C18" s="92"/>
      <c r="D18" s="92"/>
    </row>
    <row r="19" spans="1:4" s="8" customFormat="1" ht="14.45" x14ac:dyDescent="0.25">
      <c r="A19" s="92"/>
      <c r="B19" s="92"/>
      <c r="C19" s="92"/>
      <c r="D19" s="92"/>
    </row>
    <row r="20" spans="1:4" s="8" customFormat="1" ht="14.45" x14ac:dyDescent="0.25">
      <c r="A20" s="92"/>
      <c r="B20" s="92"/>
      <c r="C20" s="92"/>
      <c r="D20" s="92"/>
    </row>
    <row r="21" spans="1:4" customFormat="1" ht="14.45" x14ac:dyDescent="0.35">
      <c r="A21" s="92"/>
      <c r="B21" s="92"/>
      <c r="C21" s="92"/>
      <c r="D21" s="92"/>
    </row>
    <row r="22" spans="1:4" customFormat="1" ht="14.45" x14ac:dyDescent="0.35">
      <c r="A22" s="92"/>
      <c r="B22" s="92"/>
      <c r="C22" s="92"/>
      <c r="D22" s="92"/>
    </row>
    <row r="23" spans="1:4" customFormat="1" ht="14.45" x14ac:dyDescent="0.35">
      <c r="A23" s="92"/>
      <c r="B23" s="92"/>
      <c r="C23" s="92"/>
      <c r="D23" s="92"/>
    </row>
    <row r="24" spans="1:4" customFormat="1" ht="14.45" x14ac:dyDescent="0.35">
      <c r="A24" s="92"/>
      <c r="B24" s="92"/>
      <c r="C24" s="92"/>
      <c r="D24" s="92"/>
    </row>
    <row r="25" spans="1:4" customFormat="1" ht="14.45" x14ac:dyDescent="0.35">
      <c r="A25" s="92"/>
      <c r="B25" s="92"/>
      <c r="C25" s="92"/>
      <c r="D25" s="92"/>
    </row>
    <row r="26" spans="1:4" customFormat="1" ht="14.45" x14ac:dyDescent="0.35">
      <c r="A26" s="92"/>
      <c r="B26" s="92"/>
      <c r="C26" s="92"/>
      <c r="D26" s="92"/>
    </row>
    <row r="27" spans="1:4" customFormat="1" ht="14.45" x14ac:dyDescent="0.35">
      <c r="A27" s="92"/>
      <c r="B27" s="92"/>
      <c r="C27" s="92"/>
      <c r="D27" s="92"/>
    </row>
    <row r="28" spans="1:4" customFormat="1" ht="14.45" x14ac:dyDescent="0.35">
      <c r="A28" s="92"/>
      <c r="B28" s="92"/>
      <c r="C28" s="92"/>
      <c r="D28" s="92"/>
    </row>
    <row r="29" spans="1:4" customFormat="1" ht="14.45" x14ac:dyDescent="0.35">
      <c r="A29" s="92"/>
      <c r="B29" s="92"/>
      <c r="C29" s="92"/>
      <c r="D29" s="92"/>
    </row>
    <row r="30" spans="1:4" customFormat="1" ht="14.45" x14ac:dyDescent="0.35">
      <c r="A30" s="92"/>
      <c r="B30" s="92"/>
      <c r="C30" s="92"/>
      <c r="D30" s="92"/>
    </row>
    <row r="31" spans="1:4" customFormat="1" ht="14.45" x14ac:dyDescent="0.35">
      <c r="A31" s="92"/>
      <c r="B31" s="92"/>
      <c r="C31" s="92"/>
      <c r="D31" s="92"/>
    </row>
    <row r="32" spans="1:4" customFormat="1" ht="14.45" x14ac:dyDescent="0.35">
      <c r="A32" s="92"/>
      <c r="B32" s="92"/>
      <c r="C32" s="92"/>
      <c r="D32" s="92"/>
    </row>
    <row r="33" spans="1:4" customFormat="1" ht="14.45" x14ac:dyDescent="0.35">
      <c r="A33" s="92"/>
      <c r="B33" s="92"/>
      <c r="C33" s="92"/>
      <c r="D33" s="92"/>
    </row>
    <row r="34" spans="1:4" customFormat="1" ht="14.45" x14ac:dyDescent="0.35">
      <c r="A34" s="92"/>
      <c r="B34" s="92"/>
      <c r="C34" s="92"/>
      <c r="D34" s="92"/>
    </row>
    <row r="35" spans="1:4" customFormat="1" ht="14.45" x14ac:dyDescent="0.35">
      <c r="A35" s="92"/>
      <c r="B35" s="92"/>
      <c r="C35" s="92"/>
      <c r="D35" s="92"/>
    </row>
    <row r="36" spans="1:4" customFormat="1" ht="14.45" x14ac:dyDescent="0.35">
      <c r="A36" s="92"/>
      <c r="B36" s="92"/>
      <c r="C36" s="92"/>
      <c r="D36" s="92"/>
    </row>
    <row r="37" spans="1:4" customFormat="1" ht="14.45" x14ac:dyDescent="0.35">
      <c r="A37" s="92"/>
      <c r="B37" s="92"/>
      <c r="C37" s="92"/>
      <c r="D37" s="92"/>
    </row>
    <row r="38" spans="1:4" customFormat="1" ht="14.45" x14ac:dyDescent="0.35">
      <c r="A38" s="92"/>
      <c r="B38" s="92"/>
      <c r="C38" s="92"/>
      <c r="D38" s="92"/>
    </row>
    <row r="39" spans="1:4" customFormat="1" ht="14.45" x14ac:dyDescent="0.35">
      <c r="A39" s="92"/>
      <c r="B39" s="92"/>
      <c r="C39" s="92"/>
      <c r="D39" s="92"/>
    </row>
    <row r="40" spans="1:4" customFormat="1" ht="14.45" x14ac:dyDescent="0.35">
      <c r="A40" s="92"/>
      <c r="B40" s="92"/>
      <c r="C40" s="92"/>
      <c r="D40" s="92"/>
    </row>
    <row r="41" spans="1:4" customFormat="1" ht="14.45" x14ac:dyDescent="0.35">
      <c r="A41" s="92"/>
      <c r="B41" s="92"/>
      <c r="C41" s="92"/>
      <c r="D41" s="92"/>
    </row>
    <row r="42" spans="1:4" customFormat="1" ht="14.45" x14ac:dyDescent="0.35">
      <c r="A42" s="92"/>
      <c r="B42" s="92"/>
      <c r="C42" s="92"/>
      <c r="D42" s="92"/>
    </row>
    <row r="43" spans="1:4" customFormat="1" ht="14.45" x14ac:dyDescent="0.35">
      <c r="A43" s="92"/>
      <c r="B43" s="92"/>
      <c r="C43" s="92"/>
      <c r="D43" s="92"/>
    </row>
    <row r="44" spans="1:4" customFormat="1" ht="14.45" x14ac:dyDescent="0.35">
      <c r="A44" s="92"/>
      <c r="B44" s="92"/>
      <c r="C44" s="92"/>
      <c r="D44" s="92"/>
    </row>
    <row r="45" spans="1:4" customFormat="1" ht="14.45" x14ac:dyDescent="0.35">
      <c r="A45" s="92"/>
      <c r="B45" s="92"/>
      <c r="C45" s="92"/>
      <c r="D45" s="92"/>
    </row>
    <row r="46" spans="1:4" customFormat="1" ht="14.45" x14ac:dyDescent="0.35">
      <c r="A46" s="92"/>
      <c r="B46" s="92"/>
      <c r="C46" s="92"/>
      <c r="D46" s="92"/>
    </row>
    <row r="47" spans="1:4" customFormat="1" ht="14.45" x14ac:dyDescent="0.35">
      <c r="A47" s="92"/>
      <c r="B47" s="92"/>
      <c r="C47" s="92"/>
      <c r="D47" s="92"/>
    </row>
    <row r="48" spans="1:4" customFormat="1" ht="14.45" x14ac:dyDescent="0.35">
      <c r="A48" s="92"/>
      <c r="B48" s="92"/>
      <c r="C48" s="92"/>
      <c r="D48" s="92"/>
    </row>
    <row r="49" spans="1:4" customFormat="1" ht="14.45" x14ac:dyDescent="0.35">
      <c r="A49" s="92"/>
      <c r="B49" s="92"/>
      <c r="C49" s="92"/>
      <c r="D49" s="92"/>
    </row>
    <row r="50" spans="1:4" customFormat="1" ht="14.45" x14ac:dyDescent="0.3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95" x14ac:dyDescent="0.35">
      <c r="A2" s="31" t="s">
        <v>53</v>
      </c>
      <c r="B2" s="31" t="s">
        <v>54</v>
      </c>
      <c r="C2" s="31" t="s">
        <v>281</v>
      </c>
      <c r="D2" s="32" t="s">
        <v>220</v>
      </c>
      <c r="E2" s="31" t="s">
        <v>55</v>
      </c>
      <c r="F2" s="31" t="s">
        <v>80</v>
      </c>
      <c r="G2" s="31" t="s">
        <v>237</v>
      </c>
      <c r="H2" s="31" t="s">
        <v>57</v>
      </c>
      <c r="I2" s="31" t="s">
        <v>56</v>
      </c>
    </row>
    <row r="3" spans="1:9" ht="14.45" x14ac:dyDescent="0.35">
      <c r="A3" s="79"/>
      <c r="B3" s="79"/>
      <c r="C3" s="79"/>
      <c r="D3" s="95"/>
      <c r="E3" s="79"/>
      <c r="F3" s="79"/>
      <c r="G3" s="80"/>
      <c r="H3" s="79"/>
      <c r="I3" s="80"/>
    </row>
    <row r="4" spans="1:9" ht="14.45" x14ac:dyDescent="0.35">
      <c r="A4" s="79"/>
      <c r="B4" s="79"/>
      <c r="C4" s="79"/>
      <c r="D4" s="95"/>
      <c r="E4" s="79"/>
      <c r="F4" s="79"/>
      <c r="G4" s="80"/>
      <c r="H4" s="79"/>
      <c r="I4" s="80"/>
    </row>
    <row r="5" spans="1:9" ht="14.45" x14ac:dyDescent="0.35">
      <c r="A5" s="79"/>
      <c r="B5" s="79"/>
      <c r="C5" s="79"/>
      <c r="D5" s="95"/>
      <c r="E5" s="79"/>
      <c r="F5" s="79"/>
      <c r="G5" s="80"/>
      <c r="H5" s="79"/>
      <c r="I5" s="80"/>
    </row>
    <row r="6" spans="1:9" ht="14.45" x14ac:dyDescent="0.35">
      <c r="A6" s="79"/>
      <c r="B6" s="79"/>
      <c r="C6" s="79"/>
      <c r="D6" s="95"/>
      <c r="E6" s="79"/>
      <c r="F6" s="79"/>
      <c r="G6" s="80"/>
      <c r="H6" s="79"/>
      <c r="I6" s="80"/>
    </row>
    <row r="7" spans="1:9" ht="14.45" x14ac:dyDescent="0.35">
      <c r="A7" s="79"/>
      <c r="B7" s="79"/>
      <c r="C7" s="79"/>
      <c r="D7" s="95"/>
      <c r="E7" s="79"/>
      <c r="F7" s="79"/>
      <c r="G7" s="80"/>
      <c r="H7" s="79"/>
      <c r="I7" s="80"/>
    </row>
    <row r="8" spans="1:9" ht="14.45" x14ac:dyDescent="0.35">
      <c r="A8" s="79"/>
      <c r="B8" s="79"/>
      <c r="C8" s="79"/>
      <c r="D8" s="95"/>
      <c r="E8" s="79"/>
      <c r="F8" s="79"/>
      <c r="G8" s="80"/>
      <c r="H8" s="79"/>
      <c r="I8" s="80"/>
    </row>
    <row r="9" spans="1:9" ht="14.45" x14ac:dyDescent="0.35">
      <c r="A9" s="79"/>
      <c r="B9" s="79"/>
      <c r="C9" s="79"/>
      <c r="D9" s="95"/>
      <c r="E9" s="79"/>
      <c r="F9" s="79"/>
      <c r="G9" s="80"/>
      <c r="H9" s="79"/>
      <c r="I9" s="80"/>
    </row>
    <row r="10" spans="1:9" ht="14.45" x14ac:dyDescent="0.35">
      <c r="A10" s="79"/>
      <c r="B10" s="79"/>
      <c r="C10" s="79"/>
      <c r="D10" s="95"/>
      <c r="E10" s="79"/>
      <c r="F10" s="79"/>
      <c r="G10" s="80"/>
      <c r="H10" s="79"/>
      <c r="I10" s="80"/>
    </row>
    <row r="11" spans="1:9" ht="14.45" x14ac:dyDescent="0.35">
      <c r="A11" s="79"/>
      <c r="B11" s="79"/>
      <c r="C11" s="79"/>
      <c r="D11" s="95"/>
      <c r="E11" s="79"/>
      <c r="F11" s="79"/>
      <c r="G11" s="80"/>
      <c r="H11" s="79"/>
      <c r="I11" s="80"/>
    </row>
    <row r="12" spans="1:9" ht="14.45" x14ac:dyDescent="0.35">
      <c r="A12" s="79"/>
      <c r="B12" s="79"/>
      <c r="C12" s="79"/>
      <c r="D12" s="95"/>
      <c r="E12" s="79"/>
      <c r="F12" s="79"/>
      <c r="G12" s="80"/>
      <c r="H12" s="79"/>
      <c r="I12" s="80"/>
    </row>
    <row r="13" spans="1:9" ht="14.45" x14ac:dyDescent="0.35">
      <c r="A13" s="79"/>
      <c r="B13" s="79"/>
      <c r="C13" s="79"/>
      <c r="D13" s="95"/>
      <c r="E13" s="79"/>
      <c r="F13" s="79"/>
      <c r="G13" s="80"/>
      <c r="H13" s="79"/>
      <c r="I13" s="80"/>
    </row>
    <row r="14" spans="1:9" ht="14.45" x14ac:dyDescent="0.35">
      <c r="A14" s="79"/>
      <c r="B14" s="79"/>
      <c r="C14" s="79"/>
      <c r="D14" s="95"/>
      <c r="E14" s="79"/>
      <c r="F14" s="79"/>
      <c r="G14" s="80"/>
      <c r="H14" s="79"/>
      <c r="I14" s="80"/>
    </row>
    <row r="15" spans="1:9" ht="14.45" x14ac:dyDescent="0.35">
      <c r="A15" s="79"/>
      <c r="B15" s="79"/>
      <c r="C15" s="79"/>
      <c r="D15" s="95"/>
      <c r="E15" s="79"/>
      <c r="F15" s="79"/>
      <c r="G15" s="80"/>
      <c r="H15" s="79"/>
      <c r="I15" s="80"/>
    </row>
    <row r="16" spans="1:9" ht="14.45" x14ac:dyDescent="0.35">
      <c r="A16" s="79"/>
      <c r="B16" s="79"/>
      <c r="C16" s="79"/>
      <c r="D16" s="95"/>
      <c r="E16" s="79"/>
      <c r="F16" s="79"/>
      <c r="G16" s="80"/>
      <c r="H16" s="79"/>
      <c r="I16" s="80"/>
    </row>
    <row r="17" spans="1:9" ht="14.45" x14ac:dyDescent="0.35">
      <c r="A17" s="79"/>
      <c r="B17" s="79"/>
      <c r="C17" s="79"/>
      <c r="D17" s="95"/>
      <c r="E17" s="79"/>
      <c r="F17" s="79"/>
      <c r="G17" s="80"/>
      <c r="H17" s="79"/>
      <c r="I17" s="80"/>
    </row>
    <row r="18" spans="1:9" ht="14.45" x14ac:dyDescent="0.35">
      <c r="A18" s="79"/>
      <c r="B18" s="79"/>
      <c r="C18" s="79"/>
      <c r="D18" s="95"/>
      <c r="E18" s="79"/>
      <c r="F18" s="79"/>
      <c r="G18" s="80"/>
      <c r="H18" s="79"/>
      <c r="I18" s="80"/>
    </row>
    <row r="19" spans="1:9" ht="14.45" x14ac:dyDescent="0.35">
      <c r="A19" s="79"/>
      <c r="B19" s="79"/>
      <c r="C19" s="79"/>
      <c r="D19" s="95"/>
      <c r="E19" s="79"/>
      <c r="F19" s="79"/>
      <c r="G19" s="80"/>
      <c r="H19" s="79"/>
      <c r="I19" s="80"/>
    </row>
    <row r="20" spans="1:9" ht="14.45" x14ac:dyDescent="0.35">
      <c r="A20" s="79"/>
      <c r="B20" s="79"/>
      <c r="C20" s="79"/>
      <c r="D20" s="95"/>
      <c r="E20" s="79"/>
      <c r="F20" s="79"/>
      <c r="G20" s="80"/>
      <c r="H20" s="79"/>
      <c r="I20" s="80"/>
    </row>
    <row r="21" spans="1:9" s="81" customFormat="1" ht="14.45" x14ac:dyDescent="0.35">
      <c r="A21" s="79"/>
      <c r="B21" s="79"/>
      <c r="C21" s="79"/>
      <c r="D21" s="95"/>
      <c r="E21" s="79"/>
      <c r="F21" s="79"/>
      <c r="G21" s="80"/>
      <c r="H21" s="79"/>
      <c r="I21" s="80"/>
    </row>
    <row r="22" spans="1:9" s="81" customFormat="1" ht="14.45" x14ac:dyDescent="0.35">
      <c r="A22" s="79"/>
      <c r="B22" s="79"/>
      <c r="C22" s="79"/>
      <c r="D22" s="95"/>
      <c r="E22" s="79"/>
      <c r="F22" s="79"/>
      <c r="G22" s="80"/>
      <c r="H22" s="79"/>
      <c r="I22" s="80"/>
    </row>
    <row r="23" spans="1:9" s="81" customFormat="1" ht="14.45" x14ac:dyDescent="0.35">
      <c r="A23" s="79"/>
      <c r="B23" s="79"/>
      <c r="C23" s="79"/>
      <c r="D23" s="95"/>
      <c r="E23" s="79"/>
      <c r="F23" s="79"/>
      <c r="G23" s="80"/>
      <c r="H23" s="79"/>
      <c r="I23" s="80"/>
    </row>
    <row r="24" spans="1:9" s="81" customFormat="1" ht="14.45" x14ac:dyDescent="0.35">
      <c r="A24" s="79"/>
      <c r="B24" s="79"/>
      <c r="C24" s="79"/>
      <c r="D24" s="95"/>
      <c r="E24" s="79"/>
      <c r="F24" s="79"/>
      <c r="G24" s="80"/>
      <c r="H24" s="79"/>
      <c r="I24" s="80"/>
    </row>
    <row r="25" spans="1:9" s="81" customFormat="1" ht="14.45" x14ac:dyDescent="0.35">
      <c r="A25" s="79"/>
      <c r="B25" s="79"/>
      <c r="C25" s="79"/>
      <c r="D25" s="95"/>
      <c r="E25" s="79"/>
      <c r="F25" s="79"/>
      <c r="G25" s="80"/>
      <c r="H25" s="79"/>
      <c r="I25" s="80"/>
    </row>
    <row r="26" spans="1:9" s="81" customFormat="1" ht="14.45" x14ac:dyDescent="0.35">
      <c r="A26" s="79"/>
      <c r="B26" s="79"/>
      <c r="C26" s="79"/>
      <c r="D26" s="95"/>
      <c r="E26" s="79"/>
      <c r="F26" s="79"/>
      <c r="G26" s="80"/>
      <c r="H26" s="79"/>
      <c r="I26" s="80"/>
    </row>
    <row r="27" spans="1:9" s="81" customFormat="1" ht="14.45" x14ac:dyDescent="0.35">
      <c r="A27" s="79"/>
      <c r="B27" s="79"/>
      <c r="C27" s="79"/>
      <c r="D27" s="95"/>
      <c r="E27" s="79"/>
      <c r="F27" s="79"/>
      <c r="G27" s="80"/>
      <c r="H27" s="79"/>
      <c r="I27" s="80"/>
    </row>
    <row r="28" spans="1:9" s="81" customFormat="1" ht="14.45" x14ac:dyDescent="0.35">
      <c r="A28" s="79"/>
      <c r="B28" s="79"/>
      <c r="C28" s="79"/>
      <c r="D28" s="95"/>
      <c r="E28" s="79"/>
      <c r="F28" s="79"/>
      <c r="G28" s="80"/>
      <c r="H28" s="79"/>
      <c r="I28" s="80"/>
    </row>
    <row r="29" spans="1:9" s="81" customFormat="1" ht="14.45" x14ac:dyDescent="0.35">
      <c r="A29" s="79"/>
      <c r="B29" s="79"/>
      <c r="C29" s="79"/>
      <c r="D29" s="95"/>
      <c r="E29" s="79"/>
      <c r="F29" s="79"/>
      <c r="G29" s="80"/>
      <c r="H29" s="79"/>
      <c r="I29" s="80"/>
    </row>
    <row r="30" spans="1:9" s="81" customFormat="1" ht="14.45" x14ac:dyDescent="0.35">
      <c r="A30" s="79"/>
      <c r="B30" s="79"/>
      <c r="C30" s="79"/>
      <c r="D30" s="95"/>
      <c r="E30" s="79"/>
      <c r="F30" s="79"/>
      <c r="G30" s="80"/>
      <c r="H30" s="79"/>
      <c r="I30" s="80"/>
    </row>
    <row r="31" spans="1:9" s="81" customFormat="1" ht="14.45" x14ac:dyDescent="0.35">
      <c r="A31" s="79"/>
      <c r="B31" s="79"/>
      <c r="C31" s="79"/>
      <c r="D31" s="95"/>
      <c r="E31" s="79"/>
      <c r="F31" s="79"/>
      <c r="G31" s="80"/>
      <c r="H31" s="79"/>
      <c r="I31" s="80"/>
    </row>
    <row r="32" spans="1:9" s="81" customFormat="1" ht="14.45" x14ac:dyDescent="0.35">
      <c r="A32" s="79"/>
      <c r="B32" s="79"/>
      <c r="C32" s="79"/>
      <c r="D32" s="95"/>
      <c r="E32" s="79"/>
      <c r="F32" s="79"/>
      <c r="G32" s="80"/>
      <c r="H32" s="79"/>
      <c r="I32" s="80"/>
    </row>
    <row r="33" spans="1:9" s="81" customFormat="1" ht="14.45" x14ac:dyDescent="0.35">
      <c r="A33" s="79"/>
      <c r="B33" s="79"/>
      <c r="C33" s="79"/>
      <c r="D33" s="95"/>
      <c r="E33" s="79"/>
      <c r="F33" s="79"/>
      <c r="G33" s="80"/>
      <c r="H33" s="79"/>
      <c r="I33" s="80"/>
    </row>
    <row r="34" spans="1:9" s="81" customFormat="1" ht="14.45" x14ac:dyDescent="0.35">
      <c r="A34" s="79"/>
      <c r="B34" s="79"/>
      <c r="C34" s="79"/>
      <c r="D34" s="95"/>
      <c r="E34" s="79"/>
      <c r="F34" s="79"/>
      <c r="G34" s="80"/>
      <c r="H34" s="79"/>
      <c r="I34" s="80"/>
    </row>
    <row r="35" spans="1:9" s="81" customFormat="1" ht="14.45" x14ac:dyDescent="0.35">
      <c r="A35" s="79"/>
      <c r="B35" s="79"/>
      <c r="C35" s="79"/>
      <c r="D35" s="95"/>
      <c r="E35" s="79"/>
      <c r="F35" s="79"/>
      <c r="G35" s="80"/>
      <c r="H35" s="79"/>
      <c r="I35" s="80"/>
    </row>
    <row r="36" spans="1:9" s="81" customFormat="1" ht="14.45" x14ac:dyDescent="0.35">
      <c r="A36" s="79"/>
      <c r="B36" s="79"/>
      <c r="C36" s="79"/>
      <c r="D36" s="95"/>
      <c r="E36" s="79"/>
      <c r="F36" s="79"/>
      <c r="G36" s="80"/>
      <c r="H36" s="79"/>
      <c r="I36" s="80"/>
    </row>
    <row r="37" spans="1:9" s="81" customFormat="1" ht="14.45" x14ac:dyDescent="0.35">
      <c r="A37" s="79"/>
      <c r="B37" s="79"/>
      <c r="C37" s="79"/>
      <c r="D37" s="95"/>
      <c r="E37" s="79"/>
      <c r="F37" s="79"/>
      <c r="G37" s="80"/>
      <c r="H37" s="79"/>
      <c r="I37" s="80"/>
    </row>
    <row r="38" spans="1:9" s="81" customFormat="1" ht="14.45" x14ac:dyDescent="0.35">
      <c r="A38" s="79"/>
      <c r="B38" s="79"/>
      <c r="C38" s="79"/>
      <c r="D38" s="95"/>
      <c r="E38" s="79"/>
      <c r="F38" s="79"/>
      <c r="G38" s="80"/>
      <c r="H38" s="79"/>
      <c r="I38" s="80"/>
    </row>
    <row r="39" spans="1:9" s="81" customFormat="1" ht="14.45" x14ac:dyDescent="0.35">
      <c r="A39" s="79"/>
      <c r="B39" s="79"/>
      <c r="C39" s="79"/>
      <c r="D39" s="95"/>
      <c r="E39" s="79"/>
      <c r="F39" s="79"/>
      <c r="G39" s="80"/>
      <c r="H39" s="79"/>
      <c r="I39" s="80"/>
    </row>
    <row r="40" spans="1:9" s="81" customFormat="1" ht="14.45" x14ac:dyDescent="0.35">
      <c r="A40" s="79"/>
      <c r="B40" s="79"/>
      <c r="C40" s="79"/>
      <c r="D40" s="95"/>
      <c r="E40" s="79"/>
      <c r="F40" s="79"/>
      <c r="G40" s="80"/>
      <c r="H40" s="79"/>
      <c r="I40" s="80"/>
    </row>
    <row r="41" spans="1:9" s="81" customFormat="1" ht="14.45" x14ac:dyDescent="0.35">
      <c r="A41" s="79"/>
      <c r="B41" s="79"/>
      <c r="C41" s="79"/>
      <c r="D41" s="95"/>
      <c r="E41" s="79"/>
      <c r="F41" s="79"/>
      <c r="G41" s="80"/>
      <c r="H41" s="79"/>
      <c r="I41" s="80"/>
    </row>
    <row r="42" spans="1:9" s="81" customFormat="1" ht="14.45" x14ac:dyDescent="0.35">
      <c r="A42" s="79"/>
      <c r="B42" s="79"/>
      <c r="C42" s="79"/>
      <c r="D42" s="95"/>
      <c r="E42" s="79"/>
      <c r="F42" s="79"/>
      <c r="G42" s="80"/>
      <c r="H42" s="79"/>
      <c r="I42" s="80"/>
    </row>
    <row r="43" spans="1:9" s="81" customFormat="1" ht="14.45" x14ac:dyDescent="0.35">
      <c r="A43" s="79"/>
      <c r="B43" s="79"/>
      <c r="C43" s="79"/>
      <c r="D43" s="95"/>
      <c r="E43" s="79"/>
      <c r="F43" s="79"/>
      <c r="G43" s="80"/>
      <c r="H43" s="79"/>
      <c r="I43" s="80"/>
    </row>
    <row r="44" spans="1:9" s="81" customFormat="1" ht="14.45" x14ac:dyDescent="0.35">
      <c r="A44" s="79"/>
      <c r="B44" s="79"/>
      <c r="C44" s="79"/>
      <c r="D44" s="95"/>
      <c r="E44" s="79"/>
      <c r="F44" s="79"/>
      <c r="G44" s="80"/>
      <c r="H44" s="79"/>
      <c r="I44" s="80"/>
    </row>
    <row r="45" spans="1:9" s="81" customFormat="1" ht="14.45" x14ac:dyDescent="0.35">
      <c r="A45" s="79"/>
      <c r="B45" s="79"/>
      <c r="C45" s="79"/>
      <c r="D45" s="95"/>
      <c r="E45" s="79"/>
      <c r="F45" s="79"/>
      <c r="G45" s="80"/>
      <c r="H45" s="79"/>
      <c r="I45" s="80"/>
    </row>
    <row r="46" spans="1:9" s="81" customFormat="1" ht="14.45" x14ac:dyDescent="0.35">
      <c r="A46" s="79"/>
      <c r="B46" s="79"/>
      <c r="C46" s="79"/>
      <c r="D46" s="95"/>
      <c r="E46" s="79"/>
      <c r="F46" s="79"/>
      <c r="G46" s="80"/>
      <c r="H46" s="79"/>
      <c r="I46" s="80"/>
    </row>
    <row r="47" spans="1:9" s="81" customFormat="1" ht="14.45" x14ac:dyDescent="0.35">
      <c r="A47" s="79"/>
      <c r="B47" s="79"/>
      <c r="C47" s="79"/>
      <c r="D47" s="95"/>
      <c r="E47" s="79"/>
      <c r="F47" s="79"/>
      <c r="G47" s="80"/>
      <c r="H47" s="79"/>
      <c r="I47" s="80"/>
    </row>
    <row r="48" spans="1:9" s="81" customFormat="1" ht="14.45" x14ac:dyDescent="0.35">
      <c r="A48" s="79"/>
      <c r="B48" s="79"/>
      <c r="C48" s="79"/>
      <c r="D48" s="95"/>
      <c r="E48" s="79"/>
      <c r="F48" s="79"/>
      <c r="G48" s="80"/>
      <c r="H48" s="79"/>
      <c r="I48" s="80"/>
    </row>
    <row r="49" spans="1:9" s="81" customFormat="1" ht="14.45" x14ac:dyDescent="0.35">
      <c r="A49" s="79"/>
      <c r="B49" s="79"/>
      <c r="C49" s="79"/>
      <c r="D49" s="95"/>
      <c r="E49" s="79"/>
      <c r="F49" s="79"/>
      <c r="G49" s="80"/>
      <c r="H49" s="79"/>
      <c r="I49" s="80"/>
    </row>
    <row r="50" spans="1:9" s="81" customFormat="1" ht="14.45" x14ac:dyDescent="0.3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ht="14.45" x14ac:dyDescent="0.25">
      <c r="A1" s="30" t="s">
        <v>159</v>
      </c>
      <c r="B1" s="30" t="s">
        <v>91</v>
      </c>
      <c r="C1" s="30" t="s">
        <v>92</v>
      </c>
      <c r="D1" s="30" t="s">
        <v>221</v>
      </c>
    </row>
    <row r="2" spans="1:4" s="8" customFormat="1" ht="12.95" x14ac:dyDescent="0.25">
      <c r="A2" s="32" t="s">
        <v>53</v>
      </c>
      <c r="B2" s="32" t="s">
        <v>54</v>
      </c>
      <c r="C2" s="32" t="s">
        <v>236</v>
      </c>
      <c r="D2" s="32" t="s">
        <v>220</v>
      </c>
    </row>
    <row r="3" spans="1:4" s="8" customFormat="1" ht="14.45" x14ac:dyDescent="0.25">
      <c r="A3" s="92"/>
      <c r="B3" s="92"/>
      <c r="C3" s="92"/>
      <c r="D3" s="92"/>
    </row>
    <row r="4" spans="1:4" s="8" customFormat="1" ht="14.45" x14ac:dyDescent="0.25">
      <c r="A4" s="92"/>
      <c r="B4" s="92"/>
      <c r="C4" s="92"/>
      <c r="D4" s="92"/>
    </row>
    <row r="5" spans="1:4" s="8" customFormat="1" ht="14.45" x14ac:dyDescent="0.25">
      <c r="A5" s="92"/>
      <c r="B5" s="92"/>
      <c r="C5" s="92"/>
      <c r="D5" s="92"/>
    </row>
    <row r="6" spans="1:4" s="8" customFormat="1" ht="14.45" x14ac:dyDescent="0.25">
      <c r="A6" s="92"/>
      <c r="B6" s="92"/>
      <c r="C6" s="92"/>
      <c r="D6" s="92"/>
    </row>
    <row r="7" spans="1:4" s="8" customFormat="1" ht="14.45" x14ac:dyDescent="0.25">
      <c r="A7" s="92"/>
      <c r="B7" s="92"/>
      <c r="C7" s="92"/>
      <c r="D7" s="92"/>
    </row>
    <row r="8" spans="1:4" s="8" customFormat="1" ht="14.45" x14ac:dyDescent="0.25">
      <c r="A8" s="92"/>
      <c r="B8" s="92"/>
      <c r="C8" s="92"/>
      <c r="D8" s="92"/>
    </row>
    <row r="9" spans="1:4" s="8" customFormat="1" ht="14.45" x14ac:dyDescent="0.25">
      <c r="A9" s="92"/>
      <c r="B9" s="92"/>
      <c r="C9" s="92"/>
      <c r="D9" s="92"/>
    </row>
    <row r="10" spans="1:4" s="8" customFormat="1" ht="14.45" x14ac:dyDescent="0.25">
      <c r="A10" s="92"/>
      <c r="B10" s="92"/>
      <c r="C10" s="92"/>
      <c r="D10" s="92"/>
    </row>
    <row r="11" spans="1:4" s="8" customFormat="1" ht="14.45" x14ac:dyDescent="0.25">
      <c r="A11" s="92"/>
      <c r="B11" s="92"/>
      <c r="C11" s="92"/>
      <c r="D11" s="92"/>
    </row>
    <row r="12" spans="1:4" s="8" customFormat="1" ht="14.45" x14ac:dyDescent="0.25">
      <c r="A12" s="92"/>
      <c r="B12" s="92"/>
      <c r="C12" s="92"/>
      <c r="D12" s="92"/>
    </row>
    <row r="13" spans="1:4" s="8" customFormat="1" ht="14.45" x14ac:dyDescent="0.25">
      <c r="A13" s="92"/>
      <c r="B13" s="92"/>
      <c r="C13" s="92"/>
      <c r="D13" s="92"/>
    </row>
    <row r="14" spans="1:4" s="8" customFormat="1" ht="14.45" x14ac:dyDescent="0.25">
      <c r="A14" s="92"/>
      <c r="B14" s="92"/>
      <c r="C14" s="92"/>
      <c r="D14" s="92"/>
    </row>
    <row r="15" spans="1:4" s="8" customFormat="1" ht="14.45" x14ac:dyDescent="0.25">
      <c r="A15" s="92"/>
      <c r="B15" s="92"/>
      <c r="C15" s="92"/>
      <c r="D15" s="92"/>
    </row>
    <row r="16" spans="1:4" s="8" customFormat="1" ht="14.45" x14ac:dyDescent="0.25">
      <c r="A16" s="92"/>
      <c r="B16" s="92"/>
      <c r="C16" s="92"/>
      <c r="D16" s="92"/>
    </row>
    <row r="17" spans="1:4" s="8" customFormat="1" ht="14.45" x14ac:dyDescent="0.25">
      <c r="A17" s="92"/>
      <c r="B17" s="92"/>
      <c r="C17" s="92"/>
      <c r="D17" s="92"/>
    </row>
    <row r="18" spans="1:4" s="8" customFormat="1" ht="14.45" x14ac:dyDescent="0.25">
      <c r="A18" s="92"/>
      <c r="B18" s="92"/>
      <c r="C18" s="92"/>
      <c r="D18" s="92"/>
    </row>
    <row r="19" spans="1:4" s="8" customFormat="1" ht="14.45" x14ac:dyDescent="0.25">
      <c r="A19" s="92"/>
      <c r="B19" s="92"/>
      <c r="C19" s="92"/>
      <c r="D19" s="92"/>
    </row>
    <row r="20" spans="1:4" s="8" customFormat="1" ht="14.45" x14ac:dyDescent="0.25">
      <c r="A20" s="92"/>
      <c r="B20" s="92"/>
      <c r="C20" s="92"/>
      <c r="D20" s="92"/>
    </row>
    <row r="21" spans="1:4" customFormat="1" ht="14.45" x14ac:dyDescent="0.35">
      <c r="A21" s="92"/>
      <c r="B21" s="92"/>
      <c r="C21" s="92"/>
      <c r="D21" s="92"/>
    </row>
    <row r="22" spans="1:4" customFormat="1" ht="14.45" x14ac:dyDescent="0.35">
      <c r="A22" s="92"/>
      <c r="B22" s="92"/>
      <c r="C22" s="92"/>
      <c r="D22" s="92"/>
    </row>
    <row r="23" spans="1:4" customFormat="1" ht="14.45" x14ac:dyDescent="0.35">
      <c r="A23" s="92"/>
      <c r="B23" s="92"/>
      <c r="C23" s="92"/>
      <c r="D23" s="92"/>
    </row>
    <row r="24" spans="1:4" customFormat="1" ht="14.45" x14ac:dyDescent="0.35">
      <c r="A24" s="92"/>
      <c r="B24" s="92"/>
      <c r="C24" s="92"/>
      <c r="D24" s="92"/>
    </row>
    <row r="25" spans="1:4" customFormat="1" ht="14.45" x14ac:dyDescent="0.35">
      <c r="A25" s="92"/>
      <c r="B25" s="92"/>
      <c r="C25" s="92"/>
      <c r="D25" s="92"/>
    </row>
    <row r="26" spans="1:4" customFormat="1" ht="14.45" x14ac:dyDescent="0.35">
      <c r="A26" s="92"/>
      <c r="B26" s="92"/>
      <c r="C26" s="92"/>
      <c r="D26" s="92"/>
    </row>
    <row r="27" spans="1:4" customFormat="1" ht="14.45" x14ac:dyDescent="0.35">
      <c r="A27" s="92"/>
      <c r="B27" s="92"/>
      <c r="C27" s="92"/>
      <c r="D27" s="92"/>
    </row>
    <row r="28" spans="1:4" customFormat="1" ht="14.45" x14ac:dyDescent="0.35">
      <c r="A28" s="92"/>
      <c r="B28" s="92"/>
      <c r="C28" s="92"/>
      <c r="D28" s="92"/>
    </row>
    <row r="29" spans="1:4" customFormat="1" ht="14.45" x14ac:dyDescent="0.35">
      <c r="A29" s="92"/>
      <c r="B29" s="92"/>
      <c r="C29" s="92"/>
      <c r="D29" s="92"/>
    </row>
    <row r="30" spans="1:4" customFormat="1" ht="14.45" x14ac:dyDescent="0.35">
      <c r="A30" s="92"/>
      <c r="B30" s="92"/>
      <c r="C30" s="92"/>
      <c r="D30" s="92"/>
    </row>
    <row r="31" spans="1:4" customFormat="1" ht="14.45" x14ac:dyDescent="0.35">
      <c r="A31" s="92"/>
      <c r="B31" s="92"/>
      <c r="C31" s="92"/>
      <c r="D31" s="92"/>
    </row>
    <row r="32" spans="1:4" customFormat="1" ht="14.45" x14ac:dyDescent="0.35">
      <c r="A32" s="92"/>
      <c r="B32" s="92"/>
      <c r="C32" s="92"/>
      <c r="D32" s="92"/>
    </row>
    <row r="33" spans="1:4" customFormat="1" ht="14.45" x14ac:dyDescent="0.35">
      <c r="A33" s="92"/>
      <c r="B33" s="92"/>
      <c r="C33" s="92"/>
      <c r="D33" s="92"/>
    </row>
    <row r="34" spans="1:4" customFormat="1" ht="14.45" x14ac:dyDescent="0.35">
      <c r="A34" s="92"/>
      <c r="B34" s="92"/>
      <c r="C34" s="92"/>
      <c r="D34" s="92"/>
    </row>
    <row r="35" spans="1:4" customFormat="1" ht="14.45" x14ac:dyDescent="0.35">
      <c r="A35" s="92"/>
      <c r="B35" s="92"/>
      <c r="C35" s="92"/>
      <c r="D35" s="92"/>
    </row>
    <row r="36" spans="1:4" customFormat="1" ht="14.45" x14ac:dyDescent="0.35">
      <c r="A36" s="92"/>
      <c r="B36" s="92"/>
      <c r="C36" s="92"/>
      <c r="D36" s="92"/>
    </row>
    <row r="37" spans="1:4" customFormat="1" ht="14.45" x14ac:dyDescent="0.35">
      <c r="A37" s="92"/>
      <c r="B37" s="92"/>
      <c r="C37" s="92"/>
      <c r="D37" s="92"/>
    </row>
    <row r="38" spans="1:4" customFormat="1" ht="14.45" x14ac:dyDescent="0.35">
      <c r="A38" s="92"/>
      <c r="B38" s="92"/>
      <c r="C38" s="92"/>
      <c r="D38" s="92"/>
    </row>
    <row r="39" spans="1:4" customFormat="1" ht="14.45" x14ac:dyDescent="0.35">
      <c r="A39" s="92"/>
      <c r="B39" s="92"/>
      <c r="C39" s="92"/>
      <c r="D39" s="92"/>
    </row>
    <row r="40" spans="1:4" customFormat="1" ht="14.45" x14ac:dyDescent="0.35">
      <c r="A40" s="92"/>
      <c r="B40" s="92"/>
      <c r="C40" s="92"/>
      <c r="D40" s="92"/>
    </row>
    <row r="41" spans="1:4" customFormat="1" ht="14.45" x14ac:dyDescent="0.35">
      <c r="A41" s="92"/>
      <c r="B41" s="92"/>
      <c r="C41" s="92"/>
      <c r="D41" s="92"/>
    </row>
    <row r="42" spans="1:4" customFormat="1" ht="14.45" x14ac:dyDescent="0.35">
      <c r="A42" s="92"/>
      <c r="B42" s="92"/>
      <c r="C42" s="92"/>
      <c r="D42" s="92"/>
    </row>
    <row r="43" spans="1:4" customFormat="1" ht="14.45" x14ac:dyDescent="0.35">
      <c r="A43" s="92"/>
      <c r="B43" s="92"/>
      <c r="C43" s="92"/>
      <c r="D43" s="92"/>
    </row>
    <row r="44" spans="1:4" customFormat="1" ht="14.45" x14ac:dyDescent="0.35">
      <c r="A44" s="92"/>
      <c r="B44" s="92"/>
      <c r="C44" s="92"/>
      <c r="D44" s="92"/>
    </row>
    <row r="45" spans="1:4" customFormat="1" ht="14.45" x14ac:dyDescent="0.35">
      <c r="A45" s="92"/>
      <c r="B45" s="92"/>
      <c r="C45" s="92"/>
      <c r="D45" s="92"/>
    </row>
    <row r="46" spans="1:4" customFormat="1" ht="14.45" x14ac:dyDescent="0.35">
      <c r="A46" s="92"/>
      <c r="B46" s="92"/>
      <c r="C46" s="92"/>
      <c r="D46" s="92"/>
    </row>
    <row r="47" spans="1:4" customFormat="1" ht="14.45" x14ac:dyDescent="0.35">
      <c r="A47" s="92"/>
      <c r="B47" s="92"/>
      <c r="C47" s="92"/>
      <c r="D47" s="92"/>
    </row>
    <row r="48" spans="1:4" customFormat="1" ht="14.45" x14ac:dyDescent="0.35">
      <c r="A48" s="92"/>
      <c r="B48" s="92"/>
      <c r="C48" s="92"/>
      <c r="D48" s="92"/>
    </row>
    <row r="49" spans="1:4" customFormat="1" ht="14.45" x14ac:dyDescent="0.35">
      <c r="A49" s="92"/>
      <c r="B49" s="92"/>
      <c r="C49" s="92"/>
      <c r="D49" s="92"/>
    </row>
    <row r="50" spans="1:4" customFormat="1" ht="14.45" x14ac:dyDescent="0.3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5">
      <c r="A1" s="30" t="s">
        <v>159</v>
      </c>
      <c r="B1" s="30" t="s">
        <v>15</v>
      </c>
      <c r="C1" s="30" t="s">
        <v>221</v>
      </c>
      <c r="D1" s="30" t="s">
        <v>103</v>
      </c>
      <c r="E1" s="30" t="s">
        <v>102</v>
      </c>
    </row>
    <row r="2" spans="1:5" ht="15.95" customHeight="1" x14ac:dyDescent="0.25">
      <c r="A2" s="32" t="s">
        <v>53</v>
      </c>
      <c r="B2" s="31" t="s">
        <v>54</v>
      </c>
      <c r="C2" s="32" t="s">
        <v>220</v>
      </c>
      <c r="D2" s="31" t="s">
        <v>98</v>
      </c>
      <c r="E2" s="31" t="s">
        <v>97</v>
      </c>
    </row>
    <row r="3" spans="1:5" ht="14.45" x14ac:dyDescent="0.25">
      <c r="A3" s="92"/>
      <c r="B3" s="92"/>
      <c r="C3" s="92"/>
      <c r="D3" s="92"/>
      <c r="E3" s="92"/>
    </row>
    <row r="4" spans="1:5" ht="14.45" x14ac:dyDescent="0.25">
      <c r="A4" s="92"/>
      <c r="B4" s="92"/>
      <c r="C4" s="92"/>
      <c r="D4" s="92"/>
      <c r="E4" s="92"/>
    </row>
    <row r="5" spans="1:5" ht="14.45" x14ac:dyDescent="0.25">
      <c r="A5" s="92"/>
      <c r="B5" s="92"/>
      <c r="C5" s="92"/>
      <c r="D5" s="92"/>
      <c r="E5" s="92"/>
    </row>
    <row r="6" spans="1:5" ht="14.45" x14ac:dyDescent="0.25">
      <c r="A6" s="92"/>
      <c r="B6" s="92"/>
      <c r="C6" s="92"/>
      <c r="D6" s="92"/>
      <c r="E6" s="92"/>
    </row>
    <row r="7" spans="1:5" ht="14.45" x14ac:dyDescent="0.25">
      <c r="A7" s="92"/>
      <c r="B7" s="92"/>
      <c r="C7" s="92"/>
      <c r="D7" s="92"/>
      <c r="E7" s="92"/>
    </row>
    <row r="8" spans="1:5" ht="14.45" x14ac:dyDescent="0.25">
      <c r="A8" s="92"/>
      <c r="B8" s="92"/>
      <c r="C8" s="92"/>
      <c r="D8" s="92"/>
      <c r="E8" s="92"/>
    </row>
    <row r="9" spans="1:5" ht="14.45" x14ac:dyDescent="0.25">
      <c r="A9" s="92"/>
      <c r="B9" s="92"/>
      <c r="C9" s="92"/>
      <c r="D9" s="92"/>
      <c r="E9" s="92"/>
    </row>
    <row r="10" spans="1:5" ht="14.45" x14ac:dyDescent="0.25">
      <c r="A10" s="92"/>
      <c r="B10" s="92"/>
      <c r="C10" s="92"/>
      <c r="D10" s="92"/>
      <c r="E10" s="92"/>
    </row>
    <row r="11" spans="1:5" ht="14.45" x14ac:dyDescent="0.25">
      <c r="A11" s="92"/>
      <c r="B11" s="92"/>
      <c r="C11" s="92"/>
      <c r="D11" s="92"/>
      <c r="E11" s="92"/>
    </row>
    <row r="12" spans="1:5" ht="14.45" x14ac:dyDescent="0.25">
      <c r="A12" s="92"/>
      <c r="B12" s="92"/>
      <c r="C12" s="92"/>
      <c r="D12" s="92"/>
      <c r="E12" s="92"/>
    </row>
    <row r="13" spans="1:5" ht="14.45" x14ac:dyDescent="0.25">
      <c r="A13" s="92"/>
      <c r="B13" s="92"/>
      <c r="C13" s="92"/>
      <c r="D13" s="92"/>
      <c r="E13" s="92"/>
    </row>
    <row r="14" spans="1:5" ht="14.45" x14ac:dyDescent="0.25">
      <c r="A14" s="92"/>
      <c r="B14" s="92"/>
      <c r="C14" s="92"/>
      <c r="D14" s="92"/>
      <c r="E14" s="92"/>
    </row>
    <row r="15" spans="1:5" ht="14.45" x14ac:dyDescent="0.25">
      <c r="A15" s="92"/>
      <c r="B15" s="92"/>
      <c r="C15" s="92"/>
      <c r="D15" s="92"/>
      <c r="E15" s="92"/>
    </row>
    <row r="16" spans="1:5" ht="14.45" x14ac:dyDescent="0.25">
      <c r="A16" s="92"/>
      <c r="B16" s="92"/>
      <c r="C16" s="92"/>
      <c r="D16" s="92"/>
      <c r="E16" s="92"/>
    </row>
    <row r="17" spans="1:5" ht="14.45" x14ac:dyDescent="0.25">
      <c r="A17" s="92"/>
      <c r="B17" s="92"/>
      <c r="C17" s="92"/>
      <c r="D17" s="92"/>
      <c r="E17" s="92"/>
    </row>
    <row r="18" spans="1:5" ht="14.45" x14ac:dyDescent="0.25">
      <c r="A18" s="92"/>
      <c r="B18" s="92"/>
      <c r="C18" s="92"/>
      <c r="D18" s="92"/>
      <c r="E18" s="92"/>
    </row>
    <row r="19" spans="1:5" ht="14.45" x14ac:dyDescent="0.25">
      <c r="A19" s="92"/>
      <c r="B19" s="92"/>
      <c r="C19" s="92"/>
      <c r="D19" s="92"/>
      <c r="E19" s="92"/>
    </row>
    <row r="20" spans="1:5" ht="14.45" x14ac:dyDescent="0.25">
      <c r="A20" s="92"/>
      <c r="B20" s="92"/>
      <c r="C20" s="92"/>
      <c r="D20" s="92"/>
      <c r="E20" s="92"/>
    </row>
    <row r="21" spans="1:5" customFormat="1" ht="14.45" x14ac:dyDescent="0.35">
      <c r="A21" s="92"/>
      <c r="B21" s="92"/>
      <c r="C21" s="92"/>
      <c r="D21" s="92"/>
      <c r="E21" s="92"/>
    </row>
    <row r="22" spans="1:5" customFormat="1" ht="14.45" x14ac:dyDescent="0.35">
      <c r="A22" s="92"/>
      <c r="B22" s="92"/>
      <c r="C22" s="92"/>
      <c r="D22" s="92"/>
      <c r="E22" s="92"/>
    </row>
    <row r="23" spans="1:5" customFormat="1" ht="14.45" x14ac:dyDescent="0.35">
      <c r="A23" s="92"/>
      <c r="B23" s="92"/>
      <c r="C23" s="92"/>
      <c r="D23" s="92"/>
      <c r="E23" s="92"/>
    </row>
    <row r="24" spans="1:5" customFormat="1" ht="14.45" x14ac:dyDescent="0.35">
      <c r="A24" s="92"/>
      <c r="B24" s="92"/>
      <c r="C24" s="92"/>
      <c r="D24" s="92"/>
      <c r="E24" s="92"/>
    </row>
    <row r="25" spans="1:5" customFormat="1" ht="14.45" x14ac:dyDescent="0.35">
      <c r="A25" s="92"/>
      <c r="B25" s="92"/>
      <c r="C25" s="92"/>
      <c r="D25" s="92"/>
      <c r="E25" s="92"/>
    </row>
    <row r="26" spans="1:5" customFormat="1" ht="14.45" x14ac:dyDescent="0.35">
      <c r="A26" s="92"/>
      <c r="B26" s="92"/>
      <c r="C26" s="92"/>
      <c r="D26" s="92"/>
      <c r="E26" s="92"/>
    </row>
    <row r="27" spans="1:5" customFormat="1" ht="14.45" x14ac:dyDescent="0.35">
      <c r="A27" s="92"/>
      <c r="B27" s="92"/>
      <c r="C27" s="92"/>
      <c r="D27" s="92"/>
      <c r="E27" s="92"/>
    </row>
    <row r="28" spans="1:5" customFormat="1" ht="14.45" x14ac:dyDescent="0.35">
      <c r="A28" s="92"/>
      <c r="B28" s="92"/>
      <c r="C28" s="92"/>
      <c r="D28" s="92"/>
      <c r="E28" s="92"/>
    </row>
    <row r="29" spans="1:5" customFormat="1" ht="14.45" x14ac:dyDescent="0.35">
      <c r="A29" s="92"/>
      <c r="B29" s="92"/>
      <c r="C29" s="92"/>
      <c r="D29" s="92"/>
      <c r="E29" s="92"/>
    </row>
    <row r="30" spans="1:5" customFormat="1" ht="14.45" x14ac:dyDescent="0.35">
      <c r="A30" s="92"/>
      <c r="B30" s="92"/>
      <c r="C30" s="92"/>
      <c r="D30" s="92"/>
      <c r="E30" s="92"/>
    </row>
    <row r="31" spans="1:5" customFormat="1" ht="14.45" x14ac:dyDescent="0.35">
      <c r="A31" s="92"/>
      <c r="B31" s="92"/>
      <c r="C31" s="92"/>
      <c r="D31" s="92"/>
      <c r="E31" s="92"/>
    </row>
    <row r="32" spans="1:5" customFormat="1" ht="14.45" x14ac:dyDescent="0.35">
      <c r="A32" s="92"/>
      <c r="B32" s="92"/>
      <c r="C32" s="92"/>
      <c r="D32" s="92"/>
      <c r="E32" s="92"/>
    </row>
    <row r="33" spans="1:5" customFormat="1" ht="14.45" x14ac:dyDescent="0.35">
      <c r="A33" s="92"/>
      <c r="B33" s="92"/>
      <c r="C33" s="92"/>
      <c r="D33" s="92"/>
      <c r="E33" s="92"/>
    </row>
    <row r="34" spans="1:5" customFormat="1" ht="14.45" x14ac:dyDescent="0.35">
      <c r="A34" s="92"/>
      <c r="B34" s="92"/>
      <c r="C34" s="92"/>
      <c r="D34" s="92"/>
      <c r="E34" s="92"/>
    </row>
    <row r="35" spans="1:5" customFormat="1" ht="14.45" x14ac:dyDescent="0.35">
      <c r="A35" s="92"/>
      <c r="B35" s="92"/>
      <c r="C35" s="92"/>
      <c r="D35" s="92"/>
      <c r="E35" s="92"/>
    </row>
    <row r="36" spans="1:5" customFormat="1" ht="14.45" x14ac:dyDescent="0.35">
      <c r="A36" s="92"/>
      <c r="B36" s="92"/>
      <c r="C36" s="92"/>
      <c r="D36" s="92"/>
      <c r="E36" s="92"/>
    </row>
    <row r="37" spans="1:5" customFormat="1" ht="14.45" x14ac:dyDescent="0.35">
      <c r="A37" s="92"/>
      <c r="B37" s="92"/>
      <c r="C37" s="92"/>
      <c r="D37" s="92"/>
      <c r="E37" s="92"/>
    </row>
    <row r="38" spans="1:5" customFormat="1" ht="14.45" x14ac:dyDescent="0.35">
      <c r="A38" s="92"/>
      <c r="B38" s="92"/>
      <c r="C38" s="92"/>
      <c r="D38" s="92"/>
      <c r="E38" s="92"/>
    </row>
    <row r="39" spans="1:5" customFormat="1" ht="14.45" x14ac:dyDescent="0.35">
      <c r="A39" s="92"/>
      <c r="B39" s="92"/>
      <c r="C39" s="92"/>
      <c r="D39" s="92"/>
      <c r="E39" s="92"/>
    </row>
    <row r="40" spans="1:5" customFormat="1" ht="14.45" x14ac:dyDescent="0.35">
      <c r="A40" s="92"/>
      <c r="B40" s="92"/>
      <c r="C40" s="92"/>
      <c r="D40" s="92"/>
      <c r="E40" s="92"/>
    </row>
    <row r="41" spans="1:5" customFormat="1" ht="14.45" x14ac:dyDescent="0.35">
      <c r="A41" s="92"/>
      <c r="B41" s="92"/>
      <c r="C41" s="92"/>
      <c r="D41" s="92"/>
      <c r="E41" s="92"/>
    </row>
    <row r="42" spans="1:5" customFormat="1" ht="14.45" x14ac:dyDescent="0.35">
      <c r="A42" s="92"/>
      <c r="B42" s="92"/>
      <c r="C42" s="92"/>
      <c r="D42" s="92"/>
      <c r="E42" s="92"/>
    </row>
    <row r="43" spans="1:5" customFormat="1" ht="14.45" x14ac:dyDescent="0.35">
      <c r="A43" s="92"/>
      <c r="B43" s="92"/>
      <c r="C43" s="92"/>
      <c r="D43" s="92"/>
      <c r="E43" s="92"/>
    </row>
    <row r="44" spans="1:5" customFormat="1" ht="14.45" x14ac:dyDescent="0.35">
      <c r="A44" s="92"/>
      <c r="B44" s="92"/>
      <c r="C44" s="92"/>
      <c r="D44" s="92"/>
      <c r="E44" s="92"/>
    </row>
    <row r="45" spans="1:5" customFormat="1" ht="14.45" x14ac:dyDescent="0.35">
      <c r="A45" s="92"/>
      <c r="B45" s="92"/>
      <c r="C45" s="92"/>
      <c r="D45" s="92"/>
      <c r="E45" s="92"/>
    </row>
    <row r="46" spans="1:5" customFormat="1" ht="14.45" x14ac:dyDescent="0.35">
      <c r="A46" s="92"/>
      <c r="B46" s="92"/>
      <c r="C46" s="92"/>
      <c r="D46" s="92"/>
      <c r="E46" s="92"/>
    </row>
    <row r="47" spans="1:5" customFormat="1" ht="14.45" x14ac:dyDescent="0.35">
      <c r="A47" s="92"/>
      <c r="B47" s="92"/>
      <c r="C47" s="92"/>
      <c r="D47" s="92"/>
      <c r="E47" s="92"/>
    </row>
    <row r="48" spans="1:5" customFormat="1" ht="14.45" x14ac:dyDescent="0.35">
      <c r="A48" s="92"/>
      <c r="B48" s="92"/>
      <c r="C48" s="92"/>
      <c r="D48" s="92"/>
      <c r="E48" s="92"/>
    </row>
    <row r="49" spans="1:5" customFormat="1" ht="14.45" x14ac:dyDescent="0.35">
      <c r="A49" s="92"/>
      <c r="B49" s="92"/>
      <c r="C49" s="92"/>
      <c r="D49" s="92"/>
      <c r="E49" s="92"/>
    </row>
    <row r="50" spans="1:5" customFormat="1" ht="14.45" x14ac:dyDescent="0.3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35">
      <c r="A1" s="33" t="s">
        <v>5</v>
      </c>
      <c r="B1" s="34" t="s">
        <v>213</v>
      </c>
      <c r="C1" s="34" t="s">
        <v>277</v>
      </c>
      <c r="D1" s="42"/>
      <c r="E1" s="42"/>
    </row>
    <row r="2" spans="1:5" ht="15.95" customHeight="1" thickBot="1" x14ac:dyDescent="0.4">
      <c r="A2" s="1" t="s">
        <v>77</v>
      </c>
      <c r="B2" s="2" t="s">
        <v>77</v>
      </c>
      <c r="C2" s="2" t="s">
        <v>77</v>
      </c>
      <c r="D2" s="42"/>
      <c r="E2" s="43" t="s">
        <v>215</v>
      </c>
    </row>
    <row r="3" spans="1:5" ht="15.75" customHeight="1" thickTop="1" x14ac:dyDescent="0.25">
      <c r="A3" s="3">
        <v>1</v>
      </c>
      <c r="B3" s="39"/>
      <c r="C3" s="102"/>
      <c r="D3" s="42"/>
      <c r="E3" s="115" t="s">
        <v>214</v>
      </c>
    </row>
    <row r="4" spans="1:5" x14ac:dyDescent="0.25">
      <c r="A4" s="4">
        <v>2</v>
      </c>
      <c r="B4" s="40"/>
      <c r="C4" s="87"/>
      <c r="D4" s="42"/>
      <c r="E4" s="115"/>
    </row>
    <row r="5" spans="1:5" ht="15" customHeight="1" x14ac:dyDescent="0.25">
      <c r="A5" s="4">
        <v>3</v>
      </c>
      <c r="B5" s="40"/>
      <c r="C5" s="87"/>
      <c r="D5" s="42"/>
      <c r="E5" s="115" t="s">
        <v>278</v>
      </c>
    </row>
    <row r="6" spans="1:5" x14ac:dyDescent="0.25">
      <c r="A6" s="4">
        <v>4</v>
      </c>
      <c r="B6" s="40"/>
      <c r="C6" s="87"/>
      <c r="D6" s="42"/>
      <c r="E6" s="115"/>
    </row>
    <row r="7" spans="1:5" ht="14.45" x14ac:dyDescent="0.35">
      <c r="A7" s="4">
        <v>5</v>
      </c>
      <c r="B7" s="40"/>
      <c r="C7" s="87"/>
      <c r="D7" s="42"/>
    </row>
    <row r="8" spans="1:5" ht="14.45" x14ac:dyDescent="0.35">
      <c r="A8" s="4">
        <v>6</v>
      </c>
      <c r="B8" s="40"/>
      <c r="C8" s="87"/>
      <c r="D8" s="42"/>
    </row>
    <row r="9" spans="1:5" ht="15" customHeight="1" x14ac:dyDescent="0.35">
      <c r="A9" s="4">
        <v>7</v>
      </c>
      <c r="B9" s="40"/>
      <c r="C9" s="87"/>
      <c r="D9" s="42"/>
      <c r="E9" s="77"/>
    </row>
    <row r="10" spans="1:5" ht="14.45" x14ac:dyDescent="0.35">
      <c r="A10" s="4">
        <v>8</v>
      </c>
      <c r="B10" s="40"/>
      <c r="C10" s="87"/>
      <c r="D10" s="42"/>
      <c r="E10" s="77"/>
    </row>
    <row r="11" spans="1:5" ht="14.45" x14ac:dyDescent="0.35">
      <c r="A11" s="4">
        <v>9</v>
      </c>
      <c r="B11" s="40"/>
      <c r="C11" s="87"/>
      <c r="D11" s="42"/>
      <c r="E11" s="42"/>
    </row>
    <row r="12" spans="1:5" ht="14.45" x14ac:dyDescent="0.35">
      <c r="A12" s="4">
        <v>10</v>
      </c>
      <c r="B12" s="40"/>
      <c r="C12" s="87"/>
      <c r="D12" s="42"/>
      <c r="E12" s="42"/>
    </row>
    <row r="13" spans="1:5" ht="14.45" x14ac:dyDescent="0.35">
      <c r="A13" s="4">
        <v>11</v>
      </c>
      <c r="B13" s="40"/>
      <c r="C13" s="87"/>
      <c r="D13" s="42"/>
      <c r="E13" s="42"/>
    </row>
    <row r="14" spans="1:5" ht="14.45" x14ac:dyDescent="0.35">
      <c r="A14" s="4">
        <v>12</v>
      </c>
      <c r="B14" s="40"/>
      <c r="C14" s="87"/>
      <c r="D14" s="42"/>
      <c r="E14" s="42"/>
    </row>
    <row r="15" spans="1:5" ht="14.45" x14ac:dyDescent="0.35">
      <c r="A15" s="4">
        <v>13</v>
      </c>
      <c r="B15" s="40"/>
      <c r="C15" s="87"/>
      <c r="D15" s="42"/>
      <c r="E15" s="42"/>
    </row>
    <row r="16" spans="1:5" ht="14.45" x14ac:dyDescent="0.35">
      <c r="A16" s="4">
        <v>14</v>
      </c>
      <c r="B16" s="40"/>
      <c r="C16" s="87"/>
      <c r="D16" s="42"/>
      <c r="E16" s="42"/>
    </row>
    <row r="17" spans="1:5" ht="14.45" x14ac:dyDescent="0.35">
      <c r="A17" s="4">
        <v>15</v>
      </c>
      <c r="B17" s="40"/>
      <c r="C17" s="87"/>
      <c r="D17" s="42"/>
      <c r="E17" s="42"/>
    </row>
    <row r="18" spans="1:5" ht="14.45" x14ac:dyDescent="0.35">
      <c r="A18" s="5">
        <v>16</v>
      </c>
      <c r="B18" s="41"/>
      <c r="C18" s="88"/>
      <c r="D18" s="42"/>
      <c r="E18" s="42"/>
    </row>
    <row r="19" spans="1:5" ht="14.45" x14ac:dyDescent="0.3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35">
      <c r="A1" s="57" t="s">
        <v>225</v>
      </c>
    </row>
    <row r="2" spans="1:3" ht="15.95" customHeight="1" thickBot="1" x14ac:dyDescent="0.4">
      <c r="A2" s="58" t="s">
        <v>77</v>
      </c>
      <c r="C2" s="59" t="s">
        <v>226</v>
      </c>
    </row>
    <row r="3" spans="1:3" ht="15.75" customHeight="1" thickTop="1" x14ac:dyDescent="0.25">
      <c r="A3" s="84">
        <v>1</v>
      </c>
      <c r="C3" s="116" t="s">
        <v>227</v>
      </c>
    </row>
    <row r="4" spans="1:3" ht="15" x14ac:dyDescent="0.25">
      <c r="A4" s="87"/>
      <c r="C4" s="116"/>
    </row>
    <row r="5" spans="1:3" ht="15" customHeight="1" x14ac:dyDescent="0.35">
      <c r="A5" s="87"/>
      <c r="C5" s="60"/>
    </row>
    <row r="6" spans="1:3" ht="15" thickBot="1" x14ac:dyDescent="0.4">
      <c r="A6" s="87"/>
      <c r="C6" s="59" t="s">
        <v>228</v>
      </c>
    </row>
    <row r="7" spans="1:3" ht="15.75" customHeight="1" thickTop="1" x14ac:dyDescent="0.25">
      <c r="A7" s="87"/>
      <c r="C7" s="118" t="s">
        <v>245</v>
      </c>
    </row>
    <row r="8" spans="1:3" ht="15" x14ac:dyDescent="0.25">
      <c r="A8" s="87"/>
      <c r="C8" s="117"/>
    </row>
    <row r="9" spans="1:3" ht="15" customHeight="1" x14ac:dyDescent="0.25">
      <c r="A9" s="87"/>
      <c r="C9" s="117"/>
    </row>
    <row r="10" spans="1:3" ht="15" x14ac:dyDescent="0.25">
      <c r="A10" s="87"/>
      <c r="C10" s="117" t="s">
        <v>244</v>
      </c>
    </row>
    <row r="11" spans="1:3" ht="15" x14ac:dyDescent="0.25">
      <c r="A11" s="87"/>
      <c r="C11" s="117"/>
    </row>
    <row r="12" spans="1:3" ht="15" x14ac:dyDescent="0.25">
      <c r="A12" s="87"/>
      <c r="C12" s="117"/>
    </row>
    <row r="13" spans="1:3" ht="15" x14ac:dyDescent="0.25">
      <c r="A13" s="87"/>
      <c r="C13" s="117" t="s">
        <v>246</v>
      </c>
    </row>
    <row r="14" spans="1:3" ht="15" x14ac:dyDescent="0.25">
      <c r="A14" s="87"/>
      <c r="C14" s="117"/>
    </row>
    <row r="15" spans="1:3" ht="15" x14ac:dyDescent="0.25">
      <c r="A15" s="87"/>
      <c r="C15" s="117"/>
    </row>
    <row r="16" spans="1:3" ht="15" x14ac:dyDescent="0.25">
      <c r="A16" s="87"/>
      <c r="C16" s="117" t="s">
        <v>243</v>
      </c>
    </row>
    <row r="17" spans="1:3" ht="15" x14ac:dyDescent="0.25">
      <c r="A17" s="87"/>
      <c r="C17" s="117"/>
    </row>
    <row r="18" spans="1:3" ht="15" x14ac:dyDescent="0.25">
      <c r="A18" s="87"/>
      <c r="C18" s="117"/>
    </row>
    <row r="19" spans="1:3" ht="15" customHeight="1" x14ac:dyDescent="0.25">
      <c r="A19" s="87"/>
      <c r="C19" s="119" t="s">
        <v>247</v>
      </c>
    </row>
    <row r="20" spans="1:3" ht="15" x14ac:dyDescent="0.25">
      <c r="A20" s="87"/>
      <c r="C20" s="120"/>
    </row>
    <row r="21" spans="1:3" ht="15" x14ac:dyDescent="0.25">
      <c r="A21" s="88"/>
      <c r="C21" s="120"/>
    </row>
    <row r="22" spans="1:3" ht="14.45" x14ac:dyDescent="0.3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35">
      <c r="A1" s="35" t="s">
        <v>75</v>
      </c>
      <c r="B1" s="34" t="s">
        <v>76</v>
      </c>
    </row>
    <row r="2" spans="1:2" ht="15.95" customHeight="1" thickBot="1" x14ac:dyDescent="0.4">
      <c r="A2" s="6" t="s">
        <v>10</v>
      </c>
      <c r="B2" s="7" t="s">
        <v>3</v>
      </c>
    </row>
    <row r="3" spans="1:2" ht="14.45" x14ac:dyDescent="0.35">
      <c r="A3" s="50"/>
      <c r="B3" s="51"/>
    </row>
    <row r="4" spans="1:2" ht="14.45" x14ac:dyDescent="0.35">
      <c r="A4" s="52"/>
      <c r="B4" s="53"/>
    </row>
    <row r="5" spans="1:2" ht="14.45" x14ac:dyDescent="0.35">
      <c r="A5" s="52"/>
      <c r="B5" s="53"/>
    </row>
    <row r="6" spans="1:2" ht="14.45" x14ac:dyDescent="0.35">
      <c r="A6" s="52"/>
      <c r="B6" s="53"/>
    </row>
    <row r="7" spans="1:2" ht="14.45" x14ac:dyDescent="0.35">
      <c r="A7" s="52"/>
      <c r="B7" s="53"/>
    </row>
    <row r="8" spans="1:2" ht="14.45" x14ac:dyDescent="0.35">
      <c r="A8" s="52"/>
      <c r="B8" s="53"/>
    </row>
    <row r="9" spans="1:2" ht="14.45" x14ac:dyDescent="0.35">
      <c r="A9" s="52"/>
      <c r="B9" s="53"/>
    </row>
    <row r="10" spans="1:2" ht="14.45" x14ac:dyDescent="0.35">
      <c r="A10" s="52"/>
      <c r="B10" s="53"/>
    </row>
    <row r="11" spans="1:2" ht="14.45" x14ac:dyDescent="0.35">
      <c r="A11" s="52"/>
      <c r="B11" s="53"/>
    </row>
    <row r="12" spans="1:2" ht="14.45" x14ac:dyDescent="0.35">
      <c r="A12" s="52"/>
      <c r="B12" s="53"/>
    </row>
    <row r="13" spans="1:2" ht="14.45" x14ac:dyDescent="0.35">
      <c r="A13" s="52"/>
      <c r="B13" s="53"/>
    </row>
    <row r="14" spans="1:2" ht="14.45" x14ac:dyDescent="0.35">
      <c r="A14" s="52"/>
      <c r="B14" s="53"/>
    </row>
    <row r="15" spans="1:2" ht="14.45" x14ac:dyDescent="0.35">
      <c r="A15" s="52"/>
      <c r="B15" s="53"/>
    </row>
    <row r="16" spans="1:2" ht="14.45" x14ac:dyDescent="0.35">
      <c r="A16" s="52"/>
      <c r="B16" s="53"/>
    </row>
    <row r="17" spans="1:2" ht="14.45" x14ac:dyDescent="0.35">
      <c r="A17" s="52"/>
      <c r="B17" s="53"/>
    </row>
    <row r="18" spans="1:2" ht="14.45" x14ac:dyDescent="0.35">
      <c r="A18" s="52"/>
      <c r="B18" s="53"/>
    </row>
    <row r="19" spans="1:2" ht="14.45" x14ac:dyDescent="0.35">
      <c r="A19" s="52"/>
      <c r="B19" s="53"/>
    </row>
    <row r="20" spans="1:2" ht="14.45" x14ac:dyDescent="0.35">
      <c r="A20" s="52"/>
      <c r="B20" s="53"/>
    </row>
    <row r="21" spans="1:2" ht="14.45" x14ac:dyDescent="0.35">
      <c r="A21" s="52"/>
      <c r="B21" s="53"/>
    </row>
    <row r="22" spans="1:2" ht="14.45" x14ac:dyDescent="0.35">
      <c r="A22" s="52"/>
      <c r="B22" s="53"/>
    </row>
    <row r="23" spans="1:2" ht="14.45" x14ac:dyDescent="0.35">
      <c r="A23" s="52"/>
      <c r="B23" s="53"/>
    </row>
    <row r="24" spans="1:2" ht="14.45" x14ac:dyDescent="0.35">
      <c r="A24" s="52"/>
      <c r="B24" s="53"/>
    </row>
    <row r="25" spans="1:2" ht="14.45" x14ac:dyDescent="0.35">
      <c r="A25" s="52"/>
      <c r="B25" s="53"/>
    </row>
    <row r="26" spans="1:2" ht="14.45" x14ac:dyDescent="0.35">
      <c r="A26" s="52"/>
      <c r="B26" s="53"/>
    </row>
    <row r="27" spans="1:2" ht="14.45" x14ac:dyDescent="0.35">
      <c r="A27" s="52"/>
      <c r="B27" s="53"/>
    </row>
    <row r="28" spans="1:2" ht="14.45" x14ac:dyDescent="0.35">
      <c r="A28" s="52"/>
      <c r="B28" s="53"/>
    </row>
    <row r="29" spans="1:2" ht="14.45" x14ac:dyDescent="0.35">
      <c r="A29" s="52"/>
      <c r="B29" s="53"/>
    </row>
    <row r="30" spans="1:2" ht="14.45" x14ac:dyDescent="0.35">
      <c r="A30" s="52"/>
      <c r="B30" s="53"/>
    </row>
    <row r="31" spans="1:2" ht="14.45" x14ac:dyDescent="0.35">
      <c r="A31" s="52"/>
      <c r="B31" s="53"/>
    </row>
    <row r="32" spans="1:2" ht="14.45" x14ac:dyDescent="0.35">
      <c r="A32" s="52"/>
      <c r="B32" s="53"/>
    </row>
    <row r="33" spans="1:2" ht="14.45" x14ac:dyDescent="0.35">
      <c r="A33" s="52"/>
      <c r="B33" s="53"/>
    </row>
    <row r="34" spans="1:2" ht="14.45" x14ac:dyDescent="0.35">
      <c r="A34" s="52"/>
      <c r="B34" s="53"/>
    </row>
    <row r="35" spans="1:2" ht="14.45" x14ac:dyDescent="0.35">
      <c r="A35" s="52"/>
      <c r="B35" s="53"/>
    </row>
    <row r="36" spans="1:2" ht="14.45" x14ac:dyDescent="0.35">
      <c r="A36" s="52"/>
      <c r="B36" s="53"/>
    </row>
    <row r="37" spans="1:2" ht="14.45" x14ac:dyDescent="0.35">
      <c r="A37" s="52"/>
      <c r="B37" s="53"/>
    </row>
    <row r="38" spans="1:2" ht="14.45" x14ac:dyDescent="0.3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2017-01-30T16:24:34Z</dcterms:modified>
</cp:coreProperties>
</file>