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hidePivotFieldList="1"/>
  <mc:AlternateContent xmlns:mc="http://schemas.openxmlformats.org/markup-compatibility/2006">
    <mc:Choice Requires="x15">
      <x15ac:absPath xmlns:x15ac="http://schemas.microsoft.com/office/spreadsheetml/2010/11/ac" url="D:\DATA ANALYTICS\EXCEL\FILES\"/>
    </mc:Choice>
  </mc:AlternateContent>
  <xr:revisionPtr revIDLastSave="0" documentId="13_ncr:1_{47DFD616-58C4-4D29-AA12-15D6DE9B6CF0}" xr6:coauthVersionLast="47" xr6:coauthVersionMax="47" xr10:uidLastSave="{00000000-0000-0000-0000-000000000000}"/>
  <bookViews>
    <workbookView xWindow="-108" yWindow="-108" windowWidth="23256" windowHeight="13176" activeTab="2" xr2:uid="{62ABEAB2-52AC-4E0A-82A0-9B30E8D39595}"/>
  </bookViews>
  <sheets>
    <sheet name="Catalogue" sheetId="1" r:id="rId1"/>
    <sheet name="Data Analyse" sheetId="5" r:id="rId2"/>
    <sheet name="Data Visual" sheetId="6" r:id="rId3"/>
    <sheet name="Sales Report" sheetId="2" r:id="rId4"/>
  </sheets>
  <definedNames>
    <definedName name="_xlnm._FilterDatabase" localSheetId="1" hidden="1">'Data Analyse'!$Z$8:$AA$58</definedName>
    <definedName name="SALES_REPORT">'Sales Report'!$A$1:$O$429</definedName>
    <definedName name="Slicer_MONTH">#N/A</definedName>
    <definedName name="Slicer_YEAR">#N/A</definedName>
  </definedNames>
  <calcPr calcId="191029"/>
  <pivotCaches>
    <pivotCache cacheId="58"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3" i="2" l="1"/>
  <c r="N4" i="2"/>
  <c r="N5" i="2"/>
  <c r="N6" i="2"/>
  <c r="N7" i="2"/>
  <c r="N8" i="2"/>
  <c r="N9" i="2"/>
  <c r="N10" i="2"/>
  <c r="N11" i="2"/>
  <c r="N12" i="2"/>
  <c r="N13" i="2"/>
  <c r="N14" i="2"/>
  <c r="N15" i="2"/>
  <c r="N16" i="2"/>
  <c r="N17" i="2"/>
  <c r="N18" i="2"/>
  <c r="N19" i="2"/>
  <c r="N20" i="2"/>
  <c r="N21" i="2"/>
  <c r="N22" i="2"/>
  <c r="N23" i="2"/>
  <c r="N24" i="2"/>
  <c r="N25" i="2"/>
  <c r="N26" i="2"/>
  <c r="N27" i="2"/>
  <c r="N28" i="2"/>
  <c r="N29" i="2"/>
  <c r="N30" i="2"/>
  <c r="N31" i="2"/>
  <c r="N32" i="2"/>
  <c r="N33" i="2"/>
  <c r="N34" i="2"/>
  <c r="N35" i="2"/>
  <c r="N36" i="2"/>
  <c r="N37" i="2"/>
  <c r="N38" i="2"/>
  <c r="N39" i="2"/>
  <c r="N40" i="2"/>
  <c r="N41" i="2"/>
  <c r="N42" i="2"/>
  <c r="N43" i="2"/>
  <c r="N44" i="2"/>
  <c r="N45" i="2"/>
  <c r="N46" i="2"/>
  <c r="N47" i="2"/>
  <c r="N48" i="2"/>
  <c r="N49" i="2"/>
  <c r="N50" i="2"/>
  <c r="N51" i="2"/>
  <c r="N52" i="2"/>
  <c r="N53" i="2"/>
  <c r="N54" i="2"/>
  <c r="N55" i="2"/>
  <c r="N56" i="2"/>
  <c r="N57" i="2"/>
  <c r="N58" i="2"/>
  <c r="N59" i="2"/>
  <c r="N60" i="2"/>
  <c r="N61" i="2"/>
  <c r="N62" i="2"/>
  <c r="N63" i="2"/>
  <c r="N64" i="2"/>
  <c r="N65" i="2"/>
  <c r="N66" i="2"/>
  <c r="N67" i="2"/>
  <c r="N68" i="2"/>
  <c r="N69" i="2"/>
  <c r="N70" i="2"/>
  <c r="N71" i="2"/>
  <c r="N72" i="2"/>
  <c r="N73" i="2"/>
  <c r="N74" i="2"/>
  <c r="N75" i="2"/>
  <c r="N76" i="2"/>
  <c r="N77" i="2"/>
  <c r="N78" i="2"/>
  <c r="N79" i="2"/>
  <c r="N80" i="2"/>
  <c r="N81" i="2"/>
  <c r="N82" i="2"/>
  <c r="N83" i="2"/>
  <c r="N84" i="2"/>
  <c r="N85" i="2"/>
  <c r="N86" i="2"/>
  <c r="N87" i="2"/>
  <c r="N88" i="2"/>
  <c r="N89" i="2"/>
  <c r="N90" i="2"/>
  <c r="N91" i="2"/>
  <c r="N92" i="2"/>
  <c r="N93" i="2"/>
  <c r="N94" i="2"/>
  <c r="N95" i="2"/>
  <c r="N96" i="2"/>
  <c r="N97" i="2"/>
  <c r="N98" i="2"/>
  <c r="N99" i="2"/>
  <c r="N100" i="2"/>
  <c r="N101" i="2"/>
  <c r="N102" i="2"/>
  <c r="N103" i="2"/>
  <c r="N104" i="2"/>
  <c r="N105" i="2"/>
  <c r="N106" i="2"/>
  <c r="N107" i="2"/>
  <c r="N108" i="2"/>
  <c r="N109" i="2"/>
  <c r="N110" i="2"/>
  <c r="N111" i="2"/>
  <c r="N112" i="2"/>
  <c r="N113" i="2"/>
  <c r="N114" i="2"/>
  <c r="N115" i="2"/>
  <c r="N116" i="2"/>
  <c r="N117" i="2"/>
  <c r="N118" i="2"/>
  <c r="N119" i="2"/>
  <c r="N120" i="2"/>
  <c r="N121" i="2"/>
  <c r="N122" i="2"/>
  <c r="N123" i="2"/>
  <c r="N124" i="2"/>
  <c r="N125" i="2"/>
  <c r="N126" i="2"/>
  <c r="N127" i="2"/>
  <c r="N128" i="2"/>
  <c r="N129" i="2"/>
  <c r="N130" i="2"/>
  <c r="N131" i="2"/>
  <c r="N132" i="2"/>
  <c r="N133" i="2"/>
  <c r="N134" i="2"/>
  <c r="N135" i="2"/>
  <c r="N136" i="2"/>
  <c r="N137" i="2"/>
  <c r="N138" i="2"/>
  <c r="N139" i="2"/>
  <c r="N140" i="2"/>
  <c r="N141" i="2"/>
  <c r="N142" i="2"/>
  <c r="N143" i="2"/>
  <c r="N144" i="2"/>
  <c r="N145" i="2"/>
  <c r="N146" i="2"/>
  <c r="N147" i="2"/>
  <c r="N148" i="2"/>
  <c r="N149" i="2"/>
  <c r="N150" i="2"/>
  <c r="N151" i="2"/>
  <c r="N152" i="2"/>
  <c r="N153" i="2"/>
  <c r="N154" i="2"/>
  <c r="N155" i="2"/>
  <c r="N156" i="2"/>
  <c r="N157" i="2"/>
  <c r="N158" i="2"/>
  <c r="N159" i="2"/>
  <c r="N160" i="2"/>
  <c r="N161" i="2"/>
  <c r="N162" i="2"/>
  <c r="N163" i="2"/>
  <c r="N164" i="2"/>
  <c r="N165" i="2"/>
  <c r="N166" i="2"/>
  <c r="N167" i="2"/>
  <c r="N168" i="2"/>
  <c r="N169" i="2"/>
  <c r="N170" i="2"/>
  <c r="N171" i="2"/>
  <c r="N172" i="2"/>
  <c r="N173" i="2"/>
  <c r="N174" i="2"/>
  <c r="N175" i="2"/>
  <c r="N176" i="2"/>
  <c r="N177" i="2"/>
  <c r="N178" i="2"/>
  <c r="N179" i="2"/>
  <c r="N180" i="2"/>
  <c r="N181" i="2"/>
  <c r="N182" i="2"/>
  <c r="N183" i="2"/>
  <c r="N184" i="2"/>
  <c r="N185" i="2"/>
  <c r="N186" i="2"/>
  <c r="N187" i="2"/>
  <c r="N188" i="2"/>
  <c r="N189" i="2"/>
  <c r="N190" i="2"/>
  <c r="N191" i="2"/>
  <c r="N192" i="2"/>
  <c r="N193" i="2"/>
  <c r="N194" i="2"/>
  <c r="N195" i="2"/>
  <c r="N196" i="2"/>
  <c r="N197" i="2"/>
  <c r="N198" i="2"/>
  <c r="N199" i="2"/>
  <c r="N200" i="2"/>
  <c r="N201" i="2"/>
  <c r="N202" i="2"/>
  <c r="N203" i="2"/>
  <c r="N204" i="2"/>
  <c r="N205" i="2"/>
  <c r="N206" i="2"/>
  <c r="N207" i="2"/>
  <c r="N208" i="2"/>
  <c r="N209" i="2"/>
  <c r="N210" i="2"/>
  <c r="N211" i="2"/>
  <c r="N212" i="2"/>
  <c r="N213" i="2"/>
  <c r="N214" i="2"/>
  <c r="N215" i="2"/>
  <c r="N216" i="2"/>
  <c r="N217" i="2"/>
  <c r="N218" i="2"/>
  <c r="N219" i="2"/>
  <c r="N220" i="2"/>
  <c r="N221" i="2"/>
  <c r="N222" i="2"/>
  <c r="N223" i="2"/>
  <c r="N224" i="2"/>
  <c r="N225" i="2"/>
  <c r="N226" i="2"/>
  <c r="N227" i="2"/>
  <c r="N228" i="2"/>
  <c r="N229" i="2"/>
  <c r="N230" i="2"/>
  <c r="N231" i="2"/>
  <c r="N232" i="2"/>
  <c r="N233" i="2"/>
  <c r="N234" i="2"/>
  <c r="N235" i="2"/>
  <c r="N236" i="2"/>
  <c r="N237" i="2"/>
  <c r="N238" i="2"/>
  <c r="N239" i="2"/>
  <c r="N240" i="2"/>
  <c r="N241" i="2"/>
  <c r="N242" i="2"/>
  <c r="N243" i="2"/>
  <c r="N244" i="2"/>
  <c r="N245" i="2"/>
  <c r="N246" i="2"/>
  <c r="N247" i="2"/>
  <c r="N248" i="2"/>
  <c r="N249" i="2"/>
  <c r="N250" i="2"/>
  <c r="N251" i="2"/>
  <c r="N252" i="2"/>
  <c r="N253" i="2"/>
  <c r="N254" i="2"/>
  <c r="N255" i="2"/>
  <c r="N256" i="2"/>
  <c r="N257" i="2"/>
  <c r="N258" i="2"/>
  <c r="N259" i="2"/>
  <c r="N260" i="2"/>
  <c r="N261" i="2"/>
  <c r="N262" i="2"/>
  <c r="N263" i="2"/>
  <c r="N264" i="2"/>
  <c r="N265" i="2"/>
  <c r="N266" i="2"/>
  <c r="N267" i="2"/>
  <c r="N268" i="2"/>
  <c r="N269" i="2"/>
  <c r="N270" i="2"/>
  <c r="N271" i="2"/>
  <c r="N272" i="2"/>
  <c r="N273" i="2"/>
  <c r="N274" i="2"/>
  <c r="N275" i="2"/>
  <c r="N276" i="2"/>
  <c r="N277" i="2"/>
  <c r="N278" i="2"/>
  <c r="N279" i="2"/>
  <c r="N280" i="2"/>
  <c r="N281" i="2"/>
  <c r="N282" i="2"/>
  <c r="N283" i="2"/>
  <c r="N284" i="2"/>
  <c r="N285" i="2"/>
  <c r="N286" i="2"/>
  <c r="N287" i="2"/>
  <c r="N288" i="2"/>
  <c r="N289" i="2"/>
  <c r="N290" i="2"/>
  <c r="N291" i="2"/>
  <c r="N292" i="2"/>
  <c r="N293" i="2"/>
  <c r="N294" i="2"/>
  <c r="N295" i="2"/>
  <c r="N296" i="2"/>
  <c r="N297" i="2"/>
  <c r="N298" i="2"/>
  <c r="N299" i="2"/>
  <c r="N300" i="2"/>
  <c r="N301" i="2"/>
  <c r="N302" i="2"/>
  <c r="N303" i="2"/>
  <c r="N304" i="2"/>
  <c r="N305" i="2"/>
  <c r="N306" i="2"/>
  <c r="N307" i="2"/>
  <c r="N308" i="2"/>
  <c r="N309" i="2"/>
  <c r="N310" i="2"/>
  <c r="N311" i="2"/>
  <c r="N312" i="2"/>
  <c r="N313" i="2"/>
  <c r="N314" i="2"/>
  <c r="N315" i="2"/>
  <c r="N316" i="2"/>
  <c r="N317" i="2"/>
  <c r="N318" i="2"/>
  <c r="N319" i="2"/>
  <c r="N320" i="2"/>
  <c r="N321" i="2"/>
  <c r="N322" i="2"/>
  <c r="N323" i="2"/>
  <c r="N324" i="2"/>
  <c r="N325" i="2"/>
  <c r="N326" i="2"/>
  <c r="N327" i="2"/>
  <c r="N328" i="2"/>
  <c r="N329" i="2"/>
  <c r="N330" i="2"/>
  <c r="N331" i="2"/>
  <c r="N332" i="2"/>
  <c r="N333" i="2"/>
  <c r="N334" i="2"/>
  <c r="N335" i="2"/>
  <c r="N336" i="2"/>
  <c r="N337" i="2"/>
  <c r="N338" i="2"/>
  <c r="N339" i="2"/>
  <c r="N340" i="2"/>
  <c r="N341" i="2"/>
  <c r="N342" i="2"/>
  <c r="N343" i="2"/>
  <c r="N344" i="2"/>
  <c r="N345" i="2"/>
  <c r="N346" i="2"/>
  <c r="N347" i="2"/>
  <c r="N348" i="2"/>
  <c r="N349" i="2"/>
  <c r="N350" i="2"/>
  <c r="N351" i="2"/>
  <c r="N352" i="2"/>
  <c r="N353" i="2"/>
  <c r="N354" i="2"/>
  <c r="N355" i="2"/>
  <c r="N356" i="2"/>
  <c r="N357" i="2"/>
  <c r="N358" i="2"/>
  <c r="N359" i="2"/>
  <c r="N360" i="2"/>
  <c r="N361" i="2"/>
  <c r="N362" i="2"/>
  <c r="N363" i="2"/>
  <c r="N364" i="2"/>
  <c r="N365" i="2"/>
  <c r="N366" i="2"/>
  <c r="N367" i="2"/>
  <c r="N368" i="2"/>
  <c r="N369" i="2"/>
  <c r="N370" i="2"/>
  <c r="N371" i="2"/>
  <c r="N372" i="2"/>
  <c r="N373" i="2"/>
  <c r="N374" i="2"/>
  <c r="N375" i="2"/>
  <c r="N376" i="2"/>
  <c r="N377" i="2"/>
  <c r="N378" i="2"/>
  <c r="N379" i="2"/>
  <c r="N380" i="2"/>
  <c r="N381" i="2"/>
  <c r="N382" i="2"/>
  <c r="N383" i="2"/>
  <c r="N384" i="2"/>
  <c r="N385" i="2"/>
  <c r="N386" i="2"/>
  <c r="N387" i="2"/>
  <c r="N388" i="2"/>
  <c r="N389" i="2"/>
  <c r="N390" i="2"/>
  <c r="N391" i="2"/>
  <c r="N392" i="2"/>
  <c r="N393" i="2"/>
  <c r="N394" i="2"/>
  <c r="N395" i="2"/>
  <c r="N396" i="2"/>
  <c r="N397" i="2"/>
  <c r="N398" i="2"/>
  <c r="N399" i="2"/>
  <c r="N400" i="2"/>
  <c r="N401" i="2"/>
  <c r="N402" i="2"/>
  <c r="N403" i="2"/>
  <c r="N404" i="2"/>
  <c r="N405" i="2"/>
  <c r="N406" i="2"/>
  <c r="N407" i="2"/>
  <c r="N408" i="2"/>
  <c r="N409" i="2"/>
  <c r="N410" i="2"/>
  <c r="N411" i="2"/>
  <c r="N412" i="2"/>
  <c r="N413" i="2"/>
  <c r="N414" i="2"/>
  <c r="N415" i="2"/>
  <c r="N416" i="2"/>
  <c r="N417" i="2"/>
  <c r="N418" i="2"/>
  <c r="N419" i="2"/>
  <c r="N420" i="2"/>
  <c r="N421" i="2"/>
  <c r="N422" i="2"/>
  <c r="N423" i="2"/>
  <c r="N424" i="2"/>
  <c r="N425" i="2"/>
  <c r="N426" i="2"/>
  <c r="N427" i="2"/>
  <c r="N428" i="2"/>
  <c r="N2" i="2"/>
  <c r="P24" i="5"/>
  <c r="Q24" i="5"/>
  <c r="O24" i="5"/>
  <c r="A4" i="6" l="1"/>
  <c r="D4" i="6"/>
  <c r="H4" i="6"/>
  <c r="M3" i="2"/>
  <c r="O3" i="2"/>
  <c r="M4" i="2"/>
  <c r="O4" i="2"/>
  <c r="M5" i="2"/>
  <c r="O5" i="2"/>
  <c r="M6" i="2"/>
  <c r="O6" i="2"/>
  <c r="M7" i="2"/>
  <c r="O7" i="2"/>
  <c r="M8" i="2"/>
  <c r="O8" i="2"/>
  <c r="M9" i="2"/>
  <c r="O9" i="2"/>
  <c r="M10" i="2"/>
  <c r="O10" i="2"/>
  <c r="M11" i="2"/>
  <c r="O11" i="2"/>
  <c r="M12" i="2"/>
  <c r="O12" i="2"/>
  <c r="M13" i="2"/>
  <c r="O13" i="2"/>
  <c r="M14" i="2"/>
  <c r="O14" i="2"/>
  <c r="M15" i="2"/>
  <c r="O15" i="2"/>
  <c r="M16" i="2"/>
  <c r="O16" i="2"/>
  <c r="M17" i="2"/>
  <c r="O17" i="2"/>
  <c r="M18" i="2"/>
  <c r="O18" i="2"/>
  <c r="M19" i="2"/>
  <c r="O19" i="2"/>
  <c r="M20" i="2"/>
  <c r="O20" i="2"/>
  <c r="M21" i="2"/>
  <c r="O21" i="2"/>
  <c r="M22" i="2"/>
  <c r="O22" i="2"/>
  <c r="M23" i="2"/>
  <c r="O23" i="2"/>
  <c r="M24" i="2"/>
  <c r="O24" i="2"/>
  <c r="M25" i="2"/>
  <c r="O25" i="2"/>
  <c r="M26" i="2"/>
  <c r="O26" i="2"/>
  <c r="M27" i="2"/>
  <c r="O27" i="2"/>
  <c r="M28" i="2"/>
  <c r="O28" i="2"/>
  <c r="M29" i="2"/>
  <c r="O29" i="2"/>
  <c r="M30" i="2"/>
  <c r="O30" i="2"/>
  <c r="M31" i="2"/>
  <c r="O31" i="2"/>
  <c r="M32" i="2"/>
  <c r="O32" i="2"/>
  <c r="M33" i="2"/>
  <c r="O33" i="2"/>
  <c r="M34" i="2"/>
  <c r="O34" i="2"/>
  <c r="M35" i="2"/>
  <c r="O35" i="2"/>
  <c r="M36" i="2"/>
  <c r="O36" i="2"/>
  <c r="M37" i="2"/>
  <c r="O37" i="2"/>
  <c r="M38" i="2"/>
  <c r="O38" i="2"/>
  <c r="M39" i="2"/>
  <c r="O39" i="2"/>
  <c r="M40" i="2"/>
  <c r="O40" i="2"/>
  <c r="M41" i="2"/>
  <c r="O41" i="2"/>
  <c r="M42" i="2"/>
  <c r="O42" i="2"/>
  <c r="M43" i="2"/>
  <c r="O43" i="2"/>
  <c r="M44" i="2"/>
  <c r="O44" i="2"/>
  <c r="M45" i="2"/>
  <c r="O45" i="2"/>
  <c r="M46" i="2"/>
  <c r="O46" i="2"/>
  <c r="M47" i="2"/>
  <c r="O47" i="2"/>
  <c r="M48" i="2"/>
  <c r="O48" i="2"/>
  <c r="M49" i="2"/>
  <c r="O49" i="2"/>
  <c r="M50" i="2"/>
  <c r="O50" i="2"/>
  <c r="M51" i="2"/>
  <c r="O51" i="2"/>
  <c r="M52" i="2"/>
  <c r="O52" i="2"/>
  <c r="M53" i="2"/>
  <c r="O53" i="2"/>
  <c r="M54" i="2"/>
  <c r="O54" i="2"/>
  <c r="M55" i="2"/>
  <c r="O55" i="2"/>
  <c r="M56" i="2"/>
  <c r="O56" i="2"/>
  <c r="M57" i="2"/>
  <c r="O57" i="2"/>
  <c r="M58" i="2"/>
  <c r="O58" i="2"/>
  <c r="M59" i="2"/>
  <c r="O59" i="2"/>
  <c r="M60" i="2"/>
  <c r="O60" i="2"/>
  <c r="M61" i="2"/>
  <c r="O61" i="2"/>
  <c r="M62" i="2"/>
  <c r="O62" i="2"/>
  <c r="M63" i="2"/>
  <c r="O63" i="2"/>
  <c r="M64" i="2"/>
  <c r="O64" i="2"/>
  <c r="M65" i="2"/>
  <c r="O65" i="2"/>
  <c r="M66" i="2"/>
  <c r="O66" i="2"/>
  <c r="M67" i="2"/>
  <c r="O67" i="2"/>
  <c r="M68" i="2"/>
  <c r="O68" i="2"/>
  <c r="M69" i="2"/>
  <c r="O69" i="2"/>
  <c r="M70" i="2"/>
  <c r="O70" i="2"/>
  <c r="M71" i="2"/>
  <c r="O71" i="2"/>
  <c r="M72" i="2"/>
  <c r="O72" i="2"/>
  <c r="M73" i="2"/>
  <c r="O73" i="2"/>
  <c r="M74" i="2"/>
  <c r="O74" i="2"/>
  <c r="M75" i="2"/>
  <c r="O75" i="2"/>
  <c r="M76" i="2"/>
  <c r="O76" i="2"/>
  <c r="M77" i="2"/>
  <c r="O77" i="2"/>
  <c r="M78" i="2"/>
  <c r="O78" i="2"/>
  <c r="M79" i="2"/>
  <c r="O79" i="2"/>
  <c r="M80" i="2"/>
  <c r="O80" i="2"/>
  <c r="M81" i="2"/>
  <c r="O81" i="2"/>
  <c r="M82" i="2"/>
  <c r="O82" i="2"/>
  <c r="M83" i="2"/>
  <c r="O83" i="2"/>
  <c r="M84" i="2"/>
  <c r="O84" i="2"/>
  <c r="M85" i="2"/>
  <c r="O85" i="2"/>
  <c r="M86" i="2"/>
  <c r="O86" i="2"/>
  <c r="M87" i="2"/>
  <c r="O87" i="2"/>
  <c r="M88" i="2"/>
  <c r="O88" i="2"/>
  <c r="M89" i="2"/>
  <c r="O89" i="2"/>
  <c r="M90" i="2"/>
  <c r="O90" i="2"/>
  <c r="M91" i="2"/>
  <c r="O91" i="2"/>
  <c r="M92" i="2"/>
  <c r="O92" i="2"/>
  <c r="M93" i="2"/>
  <c r="O93" i="2"/>
  <c r="M94" i="2"/>
  <c r="O94" i="2"/>
  <c r="M95" i="2"/>
  <c r="O95" i="2"/>
  <c r="M96" i="2"/>
  <c r="O96" i="2"/>
  <c r="M97" i="2"/>
  <c r="O97" i="2"/>
  <c r="M98" i="2"/>
  <c r="O98" i="2"/>
  <c r="M99" i="2"/>
  <c r="O99" i="2"/>
  <c r="M100" i="2"/>
  <c r="O100" i="2"/>
  <c r="M101" i="2"/>
  <c r="O101" i="2"/>
  <c r="M102" i="2"/>
  <c r="O102" i="2"/>
  <c r="M103" i="2"/>
  <c r="O103" i="2"/>
  <c r="M104" i="2"/>
  <c r="O104" i="2"/>
  <c r="M105" i="2"/>
  <c r="O105" i="2"/>
  <c r="M106" i="2"/>
  <c r="O106" i="2"/>
  <c r="M107" i="2"/>
  <c r="O107" i="2"/>
  <c r="M108" i="2"/>
  <c r="O108" i="2"/>
  <c r="M109" i="2"/>
  <c r="O109" i="2"/>
  <c r="M110" i="2"/>
  <c r="O110" i="2"/>
  <c r="M111" i="2"/>
  <c r="O111" i="2"/>
  <c r="M112" i="2"/>
  <c r="O112" i="2"/>
  <c r="M113" i="2"/>
  <c r="O113" i="2"/>
  <c r="M114" i="2"/>
  <c r="O114" i="2"/>
  <c r="M115" i="2"/>
  <c r="O115" i="2"/>
  <c r="M116" i="2"/>
  <c r="O116" i="2"/>
  <c r="M117" i="2"/>
  <c r="O117" i="2"/>
  <c r="M118" i="2"/>
  <c r="O118" i="2"/>
  <c r="M119" i="2"/>
  <c r="O119" i="2"/>
  <c r="M120" i="2"/>
  <c r="O120" i="2"/>
  <c r="M121" i="2"/>
  <c r="O121" i="2"/>
  <c r="M122" i="2"/>
  <c r="O122" i="2"/>
  <c r="M123" i="2"/>
  <c r="O123" i="2"/>
  <c r="M124" i="2"/>
  <c r="O124" i="2"/>
  <c r="M125" i="2"/>
  <c r="O125" i="2"/>
  <c r="M126" i="2"/>
  <c r="O126" i="2"/>
  <c r="M127" i="2"/>
  <c r="O127" i="2"/>
  <c r="M128" i="2"/>
  <c r="O128" i="2"/>
  <c r="M129" i="2"/>
  <c r="O129" i="2"/>
  <c r="M130" i="2"/>
  <c r="O130" i="2"/>
  <c r="M131" i="2"/>
  <c r="O131" i="2"/>
  <c r="M132" i="2"/>
  <c r="O132" i="2"/>
  <c r="M133" i="2"/>
  <c r="O133" i="2"/>
  <c r="M134" i="2"/>
  <c r="O134" i="2"/>
  <c r="M135" i="2"/>
  <c r="O135" i="2"/>
  <c r="M136" i="2"/>
  <c r="O136" i="2"/>
  <c r="M137" i="2"/>
  <c r="O137" i="2"/>
  <c r="M138" i="2"/>
  <c r="O138" i="2"/>
  <c r="M139" i="2"/>
  <c r="O139" i="2"/>
  <c r="M140" i="2"/>
  <c r="O140" i="2"/>
  <c r="M141" i="2"/>
  <c r="O141" i="2"/>
  <c r="M142" i="2"/>
  <c r="O142" i="2"/>
  <c r="M143" i="2"/>
  <c r="O143" i="2"/>
  <c r="M144" i="2"/>
  <c r="O144" i="2"/>
  <c r="M145" i="2"/>
  <c r="O145" i="2"/>
  <c r="M146" i="2"/>
  <c r="O146" i="2"/>
  <c r="M147" i="2"/>
  <c r="O147" i="2"/>
  <c r="M148" i="2"/>
  <c r="O148" i="2"/>
  <c r="M149" i="2"/>
  <c r="O149" i="2"/>
  <c r="M150" i="2"/>
  <c r="O150" i="2"/>
  <c r="M151" i="2"/>
  <c r="O151" i="2"/>
  <c r="M152" i="2"/>
  <c r="O152" i="2"/>
  <c r="M153" i="2"/>
  <c r="O153" i="2"/>
  <c r="M154" i="2"/>
  <c r="O154" i="2"/>
  <c r="M155" i="2"/>
  <c r="O155" i="2"/>
  <c r="M156" i="2"/>
  <c r="O156" i="2"/>
  <c r="M157" i="2"/>
  <c r="O157" i="2"/>
  <c r="M158" i="2"/>
  <c r="O158" i="2"/>
  <c r="M159" i="2"/>
  <c r="O159" i="2"/>
  <c r="M160" i="2"/>
  <c r="O160" i="2"/>
  <c r="M161" i="2"/>
  <c r="O161" i="2"/>
  <c r="M162" i="2"/>
  <c r="O162" i="2"/>
  <c r="M163" i="2"/>
  <c r="O163" i="2"/>
  <c r="M164" i="2"/>
  <c r="O164" i="2"/>
  <c r="M165" i="2"/>
  <c r="O165" i="2"/>
  <c r="M166" i="2"/>
  <c r="O166" i="2"/>
  <c r="M167" i="2"/>
  <c r="O167" i="2"/>
  <c r="M168" i="2"/>
  <c r="O168" i="2"/>
  <c r="M169" i="2"/>
  <c r="O169" i="2"/>
  <c r="M170" i="2"/>
  <c r="O170" i="2"/>
  <c r="M171" i="2"/>
  <c r="O171" i="2"/>
  <c r="M172" i="2"/>
  <c r="O172" i="2"/>
  <c r="M173" i="2"/>
  <c r="O173" i="2"/>
  <c r="M174" i="2"/>
  <c r="O174" i="2"/>
  <c r="M175" i="2"/>
  <c r="O175" i="2"/>
  <c r="M176" i="2"/>
  <c r="O176" i="2"/>
  <c r="M177" i="2"/>
  <c r="O177" i="2"/>
  <c r="M178" i="2"/>
  <c r="O178" i="2"/>
  <c r="M179" i="2"/>
  <c r="O179" i="2"/>
  <c r="M180" i="2"/>
  <c r="O180" i="2"/>
  <c r="M181" i="2"/>
  <c r="O181" i="2"/>
  <c r="M182" i="2"/>
  <c r="O182" i="2"/>
  <c r="M183" i="2"/>
  <c r="O183" i="2"/>
  <c r="M184" i="2"/>
  <c r="O184" i="2"/>
  <c r="M185" i="2"/>
  <c r="O185" i="2"/>
  <c r="M186" i="2"/>
  <c r="O186" i="2"/>
  <c r="M187" i="2"/>
  <c r="O187" i="2"/>
  <c r="M188" i="2"/>
  <c r="O188" i="2"/>
  <c r="M189" i="2"/>
  <c r="O189" i="2"/>
  <c r="M190" i="2"/>
  <c r="O190" i="2"/>
  <c r="M191" i="2"/>
  <c r="O191" i="2"/>
  <c r="M192" i="2"/>
  <c r="O192" i="2"/>
  <c r="M193" i="2"/>
  <c r="O193" i="2"/>
  <c r="M194" i="2"/>
  <c r="O194" i="2"/>
  <c r="M195" i="2"/>
  <c r="O195" i="2"/>
  <c r="M196" i="2"/>
  <c r="O196" i="2"/>
  <c r="M197" i="2"/>
  <c r="O197" i="2"/>
  <c r="M198" i="2"/>
  <c r="O198" i="2"/>
  <c r="M199" i="2"/>
  <c r="O199" i="2"/>
  <c r="M200" i="2"/>
  <c r="O200" i="2"/>
  <c r="M201" i="2"/>
  <c r="O201" i="2"/>
  <c r="M202" i="2"/>
  <c r="O202" i="2"/>
  <c r="M203" i="2"/>
  <c r="O203" i="2"/>
  <c r="M204" i="2"/>
  <c r="O204" i="2"/>
  <c r="M205" i="2"/>
  <c r="O205" i="2"/>
  <c r="M206" i="2"/>
  <c r="O206" i="2"/>
  <c r="M207" i="2"/>
  <c r="O207" i="2"/>
  <c r="M208" i="2"/>
  <c r="O208" i="2"/>
  <c r="M209" i="2"/>
  <c r="O209" i="2"/>
  <c r="M210" i="2"/>
  <c r="O210" i="2"/>
  <c r="M211" i="2"/>
  <c r="O211" i="2"/>
  <c r="M212" i="2"/>
  <c r="O212" i="2"/>
  <c r="M213" i="2"/>
  <c r="O213" i="2"/>
  <c r="M214" i="2"/>
  <c r="O214" i="2"/>
  <c r="M215" i="2"/>
  <c r="O215" i="2"/>
  <c r="M216" i="2"/>
  <c r="O216" i="2"/>
  <c r="M217" i="2"/>
  <c r="O217" i="2"/>
  <c r="M218" i="2"/>
  <c r="O218" i="2"/>
  <c r="M219" i="2"/>
  <c r="O219" i="2"/>
  <c r="M220" i="2"/>
  <c r="O220" i="2"/>
  <c r="M221" i="2"/>
  <c r="O221" i="2"/>
  <c r="M222" i="2"/>
  <c r="O222" i="2"/>
  <c r="M223" i="2"/>
  <c r="O223" i="2"/>
  <c r="M224" i="2"/>
  <c r="O224" i="2"/>
  <c r="M225" i="2"/>
  <c r="O225" i="2"/>
  <c r="M226" i="2"/>
  <c r="O226" i="2"/>
  <c r="M227" i="2"/>
  <c r="O227" i="2"/>
  <c r="M228" i="2"/>
  <c r="O228" i="2"/>
  <c r="M229" i="2"/>
  <c r="O229" i="2"/>
  <c r="M230" i="2"/>
  <c r="O230" i="2"/>
  <c r="M231" i="2"/>
  <c r="O231" i="2"/>
  <c r="M232" i="2"/>
  <c r="O232" i="2"/>
  <c r="M233" i="2"/>
  <c r="O233" i="2"/>
  <c r="M234" i="2"/>
  <c r="O234" i="2"/>
  <c r="M235" i="2"/>
  <c r="O235" i="2"/>
  <c r="M236" i="2"/>
  <c r="O236" i="2"/>
  <c r="M237" i="2"/>
  <c r="O237" i="2"/>
  <c r="M238" i="2"/>
  <c r="O238" i="2"/>
  <c r="M239" i="2"/>
  <c r="O239" i="2"/>
  <c r="M240" i="2"/>
  <c r="O240" i="2"/>
  <c r="M241" i="2"/>
  <c r="O241" i="2"/>
  <c r="M242" i="2"/>
  <c r="O242" i="2"/>
  <c r="M243" i="2"/>
  <c r="O243" i="2"/>
  <c r="M244" i="2"/>
  <c r="O244" i="2"/>
  <c r="M245" i="2"/>
  <c r="O245" i="2"/>
  <c r="M246" i="2"/>
  <c r="O246" i="2"/>
  <c r="M247" i="2"/>
  <c r="O247" i="2"/>
  <c r="M248" i="2"/>
  <c r="O248" i="2"/>
  <c r="M249" i="2"/>
  <c r="O249" i="2"/>
  <c r="M250" i="2"/>
  <c r="O250" i="2"/>
  <c r="M251" i="2"/>
  <c r="O251" i="2"/>
  <c r="M252" i="2"/>
  <c r="O252" i="2"/>
  <c r="M253" i="2"/>
  <c r="O253" i="2"/>
  <c r="M254" i="2"/>
  <c r="O254" i="2"/>
  <c r="M255" i="2"/>
  <c r="O255" i="2"/>
  <c r="M256" i="2"/>
  <c r="O256" i="2"/>
  <c r="M257" i="2"/>
  <c r="O257" i="2"/>
  <c r="M258" i="2"/>
  <c r="O258" i="2"/>
  <c r="M259" i="2"/>
  <c r="O259" i="2"/>
  <c r="M260" i="2"/>
  <c r="O260" i="2"/>
  <c r="M261" i="2"/>
  <c r="O261" i="2"/>
  <c r="M262" i="2"/>
  <c r="O262" i="2"/>
  <c r="M263" i="2"/>
  <c r="O263" i="2"/>
  <c r="M264" i="2"/>
  <c r="O264" i="2"/>
  <c r="M265" i="2"/>
  <c r="O265" i="2"/>
  <c r="M266" i="2"/>
  <c r="O266" i="2"/>
  <c r="M267" i="2"/>
  <c r="O267" i="2"/>
  <c r="M268" i="2"/>
  <c r="O268" i="2"/>
  <c r="M269" i="2"/>
  <c r="O269" i="2"/>
  <c r="M270" i="2"/>
  <c r="O270" i="2"/>
  <c r="M271" i="2"/>
  <c r="O271" i="2"/>
  <c r="M272" i="2"/>
  <c r="O272" i="2"/>
  <c r="M273" i="2"/>
  <c r="O273" i="2"/>
  <c r="M274" i="2"/>
  <c r="O274" i="2"/>
  <c r="M275" i="2"/>
  <c r="O275" i="2"/>
  <c r="M276" i="2"/>
  <c r="O276" i="2"/>
  <c r="M277" i="2"/>
  <c r="O277" i="2"/>
  <c r="M278" i="2"/>
  <c r="O278" i="2"/>
  <c r="M279" i="2"/>
  <c r="O279" i="2"/>
  <c r="M280" i="2"/>
  <c r="O280" i="2"/>
  <c r="M281" i="2"/>
  <c r="O281" i="2"/>
  <c r="M282" i="2"/>
  <c r="O282" i="2"/>
  <c r="M283" i="2"/>
  <c r="O283" i="2"/>
  <c r="M284" i="2"/>
  <c r="O284" i="2"/>
  <c r="M285" i="2"/>
  <c r="O285" i="2"/>
  <c r="M286" i="2"/>
  <c r="O286" i="2"/>
  <c r="M287" i="2"/>
  <c r="O287" i="2"/>
  <c r="M288" i="2"/>
  <c r="O288" i="2"/>
  <c r="M289" i="2"/>
  <c r="O289" i="2"/>
  <c r="M290" i="2"/>
  <c r="O290" i="2"/>
  <c r="M291" i="2"/>
  <c r="O291" i="2"/>
  <c r="M292" i="2"/>
  <c r="O292" i="2"/>
  <c r="M293" i="2"/>
  <c r="O293" i="2"/>
  <c r="M294" i="2"/>
  <c r="O294" i="2"/>
  <c r="M295" i="2"/>
  <c r="O295" i="2"/>
  <c r="M296" i="2"/>
  <c r="O296" i="2"/>
  <c r="M297" i="2"/>
  <c r="O297" i="2"/>
  <c r="M298" i="2"/>
  <c r="O298" i="2"/>
  <c r="M299" i="2"/>
  <c r="O299" i="2"/>
  <c r="M300" i="2"/>
  <c r="O300" i="2"/>
  <c r="M301" i="2"/>
  <c r="O301" i="2"/>
  <c r="M302" i="2"/>
  <c r="O302" i="2"/>
  <c r="M303" i="2"/>
  <c r="O303" i="2"/>
  <c r="M304" i="2"/>
  <c r="O304" i="2"/>
  <c r="M305" i="2"/>
  <c r="O305" i="2"/>
  <c r="M306" i="2"/>
  <c r="O306" i="2"/>
  <c r="M307" i="2"/>
  <c r="O307" i="2"/>
  <c r="M308" i="2"/>
  <c r="O308" i="2"/>
  <c r="M309" i="2"/>
  <c r="O309" i="2"/>
  <c r="M310" i="2"/>
  <c r="O310" i="2"/>
  <c r="M311" i="2"/>
  <c r="O311" i="2"/>
  <c r="M312" i="2"/>
  <c r="O312" i="2"/>
  <c r="M313" i="2"/>
  <c r="O313" i="2"/>
  <c r="M314" i="2"/>
  <c r="O314" i="2"/>
  <c r="M315" i="2"/>
  <c r="O315" i="2"/>
  <c r="M316" i="2"/>
  <c r="O316" i="2"/>
  <c r="M317" i="2"/>
  <c r="O317" i="2"/>
  <c r="M318" i="2"/>
  <c r="O318" i="2"/>
  <c r="M319" i="2"/>
  <c r="O319" i="2"/>
  <c r="M320" i="2"/>
  <c r="O320" i="2"/>
  <c r="M321" i="2"/>
  <c r="O321" i="2"/>
  <c r="M322" i="2"/>
  <c r="O322" i="2"/>
  <c r="M323" i="2"/>
  <c r="O323" i="2"/>
  <c r="M324" i="2"/>
  <c r="O324" i="2"/>
  <c r="M325" i="2"/>
  <c r="O325" i="2"/>
  <c r="M326" i="2"/>
  <c r="O326" i="2"/>
  <c r="M327" i="2"/>
  <c r="O327" i="2"/>
  <c r="M328" i="2"/>
  <c r="O328" i="2"/>
  <c r="M329" i="2"/>
  <c r="O329" i="2"/>
  <c r="M330" i="2"/>
  <c r="O330" i="2"/>
  <c r="M331" i="2"/>
  <c r="O331" i="2"/>
  <c r="M332" i="2"/>
  <c r="O332" i="2"/>
  <c r="M333" i="2"/>
  <c r="O333" i="2"/>
  <c r="M334" i="2"/>
  <c r="O334" i="2"/>
  <c r="M335" i="2"/>
  <c r="O335" i="2"/>
  <c r="M336" i="2"/>
  <c r="O336" i="2"/>
  <c r="M337" i="2"/>
  <c r="O337" i="2"/>
  <c r="M338" i="2"/>
  <c r="O338" i="2"/>
  <c r="M339" i="2"/>
  <c r="O339" i="2"/>
  <c r="M340" i="2"/>
  <c r="O340" i="2"/>
  <c r="M341" i="2"/>
  <c r="O341" i="2"/>
  <c r="M342" i="2"/>
  <c r="O342" i="2"/>
  <c r="M343" i="2"/>
  <c r="O343" i="2"/>
  <c r="M344" i="2"/>
  <c r="O344" i="2"/>
  <c r="M345" i="2"/>
  <c r="O345" i="2"/>
  <c r="M346" i="2"/>
  <c r="O346" i="2"/>
  <c r="M347" i="2"/>
  <c r="O347" i="2"/>
  <c r="M348" i="2"/>
  <c r="O348" i="2"/>
  <c r="M349" i="2"/>
  <c r="O349" i="2"/>
  <c r="M350" i="2"/>
  <c r="O350" i="2"/>
  <c r="M351" i="2"/>
  <c r="O351" i="2"/>
  <c r="M352" i="2"/>
  <c r="O352" i="2"/>
  <c r="M353" i="2"/>
  <c r="O353" i="2"/>
  <c r="M354" i="2"/>
  <c r="O354" i="2"/>
  <c r="M355" i="2"/>
  <c r="O355" i="2"/>
  <c r="M356" i="2"/>
  <c r="O356" i="2"/>
  <c r="M357" i="2"/>
  <c r="O357" i="2"/>
  <c r="M358" i="2"/>
  <c r="O358" i="2"/>
  <c r="M359" i="2"/>
  <c r="O359" i="2"/>
  <c r="M360" i="2"/>
  <c r="O360" i="2"/>
  <c r="M361" i="2"/>
  <c r="O361" i="2"/>
  <c r="M362" i="2"/>
  <c r="O362" i="2"/>
  <c r="M363" i="2"/>
  <c r="O363" i="2"/>
  <c r="M364" i="2"/>
  <c r="O364" i="2"/>
  <c r="M365" i="2"/>
  <c r="O365" i="2"/>
  <c r="M366" i="2"/>
  <c r="O366" i="2"/>
  <c r="M367" i="2"/>
  <c r="O367" i="2"/>
  <c r="M368" i="2"/>
  <c r="O368" i="2"/>
  <c r="M369" i="2"/>
  <c r="O369" i="2"/>
  <c r="M370" i="2"/>
  <c r="O370" i="2"/>
  <c r="M371" i="2"/>
  <c r="O371" i="2"/>
  <c r="M372" i="2"/>
  <c r="O372" i="2"/>
  <c r="M373" i="2"/>
  <c r="O373" i="2"/>
  <c r="M374" i="2"/>
  <c r="O374" i="2"/>
  <c r="M375" i="2"/>
  <c r="O375" i="2"/>
  <c r="M376" i="2"/>
  <c r="O376" i="2"/>
  <c r="M377" i="2"/>
  <c r="O377" i="2"/>
  <c r="M378" i="2"/>
  <c r="O378" i="2"/>
  <c r="M379" i="2"/>
  <c r="O379" i="2"/>
  <c r="M380" i="2"/>
  <c r="O380" i="2"/>
  <c r="M381" i="2"/>
  <c r="O381" i="2"/>
  <c r="M382" i="2"/>
  <c r="O382" i="2"/>
  <c r="M383" i="2"/>
  <c r="O383" i="2"/>
  <c r="M384" i="2"/>
  <c r="O384" i="2"/>
  <c r="M385" i="2"/>
  <c r="O385" i="2"/>
  <c r="M386" i="2"/>
  <c r="O386" i="2"/>
  <c r="M387" i="2"/>
  <c r="O387" i="2"/>
  <c r="M388" i="2"/>
  <c r="O388" i="2"/>
  <c r="M389" i="2"/>
  <c r="O389" i="2"/>
  <c r="M390" i="2"/>
  <c r="O390" i="2"/>
  <c r="M391" i="2"/>
  <c r="O391" i="2"/>
  <c r="M392" i="2"/>
  <c r="O392" i="2"/>
  <c r="M393" i="2"/>
  <c r="O393" i="2"/>
  <c r="M394" i="2"/>
  <c r="O394" i="2"/>
  <c r="M395" i="2"/>
  <c r="O395" i="2"/>
  <c r="M396" i="2"/>
  <c r="O396" i="2"/>
  <c r="M397" i="2"/>
  <c r="O397" i="2"/>
  <c r="M398" i="2"/>
  <c r="O398" i="2"/>
  <c r="M399" i="2"/>
  <c r="O399" i="2"/>
  <c r="M400" i="2"/>
  <c r="O400" i="2"/>
  <c r="M401" i="2"/>
  <c r="O401" i="2"/>
  <c r="M402" i="2"/>
  <c r="O402" i="2"/>
  <c r="M403" i="2"/>
  <c r="O403" i="2"/>
  <c r="M404" i="2"/>
  <c r="O404" i="2"/>
  <c r="M405" i="2"/>
  <c r="O405" i="2"/>
  <c r="M406" i="2"/>
  <c r="O406" i="2"/>
  <c r="M407" i="2"/>
  <c r="O407" i="2"/>
  <c r="M408" i="2"/>
  <c r="O408" i="2"/>
  <c r="M409" i="2"/>
  <c r="O409" i="2"/>
  <c r="M410" i="2"/>
  <c r="O410" i="2"/>
  <c r="M411" i="2"/>
  <c r="O411" i="2"/>
  <c r="M412" i="2"/>
  <c r="O412" i="2"/>
  <c r="M413" i="2"/>
  <c r="O413" i="2"/>
  <c r="M414" i="2"/>
  <c r="O414" i="2"/>
  <c r="M415" i="2"/>
  <c r="O415" i="2"/>
  <c r="M416" i="2"/>
  <c r="O416" i="2"/>
  <c r="M417" i="2"/>
  <c r="O417" i="2"/>
  <c r="M418" i="2"/>
  <c r="O418" i="2"/>
  <c r="M419" i="2"/>
  <c r="O419" i="2"/>
  <c r="M420" i="2"/>
  <c r="O420" i="2"/>
  <c r="M421" i="2"/>
  <c r="O421" i="2"/>
  <c r="M422" i="2"/>
  <c r="O422" i="2"/>
  <c r="M423" i="2"/>
  <c r="O423" i="2"/>
  <c r="M424" i="2"/>
  <c r="O424" i="2"/>
  <c r="M425" i="2"/>
  <c r="O425" i="2"/>
  <c r="M426" i="2"/>
  <c r="O426" i="2"/>
  <c r="M427" i="2"/>
  <c r="O427" i="2"/>
  <c r="M428" i="2"/>
  <c r="O428" i="2"/>
  <c r="O2" i="2"/>
  <c r="M2" i="2"/>
  <c r="L2" i="2"/>
  <c r="D3" i="2"/>
  <c r="D4" i="2"/>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D72" i="2"/>
  <c r="D73" i="2"/>
  <c r="D74" i="2"/>
  <c r="D75" i="2"/>
  <c r="D76" i="2"/>
  <c r="D77" i="2"/>
  <c r="D78" i="2"/>
  <c r="D79" i="2"/>
  <c r="D80" i="2"/>
  <c r="D81" i="2"/>
  <c r="D82" i="2"/>
  <c r="D83" i="2"/>
  <c r="D84" i="2"/>
  <c r="D85" i="2"/>
  <c r="D86" i="2"/>
  <c r="D87" i="2"/>
  <c r="D88" i="2"/>
  <c r="D89" i="2"/>
  <c r="D90" i="2"/>
  <c r="D91" i="2"/>
  <c r="D92" i="2"/>
  <c r="D93" i="2"/>
  <c r="D94" i="2"/>
  <c r="D95" i="2"/>
  <c r="D96" i="2"/>
  <c r="D97" i="2"/>
  <c r="D98" i="2"/>
  <c r="D99" i="2"/>
  <c r="D100" i="2"/>
  <c r="D101" i="2"/>
  <c r="D102" i="2"/>
  <c r="D103" i="2"/>
  <c r="D104" i="2"/>
  <c r="D105" i="2"/>
  <c r="D106" i="2"/>
  <c r="D107" i="2"/>
  <c r="D108" i="2"/>
  <c r="D109" i="2"/>
  <c r="D110" i="2"/>
  <c r="D111" i="2"/>
  <c r="D112" i="2"/>
  <c r="D113" i="2"/>
  <c r="D114" i="2"/>
  <c r="D115" i="2"/>
  <c r="D116" i="2"/>
  <c r="D117" i="2"/>
  <c r="D118" i="2"/>
  <c r="D119" i="2"/>
  <c r="D120" i="2"/>
  <c r="D121" i="2"/>
  <c r="D122" i="2"/>
  <c r="D123" i="2"/>
  <c r="D124" i="2"/>
  <c r="D125" i="2"/>
  <c r="D126" i="2"/>
  <c r="D127" i="2"/>
  <c r="D128" i="2"/>
  <c r="D129" i="2"/>
  <c r="D130" i="2"/>
  <c r="D131" i="2"/>
  <c r="D132" i="2"/>
  <c r="D133" i="2"/>
  <c r="D134" i="2"/>
  <c r="D135" i="2"/>
  <c r="D136" i="2"/>
  <c r="D137" i="2"/>
  <c r="D138" i="2"/>
  <c r="D139" i="2"/>
  <c r="D140" i="2"/>
  <c r="D141" i="2"/>
  <c r="D142" i="2"/>
  <c r="D143" i="2"/>
  <c r="D144" i="2"/>
  <c r="D145" i="2"/>
  <c r="D146" i="2"/>
  <c r="D147" i="2"/>
  <c r="D148" i="2"/>
  <c r="D149" i="2"/>
  <c r="D150" i="2"/>
  <c r="D151" i="2"/>
  <c r="D152" i="2"/>
  <c r="D153" i="2"/>
  <c r="D154" i="2"/>
  <c r="D155" i="2"/>
  <c r="D156" i="2"/>
  <c r="D157" i="2"/>
  <c r="D158" i="2"/>
  <c r="D159" i="2"/>
  <c r="D160" i="2"/>
  <c r="D161" i="2"/>
  <c r="D162" i="2"/>
  <c r="D163" i="2"/>
  <c r="D164" i="2"/>
  <c r="D165" i="2"/>
  <c r="D166" i="2"/>
  <c r="D167" i="2"/>
  <c r="D168" i="2"/>
  <c r="D169" i="2"/>
  <c r="D170" i="2"/>
  <c r="D171" i="2"/>
  <c r="D172" i="2"/>
  <c r="D173" i="2"/>
  <c r="D174" i="2"/>
  <c r="D175" i="2"/>
  <c r="D176" i="2"/>
  <c r="D177" i="2"/>
  <c r="D178" i="2"/>
  <c r="D179" i="2"/>
  <c r="D180" i="2"/>
  <c r="D181" i="2"/>
  <c r="D182" i="2"/>
  <c r="D183" i="2"/>
  <c r="D184" i="2"/>
  <c r="D185" i="2"/>
  <c r="D186" i="2"/>
  <c r="D187" i="2"/>
  <c r="D188" i="2"/>
  <c r="D189" i="2"/>
  <c r="D190" i="2"/>
  <c r="D191" i="2"/>
  <c r="D192" i="2"/>
  <c r="D193" i="2"/>
  <c r="D194" i="2"/>
  <c r="D195" i="2"/>
  <c r="D196" i="2"/>
  <c r="D197" i="2"/>
  <c r="D198" i="2"/>
  <c r="D199" i="2"/>
  <c r="D200" i="2"/>
  <c r="D201" i="2"/>
  <c r="D202" i="2"/>
  <c r="D203" i="2"/>
  <c r="D204" i="2"/>
  <c r="D205" i="2"/>
  <c r="D206" i="2"/>
  <c r="D207" i="2"/>
  <c r="D208" i="2"/>
  <c r="D209" i="2"/>
  <c r="D210" i="2"/>
  <c r="D211" i="2"/>
  <c r="D212" i="2"/>
  <c r="D213" i="2"/>
  <c r="D214" i="2"/>
  <c r="D215" i="2"/>
  <c r="D216" i="2"/>
  <c r="D217" i="2"/>
  <c r="D218" i="2"/>
  <c r="D219" i="2"/>
  <c r="D220" i="2"/>
  <c r="D221" i="2"/>
  <c r="D222" i="2"/>
  <c r="D223" i="2"/>
  <c r="D224" i="2"/>
  <c r="D225" i="2"/>
  <c r="D226" i="2"/>
  <c r="D227" i="2"/>
  <c r="D228" i="2"/>
  <c r="D229" i="2"/>
  <c r="D230" i="2"/>
  <c r="D231" i="2"/>
  <c r="D232" i="2"/>
  <c r="D233" i="2"/>
  <c r="D234" i="2"/>
  <c r="D235" i="2"/>
  <c r="D236" i="2"/>
  <c r="D237" i="2"/>
  <c r="D238" i="2"/>
  <c r="D239" i="2"/>
  <c r="D240" i="2"/>
  <c r="D241" i="2"/>
  <c r="D242" i="2"/>
  <c r="D243" i="2"/>
  <c r="D244" i="2"/>
  <c r="D245" i="2"/>
  <c r="D246" i="2"/>
  <c r="D247" i="2"/>
  <c r="D248" i="2"/>
  <c r="D249" i="2"/>
  <c r="D250" i="2"/>
  <c r="D251" i="2"/>
  <c r="D252" i="2"/>
  <c r="D253" i="2"/>
  <c r="D254" i="2"/>
  <c r="D255" i="2"/>
  <c r="D256" i="2"/>
  <c r="D257" i="2"/>
  <c r="D258" i="2"/>
  <c r="D259" i="2"/>
  <c r="D260" i="2"/>
  <c r="D261" i="2"/>
  <c r="D262" i="2"/>
  <c r="D263" i="2"/>
  <c r="D264" i="2"/>
  <c r="D265" i="2"/>
  <c r="D266" i="2"/>
  <c r="D267" i="2"/>
  <c r="D268" i="2"/>
  <c r="D269" i="2"/>
  <c r="D270" i="2"/>
  <c r="D271" i="2"/>
  <c r="D272" i="2"/>
  <c r="D273" i="2"/>
  <c r="D274" i="2"/>
  <c r="D275" i="2"/>
  <c r="D276" i="2"/>
  <c r="D277" i="2"/>
  <c r="D278" i="2"/>
  <c r="D279" i="2"/>
  <c r="D280" i="2"/>
  <c r="D281" i="2"/>
  <c r="D282" i="2"/>
  <c r="D283" i="2"/>
  <c r="D284" i="2"/>
  <c r="D285" i="2"/>
  <c r="D286" i="2"/>
  <c r="D287" i="2"/>
  <c r="D288" i="2"/>
  <c r="D289" i="2"/>
  <c r="D290" i="2"/>
  <c r="D291" i="2"/>
  <c r="D292" i="2"/>
  <c r="D293" i="2"/>
  <c r="D294" i="2"/>
  <c r="D295" i="2"/>
  <c r="D296" i="2"/>
  <c r="D297" i="2"/>
  <c r="D298" i="2"/>
  <c r="D299" i="2"/>
  <c r="D300" i="2"/>
  <c r="D301" i="2"/>
  <c r="D302" i="2"/>
  <c r="D303" i="2"/>
  <c r="D304" i="2"/>
  <c r="D305" i="2"/>
  <c r="D306" i="2"/>
  <c r="D307" i="2"/>
  <c r="D308" i="2"/>
  <c r="D309" i="2"/>
  <c r="D310" i="2"/>
  <c r="D311" i="2"/>
  <c r="D312" i="2"/>
  <c r="D313" i="2"/>
  <c r="D314" i="2"/>
  <c r="D315" i="2"/>
  <c r="D316" i="2"/>
  <c r="D317" i="2"/>
  <c r="D318" i="2"/>
  <c r="D319" i="2"/>
  <c r="D320" i="2"/>
  <c r="D321" i="2"/>
  <c r="D322" i="2"/>
  <c r="D323" i="2"/>
  <c r="D324" i="2"/>
  <c r="D325" i="2"/>
  <c r="D326" i="2"/>
  <c r="D327" i="2"/>
  <c r="D328" i="2"/>
  <c r="D329" i="2"/>
  <c r="D330" i="2"/>
  <c r="D331" i="2"/>
  <c r="D332" i="2"/>
  <c r="D333" i="2"/>
  <c r="D334" i="2"/>
  <c r="D335" i="2"/>
  <c r="D336" i="2"/>
  <c r="D337" i="2"/>
  <c r="D338" i="2"/>
  <c r="D339" i="2"/>
  <c r="D340" i="2"/>
  <c r="D341" i="2"/>
  <c r="D342" i="2"/>
  <c r="D343" i="2"/>
  <c r="D344" i="2"/>
  <c r="D345" i="2"/>
  <c r="D346" i="2"/>
  <c r="D347" i="2"/>
  <c r="D348" i="2"/>
  <c r="D349" i="2"/>
  <c r="D350" i="2"/>
  <c r="D351" i="2"/>
  <c r="D352" i="2"/>
  <c r="D353" i="2"/>
  <c r="D354" i="2"/>
  <c r="D355" i="2"/>
  <c r="D356" i="2"/>
  <c r="D357" i="2"/>
  <c r="D358" i="2"/>
  <c r="D359" i="2"/>
  <c r="D360" i="2"/>
  <c r="D361" i="2"/>
  <c r="D362" i="2"/>
  <c r="D363" i="2"/>
  <c r="D364" i="2"/>
  <c r="D365" i="2"/>
  <c r="D366" i="2"/>
  <c r="D367" i="2"/>
  <c r="D368" i="2"/>
  <c r="D369" i="2"/>
  <c r="D370" i="2"/>
  <c r="D371" i="2"/>
  <c r="D372" i="2"/>
  <c r="D373" i="2"/>
  <c r="D374" i="2"/>
  <c r="D375" i="2"/>
  <c r="D376" i="2"/>
  <c r="D377" i="2"/>
  <c r="D378" i="2"/>
  <c r="D379" i="2"/>
  <c r="D380" i="2"/>
  <c r="D381" i="2"/>
  <c r="D382" i="2"/>
  <c r="D383" i="2"/>
  <c r="D384" i="2"/>
  <c r="D385" i="2"/>
  <c r="D386" i="2"/>
  <c r="D387" i="2"/>
  <c r="D388" i="2"/>
  <c r="D389" i="2"/>
  <c r="D390" i="2"/>
  <c r="D391" i="2"/>
  <c r="D392" i="2"/>
  <c r="D393" i="2"/>
  <c r="D394" i="2"/>
  <c r="D395" i="2"/>
  <c r="D396" i="2"/>
  <c r="D397" i="2"/>
  <c r="D398" i="2"/>
  <c r="D399" i="2"/>
  <c r="D400" i="2"/>
  <c r="D401" i="2"/>
  <c r="D402" i="2"/>
  <c r="D403" i="2"/>
  <c r="D404" i="2"/>
  <c r="D405" i="2"/>
  <c r="D406" i="2"/>
  <c r="D407" i="2"/>
  <c r="D408" i="2"/>
  <c r="D409" i="2"/>
  <c r="D410" i="2"/>
  <c r="D411" i="2"/>
  <c r="D412" i="2"/>
  <c r="D413" i="2"/>
  <c r="D414" i="2"/>
  <c r="D415" i="2"/>
  <c r="D416" i="2"/>
  <c r="D417" i="2"/>
  <c r="D418" i="2"/>
  <c r="D419" i="2"/>
  <c r="D420" i="2"/>
  <c r="D421" i="2"/>
  <c r="D422" i="2"/>
  <c r="D423" i="2"/>
  <c r="D424" i="2"/>
  <c r="D425" i="2"/>
  <c r="D426" i="2"/>
  <c r="D427" i="2"/>
  <c r="D428" i="2"/>
  <c r="D2" i="2"/>
  <c r="C3" i="2"/>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39" i="2"/>
  <c r="C140" i="2"/>
  <c r="C141" i="2"/>
  <c r="C142" i="2"/>
  <c r="C143" i="2"/>
  <c r="C144" i="2"/>
  <c r="C145" i="2"/>
  <c r="C146" i="2"/>
  <c r="C147" i="2"/>
  <c r="C148" i="2"/>
  <c r="C149" i="2"/>
  <c r="C150" i="2"/>
  <c r="C151" i="2"/>
  <c r="C152" i="2"/>
  <c r="C153" i="2"/>
  <c r="C154" i="2"/>
  <c r="C155" i="2"/>
  <c r="C156" i="2"/>
  <c r="C157" i="2"/>
  <c r="C158" i="2"/>
  <c r="C159" i="2"/>
  <c r="C160" i="2"/>
  <c r="C161" i="2"/>
  <c r="C162" i="2"/>
  <c r="C163" i="2"/>
  <c r="C164" i="2"/>
  <c r="C165" i="2"/>
  <c r="C166" i="2"/>
  <c r="C167" i="2"/>
  <c r="C168" i="2"/>
  <c r="C169" i="2"/>
  <c r="C170" i="2"/>
  <c r="C171" i="2"/>
  <c r="C172" i="2"/>
  <c r="C173" i="2"/>
  <c r="C174" i="2"/>
  <c r="C175" i="2"/>
  <c r="C176" i="2"/>
  <c r="C177" i="2"/>
  <c r="C178" i="2"/>
  <c r="C179" i="2"/>
  <c r="C180" i="2"/>
  <c r="C181" i="2"/>
  <c r="C182" i="2"/>
  <c r="C183" i="2"/>
  <c r="C184" i="2"/>
  <c r="C185" i="2"/>
  <c r="C186" i="2"/>
  <c r="C187" i="2"/>
  <c r="C188" i="2"/>
  <c r="C189" i="2"/>
  <c r="C190" i="2"/>
  <c r="C191" i="2"/>
  <c r="C192" i="2"/>
  <c r="C193" i="2"/>
  <c r="C194" i="2"/>
  <c r="C195" i="2"/>
  <c r="C196" i="2"/>
  <c r="C197" i="2"/>
  <c r="C198" i="2"/>
  <c r="C199" i="2"/>
  <c r="C200" i="2"/>
  <c r="C201" i="2"/>
  <c r="C202" i="2"/>
  <c r="C203" i="2"/>
  <c r="C204" i="2"/>
  <c r="C205" i="2"/>
  <c r="C206" i="2"/>
  <c r="C207" i="2"/>
  <c r="C208" i="2"/>
  <c r="C209" i="2"/>
  <c r="C210" i="2"/>
  <c r="C211" i="2"/>
  <c r="C212" i="2"/>
  <c r="C213" i="2"/>
  <c r="C214" i="2"/>
  <c r="C215" i="2"/>
  <c r="C216" i="2"/>
  <c r="C217" i="2"/>
  <c r="C218" i="2"/>
  <c r="C219" i="2"/>
  <c r="C220" i="2"/>
  <c r="C221" i="2"/>
  <c r="C222" i="2"/>
  <c r="C223" i="2"/>
  <c r="C224" i="2"/>
  <c r="C225" i="2"/>
  <c r="C226" i="2"/>
  <c r="C227" i="2"/>
  <c r="C228" i="2"/>
  <c r="C229" i="2"/>
  <c r="C230" i="2"/>
  <c r="C231" i="2"/>
  <c r="C232" i="2"/>
  <c r="C233" i="2"/>
  <c r="C234" i="2"/>
  <c r="C235" i="2"/>
  <c r="C236" i="2"/>
  <c r="C237" i="2"/>
  <c r="C238" i="2"/>
  <c r="C239" i="2"/>
  <c r="C240" i="2"/>
  <c r="C241" i="2"/>
  <c r="C242" i="2"/>
  <c r="C243" i="2"/>
  <c r="C244" i="2"/>
  <c r="C245" i="2"/>
  <c r="C246" i="2"/>
  <c r="C247" i="2"/>
  <c r="C248" i="2"/>
  <c r="C249" i="2"/>
  <c r="C250" i="2"/>
  <c r="C251" i="2"/>
  <c r="C252" i="2"/>
  <c r="C253" i="2"/>
  <c r="C254" i="2"/>
  <c r="C255" i="2"/>
  <c r="C256" i="2"/>
  <c r="C257" i="2"/>
  <c r="C258" i="2"/>
  <c r="C259" i="2"/>
  <c r="C260" i="2"/>
  <c r="C261" i="2"/>
  <c r="C262" i="2"/>
  <c r="C263" i="2"/>
  <c r="C264" i="2"/>
  <c r="C265" i="2"/>
  <c r="C266" i="2"/>
  <c r="C267" i="2"/>
  <c r="C268" i="2"/>
  <c r="C269" i="2"/>
  <c r="C270" i="2"/>
  <c r="C271" i="2"/>
  <c r="C272" i="2"/>
  <c r="C273" i="2"/>
  <c r="C274" i="2"/>
  <c r="C275" i="2"/>
  <c r="C276" i="2"/>
  <c r="C277" i="2"/>
  <c r="C278" i="2"/>
  <c r="C279" i="2"/>
  <c r="C280" i="2"/>
  <c r="C281" i="2"/>
  <c r="C282" i="2"/>
  <c r="C283" i="2"/>
  <c r="C284" i="2"/>
  <c r="C285" i="2"/>
  <c r="C286" i="2"/>
  <c r="C287" i="2"/>
  <c r="C288" i="2"/>
  <c r="C289" i="2"/>
  <c r="C290" i="2"/>
  <c r="C291" i="2"/>
  <c r="C292" i="2"/>
  <c r="C293" i="2"/>
  <c r="C294" i="2"/>
  <c r="C295" i="2"/>
  <c r="C296" i="2"/>
  <c r="C297" i="2"/>
  <c r="C298" i="2"/>
  <c r="C299" i="2"/>
  <c r="C300" i="2"/>
  <c r="C301" i="2"/>
  <c r="C302" i="2"/>
  <c r="C303" i="2"/>
  <c r="C304" i="2"/>
  <c r="C305" i="2"/>
  <c r="C306" i="2"/>
  <c r="C307" i="2"/>
  <c r="C308" i="2"/>
  <c r="C309" i="2"/>
  <c r="C310" i="2"/>
  <c r="C311" i="2"/>
  <c r="C312" i="2"/>
  <c r="C313" i="2"/>
  <c r="C314" i="2"/>
  <c r="C315" i="2"/>
  <c r="C316" i="2"/>
  <c r="C317" i="2"/>
  <c r="C318" i="2"/>
  <c r="C319" i="2"/>
  <c r="C320" i="2"/>
  <c r="C321" i="2"/>
  <c r="C322" i="2"/>
  <c r="C323" i="2"/>
  <c r="C324" i="2"/>
  <c r="C325" i="2"/>
  <c r="C326" i="2"/>
  <c r="C327" i="2"/>
  <c r="C328" i="2"/>
  <c r="C329" i="2"/>
  <c r="C330" i="2"/>
  <c r="C331" i="2"/>
  <c r="C332" i="2"/>
  <c r="C333" i="2"/>
  <c r="C334" i="2"/>
  <c r="C335" i="2"/>
  <c r="C336" i="2"/>
  <c r="C337" i="2"/>
  <c r="C338" i="2"/>
  <c r="C339" i="2"/>
  <c r="C340" i="2"/>
  <c r="C341" i="2"/>
  <c r="C342" i="2"/>
  <c r="C343" i="2"/>
  <c r="C344" i="2"/>
  <c r="C345" i="2"/>
  <c r="C346" i="2"/>
  <c r="C347" i="2"/>
  <c r="C348" i="2"/>
  <c r="C349" i="2"/>
  <c r="C350" i="2"/>
  <c r="C351" i="2"/>
  <c r="C352" i="2"/>
  <c r="C353" i="2"/>
  <c r="C354" i="2"/>
  <c r="C355" i="2"/>
  <c r="C356" i="2"/>
  <c r="C357" i="2"/>
  <c r="C358" i="2"/>
  <c r="C359" i="2"/>
  <c r="C360" i="2"/>
  <c r="C361" i="2"/>
  <c r="C362" i="2"/>
  <c r="C363" i="2"/>
  <c r="C364" i="2"/>
  <c r="C365" i="2"/>
  <c r="C366" i="2"/>
  <c r="C367" i="2"/>
  <c r="C368" i="2"/>
  <c r="C369" i="2"/>
  <c r="C370" i="2"/>
  <c r="C371" i="2"/>
  <c r="C372" i="2"/>
  <c r="C373" i="2"/>
  <c r="C374" i="2"/>
  <c r="C375" i="2"/>
  <c r="C376" i="2"/>
  <c r="C377" i="2"/>
  <c r="C378" i="2"/>
  <c r="C379" i="2"/>
  <c r="C380" i="2"/>
  <c r="C381" i="2"/>
  <c r="C382" i="2"/>
  <c r="C383" i="2"/>
  <c r="C384" i="2"/>
  <c r="C385" i="2"/>
  <c r="C386" i="2"/>
  <c r="C387" i="2"/>
  <c r="C388" i="2"/>
  <c r="C389" i="2"/>
  <c r="C390" i="2"/>
  <c r="C391" i="2"/>
  <c r="C392" i="2"/>
  <c r="C393" i="2"/>
  <c r="C394" i="2"/>
  <c r="C395" i="2"/>
  <c r="C396" i="2"/>
  <c r="C397" i="2"/>
  <c r="C398" i="2"/>
  <c r="C399" i="2"/>
  <c r="C400" i="2"/>
  <c r="C401" i="2"/>
  <c r="C402" i="2"/>
  <c r="C403" i="2"/>
  <c r="C404" i="2"/>
  <c r="C405" i="2"/>
  <c r="C406" i="2"/>
  <c r="C407" i="2"/>
  <c r="C408" i="2"/>
  <c r="C409" i="2"/>
  <c r="C410" i="2"/>
  <c r="C411" i="2"/>
  <c r="C412" i="2"/>
  <c r="C413" i="2"/>
  <c r="C414" i="2"/>
  <c r="C415" i="2"/>
  <c r="C416" i="2"/>
  <c r="C417" i="2"/>
  <c r="C418" i="2"/>
  <c r="C419" i="2"/>
  <c r="C420" i="2"/>
  <c r="C421" i="2"/>
  <c r="C422" i="2"/>
  <c r="C423" i="2"/>
  <c r="C424" i="2"/>
  <c r="C425" i="2"/>
  <c r="C426" i="2"/>
  <c r="C427" i="2"/>
  <c r="C428" i="2"/>
  <c r="C2" i="2"/>
  <c r="I3" i="2"/>
  <c r="K3" i="2" s="1"/>
  <c r="I4" i="2"/>
  <c r="K4" i="2" s="1"/>
  <c r="I5" i="2"/>
  <c r="K5" i="2" s="1"/>
  <c r="I6" i="2"/>
  <c r="K6" i="2" s="1"/>
  <c r="I7" i="2"/>
  <c r="K7" i="2" s="1"/>
  <c r="I8" i="2"/>
  <c r="K8" i="2" s="1"/>
  <c r="I9" i="2"/>
  <c r="K9" i="2" s="1"/>
  <c r="I10" i="2"/>
  <c r="K10" i="2" s="1"/>
  <c r="I11" i="2"/>
  <c r="K11" i="2" s="1"/>
  <c r="I12" i="2"/>
  <c r="K12" i="2" s="1"/>
  <c r="I13" i="2"/>
  <c r="K13" i="2" s="1"/>
  <c r="I14" i="2"/>
  <c r="K14" i="2" s="1"/>
  <c r="I15" i="2"/>
  <c r="K15" i="2" s="1"/>
  <c r="I16" i="2"/>
  <c r="K16" i="2" s="1"/>
  <c r="I17" i="2"/>
  <c r="K17" i="2" s="1"/>
  <c r="I18" i="2"/>
  <c r="K18" i="2" s="1"/>
  <c r="I19" i="2"/>
  <c r="K19" i="2" s="1"/>
  <c r="I20" i="2"/>
  <c r="K20" i="2" s="1"/>
  <c r="I21" i="2"/>
  <c r="K21" i="2" s="1"/>
  <c r="I22" i="2"/>
  <c r="K22" i="2" s="1"/>
  <c r="I23" i="2"/>
  <c r="K23" i="2" s="1"/>
  <c r="I24" i="2"/>
  <c r="K24" i="2" s="1"/>
  <c r="I25" i="2"/>
  <c r="K25" i="2" s="1"/>
  <c r="I26" i="2"/>
  <c r="K26" i="2" s="1"/>
  <c r="I27" i="2"/>
  <c r="K27" i="2" s="1"/>
  <c r="I28" i="2"/>
  <c r="K28" i="2" s="1"/>
  <c r="I29" i="2"/>
  <c r="K29" i="2" s="1"/>
  <c r="I30" i="2"/>
  <c r="K30" i="2" s="1"/>
  <c r="I31" i="2"/>
  <c r="K31" i="2" s="1"/>
  <c r="I32" i="2"/>
  <c r="K32" i="2" s="1"/>
  <c r="I33" i="2"/>
  <c r="K33" i="2" s="1"/>
  <c r="I34" i="2"/>
  <c r="K34" i="2" s="1"/>
  <c r="I35" i="2"/>
  <c r="K35" i="2" s="1"/>
  <c r="I36" i="2"/>
  <c r="K36" i="2" s="1"/>
  <c r="I37" i="2"/>
  <c r="K37" i="2" s="1"/>
  <c r="I38" i="2"/>
  <c r="K38" i="2" s="1"/>
  <c r="I39" i="2"/>
  <c r="K39" i="2" s="1"/>
  <c r="I40" i="2"/>
  <c r="K40" i="2" s="1"/>
  <c r="I41" i="2"/>
  <c r="K41" i="2" s="1"/>
  <c r="I42" i="2"/>
  <c r="K42" i="2" s="1"/>
  <c r="I43" i="2"/>
  <c r="K43" i="2" s="1"/>
  <c r="I44" i="2"/>
  <c r="K44" i="2" s="1"/>
  <c r="I45" i="2"/>
  <c r="K45" i="2" s="1"/>
  <c r="I46" i="2"/>
  <c r="K46" i="2" s="1"/>
  <c r="I47" i="2"/>
  <c r="K47" i="2" s="1"/>
  <c r="I48" i="2"/>
  <c r="K48" i="2" s="1"/>
  <c r="I49" i="2"/>
  <c r="K49" i="2" s="1"/>
  <c r="I50" i="2"/>
  <c r="K50" i="2" s="1"/>
  <c r="I51" i="2"/>
  <c r="K51" i="2" s="1"/>
  <c r="I52" i="2"/>
  <c r="K52" i="2" s="1"/>
  <c r="I53" i="2"/>
  <c r="K53" i="2" s="1"/>
  <c r="I54" i="2"/>
  <c r="K54" i="2" s="1"/>
  <c r="I55" i="2"/>
  <c r="K55" i="2" s="1"/>
  <c r="I56" i="2"/>
  <c r="K56" i="2" s="1"/>
  <c r="I57" i="2"/>
  <c r="K57" i="2" s="1"/>
  <c r="I58" i="2"/>
  <c r="K58" i="2" s="1"/>
  <c r="I59" i="2"/>
  <c r="K59" i="2" s="1"/>
  <c r="I60" i="2"/>
  <c r="K60" i="2" s="1"/>
  <c r="I61" i="2"/>
  <c r="K61" i="2" s="1"/>
  <c r="I62" i="2"/>
  <c r="K62" i="2" s="1"/>
  <c r="I63" i="2"/>
  <c r="K63" i="2" s="1"/>
  <c r="I64" i="2"/>
  <c r="K64" i="2" s="1"/>
  <c r="I65" i="2"/>
  <c r="K65" i="2" s="1"/>
  <c r="I66" i="2"/>
  <c r="K66" i="2" s="1"/>
  <c r="I67" i="2"/>
  <c r="K67" i="2" s="1"/>
  <c r="I68" i="2"/>
  <c r="K68" i="2" s="1"/>
  <c r="I69" i="2"/>
  <c r="K69" i="2" s="1"/>
  <c r="I70" i="2"/>
  <c r="K70" i="2" s="1"/>
  <c r="I71" i="2"/>
  <c r="K71" i="2" s="1"/>
  <c r="I72" i="2"/>
  <c r="K72" i="2" s="1"/>
  <c r="I73" i="2"/>
  <c r="K73" i="2" s="1"/>
  <c r="I74" i="2"/>
  <c r="K74" i="2" s="1"/>
  <c r="I75" i="2"/>
  <c r="K75" i="2" s="1"/>
  <c r="I76" i="2"/>
  <c r="K76" i="2" s="1"/>
  <c r="I77" i="2"/>
  <c r="K77" i="2" s="1"/>
  <c r="I78" i="2"/>
  <c r="K78" i="2" s="1"/>
  <c r="I79" i="2"/>
  <c r="K79" i="2" s="1"/>
  <c r="I80" i="2"/>
  <c r="K80" i="2" s="1"/>
  <c r="I81" i="2"/>
  <c r="K81" i="2" s="1"/>
  <c r="I82" i="2"/>
  <c r="K82" i="2" s="1"/>
  <c r="I83" i="2"/>
  <c r="K83" i="2" s="1"/>
  <c r="I84" i="2"/>
  <c r="K84" i="2" s="1"/>
  <c r="I85" i="2"/>
  <c r="K85" i="2" s="1"/>
  <c r="I86" i="2"/>
  <c r="K86" i="2" s="1"/>
  <c r="I87" i="2"/>
  <c r="K87" i="2" s="1"/>
  <c r="I88" i="2"/>
  <c r="K88" i="2" s="1"/>
  <c r="I89" i="2"/>
  <c r="K89" i="2" s="1"/>
  <c r="I90" i="2"/>
  <c r="K90" i="2" s="1"/>
  <c r="I91" i="2"/>
  <c r="K91" i="2" s="1"/>
  <c r="I92" i="2"/>
  <c r="K92" i="2" s="1"/>
  <c r="I93" i="2"/>
  <c r="K93" i="2" s="1"/>
  <c r="I94" i="2"/>
  <c r="K94" i="2" s="1"/>
  <c r="I95" i="2"/>
  <c r="K95" i="2" s="1"/>
  <c r="I96" i="2"/>
  <c r="K96" i="2" s="1"/>
  <c r="I97" i="2"/>
  <c r="K97" i="2" s="1"/>
  <c r="I98" i="2"/>
  <c r="K98" i="2" s="1"/>
  <c r="I99" i="2"/>
  <c r="K99" i="2" s="1"/>
  <c r="I100" i="2"/>
  <c r="K100" i="2" s="1"/>
  <c r="I101" i="2"/>
  <c r="K101" i="2" s="1"/>
  <c r="I102" i="2"/>
  <c r="K102" i="2" s="1"/>
  <c r="I103" i="2"/>
  <c r="K103" i="2" s="1"/>
  <c r="I104" i="2"/>
  <c r="K104" i="2" s="1"/>
  <c r="I105" i="2"/>
  <c r="K105" i="2" s="1"/>
  <c r="I106" i="2"/>
  <c r="K106" i="2" s="1"/>
  <c r="I107" i="2"/>
  <c r="K107" i="2" s="1"/>
  <c r="I108" i="2"/>
  <c r="K108" i="2" s="1"/>
  <c r="I109" i="2"/>
  <c r="K109" i="2" s="1"/>
  <c r="I110" i="2"/>
  <c r="K110" i="2" s="1"/>
  <c r="I111" i="2"/>
  <c r="K111" i="2" s="1"/>
  <c r="I112" i="2"/>
  <c r="K112" i="2" s="1"/>
  <c r="I113" i="2"/>
  <c r="K113" i="2" s="1"/>
  <c r="I114" i="2"/>
  <c r="K114" i="2" s="1"/>
  <c r="I115" i="2"/>
  <c r="K115" i="2" s="1"/>
  <c r="I116" i="2"/>
  <c r="K116" i="2" s="1"/>
  <c r="I117" i="2"/>
  <c r="K117" i="2" s="1"/>
  <c r="I118" i="2"/>
  <c r="K118" i="2" s="1"/>
  <c r="I119" i="2"/>
  <c r="K119" i="2" s="1"/>
  <c r="I120" i="2"/>
  <c r="K120" i="2" s="1"/>
  <c r="I121" i="2"/>
  <c r="K121" i="2" s="1"/>
  <c r="I122" i="2"/>
  <c r="K122" i="2" s="1"/>
  <c r="I123" i="2"/>
  <c r="K123" i="2" s="1"/>
  <c r="I124" i="2"/>
  <c r="K124" i="2" s="1"/>
  <c r="I125" i="2"/>
  <c r="K125" i="2" s="1"/>
  <c r="I126" i="2"/>
  <c r="K126" i="2" s="1"/>
  <c r="I127" i="2"/>
  <c r="K127" i="2" s="1"/>
  <c r="I128" i="2"/>
  <c r="K128" i="2" s="1"/>
  <c r="I129" i="2"/>
  <c r="K129" i="2" s="1"/>
  <c r="I130" i="2"/>
  <c r="K130" i="2" s="1"/>
  <c r="I131" i="2"/>
  <c r="K131" i="2" s="1"/>
  <c r="I132" i="2"/>
  <c r="K132" i="2" s="1"/>
  <c r="I133" i="2"/>
  <c r="K133" i="2" s="1"/>
  <c r="I134" i="2"/>
  <c r="K134" i="2" s="1"/>
  <c r="I135" i="2"/>
  <c r="K135" i="2" s="1"/>
  <c r="I136" i="2"/>
  <c r="K136" i="2" s="1"/>
  <c r="I137" i="2"/>
  <c r="K137" i="2" s="1"/>
  <c r="I138" i="2"/>
  <c r="K138" i="2" s="1"/>
  <c r="I139" i="2"/>
  <c r="K139" i="2" s="1"/>
  <c r="I140" i="2"/>
  <c r="K140" i="2" s="1"/>
  <c r="I141" i="2"/>
  <c r="K141" i="2" s="1"/>
  <c r="I142" i="2"/>
  <c r="K142" i="2" s="1"/>
  <c r="I143" i="2"/>
  <c r="K143" i="2" s="1"/>
  <c r="I144" i="2"/>
  <c r="K144" i="2" s="1"/>
  <c r="I145" i="2"/>
  <c r="K145" i="2" s="1"/>
  <c r="I146" i="2"/>
  <c r="K146" i="2" s="1"/>
  <c r="I147" i="2"/>
  <c r="K147" i="2" s="1"/>
  <c r="I148" i="2"/>
  <c r="K148" i="2" s="1"/>
  <c r="I149" i="2"/>
  <c r="K149" i="2" s="1"/>
  <c r="I150" i="2"/>
  <c r="K150" i="2" s="1"/>
  <c r="I151" i="2"/>
  <c r="K151" i="2" s="1"/>
  <c r="I152" i="2"/>
  <c r="K152" i="2" s="1"/>
  <c r="I153" i="2"/>
  <c r="K153" i="2" s="1"/>
  <c r="I154" i="2"/>
  <c r="K154" i="2" s="1"/>
  <c r="I155" i="2"/>
  <c r="K155" i="2" s="1"/>
  <c r="I156" i="2"/>
  <c r="K156" i="2" s="1"/>
  <c r="I157" i="2"/>
  <c r="K157" i="2" s="1"/>
  <c r="I158" i="2"/>
  <c r="K158" i="2" s="1"/>
  <c r="I159" i="2"/>
  <c r="K159" i="2" s="1"/>
  <c r="I160" i="2"/>
  <c r="K160" i="2" s="1"/>
  <c r="I161" i="2"/>
  <c r="K161" i="2" s="1"/>
  <c r="I162" i="2"/>
  <c r="K162" i="2" s="1"/>
  <c r="I163" i="2"/>
  <c r="K163" i="2" s="1"/>
  <c r="I164" i="2"/>
  <c r="K164" i="2" s="1"/>
  <c r="I165" i="2"/>
  <c r="K165" i="2" s="1"/>
  <c r="I166" i="2"/>
  <c r="K166" i="2" s="1"/>
  <c r="I167" i="2"/>
  <c r="K167" i="2" s="1"/>
  <c r="I168" i="2"/>
  <c r="K168" i="2" s="1"/>
  <c r="I169" i="2"/>
  <c r="K169" i="2" s="1"/>
  <c r="I170" i="2"/>
  <c r="K170" i="2" s="1"/>
  <c r="I171" i="2"/>
  <c r="K171" i="2" s="1"/>
  <c r="I172" i="2"/>
  <c r="K172" i="2" s="1"/>
  <c r="I173" i="2"/>
  <c r="K173" i="2" s="1"/>
  <c r="I174" i="2"/>
  <c r="K174" i="2" s="1"/>
  <c r="I175" i="2"/>
  <c r="K175" i="2" s="1"/>
  <c r="I176" i="2"/>
  <c r="K176" i="2" s="1"/>
  <c r="I177" i="2"/>
  <c r="K177" i="2" s="1"/>
  <c r="I178" i="2"/>
  <c r="K178" i="2" s="1"/>
  <c r="I179" i="2"/>
  <c r="K179" i="2" s="1"/>
  <c r="I180" i="2"/>
  <c r="K180" i="2" s="1"/>
  <c r="I181" i="2"/>
  <c r="K181" i="2" s="1"/>
  <c r="I182" i="2"/>
  <c r="K182" i="2" s="1"/>
  <c r="I183" i="2"/>
  <c r="K183" i="2" s="1"/>
  <c r="I184" i="2"/>
  <c r="K184" i="2" s="1"/>
  <c r="I185" i="2"/>
  <c r="K185" i="2" s="1"/>
  <c r="I186" i="2"/>
  <c r="K186" i="2" s="1"/>
  <c r="I187" i="2"/>
  <c r="K187" i="2" s="1"/>
  <c r="I188" i="2"/>
  <c r="K188" i="2" s="1"/>
  <c r="I189" i="2"/>
  <c r="K189" i="2" s="1"/>
  <c r="I190" i="2"/>
  <c r="K190" i="2" s="1"/>
  <c r="I191" i="2"/>
  <c r="K191" i="2" s="1"/>
  <c r="I192" i="2"/>
  <c r="K192" i="2" s="1"/>
  <c r="I193" i="2"/>
  <c r="K193" i="2" s="1"/>
  <c r="I194" i="2"/>
  <c r="K194" i="2" s="1"/>
  <c r="I195" i="2"/>
  <c r="K195" i="2" s="1"/>
  <c r="I196" i="2"/>
  <c r="K196" i="2" s="1"/>
  <c r="I197" i="2"/>
  <c r="K197" i="2" s="1"/>
  <c r="I198" i="2"/>
  <c r="K198" i="2" s="1"/>
  <c r="I199" i="2"/>
  <c r="K199" i="2" s="1"/>
  <c r="I200" i="2"/>
  <c r="K200" i="2" s="1"/>
  <c r="I201" i="2"/>
  <c r="K201" i="2" s="1"/>
  <c r="I202" i="2"/>
  <c r="K202" i="2" s="1"/>
  <c r="I203" i="2"/>
  <c r="K203" i="2" s="1"/>
  <c r="I204" i="2"/>
  <c r="K204" i="2" s="1"/>
  <c r="I205" i="2"/>
  <c r="K205" i="2" s="1"/>
  <c r="I206" i="2"/>
  <c r="K206" i="2" s="1"/>
  <c r="I207" i="2"/>
  <c r="K207" i="2" s="1"/>
  <c r="I208" i="2"/>
  <c r="K208" i="2" s="1"/>
  <c r="I209" i="2"/>
  <c r="K209" i="2" s="1"/>
  <c r="I210" i="2"/>
  <c r="K210" i="2" s="1"/>
  <c r="I211" i="2"/>
  <c r="K211" i="2" s="1"/>
  <c r="I212" i="2"/>
  <c r="K212" i="2" s="1"/>
  <c r="I213" i="2"/>
  <c r="K213" i="2" s="1"/>
  <c r="I214" i="2"/>
  <c r="K214" i="2" s="1"/>
  <c r="I215" i="2"/>
  <c r="K215" i="2" s="1"/>
  <c r="I216" i="2"/>
  <c r="K216" i="2" s="1"/>
  <c r="I217" i="2"/>
  <c r="K217" i="2" s="1"/>
  <c r="I218" i="2"/>
  <c r="K218" i="2" s="1"/>
  <c r="I219" i="2"/>
  <c r="K219" i="2" s="1"/>
  <c r="I220" i="2"/>
  <c r="K220" i="2" s="1"/>
  <c r="I221" i="2"/>
  <c r="K221" i="2" s="1"/>
  <c r="I222" i="2"/>
  <c r="K222" i="2" s="1"/>
  <c r="I223" i="2"/>
  <c r="K223" i="2" s="1"/>
  <c r="I224" i="2"/>
  <c r="K224" i="2" s="1"/>
  <c r="I225" i="2"/>
  <c r="K225" i="2" s="1"/>
  <c r="I226" i="2"/>
  <c r="K226" i="2" s="1"/>
  <c r="I227" i="2"/>
  <c r="K227" i="2" s="1"/>
  <c r="I228" i="2"/>
  <c r="K228" i="2" s="1"/>
  <c r="I229" i="2"/>
  <c r="K229" i="2" s="1"/>
  <c r="I230" i="2"/>
  <c r="K230" i="2" s="1"/>
  <c r="I231" i="2"/>
  <c r="K231" i="2" s="1"/>
  <c r="I232" i="2"/>
  <c r="K232" i="2" s="1"/>
  <c r="I233" i="2"/>
  <c r="K233" i="2" s="1"/>
  <c r="I234" i="2"/>
  <c r="K234" i="2" s="1"/>
  <c r="I235" i="2"/>
  <c r="K235" i="2" s="1"/>
  <c r="I236" i="2"/>
  <c r="K236" i="2" s="1"/>
  <c r="I237" i="2"/>
  <c r="K237" i="2" s="1"/>
  <c r="I238" i="2"/>
  <c r="K238" i="2" s="1"/>
  <c r="I239" i="2"/>
  <c r="K239" i="2" s="1"/>
  <c r="I240" i="2"/>
  <c r="K240" i="2" s="1"/>
  <c r="I241" i="2"/>
  <c r="K241" i="2" s="1"/>
  <c r="I242" i="2"/>
  <c r="K242" i="2" s="1"/>
  <c r="I243" i="2"/>
  <c r="K243" i="2" s="1"/>
  <c r="I244" i="2"/>
  <c r="K244" i="2" s="1"/>
  <c r="I245" i="2"/>
  <c r="K245" i="2" s="1"/>
  <c r="I246" i="2"/>
  <c r="K246" i="2" s="1"/>
  <c r="I247" i="2"/>
  <c r="K247" i="2" s="1"/>
  <c r="I248" i="2"/>
  <c r="K248" i="2" s="1"/>
  <c r="I249" i="2"/>
  <c r="K249" i="2" s="1"/>
  <c r="I250" i="2"/>
  <c r="K250" i="2" s="1"/>
  <c r="I251" i="2"/>
  <c r="K251" i="2" s="1"/>
  <c r="I252" i="2"/>
  <c r="K252" i="2" s="1"/>
  <c r="I253" i="2"/>
  <c r="K253" i="2" s="1"/>
  <c r="I254" i="2"/>
  <c r="K254" i="2" s="1"/>
  <c r="I255" i="2"/>
  <c r="K255" i="2" s="1"/>
  <c r="I256" i="2"/>
  <c r="K256" i="2" s="1"/>
  <c r="I257" i="2"/>
  <c r="K257" i="2" s="1"/>
  <c r="I258" i="2"/>
  <c r="K258" i="2" s="1"/>
  <c r="I259" i="2"/>
  <c r="K259" i="2" s="1"/>
  <c r="I260" i="2"/>
  <c r="K260" i="2" s="1"/>
  <c r="I261" i="2"/>
  <c r="K261" i="2" s="1"/>
  <c r="I262" i="2"/>
  <c r="K262" i="2" s="1"/>
  <c r="I263" i="2"/>
  <c r="K263" i="2" s="1"/>
  <c r="I264" i="2"/>
  <c r="K264" i="2" s="1"/>
  <c r="I265" i="2"/>
  <c r="K265" i="2" s="1"/>
  <c r="I266" i="2"/>
  <c r="K266" i="2" s="1"/>
  <c r="I267" i="2"/>
  <c r="K267" i="2" s="1"/>
  <c r="I268" i="2"/>
  <c r="K268" i="2" s="1"/>
  <c r="I269" i="2"/>
  <c r="K269" i="2" s="1"/>
  <c r="I270" i="2"/>
  <c r="K270" i="2" s="1"/>
  <c r="I271" i="2"/>
  <c r="K271" i="2" s="1"/>
  <c r="I272" i="2"/>
  <c r="K272" i="2" s="1"/>
  <c r="I273" i="2"/>
  <c r="K273" i="2" s="1"/>
  <c r="I274" i="2"/>
  <c r="K274" i="2" s="1"/>
  <c r="I275" i="2"/>
  <c r="K275" i="2" s="1"/>
  <c r="I276" i="2"/>
  <c r="K276" i="2" s="1"/>
  <c r="I277" i="2"/>
  <c r="K277" i="2" s="1"/>
  <c r="I278" i="2"/>
  <c r="K278" i="2" s="1"/>
  <c r="I279" i="2"/>
  <c r="K279" i="2" s="1"/>
  <c r="I280" i="2"/>
  <c r="K280" i="2" s="1"/>
  <c r="I281" i="2"/>
  <c r="K281" i="2" s="1"/>
  <c r="I282" i="2"/>
  <c r="K282" i="2" s="1"/>
  <c r="I283" i="2"/>
  <c r="K283" i="2" s="1"/>
  <c r="I284" i="2"/>
  <c r="K284" i="2" s="1"/>
  <c r="I285" i="2"/>
  <c r="K285" i="2" s="1"/>
  <c r="I286" i="2"/>
  <c r="K286" i="2" s="1"/>
  <c r="I287" i="2"/>
  <c r="K287" i="2" s="1"/>
  <c r="I288" i="2"/>
  <c r="K288" i="2" s="1"/>
  <c r="I289" i="2"/>
  <c r="K289" i="2" s="1"/>
  <c r="I290" i="2"/>
  <c r="K290" i="2" s="1"/>
  <c r="I291" i="2"/>
  <c r="K291" i="2" s="1"/>
  <c r="I292" i="2"/>
  <c r="K292" i="2" s="1"/>
  <c r="I293" i="2"/>
  <c r="K293" i="2" s="1"/>
  <c r="I294" i="2"/>
  <c r="K294" i="2" s="1"/>
  <c r="I295" i="2"/>
  <c r="K295" i="2" s="1"/>
  <c r="I296" i="2"/>
  <c r="K296" i="2" s="1"/>
  <c r="I297" i="2"/>
  <c r="K297" i="2" s="1"/>
  <c r="I298" i="2"/>
  <c r="K298" i="2" s="1"/>
  <c r="I299" i="2"/>
  <c r="K299" i="2" s="1"/>
  <c r="I300" i="2"/>
  <c r="K300" i="2" s="1"/>
  <c r="I301" i="2"/>
  <c r="K301" i="2" s="1"/>
  <c r="I302" i="2"/>
  <c r="K302" i="2" s="1"/>
  <c r="I303" i="2"/>
  <c r="K303" i="2" s="1"/>
  <c r="I304" i="2"/>
  <c r="K304" i="2" s="1"/>
  <c r="I305" i="2"/>
  <c r="K305" i="2" s="1"/>
  <c r="I306" i="2"/>
  <c r="K306" i="2" s="1"/>
  <c r="I307" i="2"/>
  <c r="K307" i="2" s="1"/>
  <c r="I308" i="2"/>
  <c r="K308" i="2" s="1"/>
  <c r="I309" i="2"/>
  <c r="K309" i="2" s="1"/>
  <c r="I310" i="2"/>
  <c r="K310" i="2" s="1"/>
  <c r="I311" i="2"/>
  <c r="K311" i="2" s="1"/>
  <c r="I312" i="2"/>
  <c r="K312" i="2" s="1"/>
  <c r="I313" i="2"/>
  <c r="K313" i="2" s="1"/>
  <c r="I314" i="2"/>
  <c r="K314" i="2" s="1"/>
  <c r="I315" i="2"/>
  <c r="K315" i="2" s="1"/>
  <c r="I316" i="2"/>
  <c r="K316" i="2" s="1"/>
  <c r="I317" i="2"/>
  <c r="K317" i="2" s="1"/>
  <c r="I318" i="2"/>
  <c r="K318" i="2" s="1"/>
  <c r="I319" i="2"/>
  <c r="K319" i="2" s="1"/>
  <c r="I320" i="2"/>
  <c r="K320" i="2" s="1"/>
  <c r="I321" i="2"/>
  <c r="K321" i="2" s="1"/>
  <c r="I322" i="2"/>
  <c r="K322" i="2" s="1"/>
  <c r="I323" i="2"/>
  <c r="K323" i="2" s="1"/>
  <c r="I324" i="2"/>
  <c r="K324" i="2" s="1"/>
  <c r="I325" i="2"/>
  <c r="K325" i="2" s="1"/>
  <c r="I326" i="2"/>
  <c r="K326" i="2" s="1"/>
  <c r="I327" i="2"/>
  <c r="K327" i="2" s="1"/>
  <c r="I328" i="2"/>
  <c r="K328" i="2" s="1"/>
  <c r="I329" i="2"/>
  <c r="K329" i="2" s="1"/>
  <c r="I330" i="2"/>
  <c r="K330" i="2" s="1"/>
  <c r="I331" i="2"/>
  <c r="K331" i="2" s="1"/>
  <c r="I332" i="2"/>
  <c r="K332" i="2" s="1"/>
  <c r="I333" i="2"/>
  <c r="K333" i="2" s="1"/>
  <c r="I334" i="2"/>
  <c r="K334" i="2" s="1"/>
  <c r="I335" i="2"/>
  <c r="K335" i="2" s="1"/>
  <c r="I336" i="2"/>
  <c r="K336" i="2" s="1"/>
  <c r="I337" i="2"/>
  <c r="K337" i="2" s="1"/>
  <c r="I338" i="2"/>
  <c r="K338" i="2" s="1"/>
  <c r="I339" i="2"/>
  <c r="K339" i="2" s="1"/>
  <c r="I340" i="2"/>
  <c r="K340" i="2" s="1"/>
  <c r="I341" i="2"/>
  <c r="K341" i="2" s="1"/>
  <c r="I342" i="2"/>
  <c r="K342" i="2" s="1"/>
  <c r="I343" i="2"/>
  <c r="K343" i="2" s="1"/>
  <c r="I344" i="2"/>
  <c r="K344" i="2" s="1"/>
  <c r="I345" i="2"/>
  <c r="K345" i="2" s="1"/>
  <c r="I346" i="2"/>
  <c r="K346" i="2" s="1"/>
  <c r="I347" i="2"/>
  <c r="K347" i="2" s="1"/>
  <c r="I348" i="2"/>
  <c r="K348" i="2" s="1"/>
  <c r="I349" i="2"/>
  <c r="K349" i="2" s="1"/>
  <c r="I350" i="2"/>
  <c r="K350" i="2" s="1"/>
  <c r="I351" i="2"/>
  <c r="K351" i="2" s="1"/>
  <c r="I352" i="2"/>
  <c r="K352" i="2" s="1"/>
  <c r="I353" i="2"/>
  <c r="K353" i="2" s="1"/>
  <c r="I354" i="2"/>
  <c r="K354" i="2" s="1"/>
  <c r="I355" i="2"/>
  <c r="K355" i="2" s="1"/>
  <c r="I356" i="2"/>
  <c r="K356" i="2" s="1"/>
  <c r="I357" i="2"/>
  <c r="K357" i="2" s="1"/>
  <c r="I358" i="2"/>
  <c r="K358" i="2" s="1"/>
  <c r="I359" i="2"/>
  <c r="K359" i="2" s="1"/>
  <c r="I360" i="2"/>
  <c r="K360" i="2" s="1"/>
  <c r="I361" i="2"/>
  <c r="K361" i="2" s="1"/>
  <c r="I362" i="2"/>
  <c r="K362" i="2" s="1"/>
  <c r="I363" i="2"/>
  <c r="K363" i="2" s="1"/>
  <c r="I364" i="2"/>
  <c r="K364" i="2" s="1"/>
  <c r="I365" i="2"/>
  <c r="K365" i="2" s="1"/>
  <c r="I366" i="2"/>
  <c r="K366" i="2" s="1"/>
  <c r="I367" i="2"/>
  <c r="K367" i="2" s="1"/>
  <c r="I368" i="2"/>
  <c r="K368" i="2" s="1"/>
  <c r="I369" i="2"/>
  <c r="K369" i="2" s="1"/>
  <c r="I370" i="2"/>
  <c r="K370" i="2" s="1"/>
  <c r="I371" i="2"/>
  <c r="K371" i="2" s="1"/>
  <c r="I372" i="2"/>
  <c r="K372" i="2" s="1"/>
  <c r="I373" i="2"/>
  <c r="K373" i="2" s="1"/>
  <c r="I374" i="2"/>
  <c r="K374" i="2" s="1"/>
  <c r="I375" i="2"/>
  <c r="K375" i="2" s="1"/>
  <c r="I376" i="2"/>
  <c r="K376" i="2" s="1"/>
  <c r="I377" i="2"/>
  <c r="K377" i="2" s="1"/>
  <c r="I378" i="2"/>
  <c r="K378" i="2" s="1"/>
  <c r="I379" i="2"/>
  <c r="K379" i="2" s="1"/>
  <c r="I380" i="2"/>
  <c r="K380" i="2" s="1"/>
  <c r="I381" i="2"/>
  <c r="K381" i="2" s="1"/>
  <c r="I382" i="2"/>
  <c r="K382" i="2" s="1"/>
  <c r="I383" i="2"/>
  <c r="K383" i="2" s="1"/>
  <c r="I384" i="2"/>
  <c r="K384" i="2" s="1"/>
  <c r="I385" i="2"/>
  <c r="K385" i="2" s="1"/>
  <c r="I386" i="2"/>
  <c r="K386" i="2" s="1"/>
  <c r="I387" i="2"/>
  <c r="K387" i="2" s="1"/>
  <c r="I388" i="2"/>
  <c r="K388" i="2" s="1"/>
  <c r="I389" i="2"/>
  <c r="K389" i="2" s="1"/>
  <c r="I390" i="2"/>
  <c r="K390" i="2" s="1"/>
  <c r="I391" i="2"/>
  <c r="K391" i="2" s="1"/>
  <c r="I392" i="2"/>
  <c r="K392" i="2" s="1"/>
  <c r="I393" i="2"/>
  <c r="K393" i="2" s="1"/>
  <c r="I394" i="2"/>
  <c r="K394" i="2" s="1"/>
  <c r="I395" i="2"/>
  <c r="K395" i="2" s="1"/>
  <c r="I396" i="2"/>
  <c r="K396" i="2" s="1"/>
  <c r="I397" i="2"/>
  <c r="K397" i="2" s="1"/>
  <c r="I398" i="2"/>
  <c r="K398" i="2" s="1"/>
  <c r="I399" i="2"/>
  <c r="K399" i="2" s="1"/>
  <c r="I400" i="2"/>
  <c r="K400" i="2" s="1"/>
  <c r="I401" i="2"/>
  <c r="K401" i="2" s="1"/>
  <c r="I402" i="2"/>
  <c r="K402" i="2" s="1"/>
  <c r="I403" i="2"/>
  <c r="K403" i="2" s="1"/>
  <c r="I404" i="2"/>
  <c r="K404" i="2" s="1"/>
  <c r="I405" i="2"/>
  <c r="K405" i="2" s="1"/>
  <c r="I406" i="2"/>
  <c r="K406" i="2" s="1"/>
  <c r="I407" i="2"/>
  <c r="K407" i="2" s="1"/>
  <c r="I408" i="2"/>
  <c r="K408" i="2" s="1"/>
  <c r="I409" i="2"/>
  <c r="K409" i="2" s="1"/>
  <c r="I410" i="2"/>
  <c r="K410" i="2" s="1"/>
  <c r="I411" i="2"/>
  <c r="K411" i="2" s="1"/>
  <c r="I412" i="2"/>
  <c r="K412" i="2" s="1"/>
  <c r="I413" i="2"/>
  <c r="K413" i="2" s="1"/>
  <c r="I414" i="2"/>
  <c r="K414" i="2" s="1"/>
  <c r="I415" i="2"/>
  <c r="K415" i="2" s="1"/>
  <c r="I416" i="2"/>
  <c r="K416" i="2" s="1"/>
  <c r="I417" i="2"/>
  <c r="K417" i="2" s="1"/>
  <c r="I418" i="2"/>
  <c r="K418" i="2" s="1"/>
  <c r="I419" i="2"/>
  <c r="K419" i="2" s="1"/>
  <c r="I420" i="2"/>
  <c r="K420" i="2" s="1"/>
  <c r="I421" i="2"/>
  <c r="K421" i="2" s="1"/>
  <c r="I422" i="2"/>
  <c r="K422" i="2" s="1"/>
  <c r="I423" i="2"/>
  <c r="K423" i="2" s="1"/>
  <c r="I424" i="2"/>
  <c r="K424" i="2" s="1"/>
  <c r="I425" i="2"/>
  <c r="K425" i="2" s="1"/>
  <c r="I426" i="2"/>
  <c r="K426" i="2" s="1"/>
  <c r="I427" i="2"/>
  <c r="K427" i="2" s="1"/>
  <c r="I428" i="2"/>
  <c r="K428" i="2" s="1"/>
  <c r="I2" i="2"/>
  <c r="K2" i="2" s="1"/>
  <c r="H2" i="2"/>
  <c r="J2" i="2" s="1"/>
  <c r="H3" i="2"/>
  <c r="J3" i="2" s="1"/>
  <c r="H4" i="2"/>
  <c r="J4" i="2" s="1"/>
  <c r="H5" i="2"/>
  <c r="J5" i="2" s="1"/>
  <c r="H6" i="2"/>
  <c r="J6" i="2" s="1"/>
  <c r="H7" i="2"/>
  <c r="J7" i="2" s="1"/>
  <c r="H8" i="2"/>
  <c r="J8" i="2" s="1"/>
  <c r="H9" i="2"/>
  <c r="J9" i="2" s="1"/>
  <c r="H10" i="2"/>
  <c r="J10" i="2" s="1"/>
  <c r="H11" i="2"/>
  <c r="J11" i="2" s="1"/>
  <c r="H12" i="2"/>
  <c r="J12" i="2" s="1"/>
  <c r="H13" i="2"/>
  <c r="J13" i="2" s="1"/>
  <c r="H14" i="2"/>
  <c r="J14" i="2" s="1"/>
  <c r="H15" i="2"/>
  <c r="J15" i="2" s="1"/>
  <c r="H16" i="2"/>
  <c r="J16" i="2" s="1"/>
  <c r="H17" i="2"/>
  <c r="J17" i="2" s="1"/>
  <c r="H18" i="2"/>
  <c r="J18" i="2" s="1"/>
  <c r="H19" i="2"/>
  <c r="J19" i="2" s="1"/>
  <c r="H20" i="2"/>
  <c r="J20" i="2" s="1"/>
  <c r="H21" i="2"/>
  <c r="J21" i="2" s="1"/>
  <c r="H22" i="2"/>
  <c r="J22" i="2" s="1"/>
  <c r="H23" i="2"/>
  <c r="J23" i="2" s="1"/>
  <c r="H24" i="2"/>
  <c r="J24" i="2" s="1"/>
  <c r="H25" i="2"/>
  <c r="J25" i="2" s="1"/>
  <c r="H26" i="2"/>
  <c r="J26" i="2" s="1"/>
  <c r="H27" i="2"/>
  <c r="J27" i="2" s="1"/>
  <c r="H28" i="2"/>
  <c r="J28" i="2" s="1"/>
  <c r="H29" i="2"/>
  <c r="J29" i="2" s="1"/>
  <c r="H30" i="2"/>
  <c r="J30" i="2" s="1"/>
  <c r="H31" i="2"/>
  <c r="J31" i="2" s="1"/>
  <c r="H32" i="2"/>
  <c r="J32" i="2" s="1"/>
  <c r="H33" i="2"/>
  <c r="J33" i="2" s="1"/>
  <c r="H34" i="2"/>
  <c r="J34" i="2" s="1"/>
  <c r="H35" i="2"/>
  <c r="J35" i="2" s="1"/>
  <c r="H36" i="2"/>
  <c r="J36" i="2" s="1"/>
  <c r="H37" i="2"/>
  <c r="J37" i="2" s="1"/>
  <c r="H38" i="2"/>
  <c r="J38" i="2" s="1"/>
  <c r="H39" i="2"/>
  <c r="J39" i="2" s="1"/>
  <c r="H40" i="2"/>
  <c r="J40" i="2" s="1"/>
  <c r="H41" i="2"/>
  <c r="J41" i="2" s="1"/>
  <c r="H42" i="2"/>
  <c r="J42" i="2" s="1"/>
  <c r="H43" i="2"/>
  <c r="J43" i="2" s="1"/>
  <c r="H44" i="2"/>
  <c r="J44" i="2" s="1"/>
  <c r="H45" i="2"/>
  <c r="J45" i="2" s="1"/>
  <c r="H46" i="2"/>
  <c r="J46" i="2" s="1"/>
  <c r="H47" i="2"/>
  <c r="J47" i="2" s="1"/>
  <c r="H48" i="2"/>
  <c r="J48" i="2" s="1"/>
  <c r="H49" i="2"/>
  <c r="J49" i="2" s="1"/>
  <c r="H50" i="2"/>
  <c r="J50" i="2" s="1"/>
  <c r="H51" i="2"/>
  <c r="J51" i="2" s="1"/>
  <c r="H52" i="2"/>
  <c r="J52" i="2" s="1"/>
  <c r="H53" i="2"/>
  <c r="J53" i="2" s="1"/>
  <c r="H54" i="2"/>
  <c r="J54" i="2" s="1"/>
  <c r="H55" i="2"/>
  <c r="J55" i="2" s="1"/>
  <c r="H56" i="2"/>
  <c r="J56" i="2" s="1"/>
  <c r="H57" i="2"/>
  <c r="J57" i="2" s="1"/>
  <c r="H58" i="2"/>
  <c r="J58" i="2" s="1"/>
  <c r="H59" i="2"/>
  <c r="J59" i="2" s="1"/>
  <c r="H60" i="2"/>
  <c r="J60" i="2" s="1"/>
  <c r="H61" i="2"/>
  <c r="J61" i="2" s="1"/>
  <c r="H62" i="2"/>
  <c r="J62" i="2" s="1"/>
  <c r="H63" i="2"/>
  <c r="J63" i="2" s="1"/>
  <c r="H64" i="2"/>
  <c r="J64" i="2" s="1"/>
  <c r="H65" i="2"/>
  <c r="J65" i="2" s="1"/>
  <c r="H66" i="2"/>
  <c r="J66" i="2" s="1"/>
  <c r="H67" i="2"/>
  <c r="J67" i="2" s="1"/>
  <c r="H68" i="2"/>
  <c r="J68" i="2" s="1"/>
  <c r="H69" i="2"/>
  <c r="J69" i="2" s="1"/>
  <c r="H70" i="2"/>
  <c r="J70" i="2" s="1"/>
  <c r="H71" i="2"/>
  <c r="J71" i="2" s="1"/>
  <c r="H72" i="2"/>
  <c r="J72" i="2" s="1"/>
  <c r="H73" i="2"/>
  <c r="J73" i="2" s="1"/>
  <c r="H74" i="2"/>
  <c r="J74" i="2" s="1"/>
  <c r="H75" i="2"/>
  <c r="J75" i="2" s="1"/>
  <c r="H76" i="2"/>
  <c r="J76" i="2" s="1"/>
  <c r="H77" i="2"/>
  <c r="J77" i="2" s="1"/>
  <c r="H78" i="2"/>
  <c r="J78" i="2" s="1"/>
  <c r="H79" i="2"/>
  <c r="J79" i="2" s="1"/>
  <c r="H80" i="2"/>
  <c r="J80" i="2" s="1"/>
  <c r="H81" i="2"/>
  <c r="J81" i="2" s="1"/>
  <c r="H82" i="2"/>
  <c r="J82" i="2" s="1"/>
  <c r="H83" i="2"/>
  <c r="J83" i="2" s="1"/>
  <c r="H84" i="2"/>
  <c r="J84" i="2" s="1"/>
  <c r="H85" i="2"/>
  <c r="J85" i="2" s="1"/>
  <c r="H86" i="2"/>
  <c r="J86" i="2" s="1"/>
  <c r="H87" i="2"/>
  <c r="J87" i="2" s="1"/>
  <c r="H88" i="2"/>
  <c r="J88" i="2" s="1"/>
  <c r="H89" i="2"/>
  <c r="J89" i="2" s="1"/>
  <c r="H90" i="2"/>
  <c r="J90" i="2" s="1"/>
  <c r="H91" i="2"/>
  <c r="J91" i="2" s="1"/>
  <c r="H92" i="2"/>
  <c r="J92" i="2" s="1"/>
  <c r="H93" i="2"/>
  <c r="J93" i="2" s="1"/>
  <c r="H94" i="2"/>
  <c r="J94" i="2" s="1"/>
  <c r="H95" i="2"/>
  <c r="J95" i="2" s="1"/>
  <c r="H96" i="2"/>
  <c r="J96" i="2" s="1"/>
  <c r="H97" i="2"/>
  <c r="J97" i="2" s="1"/>
  <c r="H98" i="2"/>
  <c r="J98" i="2" s="1"/>
  <c r="H99" i="2"/>
  <c r="J99" i="2" s="1"/>
  <c r="H100" i="2"/>
  <c r="J100" i="2" s="1"/>
  <c r="H101" i="2"/>
  <c r="J101" i="2" s="1"/>
  <c r="H102" i="2"/>
  <c r="J102" i="2" s="1"/>
  <c r="H103" i="2"/>
  <c r="J103" i="2" s="1"/>
  <c r="H104" i="2"/>
  <c r="J104" i="2" s="1"/>
  <c r="H105" i="2"/>
  <c r="J105" i="2" s="1"/>
  <c r="H106" i="2"/>
  <c r="J106" i="2" s="1"/>
  <c r="H107" i="2"/>
  <c r="J107" i="2" s="1"/>
  <c r="H108" i="2"/>
  <c r="J108" i="2" s="1"/>
  <c r="H109" i="2"/>
  <c r="J109" i="2" s="1"/>
  <c r="H110" i="2"/>
  <c r="J110" i="2" s="1"/>
  <c r="H111" i="2"/>
  <c r="J111" i="2" s="1"/>
  <c r="H112" i="2"/>
  <c r="J112" i="2" s="1"/>
  <c r="H113" i="2"/>
  <c r="J113" i="2" s="1"/>
  <c r="H114" i="2"/>
  <c r="J114" i="2" s="1"/>
  <c r="H115" i="2"/>
  <c r="J115" i="2" s="1"/>
  <c r="H116" i="2"/>
  <c r="J116" i="2" s="1"/>
  <c r="H117" i="2"/>
  <c r="J117" i="2" s="1"/>
  <c r="H118" i="2"/>
  <c r="J118" i="2" s="1"/>
  <c r="H119" i="2"/>
  <c r="J119" i="2" s="1"/>
  <c r="H120" i="2"/>
  <c r="J120" i="2" s="1"/>
  <c r="H121" i="2"/>
  <c r="J121" i="2" s="1"/>
  <c r="H122" i="2"/>
  <c r="J122" i="2" s="1"/>
  <c r="H123" i="2"/>
  <c r="J123" i="2" s="1"/>
  <c r="H124" i="2"/>
  <c r="J124" i="2" s="1"/>
  <c r="H125" i="2"/>
  <c r="J125" i="2" s="1"/>
  <c r="H126" i="2"/>
  <c r="J126" i="2" s="1"/>
  <c r="H127" i="2"/>
  <c r="J127" i="2" s="1"/>
  <c r="H128" i="2"/>
  <c r="J128" i="2" s="1"/>
  <c r="H129" i="2"/>
  <c r="J129" i="2" s="1"/>
  <c r="H130" i="2"/>
  <c r="J130" i="2" s="1"/>
  <c r="H131" i="2"/>
  <c r="J131" i="2" s="1"/>
  <c r="H132" i="2"/>
  <c r="J132" i="2" s="1"/>
  <c r="H133" i="2"/>
  <c r="J133" i="2" s="1"/>
  <c r="H134" i="2"/>
  <c r="J134" i="2" s="1"/>
  <c r="H135" i="2"/>
  <c r="J135" i="2" s="1"/>
  <c r="H136" i="2"/>
  <c r="J136" i="2" s="1"/>
  <c r="H137" i="2"/>
  <c r="J137" i="2" s="1"/>
  <c r="H138" i="2"/>
  <c r="J138" i="2" s="1"/>
  <c r="H139" i="2"/>
  <c r="J139" i="2" s="1"/>
  <c r="H140" i="2"/>
  <c r="J140" i="2" s="1"/>
  <c r="H141" i="2"/>
  <c r="J141" i="2" s="1"/>
  <c r="H142" i="2"/>
  <c r="J142" i="2" s="1"/>
  <c r="H143" i="2"/>
  <c r="J143" i="2" s="1"/>
  <c r="H144" i="2"/>
  <c r="J144" i="2" s="1"/>
  <c r="H145" i="2"/>
  <c r="J145" i="2" s="1"/>
  <c r="H146" i="2"/>
  <c r="J146" i="2" s="1"/>
  <c r="H147" i="2"/>
  <c r="J147" i="2" s="1"/>
  <c r="H148" i="2"/>
  <c r="J148" i="2" s="1"/>
  <c r="H149" i="2"/>
  <c r="J149" i="2" s="1"/>
  <c r="H150" i="2"/>
  <c r="J150" i="2" s="1"/>
  <c r="H151" i="2"/>
  <c r="J151" i="2" s="1"/>
  <c r="H152" i="2"/>
  <c r="J152" i="2" s="1"/>
  <c r="H153" i="2"/>
  <c r="J153" i="2" s="1"/>
  <c r="H154" i="2"/>
  <c r="J154" i="2" s="1"/>
  <c r="H155" i="2"/>
  <c r="J155" i="2" s="1"/>
  <c r="H156" i="2"/>
  <c r="J156" i="2" s="1"/>
  <c r="H157" i="2"/>
  <c r="J157" i="2" s="1"/>
  <c r="H158" i="2"/>
  <c r="J158" i="2" s="1"/>
  <c r="H159" i="2"/>
  <c r="J159" i="2" s="1"/>
  <c r="H160" i="2"/>
  <c r="J160" i="2" s="1"/>
  <c r="H161" i="2"/>
  <c r="J161" i="2" s="1"/>
  <c r="H162" i="2"/>
  <c r="J162" i="2" s="1"/>
  <c r="H163" i="2"/>
  <c r="J163" i="2" s="1"/>
  <c r="H164" i="2"/>
  <c r="J164" i="2" s="1"/>
  <c r="H165" i="2"/>
  <c r="J165" i="2" s="1"/>
  <c r="H166" i="2"/>
  <c r="J166" i="2" s="1"/>
  <c r="H167" i="2"/>
  <c r="J167" i="2" s="1"/>
  <c r="H168" i="2"/>
  <c r="J168" i="2" s="1"/>
  <c r="H169" i="2"/>
  <c r="J169" i="2" s="1"/>
  <c r="H170" i="2"/>
  <c r="J170" i="2" s="1"/>
  <c r="H171" i="2"/>
  <c r="J171" i="2" s="1"/>
  <c r="H172" i="2"/>
  <c r="J172" i="2" s="1"/>
  <c r="H173" i="2"/>
  <c r="J173" i="2" s="1"/>
  <c r="H174" i="2"/>
  <c r="J174" i="2" s="1"/>
  <c r="H175" i="2"/>
  <c r="J175" i="2" s="1"/>
  <c r="H176" i="2"/>
  <c r="J176" i="2" s="1"/>
  <c r="H177" i="2"/>
  <c r="J177" i="2" s="1"/>
  <c r="H178" i="2"/>
  <c r="J178" i="2" s="1"/>
  <c r="H179" i="2"/>
  <c r="J179" i="2" s="1"/>
  <c r="H180" i="2"/>
  <c r="J180" i="2" s="1"/>
  <c r="H181" i="2"/>
  <c r="J181" i="2" s="1"/>
  <c r="H182" i="2"/>
  <c r="J182" i="2" s="1"/>
  <c r="H183" i="2"/>
  <c r="J183" i="2" s="1"/>
  <c r="H184" i="2"/>
  <c r="J184" i="2" s="1"/>
  <c r="H185" i="2"/>
  <c r="J185" i="2" s="1"/>
  <c r="H186" i="2"/>
  <c r="J186" i="2" s="1"/>
  <c r="H187" i="2"/>
  <c r="J187" i="2" s="1"/>
  <c r="H188" i="2"/>
  <c r="J188" i="2" s="1"/>
  <c r="H189" i="2"/>
  <c r="J189" i="2" s="1"/>
  <c r="H190" i="2"/>
  <c r="J190" i="2" s="1"/>
  <c r="H191" i="2"/>
  <c r="J191" i="2" s="1"/>
  <c r="H192" i="2"/>
  <c r="J192" i="2" s="1"/>
  <c r="H193" i="2"/>
  <c r="J193" i="2" s="1"/>
  <c r="H194" i="2"/>
  <c r="J194" i="2" s="1"/>
  <c r="H195" i="2"/>
  <c r="J195" i="2" s="1"/>
  <c r="H196" i="2"/>
  <c r="J196" i="2" s="1"/>
  <c r="H197" i="2"/>
  <c r="J197" i="2" s="1"/>
  <c r="H198" i="2"/>
  <c r="J198" i="2" s="1"/>
  <c r="H199" i="2"/>
  <c r="J199" i="2" s="1"/>
  <c r="H200" i="2"/>
  <c r="J200" i="2" s="1"/>
  <c r="H201" i="2"/>
  <c r="J201" i="2" s="1"/>
  <c r="H202" i="2"/>
  <c r="J202" i="2" s="1"/>
  <c r="H203" i="2"/>
  <c r="J203" i="2" s="1"/>
  <c r="H204" i="2"/>
  <c r="J204" i="2" s="1"/>
  <c r="H205" i="2"/>
  <c r="J205" i="2" s="1"/>
  <c r="H206" i="2"/>
  <c r="J206" i="2" s="1"/>
  <c r="H207" i="2"/>
  <c r="J207" i="2" s="1"/>
  <c r="H208" i="2"/>
  <c r="J208" i="2" s="1"/>
  <c r="H209" i="2"/>
  <c r="J209" i="2" s="1"/>
  <c r="H210" i="2"/>
  <c r="J210" i="2" s="1"/>
  <c r="H211" i="2"/>
  <c r="J211" i="2" s="1"/>
  <c r="H212" i="2"/>
  <c r="J212" i="2" s="1"/>
  <c r="H213" i="2"/>
  <c r="J213" i="2" s="1"/>
  <c r="H214" i="2"/>
  <c r="J214" i="2" s="1"/>
  <c r="H215" i="2"/>
  <c r="J215" i="2" s="1"/>
  <c r="H216" i="2"/>
  <c r="J216" i="2" s="1"/>
  <c r="H217" i="2"/>
  <c r="J217" i="2" s="1"/>
  <c r="H218" i="2"/>
  <c r="J218" i="2" s="1"/>
  <c r="H219" i="2"/>
  <c r="J219" i="2" s="1"/>
  <c r="H220" i="2"/>
  <c r="J220" i="2" s="1"/>
  <c r="H221" i="2"/>
  <c r="J221" i="2" s="1"/>
  <c r="H222" i="2"/>
  <c r="J222" i="2" s="1"/>
  <c r="H223" i="2"/>
  <c r="J223" i="2" s="1"/>
  <c r="H224" i="2"/>
  <c r="J224" i="2" s="1"/>
  <c r="H225" i="2"/>
  <c r="J225" i="2" s="1"/>
  <c r="H226" i="2"/>
  <c r="J226" i="2" s="1"/>
  <c r="H227" i="2"/>
  <c r="J227" i="2" s="1"/>
  <c r="H228" i="2"/>
  <c r="J228" i="2" s="1"/>
  <c r="H229" i="2"/>
  <c r="J229" i="2" s="1"/>
  <c r="H230" i="2"/>
  <c r="J230" i="2" s="1"/>
  <c r="H231" i="2"/>
  <c r="J231" i="2" s="1"/>
  <c r="H232" i="2"/>
  <c r="J232" i="2" s="1"/>
  <c r="H233" i="2"/>
  <c r="J233" i="2" s="1"/>
  <c r="H234" i="2"/>
  <c r="J234" i="2" s="1"/>
  <c r="H235" i="2"/>
  <c r="J235" i="2" s="1"/>
  <c r="H236" i="2"/>
  <c r="J236" i="2" s="1"/>
  <c r="H237" i="2"/>
  <c r="J237" i="2" s="1"/>
  <c r="H238" i="2"/>
  <c r="J238" i="2" s="1"/>
  <c r="H239" i="2"/>
  <c r="J239" i="2" s="1"/>
  <c r="H240" i="2"/>
  <c r="J240" i="2" s="1"/>
  <c r="H241" i="2"/>
  <c r="J241" i="2" s="1"/>
  <c r="H242" i="2"/>
  <c r="J242" i="2" s="1"/>
  <c r="H243" i="2"/>
  <c r="J243" i="2" s="1"/>
  <c r="H244" i="2"/>
  <c r="J244" i="2" s="1"/>
  <c r="H245" i="2"/>
  <c r="J245" i="2" s="1"/>
  <c r="H246" i="2"/>
  <c r="J246" i="2" s="1"/>
  <c r="H247" i="2"/>
  <c r="J247" i="2" s="1"/>
  <c r="H248" i="2"/>
  <c r="J248" i="2" s="1"/>
  <c r="H249" i="2"/>
  <c r="J249" i="2" s="1"/>
  <c r="H250" i="2"/>
  <c r="J250" i="2" s="1"/>
  <c r="H251" i="2"/>
  <c r="J251" i="2" s="1"/>
  <c r="H252" i="2"/>
  <c r="J252" i="2" s="1"/>
  <c r="H253" i="2"/>
  <c r="J253" i="2" s="1"/>
  <c r="H254" i="2"/>
  <c r="J254" i="2" s="1"/>
  <c r="H255" i="2"/>
  <c r="J255" i="2" s="1"/>
  <c r="H256" i="2"/>
  <c r="J256" i="2" s="1"/>
  <c r="H257" i="2"/>
  <c r="J257" i="2" s="1"/>
  <c r="H258" i="2"/>
  <c r="J258" i="2" s="1"/>
  <c r="H259" i="2"/>
  <c r="J259" i="2" s="1"/>
  <c r="H260" i="2"/>
  <c r="J260" i="2" s="1"/>
  <c r="H261" i="2"/>
  <c r="J261" i="2" s="1"/>
  <c r="H262" i="2"/>
  <c r="J262" i="2" s="1"/>
  <c r="H263" i="2"/>
  <c r="J263" i="2" s="1"/>
  <c r="H264" i="2"/>
  <c r="J264" i="2" s="1"/>
  <c r="H265" i="2"/>
  <c r="J265" i="2" s="1"/>
  <c r="H266" i="2"/>
  <c r="J266" i="2" s="1"/>
  <c r="H267" i="2"/>
  <c r="J267" i="2" s="1"/>
  <c r="H268" i="2"/>
  <c r="J268" i="2" s="1"/>
  <c r="H269" i="2"/>
  <c r="J269" i="2" s="1"/>
  <c r="H270" i="2"/>
  <c r="J270" i="2" s="1"/>
  <c r="H271" i="2"/>
  <c r="J271" i="2" s="1"/>
  <c r="H272" i="2"/>
  <c r="J272" i="2" s="1"/>
  <c r="H273" i="2"/>
  <c r="J273" i="2" s="1"/>
  <c r="H274" i="2"/>
  <c r="J274" i="2" s="1"/>
  <c r="H275" i="2"/>
  <c r="J275" i="2" s="1"/>
  <c r="H276" i="2"/>
  <c r="J276" i="2" s="1"/>
  <c r="H277" i="2"/>
  <c r="J277" i="2" s="1"/>
  <c r="H278" i="2"/>
  <c r="J278" i="2" s="1"/>
  <c r="H279" i="2"/>
  <c r="J279" i="2" s="1"/>
  <c r="H280" i="2"/>
  <c r="J280" i="2" s="1"/>
  <c r="H281" i="2"/>
  <c r="J281" i="2" s="1"/>
  <c r="H282" i="2"/>
  <c r="J282" i="2" s="1"/>
  <c r="H283" i="2"/>
  <c r="J283" i="2" s="1"/>
  <c r="H284" i="2"/>
  <c r="J284" i="2" s="1"/>
  <c r="H285" i="2"/>
  <c r="J285" i="2" s="1"/>
  <c r="H286" i="2"/>
  <c r="J286" i="2" s="1"/>
  <c r="H287" i="2"/>
  <c r="J287" i="2" s="1"/>
  <c r="H288" i="2"/>
  <c r="J288" i="2" s="1"/>
  <c r="H289" i="2"/>
  <c r="J289" i="2" s="1"/>
  <c r="H290" i="2"/>
  <c r="J290" i="2" s="1"/>
  <c r="H291" i="2"/>
  <c r="J291" i="2" s="1"/>
  <c r="H292" i="2"/>
  <c r="J292" i="2" s="1"/>
  <c r="H293" i="2"/>
  <c r="J293" i="2" s="1"/>
  <c r="H294" i="2"/>
  <c r="J294" i="2" s="1"/>
  <c r="H295" i="2"/>
  <c r="J295" i="2" s="1"/>
  <c r="H296" i="2"/>
  <c r="J296" i="2" s="1"/>
  <c r="H297" i="2"/>
  <c r="J297" i="2" s="1"/>
  <c r="H298" i="2"/>
  <c r="J298" i="2" s="1"/>
  <c r="H299" i="2"/>
  <c r="J299" i="2" s="1"/>
  <c r="H300" i="2"/>
  <c r="J300" i="2" s="1"/>
  <c r="H301" i="2"/>
  <c r="J301" i="2" s="1"/>
  <c r="H302" i="2"/>
  <c r="J302" i="2" s="1"/>
  <c r="H303" i="2"/>
  <c r="J303" i="2" s="1"/>
  <c r="H304" i="2"/>
  <c r="J304" i="2" s="1"/>
  <c r="H305" i="2"/>
  <c r="J305" i="2" s="1"/>
  <c r="H306" i="2"/>
  <c r="J306" i="2" s="1"/>
  <c r="H307" i="2"/>
  <c r="J307" i="2" s="1"/>
  <c r="H308" i="2"/>
  <c r="J308" i="2" s="1"/>
  <c r="H309" i="2"/>
  <c r="J309" i="2" s="1"/>
  <c r="H310" i="2"/>
  <c r="J310" i="2" s="1"/>
  <c r="H311" i="2"/>
  <c r="J311" i="2" s="1"/>
  <c r="H312" i="2"/>
  <c r="J312" i="2" s="1"/>
  <c r="H313" i="2"/>
  <c r="J313" i="2" s="1"/>
  <c r="H314" i="2"/>
  <c r="J314" i="2" s="1"/>
  <c r="H315" i="2"/>
  <c r="J315" i="2" s="1"/>
  <c r="H316" i="2"/>
  <c r="J316" i="2" s="1"/>
  <c r="H317" i="2"/>
  <c r="J317" i="2" s="1"/>
  <c r="H318" i="2"/>
  <c r="J318" i="2" s="1"/>
  <c r="H319" i="2"/>
  <c r="J319" i="2" s="1"/>
  <c r="H320" i="2"/>
  <c r="J320" i="2" s="1"/>
  <c r="H321" i="2"/>
  <c r="J321" i="2" s="1"/>
  <c r="H322" i="2"/>
  <c r="J322" i="2" s="1"/>
  <c r="H323" i="2"/>
  <c r="J323" i="2" s="1"/>
  <c r="H324" i="2"/>
  <c r="J324" i="2" s="1"/>
  <c r="H325" i="2"/>
  <c r="J325" i="2" s="1"/>
  <c r="H326" i="2"/>
  <c r="J326" i="2" s="1"/>
  <c r="H327" i="2"/>
  <c r="J327" i="2" s="1"/>
  <c r="H328" i="2"/>
  <c r="J328" i="2" s="1"/>
  <c r="H329" i="2"/>
  <c r="J329" i="2" s="1"/>
  <c r="H330" i="2"/>
  <c r="J330" i="2" s="1"/>
  <c r="H331" i="2"/>
  <c r="J331" i="2" s="1"/>
  <c r="H332" i="2"/>
  <c r="J332" i="2" s="1"/>
  <c r="H333" i="2"/>
  <c r="J333" i="2" s="1"/>
  <c r="H334" i="2"/>
  <c r="J334" i="2" s="1"/>
  <c r="H335" i="2"/>
  <c r="J335" i="2" s="1"/>
  <c r="H336" i="2"/>
  <c r="J336" i="2" s="1"/>
  <c r="H337" i="2"/>
  <c r="J337" i="2" s="1"/>
  <c r="H338" i="2"/>
  <c r="J338" i="2" s="1"/>
  <c r="H339" i="2"/>
  <c r="J339" i="2" s="1"/>
  <c r="H340" i="2"/>
  <c r="J340" i="2" s="1"/>
  <c r="H341" i="2"/>
  <c r="J341" i="2" s="1"/>
  <c r="H342" i="2"/>
  <c r="J342" i="2" s="1"/>
  <c r="H343" i="2"/>
  <c r="J343" i="2" s="1"/>
  <c r="H344" i="2"/>
  <c r="J344" i="2" s="1"/>
  <c r="H345" i="2"/>
  <c r="J345" i="2" s="1"/>
  <c r="H346" i="2"/>
  <c r="J346" i="2" s="1"/>
  <c r="H347" i="2"/>
  <c r="J347" i="2" s="1"/>
  <c r="H348" i="2"/>
  <c r="J348" i="2" s="1"/>
  <c r="H349" i="2"/>
  <c r="J349" i="2" s="1"/>
  <c r="H350" i="2"/>
  <c r="J350" i="2" s="1"/>
  <c r="H351" i="2"/>
  <c r="J351" i="2" s="1"/>
  <c r="H352" i="2"/>
  <c r="J352" i="2" s="1"/>
  <c r="H353" i="2"/>
  <c r="J353" i="2" s="1"/>
  <c r="H354" i="2"/>
  <c r="J354" i="2" s="1"/>
  <c r="H355" i="2"/>
  <c r="J355" i="2" s="1"/>
  <c r="H356" i="2"/>
  <c r="J356" i="2" s="1"/>
  <c r="H357" i="2"/>
  <c r="J357" i="2" s="1"/>
  <c r="H358" i="2"/>
  <c r="J358" i="2" s="1"/>
  <c r="H359" i="2"/>
  <c r="J359" i="2" s="1"/>
  <c r="H360" i="2"/>
  <c r="J360" i="2" s="1"/>
  <c r="H361" i="2"/>
  <c r="J361" i="2" s="1"/>
  <c r="H362" i="2"/>
  <c r="J362" i="2" s="1"/>
  <c r="H363" i="2"/>
  <c r="J363" i="2" s="1"/>
  <c r="H364" i="2"/>
  <c r="J364" i="2" s="1"/>
  <c r="H365" i="2"/>
  <c r="J365" i="2" s="1"/>
  <c r="H366" i="2"/>
  <c r="J366" i="2" s="1"/>
  <c r="H367" i="2"/>
  <c r="J367" i="2" s="1"/>
  <c r="H368" i="2"/>
  <c r="J368" i="2" s="1"/>
  <c r="H369" i="2"/>
  <c r="J369" i="2" s="1"/>
  <c r="H370" i="2"/>
  <c r="J370" i="2" s="1"/>
  <c r="H371" i="2"/>
  <c r="J371" i="2" s="1"/>
  <c r="H372" i="2"/>
  <c r="J372" i="2" s="1"/>
  <c r="H373" i="2"/>
  <c r="J373" i="2" s="1"/>
  <c r="H374" i="2"/>
  <c r="J374" i="2" s="1"/>
  <c r="H375" i="2"/>
  <c r="J375" i="2" s="1"/>
  <c r="H376" i="2"/>
  <c r="J376" i="2" s="1"/>
  <c r="H377" i="2"/>
  <c r="J377" i="2" s="1"/>
  <c r="H378" i="2"/>
  <c r="J378" i="2" s="1"/>
  <c r="H379" i="2"/>
  <c r="J379" i="2" s="1"/>
  <c r="H380" i="2"/>
  <c r="J380" i="2" s="1"/>
  <c r="H381" i="2"/>
  <c r="J381" i="2" s="1"/>
  <c r="H382" i="2"/>
  <c r="J382" i="2" s="1"/>
  <c r="H383" i="2"/>
  <c r="J383" i="2" s="1"/>
  <c r="H384" i="2"/>
  <c r="J384" i="2" s="1"/>
  <c r="H385" i="2"/>
  <c r="J385" i="2" s="1"/>
  <c r="H386" i="2"/>
  <c r="J386" i="2" s="1"/>
  <c r="H387" i="2"/>
  <c r="J387" i="2" s="1"/>
  <c r="H388" i="2"/>
  <c r="J388" i="2" s="1"/>
  <c r="H389" i="2"/>
  <c r="J389" i="2" s="1"/>
  <c r="H390" i="2"/>
  <c r="J390" i="2" s="1"/>
  <c r="H391" i="2"/>
  <c r="J391" i="2" s="1"/>
  <c r="H392" i="2"/>
  <c r="J392" i="2" s="1"/>
  <c r="H393" i="2"/>
  <c r="J393" i="2" s="1"/>
  <c r="H394" i="2"/>
  <c r="J394" i="2" s="1"/>
  <c r="H395" i="2"/>
  <c r="J395" i="2" s="1"/>
  <c r="H396" i="2"/>
  <c r="J396" i="2" s="1"/>
  <c r="H397" i="2"/>
  <c r="J397" i="2" s="1"/>
  <c r="H398" i="2"/>
  <c r="J398" i="2" s="1"/>
  <c r="H399" i="2"/>
  <c r="J399" i="2" s="1"/>
  <c r="H400" i="2"/>
  <c r="J400" i="2" s="1"/>
  <c r="H401" i="2"/>
  <c r="J401" i="2" s="1"/>
  <c r="H402" i="2"/>
  <c r="J402" i="2" s="1"/>
  <c r="H403" i="2"/>
  <c r="J403" i="2" s="1"/>
  <c r="H404" i="2"/>
  <c r="J404" i="2" s="1"/>
  <c r="H405" i="2"/>
  <c r="J405" i="2" s="1"/>
  <c r="H406" i="2"/>
  <c r="J406" i="2" s="1"/>
  <c r="H407" i="2"/>
  <c r="J407" i="2" s="1"/>
  <c r="H408" i="2"/>
  <c r="J408" i="2" s="1"/>
  <c r="H409" i="2"/>
  <c r="J409" i="2" s="1"/>
  <c r="H410" i="2"/>
  <c r="J410" i="2" s="1"/>
  <c r="H411" i="2"/>
  <c r="J411" i="2" s="1"/>
  <c r="H412" i="2"/>
  <c r="J412" i="2" s="1"/>
  <c r="H413" i="2"/>
  <c r="J413" i="2" s="1"/>
  <c r="H414" i="2"/>
  <c r="J414" i="2" s="1"/>
  <c r="H415" i="2"/>
  <c r="J415" i="2" s="1"/>
  <c r="H416" i="2"/>
  <c r="J416" i="2" s="1"/>
  <c r="H417" i="2"/>
  <c r="J417" i="2" s="1"/>
  <c r="H418" i="2"/>
  <c r="J418" i="2" s="1"/>
  <c r="H419" i="2"/>
  <c r="J419" i="2" s="1"/>
  <c r="H420" i="2"/>
  <c r="J420" i="2" s="1"/>
  <c r="H421" i="2"/>
  <c r="J421" i="2" s="1"/>
  <c r="H422" i="2"/>
  <c r="J422" i="2" s="1"/>
  <c r="H423" i="2"/>
  <c r="J423" i="2" s="1"/>
  <c r="H424" i="2"/>
  <c r="J424" i="2" s="1"/>
  <c r="H425" i="2"/>
  <c r="J425" i="2" s="1"/>
  <c r="H426" i="2"/>
  <c r="J426" i="2" s="1"/>
  <c r="H427" i="2"/>
  <c r="J427" i="2" s="1"/>
  <c r="H428" i="2"/>
  <c r="J428" i="2" s="1"/>
  <c r="A367" i="2"/>
  <c r="A368" i="2" s="1"/>
  <c r="A369" i="2" s="1"/>
  <c r="A370" i="2" s="1"/>
  <c r="A371" i="2" s="1"/>
  <c r="A372" i="2" s="1"/>
  <c r="A373" i="2" s="1"/>
  <c r="A374" i="2" s="1"/>
  <c r="A375" i="2" s="1"/>
  <c r="A376" i="2" s="1"/>
  <c r="A377" i="2" s="1"/>
  <c r="A378" i="2" s="1"/>
  <c r="A379" i="2" s="1"/>
  <c r="A380" i="2" s="1"/>
  <c r="A381" i="2" s="1"/>
  <c r="A382" i="2" s="1"/>
  <c r="A383" i="2" s="1"/>
  <c r="A384" i="2" s="1"/>
  <c r="A385" i="2" s="1"/>
  <c r="A386" i="2" s="1"/>
  <c r="A387" i="2" s="1"/>
  <c r="A388" i="2" s="1"/>
  <c r="A389" i="2" s="1"/>
  <c r="A390" i="2" s="1"/>
  <c r="A391" i="2" s="1"/>
  <c r="A392" i="2" s="1"/>
  <c r="A393" i="2" s="1"/>
  <c r="A394" i="2" s="1"/>
  <c r="A395" i="2" s="1"/>
  <c r="A396" i="2" s="1"/>
  <c r="A397" i="2" s="1"/>
  <c r="A398" i="2" s="1"/>
  <c r="A399" i="2" s="1"/>
  <c r="A400" i="2" s="1"/>
  <c r="A401" i="2" s="1"/>
  <c r="A402" i="2" s="1"/>
  <c r="A403" i="2" s="1"/>
  <c r="A404" i="2" s="1"/>
  <c r="A405" i="2" s="1"/>
  <c r="A406" i="2" s="1"/>
  <c r="A407" i="2" s="1"/>
  <c r="A408" i="2" s="1"/>
  <c r="A409" i="2" s="1"/>
  <c r="A410" i="2" s="1"/>
  <c r="A411" i="2" s="1"/>
  <c r="A412" i="2" s="1"/>
  <c r="A413" i="2" s="1"/>
  <c r="A414" i="2" s="1"/>
  <c r="A415" i="2" s="1"/>
  <c r="A416" i="2" s="1"/>
  <c r="A417" i="2" s="1"/>
  <c r="A418" i="2" s="1"/>
  <c r="A419" i="2" s="1"/>
  <c r="A420" i="2" s="1"/>
  <c r="A421" i="2" s="1"/>
  <c r="A422" i="2" s="1"/>
  <c r="A423" i="2" s="1"/>
  <c r="A424" i="2" s="1"/>
  <c r="A425" i="2" s="1"/>
  <c r="A426" i="2" s="1"/>
  <c r="A427" i="2" s="1"/>
  <c r="A428" i="2" s="1"/>
  <c r="L425" i="2" l="1"/>
  <c r="L417" i="2"/>
  <c r="L409" i="2"/>
  <c r="L401" i="2"/>
  <c r="L393" i="2"/>
  <c r="L385" i="2"/>
  <c r="L377" i="2"/>
  <c r="L369" i="2"/>
  <c r="L361" i="2"/>
  <c r="L353" i="2"/>
  <c r="L345" i="2"/>
  <c r="L337" i="2"/>
  <c r="L329" i="2"/>
  <c r="L321" i="2"/>
  <c r="L313" i="2"/>
  <c r="L305" i="2"/>
  <c r="L297" i="2"/>
  <c r="L289" i="2"/>
  <c r="L281" i="2"/>
  <c r="L273" i="2"/>
  <c r="L265" i="2"/>
  <c r="L257" i="2"/>
  <c r="L249" i="2"/>
  <c r="L241" i="2"/>
  <c r="L233" i="2"/>
  <c r="L225" i="2"/>
  <c r="L217" i="2"/>
  <c r="L209" i="2"/>
  <c r="L201" i="2"/>
  <c r="L193" i="2"/>
  <c r="L185" i="2"/>
  <c r="L177" i="2"/>
  <c r="L169" i="2"/>
  <c r="L161" i="2"/>
  <c r="L153" i="2"/>
  <c r="L145" i="2"/>
  <c r="L137" i="2"/>
  <c r="L129" i="2"/>
  <c r="L121" i="2"/>
  <c r="L113" i="2"/>
  <c r="L105" i="2"/>
  <c r="L97" i="2"/>
  <c r="L89" i="2"/>
  <c r="L81" i="2"/>
  <c r="L73" i="2"/>
  <c r="L65" i="2"/>
  <c r="L57" i="2"/>
  <c r="L49" i="2"/>
  <c r="L41" i="2"/>
  <c r="L33" i="2"/>
  <c r="L25" i="2"/>
  <c r="L17" i="2"/>
  <c r="L9" i="2"/>
  <c r="L424" i="2"/>
  <c r="L416" i="2"/>
  <c r="L408" i="2"/>
  <c r="L400" i="2"/>
  <c r="L392" i="2"/>
  <c r="L384" i="2"/>
  <c r="L376" i="2"/>
  <c r="L368" i="2"/>
  <c r="L360" i="2"/>
  <c r="L352" i="2"/>
  <c r="L344" i="2"/>
  <c r="L336" i="2"/>
  <c r="L328" i="2"/>
  <c r="L320" i="2"/>
  <c r="L312" i="2"/>
  <c r="L304" i="2"/>
  <c r="L296" i="2"/>
  <c r="L288" i="2"/>
  <c r="L280" i="2"/>
  <c r="L272" i="2"/>
  <c r="L264" i="2"/>
  <c r="L256" i="2"/>
  <c r="L248" i="2"/>
  <c r="L240" i="2"/>
  <c r="L232" i="2"/>
  <c r="L224" i="2"/>
  <c r="L216" i="2"/>
  <c r="L208" i="2"/>
  <c r="L200" i="2"/>
  <c r="L192" i="2"/>
  <c r="L184" i="2"/>
  <c r="L176" i="2"/>
  <c r="L168" i="2"/>
  <c r="L160" i="2"/>
  <c r="L152" i="2"/>
  <c r="L144" i="2"/>
  <c r="L136" i="2"/>
  <c r="L128" i="2"/>
  <c r="L120" i="2"/>
  <c r="L112" i="2"/>
  <c r="L104" i="2"/>
  <c r="L96" i="2"/>
  <c r="L88" i="2"/>
  <c r="L80" i="2"/>
  <c r="L72" i="2"/>
  <c r="L64" i="2"/>
  <c r="L56" i="2"/>
  <c r="L48" i="2"/>
  <c r="L40" i="2"/>
  <c r="L32" i="2"/>
  <c r="L24" i="2"/>
  <c r="L16" i="2"/>
  <c r="L8" i="2"/>
  <c r="L423" i="2"/>
  <c r="L415" i="2"/>
  <c r="L407" i="2"/>
  <c r="L399" i="2"/>
  <c r="L391" i="2"/>
  <c r="L383" i="2"/>
  <c r="L375" i="2"/>
  <c r="L367" i="2"/>
  <c r="L359" i="2"/>
  <c r="L351" i="2"/>
  <c r="L343" i="2"/>
  <c r="L335" i="2"/>
  <c r="L327" i="2"/>
  <c r="L319" i="2"/>
  <c r="L311" i="2"/>
  <c r="L303" i="2"/>
  <c r="L295" i="2"/>
  <c r="L287" i="2"/>
  <c r="L279" i="2"/>
  <c r="L271" i="2"/>
  <c r="L263" i="2"/>
  <c r="L255" i="2"/>
  <c r="L247" i="2"/>
  <c r="L239" i="2"/>
  <c r="L231" i="2"/>
  <c r="L223" i="2"/>
  <c r="L215" i="2"/>
  <c r="L207" i="2"/>
  <c r="L199" i="2"/>
  <c r="L191" i="2"/>
  <c r="L183" i="2"/>
  <c r="L175" i="2"/>
  <c r="L167" i="2"/>
  <c r="L159" i="2"/>
  <c r="L151" i="2"/>
  <c r="L143" i="2"/>
  <c r="L135" i="2"/>
  <c r="L127" i="2"/>
  <c r="L119" i="2"/>
  <c r="L111" i="2"/>
  <c r="L103" i="2"/>
  <c r="L95" i="2"/>
  <c r="L87" i="2"/>
  <c r="L79" i="2"/>
  <c r="L71" i="2"/>
  <c r="L63" i="2"/>
  <c r="L55" i="2"/>
  <c r="L47" i="2"/>
  <c r="L39" i="2"/>
  <c r="L31" i="2"/>
  <c r="L23" i="2"/>
  <c r="L15" i="2"/>
  <c r="L7" i="2"/>
  <c r="L422" i="2"/>
  <c r="L414" i="2"/>
  <c r="L406" i="2"/>
  <c r="L398" i="2"/>
  <c r="L390" i="2"/>
  <c r="L382" i="2"/>
  <c r="L374" i="2"/>
  <c r="L366" i="2"/>
  <c r="L358" i="2"/>
  <c r="L350" i="2"/>
  <c r="L342" i="2"/>
  <c r="L334" i="2"/>
  <c r="L326" i="2"/>
  <c r="L318" i="2"/>
  <c r="L310" i="2"/>
  <c r="L302" i="2"/>
  <c r="L294" i="2"/>
  <c r="L286" i="2"/>
  <c r="L278" i="2"/>
  <c r="L270" i="2"/>
  <c r="L262" i="2"/>
  <c r="L254" i="2"/>
  <c r="L246" i="2"/>
  <c r="L238" i="2"/>
  <c r="L230" i="2"/>
  <c r="L222" i="2"/>
  <c r="L214" i="2"/>
  <c r="L206" i="2"/>
  <c r="L198" i="2"/>
  <c r="L190" i="2"/>
  <c r="L182" i="2"/>
  <c r="L174" i="2"/>
  <c r="L166" i="2"/>
  <c r="L158" i="2"/>
  <c r="L150" i="2"/>
  <c r="L142" i="2"/>
  <c r="L134" i="2"/>
  <c r="L126" i="2"/>
  <c r="L118" i="2"/>
  <c r="L110" i="2"/>
  <c r="L102" i="2"/>
  <c r="L94" i="2"/>
  <c r="L86" i="2"/>
  <c r="L78" i="2"/>
  <c r="L70" i="2"/>
  <c r="L62" i="2"/>
  <c r="L54" i="2"/>
  <c r="L46" i="2"/>
  <c r="L38" i="2"/>
  <c r="L30" i="2"/>
  <c r="L22" i="2"/>
  <c r="L14" i="2"/>
  <c r="L6" i="2"/>
  <c r="L421" i="2"/>
  <c r="L413" i="2"/>
  <c r="L405" i="2"/>
  <c r="L397" i="2"/>
  <c r="L389" i="2"/>
  <c r="L381" i="2"/>
  <c r="L373" i="2"/>
  <c r="L365" i="2"/>
  <c r="L357" i="2"/>
  <c r="L349" i="2"/>
  <c r="L341" i="2"/>
  <c r="L333" i="2"/>
  <c r="L325" i="2"/>
  <c r="L317" i="2"/>
  <c r="L309" i="2"/>
  <c r="L301" i="2"/>
  <c r="L293" i="2"/>
  <c r="L285" i="2"/>
  <c r="L277" i="2"/>
  <c r="L269" i="2"/>
  <c r="L261" i="2"/>
  <c r="L253" i="2"/>
  <c r="L245" i="2"/>
  <c r="L237" i="2"/>
  <c r="L229" i="2"/>
  <c r="L221" i="2"/>
  <c r="L213" i="2"/>
  <c r="L205" i="2"/>
  <c r="L197" i="2"/>
  <c r="L189" i="2"/>
  <c r="L181" i="2"/>
  <c r="L173" i="2"/>
  <c r="L165" i="2"/>
  <c r="L157" i="2"/>
  <c r="L149" i="2"/>
  <c r="L141" i="2"/>
  <c r="L133" i="2"/>
  <c r="L125" i="2"/>
  <c r="L117" i="2"/>
  <c r="L109" i="2"/>
  <c r="L101" i="2"/>
  <c r="L93" i="2"/>
  <c r="L85" i="2"/>
  <c r="L77" i="2"/>
  <c r="L69" i="2"/>
  <c r="L61" i="2"/>
  <c r="L53" i="2"/>
  <c r="L45" i="2"/>
  <c r="L37" i="2"/>
  <c r="L29" i="2"/>
  <c r="L21" i="2"/>
  <c r="L13" i="2"/>
  <c r="L5" i="2"/>
  <c r="L428" i="2"/>
  <c r="L420" i="2"/>
  <c r="L412" i="2"/>
  <c r="L404" i="2"/>
  <c r="L396" i="2"/>
  <c r="L388" i="2"/>
  <c r="L380" i="2"/>
  <c r="L372" i="2"/>
  <c r="L364" i="2"/>
  <c r="L356" i="2"/>
  <c r="L348" i="2"/>
  <c r="L340" i="2"/>
  <c r="L332" i="2"/>
  <c r="L324" i="2"/>
  <c r="L316" i="2"/>
  <c r="L308" i="2"/>
  <c r="L300" i="2"/>
  <c r="L292" i="2"/>
  <c r="L284" i="2"/>
  <c r="L276" i="2"/>
  <c r="L268" i="2"/>
  <c r="L260" i="2"/>
  <c r="L252" i="2"/>
  <c r="L244" i="2"/>
  <c r="L236" i="2"/>
  <c r="L228" i="2"/>
  <c r="L220" i="2"/>
  <c r="L212" i="2"/>
  <c r="L204" i="2"/>
  <c r="L196" i="2"/>
  <c r="L188" i="2"/>
  <c r="L180" i="2"/>
  <c r="L172" i="2"/>
  <c r="L164" i="2"/>
  <c r="L156" i="2"/>
  <c r="L148" i="2"/>
  <c r="L140" i="2"/>
  <c r="L132" i="2"/>
  <c r="L124" i="2"/>
  <c r="L116" i="2"/>
  <c r="L108" i="2"/>
  <c r="L100" i="2"/>
  <c r="L92" i="2"/>
  <c r="L84" i="2"/>
  <c r="L76" i="2"/>
  <c r="L68" i="2"/>
  <c r="L60" i="2"/>
  <c r="L52" i="2"/>
  <c r="L44" i="2"/>
  <c r="L36" i="2"/>
  <c r="L28" i="2"/>
  <c r="L20" i="2"/>
  <c r="L12" i="2"/>
  <c r="L4" i="2"/>
  <c r="L427" i="2"/>
  <c r="L419" i="2"/>
  <c r="L411" i="2"/>
  <c r="L403" i="2"/>
  <c r="L395" i="2"/>
  <c r="L387" i="2"/>
  <c r="L379" i="2"/>
  <c r="L371" i="2"/>
  <c r="L363" i="2"/>
  <c r="L355" i="2"/>
  <c r="L347" i="2"/>
  <c r="L339" i="2"/>
  <c r="L331" i="2"/>
  <c r="L323" i="2"/>
  <c r="L315" i="2"/>
  <c r="L307" i="2"/>
  <c r="L299" i="2"/>
  <c r="L291" i="2"/>
  <c r="L283" i="2"/>
  <c r="L275" i="2"/>
  <c r="L267" i="2"/>
  <c r="L259" i="2"/>
  <c r="L251" i="2"/>
  <c r="L243" i="2"/>
  <c r="L235" i="2"/>
  <c r="L227" i="2"/>
  <c r="L219" i="2"/>
  <c r="L211" i="2"/>
  <c r="L203" i="2"/>
  <c r="L195" i="2"/>
  <c r="L187" i="2"/>
  <c r="L179" i="2"/>
  <c r="L171" i="2"/>
  <c r="L163" i="2"/>
  <c r="L155" i="2"/>
  <c r="L147" i="2"/>
  <c r="L139" i="2"/>
  <c r="L131" i="2"/>
  <c r="L123" i="2"/>
  <c r="L115" i="2"/>
  <c r="L107" i="2"/>
  <c r="L99" i="2"/>
  <c r="L91" i="2"/>
  <c r="L83" i="2"/>
  <c r="L75" i="2"/>
  <c r="L67" i="2"/>
  <c r="L59" i="2"/>
  <c r="L51" i="2"/>
  <c r="L43" i="2"/>
  <c r="L35" i="2"/>
  <c r="L27" i="2"/>
  <c r="L19" i="2"/>
  <c r="L11" i="2"/>
  <c r="L3" i="2"/>
  <c r="L426" i="2"/>
  <c r="L418" i="2"/>
  <c r="L410" i="2"/>
  <c r="L402" i="2"/>
  <c r="L394" i="2"/>
  <c r="L386" i="2"/>
  <c r="L378" i="2"/>
  <c r="L370" i="2"/>
  <c r="L362" i="2"/>
  <c r="L354" i="2"/>
  <c r="L346" i="2"/>
  <c r="L338" i="2"/>
  <c r="L330" i="2"/>
  <c r="L322" i="2"/>
  <c r="L314" i="2"/>
  <c r="L306" i="2"/>
  <c r="L298" i="2"/>
  <c r="L290" i="2"/>
  <c r="L282" i="2"/>
  <c r="L274" i="2"/>
  <c r="L266" i="2"/>
  <c r="L258" i="2"/>
  <c r="L250" i="2"/>
  <c r="L242" i="2"/>
  <c r="L234" i="2"/>
  <c r="L226" i="2"/>
  <c r="L218" i="2"/>
  <c r="L210" i="2"/>
  <c r="L202" i="2"/>
  <c r="L194" i="2"/>
  <c r="L186" i="2"/>
  <c r="L178" i="2"/>
  <c r="L170" i="2"/>
  <c r="L162" i="2"/>
  <c r="L154" i="2"/>
  <c r="L146" i="2"/>
  <c r="L138" i="2"/>
  <c r="L130" i="2"/>
  <c r="L122" i="2"/>
  <c r="L114" i="2"/>
  <c r="L106" i="2"/>
  <c r="L98" i="2"/>
  <c r="L90" i="2"/>
  <c r="L82" i="2"/>
  <c r="L74" i="2"/>
  <c r="L66" i="2"/>
  <c r="L58" i="2"/>
  <c r="L50" i="2"/>
  <c r="L42" i="2"/>
  <c r="L34" i="2"/>
  <c r="L26" i="2"/>
  <c r="L18" i="2"/>
  <c r="L10" i="2"/>
  <c r="J429" i="2"/>
  <c r="I429" i="2"/>
  <c r="K429" i="2" l="1"/>
</calcChain>
</file>

<file path=xl/sharedStrings.xml><?xml version="1.0" encoding="utf-8"?>
<sst xmlns="http://schemas.openxmlformats.org/spreadsheetml/2006/main" count="1596" uniqueCount="187">
  <si>
    <t>PRODUCT ID</t>
  </si>
  <si>
    <t xml:space="preserve">PRODUCT </t>
  </si>
  <si>
    <t xml:space="preserve">CATEGORY </t>
  </si>
  <si>
    <t>UOM</t>
  </si>
  <si>
    <t>BUYING PRICE</t>
  </si>
  <si>
    <t>SELLING PRICE</t>
  </si>
  <si>
    <t>DATE</t>
  </si>
  <si>
    <t>QTY</t>
  </si>
  <si>
    <t>SALES TYPE</t>
  </si>
  <si>
    <t>PAYMENT MODE</t>
  </si>
  <si>
    <t>Wholesaler</t>
  </si>
  <si>
    <t>Online</t>
  </si>
  <si>
    <t>Cash</t>
  </si>
  <si>
    <t>Retail Sales</t>
  </si>
  <si>
    <t>P1001</t>
  </si>
  <si>
    <t>Dove Soap</t>
  </si>
  <si>
    <t>Personal Care</t>
  </si>
  <si>
    <t>100g bar</t>
  </si>
  <si>
    <t>P1002</t>
  </si>
  <si>
    <t>Colgate Toothpaste</t>
  </si>
  <si>
    <t>150g tube</t>
  </si>
  <si>
    <t>P1003</t>
  </si>
  <si>
    <t>Lifebuoy Handwash</t>
  </si>
  <si>
    <t>200ml bottle</t>
  </si>
  <si>
    <t>P1004</t>
  </si>
  <si>
    <t>Nivea Body Lotion</t>
  </si>
  <si>
    <t>400ml bottle</t>
  </si>
  <si>
    <t>P1005</t>
  </si>
  <si>
    <t>Gillette Shaving Foam</t>
  </si>
  <si>
    <t>200g can</t>
  </si>
  <si>
    <t>P1006</t>
  </si>
  <si>
    <t>Pantene Shampoo</t>
  </si>
  <si>
    <t>340ml bottle</t>
  </si>
  <si>
    <t>P1007</t>
  </si>
  <si>
    <t>Dettol Antiseptic Liquid</t>
  </si>
  <si>
    <t>250ml bottle</t>
  </si>
  <si>
    <t>P1008</t>
  </si>
  <si>
    <t>Himalaya Face Wash</t>
  </si>
  <si>
    <t>150ml tube</t>
  </si>
  <si>
    <t>P1009</t>
  </si>
  <si>
    <t>Vaseline Lip Care</t>
  </si>
  <si>
    <t>10g stick</t>
  </si>
  <si>
    <t>P1010</t>
  </si>
  <si>
    <t>Johnson’s Baby Powder</t>
  </si>
  <si>
    <t>500g bottle</t>
  </si>
  <si>
    <t>P2001</t>
  </si>
  <si>
    <t>Coca-Cola Can</t>
  </si>
  <si>
    <t>Beverages</t>
  </si>
  <si>
    <t>330ml can</t>
  </si>
  <si>
    <t>P2002</t>
  </si>
  <si>
    <t>Pepsi Bottle</t>
  </si>
  <si>
    <t>500ml bottle</t>
  </si>
  <si>
    <t>P2003</t>
  </si>
  <si>
    <t>Red Bull</t>
  </si>
  <si>
    <t>250ml can</t>
  </si>
  <si>
    <t>P2004</t>
  </si>
  <si>
    <t>Tropicana Orange Juice</t>
  </si>
  <si>
    <t>1L tetra pack</t>
  </si>
  <si>
    <t>P2005</t>
  </si>
  <si>
    <t>Minute Maid Pulpy</t>
  </si>
  <si>
    <t>600ml bottle</t>
  </si>
  <si>
    <t>P2006</t>
  </si>
  <si>
    <t>Frooti Mango Drink</t>
  </si>
  <si>
    <t>250ml tetra pack</t>
  </si>
  <si>
    <t>P2007</t>
  </si>
  <si>
    <t>Nestlé Iced Tea</t>
  </si>
  <si>
    <t>300ml bottle</t>
  </si>
  <si>
    <t>P2008</t>
  </si>
  <si>
    <t>Real Mixed Fruit Juice</t>
  </si>
  <si>
    <t>P2009</t>
  </si>
  <si>
    <t>Amul Kool Flavored Milk</t>
  </si>
  <si>
    <t>P2010</t>
  </si>
  <si>
    <t>Paper Boat Aam Panna</t>
  </si>
  <si>
    <t>250ml pouch</t>
  </si>
  <si>
    <t>P3001</t>
  </si>
  <si>
    <t>Maggi Noodles</t>
  </si>
  <si>
    <t>Packaged Foods</t>
  </si>
  <si>
    <t>70g pack</t>
  </si>
  <si>
    <t>P3002</t>
  </si>
  <si>
    <t>Sunfeast Biscuits</t>
  </si>
  <si>
    <t>120g pack</t>
  </si>
  <si>
    <t>P3003</t>
  </si>
  <si>
    <t>Nestlé Cerelac</t>
  </si>
  <si>
    <t>300g box</t>
  </si>
  <si>
    <t>P3004</t>
  </si>
  <si>
    <t>MTR Ready Curry</t>
  </si>
  <si>
    <t>300g pouch</t>
  </si>
  <si>
    <t>P3005</t>
  </si>
  <si>
    <t>Haldiram's Bhujia</t>
  </si>
  <si>
    <t>200g pack</t>
  </si>
  <si>
    <t>P3006</t>
  </si>
  <si>
    <t>Lay's Chips</t>
  </si>
  <si>
    <t>52g pack</t>
  </si>
  <si>
    <t>P3007</t>
  </si>
  <si>
    <t>Kellogg’s Corn Flakes</t>
  </si>
  <si>
    <t>475g box</t>
  </si>
  <si>
    <t>P3008</t>
  </si>
  <si>
    <t>Britannia Cake</t>
  </si>
  <si>
    <t>90g pack</t>
  </si>
  <si>
    <t>P3009</t>
  </si>
  <si>
    <t>Yippee Noodles</t>
  </si>
  <si>
    <t>65g pack</t>
  </si>
  <si>
    <t>P3010</t>
  </si>
  <si>
    <t>Top Ramen</t>
  </si>
  <si>
    <t>P4001</t>
  </si>
  <si>
    <t>Surf Excel Detergent</t>
  </si>
  <si>
    <t>Household Cleaning</t>
  </si>
  <si>
    <t>1kg pack</t>
  </si>
  <si>
    <t>P4002</t>
  </si>
  <si>
    <t>Vim Dishwash Bar</t>
  </si>
  <si>
    <t>300g bar</t>
  </si>
  <si>
    <t>P4003</t>
  </si>
  <si>
    <t>Harpic Toilet Cleaner</t>
  </si>
  <si>
    <t>P4004</t>
  </si>
  <si>
    <t>Lizol Floor Cleaner</t>
  </si>
  <si>
    <t>975ml bottle</t>
  </si>
  <si>
    <t>P4005</t>
  </si>
  <si>
    <t>Domex Disinfectant</t>
  </si>
  <si>
    <t>1L bottle</t>
  </si>
  <si>
    <t>P4006</t>
  </si>
  <si>
    <t>Rin Bar</t>
  </si>
  <si>
    <t>250g bar</t>
  </si>
  <si>
    <t>P4007</t>
  </si>
  <si>
    <t>Scotch-Brite Scrub Pad</t>
  </si>
  <si>
    <t>2-piece pack</t>
  </si>
  <si>
    <t>P4008</t>
  </si>
  <si>
    <t>Pril Dishwash Liquid</t>
  </si>
  <si>
    <t>425ml bottle</t>
  </si>
  <si>
    <t>P4009</t>
  </si>
  <si>
    <t>Exo Dishwash Bar</t>
  </si>
  <si>
    <t>500g bar</t>
  </si>
  <si>
    <t>P4010</t>
  </si>
  <si>
    <t>Odonil Room Freshener</t>
  </si>
  <si>
    <t>75g block</t>
  </si>
  <si>
    <t>P5001</t>
  </si>
  <si>
    <t>Whisper Sanitary Pads</t>
  </si>
  <si>
    <t>Paper &amp; Essentials</t>
  </si>
  <si>
    <t>10-piece pack</t>
  </si>
  <si>
    <t>P5002</t>
  </si>
  <si>
    <t>Sofy Pantyliners</t>
  </si>
  <si>
    <t>20-piece pack</t>
  </si>
  <si>
    <t>P5003</t>
  </si>
  <si>
    <t>Kleenex Tissue Box</t>
  </si>
  <si>
    <t>100 pulls</t>
  </si>
  <si>
    <t>P5004</t>
  </si>
  <si>
    <t>Origami Kitchen Towels</t>
  </si>
  <si>
    <t>2-roll pack</t>
  </si>
  <si>
    <t>P5005</t>
  </si>
  <si>
    <t>Stayfree Ultra</t>
  </si>
  <si>
    <t>7 pads</t>
  </si>
  <si>
    <t>P5006</t>
  </si>
  <si>
    <t>Scott Toilet Paper</t>
  </si>
  <si>
    <t>4-roll pack</t>
  </si>
  <si>
    <t>P5007</t>
  </si>
  <si>
    <t>Bella Napkins</t>
  </si>
  <si>
    <t>10 pads</t>
  </si>
  <si>
    <t>P5008</t>
  </si>
  <si>
    <t>Everteen Wipes</t>
  </si>
  <si>
    <t>15 wipes</t>
  </si>
  <si>
    <t>P5009</t>
  </si>
  <si>
    <t>Premier Facial Tissues</t>
  </si>
  <si>
    <t>200 pulls</t>
  </si>
  <si>
    <t>P5010</t>
  </si>
  <si>
    <t>Wet Wipes - Himalaya</t>
  </si>
  <si>
    <t>20 wipes</t>
  </si>
  <si>
    <t>Cost Price</t>
  </si>
  <si>
    <t>Selling Price</t>
  </si>
  <si>
    <t>Cost Value</t>
  </si>
  <si>
    <t>Selling Value</t>
  </si>
  <si>
    <t>Profit</t>
  </si>
  <si>
    <t>Total</t>
  </si>
  <si>
    <t>Row Labels</t>
  </si>
  <si>
    <t>(blank)</t>
  </si>
  <si>
    <t>Grand Total</t>
  </si>
  <si>
    <t>PRODUCT</t>
  </si>
  <si>
    <t>CATEGORY</t>
  </si>
  <si>
    <t>DAY</t>
  </si>
  <si>
    <t>MONTH</t>
  </si>
  <si>
    <t>YEAR</t>
  </si>
  <si>
    <t>Sum of Cost Value</t>
  </si>
  <si>
    <t>Sum of Selling Value</t>
  </si>
  <si>
    <t>Sum of Profit</t>
  </si>
  <si>
    <t>DASHBOARD FOR SALES REPORT USING EXCEL</t>
  </si>
  <si>
    <t>TOTAL BUYING VALUE</t>
  </si>
  <si>
    <t>TOTAL SELLING VALUE</t>
  </si>
  <si>
    <t>TOTAL PROFIT</t>
  </si>
  <si>
    <t xml:space="preserve">      TOP 10 PRODUCTS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</si>
</sst>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 &quot;₹&quot;\ * #,##0.00_ ;_ &quot;₹&quot;\ * \-#,##0.00_ ;_ &quot;₹&quot;\ * &quot;-&quot;??_ ;_ @_ "/>
    <numFmt numFmtId="164" formatCode="_ &quot;₹&quot;\ * #,##0_ ;_ &quot;₹&quot;\ * \-#,##0_ ;_ &quot;₹&quot;\ * &quot;-&quot;??_ ;_ @_ "/>
  </numFmts>
  <fonts count="10" x14ac:knownFonts="1">
    <font>
      <sz val="11"/>
      <color theme="1"/>
      <name val="Arial"/>
      <family val="2"/>
      <scheme val="minor"/>
    </font>
    <font>
      <b/>
      <sz val="11"/>
      <color theme="1"/>
      <name val="Arial"/>
      <family val="2"/>
      <scheme val="minor"/>
    </font>
    <font>
      <sz val="11"/>
      <color theme="1"/>
      <name val="Arial"/>
      <family val="2"/>
      <scheme val="minor"/>
    </font>
    <font>
      <b/>
      <sz val="11"/>
      <color theme="0"/>
      <name val="Arial"/>
      <family val="2"/>
      <scheme val="minor"/>
    </font>
    <font>
      <sz val="26"/>
      <color theme="1"/>
      <name val="Arial Black"/>
      <family val="2"/>
    </font>
    <font>
      <sz val="18"/>
      <color theme="1"/>
      <name val="Times New Roman"/>
      <family val="1"/>
    </font>
    <font>
      <sz val="20"/>
      <color theme="1"/>
      <name val="Times New Roman"/>
      <family val="1"/>
    </font>
    <font>
      <sz val="11"/>
      <color rgb="FF7030A0"/>
      <name val="Arial"/>
      <family val="2"/>
      <scheme val="minor"/>
    </font>
    <font>
      <b/>
      <sz val="28"/>
      <color rgb="FF7030A0"/>
      <name val="Times New Roman"/>
      <family val="1"/>
    </font>
    <font>
      <sz val="26"/>
      <color rgb="FF7030A0"/>
      <name val="Arial Black"/>
      <family val="2"/>
    </font>
  </fonts>
  <fills count="6">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
      <patternFill patternType="solid">
        <fgColor theme="0"/>
        <bgColor indexed="64"/>
      </patternFill>
    </fill>
    <fill>
      <patternFill patternType="solid">
        <fgColor theme="4" tint="0.59999389629810485"/>
        <bgColor indexed="64"/>
      </patternFill>
    </fill>
  </fills>
  <borders count="20">
    <border>
      <left/>
      <right/>
      <top/>
      <bottom/>
      <diagonal/>
    </border>
    <border>
      <left style="thin">
        <color theme="4" tint="0.39997558519241921"/>
      </left>
      <right/>
      <top style="double">
        <color theme="4"/>
      </top>
      <bottom style="thin">
        <color theme="4" tint="0.39997558519241921"/>
      </bottom>
      <diagonal/>
    </border>
    <border>
      <left/>
      <right/>
      <top style="double">
        <color theme="4"/>
      </top>
      <bottom style="thin">
        <color theme="4" tint="0.39997558519241921"/>
      </bottom>
      <diagonal/>
    </border>
    <border>
      <left/>
      <right style="thin">
        <color theme="4" tint="0.39997558519241921"/>
      </right>
      <top style="double">
        <color theme="4"/>
      </top>
      <bottom style="thin">
        <color theme="4" tint="0.39997558519241921"/>
      </bottom>
      <diagonal/>
    </border>
    <border>
      <left style="thin">
        <color theme="4" tint="0.39997558519241921"/>
      </left>
      <right/>
      <top style="thin">
        <color theme="4" tint="0.39997558519241921"/>
      </top>
      <bottom/>
      <diagonal/>
    </border>
    <border>
      <left/>
      <right/>
      <top style="thin">
        <color theme="4" tint="0.39997558519241921"/>
      </top>
      <bottom/>
      <diagonal/>
    </border>
    <border>
      <left/>
      <right style="thin">
        <color theme="4" tint="0.39997558519241921"/>
      </right>
      <top style="thin">
        <color theme="4" tint="0.39997558519241921"/>
      </top>
      <bottom/>
      <diagonal/>
    </border>
    <border>
      <left/>
      <right/>
      <top/>
      <bottom style="thin">
        <color theme="4" tint="0.39997558519241921"/>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2">
    <xf numFmtId="0" fontId="0" fillId="0" borderId="0"/>
    <xf numFmtId="44" fontId="2" fillId="0" borderId="0" applyFont="0" applyFill="0" applyBorder="0" applyAlignment="0" applyProtection="0"/>
  </cellStyleXfs>
  <cellXfs count="67">
    <xf numFmtId="0" fontId="0" fillId="0" borderId="0" xfId="0"/>
    <xf numFmtId="0" fontId="1" fillId="0" borderId="0" xfId="0" applyFont="1" applyAlignment="1">
      <alignment horizontal="center" vertical="center" wrapText="1"/>
    </xf>
    <xf numFmtId="0" fontId="0" fillId="0" borderId="0" xfId="0" applyAlignment="1">
      <alignment vertical="center" wrapText="1"/>
    </xf>
    <xf numFmtId="0" fontId="0" fillId="0" borderId="0" xfId="0" applyAlignment="1">
      <alignment vertical="center"/>
    </xf>
    <xf numFmtId="0" fontId="1" fillId="0" borderId="2" xfId="0" applyFont="1" applyBorder="1"/>
    <xf numFmtId="0" fontId="3" fillId="2" borderId="4" xfId="0" applyFont="1" applyFill="1" applyBorder="1"/>
    <xf numFmtId="0" fontId="3" fillId="2" borderId="5" xfId="0" applyFont="1" applyFill="1" applyBorder="1"/>
    <xf numFmtId="164" fontId="3" fillId="2" borderId="5" xfId="1" applyNumberFormat="1" applyFont="1" applyFill="1" applyBorder="1"/>
    <xf numFmtId="164" fontId="3" fillId="2" borderId="6" xfId="1" applyNumberFormat="1" applyFont="1" applyFill="1" applyBorder="1"/>
    <xf numFmtId="15" fontId="0" fillId="3" borderId="4" xfId="0" applyNumberFormat="1" applyFill="1" applyBorder="1"/>
    <xf numFmtId="0" fontId="0" fillId="3" borderId="5" xfId="0" applyFill="1" applyBorder="1"/>
    <xf numFmtId="164" fontId="0" fillId="3" borderId="5" xfId="1" applyNumberFormat="1" applyFont="1" applyFill="1" applyBorder="1"/>
    <xf numFmtId="164" fontId="0" fillId="3" borderId="6" xfId="1" applyNumberFormat="1" applyFont="1" applyFill="1" applyBorder="1"/>
    <xf numFmtId="15" fontId="0" fillId="0" borderId="4" xfId="0" applyNumberFormat="1" applyBorder="1"/>
    <xf numFmtId="0" fontId="0" fillId="0" borderId="5" xfId="0" applyBorder="1"/>
    <xf numFmtId="15" fontId="1" fillId="0" borderId="1" xfId="0" applyNumberFormat="1" applyFont="1" applyBorder="1"/>
    <xf numFmtId="164" fontId="1" fillId="0" borderId="2" xfId="1" applyNumberFormat="1" applyFont="1" applyBorder="1"/>
    <xf numFmtId="164" fontId="1" fillId="0" borderId="3" xfId="1" applyNumberFormat="1" applyFont="1" applyBorder="1"/>
    <xf numFmtId="0" fontId="0" fillId="0" borderId="0" xfId="0" pivotButton="1"/>
    <xf numFmtId="0" fontId="0" fillId="0" borderId="0" xfId="0" applyAlignment="1">
      <alignment horizontal="left"/>
    </xf>
    <xf numFmtId="0" fontId="3" fillId="2" borderId="0" xfId="1" applyNumberFormat="1" applyFont="1" applyFill="1" applyBorder="1"/>
    <xf numFmtId="0" fontId="0" fillId="3" borderId="6" xfId="1" applyNumberFormat="1" applyFont="1" applyFill="1" applyBorder="1"/>
    <xf numFmtId="0" fontId="1" fillId="0" borderId="3" xfId="1" applyNumberFormat="1" applyFont="1" applyBorder="1"/>
    <xf numFmtId="0" fontId="1" fillId="3" borderId="7" xfId="0" applyFont="1" applyFill="1" applyBorder="1"/>
    <xf numFmtId="164" fontId="0" fillId="0" borderId="0" xfId="0" applyNumberFormat="1"/>
    <xf numFmtId="0" fontId="0" fillId="0" borderId="0" xfId="0" applyNumberFormat="1"/>
    <xf numFmtId="44" fontId="0" fillId="0" borderId="0" xfId="1" applyFont="1"/>
    <xf numFmtId="44" fontId="0" fillId="0" borderId="0" xfId="0" applyNumberFormat="1"/>
    <xf numFmtId="0" fontId="0" fillId="4" borderId="0" xfId="0" applyFill="1"/>
    <xf numFmtId="0" fontId="0" fillId="0" borderId="0"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5" borderId="9" xfId="0" applyFill="1" applyBorder="1"/>
    <xf numFmtId="0" fontId="0" fillId="5" borderId="10" xfId="0" applyFill="1" applyBorder="1"/>
    <xf numFmtId="0" fontId="4" fillId="5" borderId="10" xfId="0" applyFont="1" applyFill="1" applyBorder="1"/>
    <xf numFmtId="0" fontId="0" fillId="5" borderId="11" xfId="0" applyFill="1" applyBorder="1"/>
    <xf numFmtId="0" fontId="0" fillId="5" borderId="12" xfId="0" applyFill="1" applyBorder="1"/>
    <xf numFmtId="0" fontId="0" fillId="5" borderId="0" xfId="0" applyFill="1" applyBorder="1"/>
    <xf numFmtId="0" fontId="0" fillId="5" borderId="13" xfId="0" applyFill="1" applyBorder="1"/>
    <xf numFmtId="0" fontId="6" fillId="5" borderId="0" xfId="0" applyFont="1" applyFill="1" applyBorder="1" applyAlignment="1">
      <alignment horizontal="left" vertical="center"/>
    </xf>
    <xf numFmtId="0" fontId="0" fillId="5" borderId="12" xfId="0" applyFill="1" applyBorder="1" applyAlignment="1">
      <alignment horizontal="left" vertical="center"/>
    </xf>
    <xf numFmtId="0" fontId="0" fillId="5" borderId="0" xfId="0" applyFill="1" applyBorder="1" applyAlignment="1">
      <alignment horizontal="left" vertical="center"/>
    </xf>
    <xf numFmtId="0" fontId="5" fillId="5" borderId="0" xfId="0" applyFont="1" applyFill="1" applyBorder="1" applyAlignment="1"/>
    <xf numFmtId="0" fontId="0" fillId="5" borderId="8" xfId="0" applyFill="1" applyBorder="1"/>
    <xf numFmtId="0" fontId="0" fillId="5" borderId="8" xfId="0" applyFill="1" applyBorder="1" applyAlignment="1">
      <alignment horizontal="left"/>
    </xf>
    <xf numFmtId="0" fontId="0" fillId="5" borderId="17" xfId="0" applyFill="1" applyBorder="1" applyAlignment="1">
      <alignment horizontal="left"/>
    </xf>
    <xf numFmtId="164" fontId="0" fillId="5" borderId="17" xfId="0" applyNumberFormat="1" applyFill="1" applyBorder="1"/>
    <xf numFmtId="0" fontId="0" fillId="5" borderId="19" xfId="0" applyFill="1" applyBorder="1" applyAlignment="1">
      <alignment horizontal="left"/>
    </xf>
    <xf numFmtId="164" fontId="0" fillId="5" borderId="18" xfId="0" applyNumberFormat="1" applyFill="1" applyBorder="1"/>
    <xf numFmtId="164" fontId="0" fillId="5" borderId="19" xfId="0" applyNumberFormat="1" applyFill="1" applyBorder="1"/>
    <xf numFmtId="0" fontId="0" fillId="5" borderId="17" xfId="0" applyNumberFormat="1" applyFill="1" applyBorder="1"/>
    <xf numFmtId="0" fontId="0" fillId="5" borderId="18" xfId="0" applyNumberFormat="1" applyFill="1" applyBorder="1"/>
    <xf numFmtId="0" fontId="0" fillId="5" borderId="19" xfId="0" applyNumberFormat="1" applyFill="1" applyBorder="1"/>
    <xf numFmtId="0" fontId="0" fillId="5" borderId="18" xfId="0" applyFill="1" applyBorder="1" applyAlignment="1">
      <alignment horizontal="left"/>
    </xf>
    <xf numFmtId="0" fontId="7" fillId="5" borderId="10" xfId="0" applyFont="1" applyFill="1" applyBorder="1"/>
    <xf numFmtId="0" fontId="8" fillId="5" borderId="10" xfId="0" applyFont="1" applyFill="1" applyBorder="1" applyAlignment="1">
      <alignment horizontal="center" vertical="top"/>
    </xf>
    <xf numFmtId="0" fontId="9" fillId="5" borderId="10" xfId="0" applyFont="1" applyFill="1" applyBorder="1"/>
    <xf numFmtId="0" fontId="6" fillId="5" borderId="9" xfId="0" applyFont="1" applyFill="1" applyBorder="1" applyAlignment="1">
      <alignment horizontal="left" vertical="center"/>
    </xf>
    <xf numFmtId="0" fontId="6" fillId="5" borderId="10" xfId="0" applyFont="1" applyFill="1" applyBorder="1" applyAlignment="1">
      <alignment horizontal="left" vertical="center"/>
    </xf>
    <xf numFmtId="0" fontId="6" fillId="5" borderId="11" xfId="0" applyFont="1" applyFill="1" applyBorder="1" applyAlignment="1">
      <alignment horizontal="left" vertical="center"/>
    </xf>
    <xf numFmtId="44" fontId="6" fillId="5" borderId="14" xfId="0" applyNumberFormat="1" applyFont="1" applyFill="1" applyBorder="1" applyAlignment="1">
      <alignment horizontal="left" vertical="top"/>
    </xf>
    <xf numFmtId="0" fontId="6" fillId="5" borderId="15" xfId="0" applyFont="1" applyFill="1" applyBorder="1" applyAlignment="1">
      <alignment horizontal="left" vertical="center"/>
    </xf>
    <xf numFmtId="44" fontId="6" fillId="5" borderId="15" xfId="0" applyNumberFormat="1" applyFont="1" applyFill="1" applyBorder="1" applyAlignment="1">
      <alignment horizontal="left" vertical="center"/>
    </xf>
    <xf numFmtId="0" fontId="6" fillId="5" borderId="16" xfId="0" applyFont="1" applyFill="1" applyBorder="1" applyAlignment="1">
      <alignment horizontal="left" vertical="center"/>
    </xf>
  </cellXfs>
  <cellStyles count="2">
    <cellStyle name="Currency" xfId="1" builtinId="4"/>
    <cellStyle name="Normal" xfId="0" builtinId="0"/>
  </cellStyles>
  <dxfs count="297">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[Data - Final Assignment.xlsx]Data Analyse!PivotTable6</c:name>
    <c:fmtId val="15"/>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IN"/>
              <a:t>SALES TYPE</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31400221768347114"/>
          <c:y val="0.17981791682094034"/>
          <c:w val="0.53372202371725108"/>
          <c:h val="0.67962575629765221"/>
        </c:manualLayout>
      </c:layout>
      <c:bar3DChart>
        <c:barDir val="bar"/>
        <c:grouping val="stacked"/>
        <c:varyColors val="0"/>
        <c:ser>
          <c:idx val="0"/>
          <c:order val="0"/>
          <c:tx>
            <c:strRef>
              <c:f>'Data Analyse'!$J$2</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'Data Analyse'!$I$3:$I$7</c:f>
              <c:strCache>
                <c:ptCount val="4"/>
                <c:pt idx="0">
                  <c:v>Online</c:v>
                </c:pt>
                <c:pt idx="1">
                  <c:v>Retail Sales</c:v>
                </c:pt>
                <c:pt idx="2">
                  <c:v>Wholesaler</c:v>
                </c:pt>
                <c:pt idx="3">
                  <c:v>(blank)</c:v>
                </c:pt>
              </c:strCache>
            </c:strRef>
          </c:cat>
          <c:val>
            <c:numRef>
              <c:f>'Data Analyse'!$J$3:$J$7</c:f>
              <c:numCache>
                <c:formatCode>_ "₹"\ * #,##0_ ;_ "₹"\ * \-#,##0_ ;_ "₹"\ * "-"??_ ;_ @_ </c:formatCode>
                <c:ptCount val="4"/>
                <c:pt idx="0">
                  <c:v>154019.16</c:v>
                </c:pt>
                <c:pt idx="1">
                  <c:v>95499.7</c:v>
                </c:pt>
                <c:pt idx="2">
                  <c:v>186301.58000000002</c:v>
                </c:pt>
                <c:pt idx="3">
                  <c:v>99041.439999999988</c:v>
                </c:pt>
              </c:numCache>
            </c:numRef>
          </c:val>
          <c:extLst>
            <c:ext xmlns:c16="http://schemas.microsoft.com/office/drawing/2014/chart" uri="{C3380CC4-5D6E-409C-BE32-E72D297353CC}">
              <c16:uniqueId val="{00000000-A3F7-4376-9A75-05610A0DCE73}"/>
            </c:ext>
          </c:extLst>
        </c:ser>
        <c:dLbls>
          <c:showLegendKey val="0"/>
          <c:showVal val="1"/>
          <c:showCatName val="0"/>
          <c:showSerName val="0"/>
          <c:showPercent val="0"/>
          <c:showBubbleSize val="0"/>
        </c:dLbls>
        <c:gapWidth val="79"/>
        <c:shape val="box"/>
        <c:axId val="692402927"/>
        <c:axId val="692403407"/>
        <c:axId val="0"/>
      </c:bar3DChart>
      <c:catAx>
        <c:axId val="6924029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692403407"/>
        <c:crosses val="autoZero"/>
        <c:auto val="1"/>
        <c:lblAlgn val="ctr"/>
        <c:lblOffset val="100"/>
        <c:noMultiLvlLbl val="0"/>
      </c:catAx>
      <c:valAx>
        <c:axId val="692403407"/>
        <c:scaling>
          <c:orientation val="minMax"/>
        </c:scaling>
        <c:delete val="1"/>
        <c:axPos val="b"/>
        <c:numFmt formatCode="_ &quot;₹&quot;\ * #,##0_ ;_ &quot;₹&quot;\ * \-#,##0_ ;_ &quot;₹&quot;\ * &quot;-&quot;??_ ;_ @_ " sourceLinked="1"/>
        <c:majorTickMark val="none"/>
        <c:minorTickMark val="none"/>
        <c:tickLblPos val="nextTo"/>
        <c:crossAx val="6924029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 Final Assignment.xlsx]Data Analyse!PivotTable2</c:name>
    <c:fmtId val="3"/>
  </c:pivotSource>
  <c:chart>
    <c:title>
      <c:tx>
        <c:rich>
          <a:bodyPr rot="0" spcFirstLastPara="1" vertOverflow="ellipsis" vert="horz" wrap="square" anchor="ctr" anchorCtr="1"/>
          <a:lstStyle/>
          <a:p>
            <a:pPr>
              <a:defRPr sz="1100" b="1" i="0" u="none" strike="noStrike" kern="1200" cap="none" baseline="0">
                <a:solidFill>
                  <a:schemeClr val="tx1"/>
                </a:solidFill>
                <a:latin typeface="Times New Roman" panose="02020603050405020304" pitchFamily="18" charset="0"/>
                <a:ea typeface="+mn-ea"/>
                <a:cs typeface="Times New Roman" panose="02020603050405020304" pitchFamily="18" charset="0"/>
              </a:defRPr>
            </a:pPr>
            <a:r>
              <a:rPr lang="en-IN" sz="1100">
                <a:solidFill>
                  <a:schemeClr val="tx1"/>
                </a:solidFill>
                <a:latin typeface="Times New Roman" panose="02020603050405020304" pitchFamily="18" charset="0"/>
                <a:cs typeface="Times New Roman" panose="02020603050405020304" pitchFamily="18" charset="0"/>
              </a:rPr>
              <a:t>DAY</a:t>
            </a:r>
            <a:r>
              <a:rPr lang="en-IN" sz="1100" baseline="0">
                <a:solidFill>
                  <a:schemeClr val="tx1"/>
                </a:solidFill>
                <a:latin typeface="Times New Roman" panose="02020603050405020304" pitchFamily="18" charset="0"/>
                <a:cs typeface="Times New Roman" panose="02020603050405020304" pitchFamily="18" charset="0"/>
              </a:rPr>
              <a:t> WISE REVENUE</a:t>
            </a:r>
          </a:p>
          <a:p>
            <a:pPr>
              <a:defRPr sz="1100">
                <a:solidFill>
                  <a:schemeClr val="tx1"/>
                </a:solidFill>
                <a:latin typeface="Times New Roman" panose="02020603050405020304" pitchFamily="18" charset="0"/>
                <a:cs typeface="Times New Roman" panose="02020603050405020304" pitchFamily="18" charset="0"/>
              </a:defRPr>
            </a:pPr>
            <a:r>
              <a:rPr lang="en-IN" sz="1100" baseline="0">
                <a:solidFill>
                  <a:schemeClr val="tx1"/>
                </a:solidFill>
                <a:latin typeface="Times New Roman" panose="02020603050405020304" pitchFamily="18" charset="0"/>
                <a:cs typeface="Times New Roman" panose="02020603050405020304" pitchFamily="18" charset="0"/>
              </a:rPr>
              <a:t>SELLING VALUE VS PROFIT</a:t>
            </a:r>
          </a:p>
        </c:rich>
      </c:tx>
      <c:overlay val="0"/>
      <c:spPr>
        <a:noFill/>
        <a:ln>
          <a:noFill/>
        </a:ln>
        <a:effectLst/>
      </c:spPr>
      <c:txPr>
        <a:bodyPr rot="0" spcFirstLastPara="1" vertOverflow="ellipsis" vert="horz" wrap="square" anchor="ctr" anchorCtr="1"/>
        <a:lstStyle/>
        <a:p>
          <a:pPr>
            <a:defRPr sz="1100" b="1" i="0" u="none" strike="noStrike" kern="1200" cap="none" baseline="0">
              <a:solidFill>
                <a:schemeClr val="tx1"/>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pivotFmt>
      <c:pivotFmt>
        <c:idx val="3"/>
        <c:spPr>
          <a:noFill/>
          <a:ln w="9525" cap="flat" cmpd="sng" algn="ctr">
            <a:solidFill>
              <a:schemeClr val="accent2"/>
            </a:solidFill>
            <a:miter lim="800000"/>
          </a:ln>
          <a:effectLst>
            <a:glow rad="63500">
              <a:schemeClr val="accent2">
                <a:satMod val="175000"/>
                <a:alpha val="25000"/>
              </a:schemeClr>
            </a:glow>
          </a:effectLst>
        </c:spPr>
      </c:pivotFmt>
      <c:pivotFmt>
        <c:idx val="4"/>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'Data Analyse'!$F$2</c:f>
              <c:strCache>
                <c:ptCount val="1"/>
                <c:pt idx="0">
                  <c:v>Sum of Selling Value</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'Data Analyse'!$E$3:$E$35</c:f>
              <c:strCache>
                <c:ptCount val="3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(blank)</c:v>
                </c:pt>
              </c:strCache>
            </c:strRef>
          </c:cat>
          <c:val>
            <c:numRef>
              <c:f>'Data Analyse'!$F$3:$F$35</c:f>
              <c:numCache>
                <c:formatCode>_ "₹"\ * #,##0_ ;_ "₹"\ * \-#,##0_ ;_ "₹"\ * "-"??_ ;_ @_ </c:formatCode>
                <c:ptCount val="32"/>
                <c:pt idx="0">
                  <c:v>13675.58</c:v>
                </c:pt>
                <c:pt idx="1">
                  <c:v>14103.219999999998</c:v>
                </c:pt>
                <c:pt idx="2">
                  <c:v>14934.4</c:v>
                </c:pt>
                <c:pt idx="3">
                  <c:v>12074.530000000002</c:v>
                </c:pt>
                <c:pt idx="4">
                  <c:v>16483.86</c:v>
                </c:pt>
                <c:pt idx="5">
                  <c:v>13296.36</c:v>
                </c:pt>
                <c:pt idx="6">
                  <c:v>17368.279999999995</c:v>
                </c:pt>
                <c:pt idx="7">
                  <c:v>12365.599999999999</c:v>
                </c:pt>
                <c:pt idx="8">
                  <c:v>12459.8</c:v>
                </c:pt>
                <c:pt idx="9">
                  <c:v>14765.62</c:v>
                </c:pt>
                <c:pt idx="10">
                  <c:v>17515.600000000002</c:v>
                </c:pt>
                <c:pt idx="11">
                  <c:v>16160.08</c:v>
                </c:pt>
                <c:pt idx="12">
                  <c:v>15352.839999999998</c:v>
                </c:pt>
                <c:pt idx="13">
                  <c:v>5919.28</c:v>
                </c:pt>
                <c:pt idx="14">
                  <c:v>13486.87</c:v>
                </c:pt>
                <c:pt idx="15">
                  <c:v>11527.09</c:v>
                </c:pt>
                <c:pt idx="16">
                  <c:v>17564.02</c:v>
                </c:pt>
                <c:pt idx="17">
                  <c:v>21427.94</c:v>
                </c:pt>
                <c:pt idx="18">
                  <c:v>7190.8600000000006</c:v>
                </c:pt>
                <c:pt idx="19">
                  <c:v>17539.7</c:v>
                </c:pt>
                <c:pt idx="20">
                  <c:v>11390.730000000003</c:v>
                </c:pt>
                <c:pt idx="21">
                  <c:v>15443.14</c:v>
                </c:pt>
                <c:pt idx="22">
                  <c:v>11924.82</c:v>
                </c:pt>
                <c:pt idx="23">
                  <c:v>15623.16</c:v>
                </c:pt>
                <c:pt idx="24">
                  <c:v>9022.9600000000009</c:v>
                </c:pt>
                <c:pt idx="25">
                  <c:v>15349.83</c:v>
                </c:pt>
                <c:pt idx="26">
                  <c:v>17211.810000000001</c:v>
                </c:pt>
                <c:pt idx="27">
                  <c:v>8978.6199999999972</c:v>
                </c:pt>
                <c:pt idx="28">
                  <c:v>14367.240000000002</c:v>
                </c:pt>
                <c:pt idx="29">
                  <c:v>17006.05</c:v>
                </c:pt>
                <c:pt idx="30">
                  <c:v>14290.550000000001</c:v>
                </c:pt>
                <c:pt idx="31">
                  <c:v>99041.439999999988</c:v>
                </c:pt>
              </c:numCache>
            </c:numRef>
          </c:val>
          <c:extLst>
            <c:ext xmlns:c16="http://schemas.microsoft.com/office/drawing/2014/chart" uri="{C3380CC4-5D6E-409C-BE32-E72D297353CC}">
              <c16:uniqueId val="{00000000-9090-4FA4-98C8-FFC92BE39F2A}"/>
            </c:ext>
          </c:extLst>
        </c:ser>
        <c:ser>
          <c:idx val="1"/>
          <c:order val="1"/>
          <c:tx>
            <c:strRef>
              <c:f>'Data Analyse'!$G$2</c:f>
              <c:strCache>
                <c:ptCount val="1"/>
                <c:pt idx="0">
                  <c:v>Sum of Profit</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'Data Analyse'!$E$3:$E$35</c:f>
              <c:strCache>
                <c:ptCount val="3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(blank)</c:v>
                </c:pt>
              </c:strCache>
            </c:strRef>
          </c:cat>
          <c:val>
            <c:numRef>
              <c:f>'Data Analyse'!$G$3:$G$35</c:f>
              <c:numCache>
                <c:formatCode>_("₹"* #,##0.00_);_("₹"* \(#,##0.00\);_("₹"* "-"??_);_(@_)</c:formatCode>
                <c:ptCount val="32"/>
                <c:pt idx="0">
                  <c:v>2183.5800000000004</c:v>
                </c:pt>
                <c:pt idx="1">
                  <c:v>2378.2200000000003</c:v>
                </c:pt>
                <c:pt idx="2">
                  <c:v>2534.3999999999996</c:v>
                </c:pt>
                <c:pt idx="3">
                  <c:v>2266.5300000000002</c:v>
                </c:pt>
                <c:pt idx="4">
                  <c:v>4518.8600000000006</c:v>
                </c:pt>
                <c:pt idx="5">
                  <c:v>2796.3600000000006</c:v>
                </c:pt>
                <c:pt idx="6">
                  <c:v>3658.2799999999997</c:v>
                </c:pt>
                <c:pt idx="7">
                  <c:v>2705.6000000000013</c:v>
                </c:pt>
                <c:pt idx="8">
                  <c:v>2633.8</c:v>
                </c:pt>
                <c:pt idx="9">
                  <c:v>3568.6200000000008</c:v>
                </c:pt>
                <c:pt idx="10">
                  <c:v>3202.6000000000004</c:v>
                </c:pt>
                <c:pt idx="11">
                  <c:v>3211.0799999999995</c:v>
                </c:pt>
                <c:pt idx="12">
                  <c:v>3548.84</c:v>
                </c:pt>
                <c:pt idx="13">
                  <c:v>1114.2800000000002</c:v>
                </c:pt>
                <c:pt idx="14">
                  <c:v>3157.8700000000008</c:v>
                </c:pt>
                <c:pt idx="15">
                  <c:v>2388.09</c:v>
                </c:pt>
                <c:pt idx="16">
                  <c:v>4911.0200000000004</c:v>
                </c:pt>
                <c:pt idx="17">
                  <c:v>5662.94</c:v>
                </c:pt>
                <c:pt idx="18">
                  <c:v>1795.8600000000001</c:v>
                </c:pt>
                <c:pt idx="19">
                  <c:v>4391.7000000000007</c:v>
                </c:pt>
                <c:pt idx="20">
                  <c:v>2093.73</c:v>
                </c:pt>
                <c:pt idx="21">
                  <c:v>3795.1400000000003</c:v>
                </c:pt>
                <c:pt idx="22">
                  <c:v>2408.8199999999997</c:v>
                </c:pt>
                <c:pt idx="23">
                  <c:v>3585.1600000000008</c:v>
                </c:pt>
                <c:pt idx="24">
                  <c:v>2361.9600000000005</c:v>
                </c:pt>
                <c:pt idx="25">
                  <c:v>4572.83</c:v>
                </c:pt>
                <c:pt idx="26">
                  <c:v>3900.81</c:v>
                </c:pt>
                <c:pt idx="27">
                  <c:v>1685.6200000000003</c:v>
                </c:pt>
                <c:pt idx="28">
                  <c:v>3398.2400000000007</c:v>
                </c:pt>
                <c:pt idx="29">
                  <c:v>4899.05</c:v>
                </c:pt>
                <c:pt idx="30">
                  <c:v>3711.55</c:v>
                </c:pt>
              </c:numCache>
            </c:numRef>
          </c:val>
          <c:extLst>
            <c:ext xmlns:c16="http://schemas.microsoft.com/office/drawing/2014/chart" uri="{C3380CC4-5D6E-409C-BE32-E72D297353CC}">
              <c16:uniqueId val="{00000001-9090-4FA4-98C8-FFC92BE39F2A}"/>
            </c:ext>
          </c:extLst>
        </c:ser>
        <c:dLbls>
          <c:showLegendKey val="0"/>
          <c:showVal val="0"/>
          <c:showCatName val="0"/>
          <c:showSerName val="0"/>
          <c:showPercent val="0"/>
          <c:showBubbleSize val="0"/>
        </c:dLbls>
        <c:gapWidth val="182"/>
        <c:overlap val="-50"/>
        <c:axId val="1757137135"/>
        <c:axId val="1757137615"/>
      </c:barChart>
      <c:catAx>
        <c:axId val="1757137135"/>
        <c:scaling>
          <c:orientation val="minMax"/>
        </c:scaling>
        <c:delete val="0"/>
        <c:axPos val="l"/>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757137615"/>
        <c:crosses val="autoZero"/>
        <c:auto val="1"/>
        <c:lblAlgn val="ctr"/>
        <c:lblOffset val="100"/>
        <c:noMultiLvlLbl val="0"/>
      </c:catAx>
      <c:valAx>
        <c:axId val="1757137615"/>
        <c:scaling>
          <c:orientation val="minMax"/>
          <c:max val="40000"/>
        </c:scaling>
        <c:delete val="0"/>
        <c:axPos val="b"/>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_ &quot;₹&quot;\ * #,##0_ ;_ &quot;₹&quot;\ * \-#,##0_ ;_ &quot;₹&quot;\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757137135"/>
        <c:crosses val="autoZero"/>
        <c:crossBetween val="between"/>
        <c:majorUnit val="5000"/>
        <c:minorUnit val="1000"/>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1">
        <a:lumMod val="50000"/>
      </a:schemeClr>
    </a:solidFill>
    <a:ln w="9525" cap="flat" cmpd="sng" algn="ctr">
      <a:solidFill>
        <a:schemeClr val="tx2"/>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 Final Assignment.xlsx]Data Visual!PivotTable5</c:name>
    <c:fmtId val="4"/>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PAYMENT MODE</a:t>
            </a:r>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1"/>
          <c:showBubbleSize val="0"/>
          <c:extLst>
            <c:ext xmlns:c15="http://schemas.microsoft.com/office/drawing/2012/chart" uri="{CE6537A1-D6FC-4f65-9D91-7224C49458BB}"/>
          </c:extLst>
        </c:dLbl>
      </c:pivotFmt>
      <c:pivotFmt>
        <c:idx val="1"/>
      </c:pivotFmt>
      <c:pivotFmt>
        <c:idx val="2"/>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5"/>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s>
    <c:plotArea>
      <c:layout>
        <c:manualLayout>
          <c:layoutTarget val="inner"/>
          <c:xMode val="edge"/>
          <c:yMode val="edge"/>
          <c:x val="0.2992181923140112"/>
          <c:y val="0.2143911781588822"/>
          <c:w val="0.44424640646652336"/>
          <c:h val="0.67240018264458856"/>
        </c:manualLayout>
      </c:layout>
      <c:doughnutChart>
        <c:varyColors val="1"/>
        <c:ser>
          <c:idx val="0"/>
          <c:order val="0"/>
          <c:tx>
            <c:strRef>
              <c:f>'Data Visual'!$C$13</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076E-4D4D-A257-1FCE7334A0EE}"/>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076E-4D4D-A257-1FCE7334A0EE}"/>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'Data Visual'!$B$14:$B$17</c:f>
              <c:strCache>
                <c:ptCount val="3"/>
                <c:pt idx="0">
                  <c:v>Cash</c:v>
                </c:pt>
                <c:pt idx="1">
                  <c:v>Online</c:v>
                </c:pt>
                <c:pt idx="2">
                  <c:v>(blank)</c:v>
                </c:pt>
              </c:strCache>
            </c:strRef>
          </c:cat>
          <c:val>
            <c:numRef>
              <c:f>'Data Visual'!$C$14:$C$17</c:f>
              <c:numCache>
                <c:formatCode>_ "₹"\ * #,##0_ ;_ "₹"\ * \-#,##0_ ;_ "₹"\ * "-"??_ ;_ @_ </c:formatCode>
                <c:ptCount val="3"/>
                <c:pt idx="0">
                  <c:v>252031.47999999992</c:v>
                </c:pt>
                <c:pt idx="1">
                  <c:v>183788.95999999996</c:v>
                </c:pt>
                <c:pt idx="2">
                  <c:v>99041.439999999988</c:v>
                </c:pt>
              </c:numCache>
            </c:numRef>
          </c:val>
          <c:extLst>
            <c:ext xmlns:c16="http://schemas.microsoft.com/office/drawing/2014/chart" uri="{C3380CC4-5D6E-409C-BE32-E72D297353CC}">
              <c16:uniqueId val="{00000004-076E-4D4D-A257-1FCE7334A0EE}"/>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layout>
        <c:manualLayout>
          <c:xMode val="edge"/>
          <c:yMode val="edge"/>
          <c:x val="0.863378058718268"/>
          <c:y val="0.44814545256108601"/>
          <c:w val="0.12621550152552671"/>
          <c:h val="0.17949585049932706"/>
        </c:manualLayout>
      </c:layout>
      <c:overlay val="0"/>
      <c:spPr>
        <a:noFill/>
        <a:ln>
          <a:noFill/>
        </a:ln>
        <a:effectLst>
          <a:glow rad="609600">
            <a:schemeClr val="accent1">
              <a:alpha val="40000"/>
            </a:schemeClr>
          </a:glow>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 Final Assignment.xlsx]Data Analyse!PivotTable3</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PRODUCT REVENUE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'Data Analyse'!$B$2</c:f>
              <c:strCache>
                <c:ptCount val="1"/>
                <c:pt idx="0">
                  <c:v>Sum of Cost Value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'Data Analyse'!$A$3:$A$54</c:f>
              <c:strCache>
                <c:ptCount val="51"/>
                <c:pt idx="0">
                  <c:v>Amul Kool Flavored Milk</c:v>
                </c:pt>
                <c:pt idx="1">
                  <c:v>Bella Napkins</c:v>
                </c:pt>
                <c:pt idx="2">
                  <c:v>Britannia Cake</c:v>
                </c:pt>
                <c:pt idx="3">
                  <c:v>Coca-Cola Can</c:v>
                </c:pt>
                <c:pt idx="4">
                  <c:v>Colgate Toothpaste</c:v>
                </c:pt>
                <c:pt idx="5">
                  <c:v>Dettol Antiseptic Liquid</c:v>
                </c:pt>
                <c:pt idx="6">
                  <c:v>Domex Disinfectant</c:v>
                </c:pt>
                <c:pt idx="7">
                  <c:v>Dove Soap</c:v>
                </c:pt>
                <c:pt idx="8">
                  <c:v>Everteen Wipes</c:v>
                </c:pt>
                <c:pt idx="9">
                  <c:v>Exo Dishwash Bar</c:v>
                </c:pt>
                <c:pt idx="10">
                  <c:v>Frooti Mango Drink</c:v>
                </c:pt>
                <c:pt idx="11">
                  <c:v>Gillette Shaving Foam</c:v>
                </c:pt>
                <c:pt idx="12">
                  <c:v>Haldiram's Bhujia</c:v>
                </c:pt>
                <c:pt idx="13">
                  <c:v>Harpic Toilet Cleaner</c:v>
                </c:pt>
                <c:pt idx="14">
                  <c:v>Himalaya Face Wash</c:v>
                </c:pt>
                <c:pt idx="15">
                  <c:v>Johnson’s Baby Powder</c:v>
                </c:pt>
                <c:pt idx="16">
                  <c:v>Kellogg’s Corn Flakes</c:v>
                </c:pt>
                <c:pt idx="17">
                  <c:v>Kleenex Tissue Box</c:v>
                </c:pt>
                <c:pt idx="18">
                  <c:v>Lay's Chips</c:v>
                </c:pt>
                <c:pt idx="19">
                  <c:v>Lifebuoy Handwash</c:v>
                </c:pt>
                <c:pt idx="20">
                  <c:v>Lizol Floor Cleaner</c:v>
                </c:pt>
                <c:pt idx="21">
                  <c:v>Maggi Noodles</c:v>
                </c:pt>
                <c:pt idx="22">
                  <c:v>Minute Maid Pulpy</c:v>
                </c:pt>
                <c:pt idx="23">
                  <c:v>MTR Ready Curry</c:v>
                </c:pt>
                <c:pt idx="24">
                  <c:v>Nestlé Cerelac</c:v>
                </c:pt>
                <c:pt idx="25">
                  <c:v>Nestlé Iced Tea</c:v>
                </c:pt>
                <c:pt idx="26">
                  <c:v>Nivea Body Lotion</c:v>
                </c:pt>
                <c:pt idx="27">
                  <c:v>Odonil Room Freshener</c:v>
                </c:pt>
                <c:pt idx="28">
                  <c:v>Origami Kitchen Towels</c:v>
                </c:pt>
                <c:pt idx="29">
                  <c:v>Pantene Shampoo</c:v>
                </c:pt>
                <c:pt idx="30">
                  <c:v>Paper Boat Aam Panna</c:v>
                </c:pt>
                <c:pt idx="31">
                  <c:v>Pepsi Bottle</c:v>
                </c:pt>
                <c:pt idx="32">
                  <c:v>Premier Facial Tissues</c:v>
                </c:pt>
                <c:pt idx="33">
                  <c:v>Pril Dishwash Liquid</c:v>
                </c:pt>
                <c:pt idx="34">
                  <c:v>Real Mixed Fruit Juice</c:v>
                </c:pt>
                <c:pt idx="35">
                  <c:v>Red Bull</c:v>
                </c:pt>
                <c:pt idx="36">
                  <c:v>Rin Bar</c:v>
                </c:pt>
                <c:pt idx="37">
                  <c:v>Scotch-Brite Scrub Pad</c:v>
                </c:pt>
                <c:pt idx="38">
                  <c:v>Scott Toilet Paper</c:v>
                </c:pt>
                <c:pt idx="39">
                  <c:v>Sofy Pantyliners</c:v>
                </c:pt>
                <c:pt idx="40">
                  <c:v>Stayfree Ultra</c:v>
                </c:pt>
                <c:pt idx="41">
                  <c:v>Sunfeast Biscuits</c:v>
                </c:pt>
                <c:pt idx="42">
                  <c:v>Surf Excel Detergent</c:v>
                </c:pt>
                <c:pt idx="43">
                  <c:v>Top Ramen</c:v>
                </c:pt>
                <c:pt idx="44">
                  <c:v>Tropicana Orange Juice</c:v>
                </c:pt>
                <c:pt idx="45">
                  <c:v>Vaseline Lip Care</c:v>
                </c:pt>
                <c:pt idx="46">
                  <c:v>Vim Dishwash Bar</c:v>
                </c:pt>
                <c:pt idx="47">
                  <c:v>Wet Wipes - Himalaya</c:v>
                </c:pt>
                <c:pt idx="48">
                  <c:v>Whisper Sanitary Pads</c:v>
                </c:pt>
                <c:pt idx="49">
                  <c:v>Yippee Noodles</c:v>
                </c:pt>
                <c:pt idx="50">
                  <c:v>(blank)</c:v>
                </c:pt>
              </c:strCache>
            </c:strRef>
          </c:cat>
          <c:val>
            <c:numRef>
              <c:f>'Data Analyse'!$B$3:$B$54</c:f>
              <c:numCache>
                <c:formatCode>_ "₹"\ * #,##0_ ;_ "₹"\ * \-#,##0_ ;_ "₹"\ * "-"??_ ;_ @_ </c:formatCode>
                <c:ptCount val="51"/>
                <c:pt idx="0">
                  <c:v>10044</c:v>
                </c:pt>
                <c:pt idx="1">
                  <c:v>440</c:v>
                </c:pt>
                <c:pt idx="2">
                  <c:v>3520</c:v>
                </c:pt>
                <c:pt idx="3">
                  <c:v>10608</c:v>
                </c:pt>
                <c:pt idx="4">
                  <c:v>12285</c:v>
                </c:pt>
                <c:pt idx="5">
                  <c:v>1350</c:v>
                </c:pt>
                <c:pt idx="6">
                  <c:v>7380</c:v>
                </c:pt>
                <c:pt idx="7">
                  <c:v>8036</c:v>
                </c:pt>
                <c:pt idx="8">
                  <c:v>14760</c:v>
                </c:pt>
                <c:pt idx="9">
                  <c:v>6860</c:v>
                </c:pt>
                <c:pt idx="10">
                  <c:v>6732</c:v>
                </c:pt>
                <c:pt idx="11">
                  <c:v>12768</c:v>
                </c:pt>
                <c:pt idx="12">
                  <c:v>1656</c:v>
                </c:pt>
                <c:pt idx="13">
                  <c:v>1776</c:v>
                </c:pt>
                <c:pt idx="14">
                  <c:v>2336</c:v>
                </c:pt>
                <c:pt idx="15">
                  <c:v>8979</c:v>
                </c:pt>
                <c:pt idx="16">
                  <c:v>11970</c:v>
                </c:pt>
                <c:pt idx="17">
                  <c:v>11039</c:v>
                </c:pt>
                <c:pt idx="18">
                  <c:v>6174</c:v>
                </c:pt>
                <c:pt idx="19">
                  <c:v>2992</c:v>
                </c:pt>
                <c:pt idx="20">
                  <c:v>670</c:v>
                </c:pt>
                <c:pt idx="21">
                  <c:v>832</c:v>
                </c:pt>
                <c:pt idx="22">
                  <c:v>7140</c:v>
                </c:pt>
                <c:pt idx="23">
                  <c:v>10336</c:v>
                </c:pt>
                <c:pt idx="24">
                  <c:v>10701</c:v>
                </c:pt>
                <c:pt idx="25">
                  <c:v>6035</c:v>
                </c:pt>
                <c:pt idx="26">
                  <c:v>7100</c:v>
                </c:pt>
                <c:pt idx="27">
                  <c:v>10815</c:v>
                </c:pt>
                <c:pt idx="28">
                  <c:v>14756</c:v>
                </c:pt>
                <c:pt idx="29">
                  <c:v>15128</c:v>
                </c:pt>
                <c:pt idx="30">
                  <c:v>1070</c:v>
                </c:pt>
                <c:pt idx="31">
                  <c:v>1416</c:v>
                </c:pt>
                <c:pt idx="32">
                  <c:v>13872</c:v>
                </c:pt>
                <c:pt idx="33">
                  <c:v>3843</c:v>
                </c:pt>
                <c:pt idx="34">
                  <c:v>17423</c:v>
                </c:pt>
                <c:pt idx="35">
                  <c:v>2898</c:v>
                </c:pt>
                <c:pt idx="36">
                  <c:v>9928</c:v>
                </c:pt>
                <c:pt idx="37">
                  <c:v>792</c:v>
                </c:pt>
                <c:pt idx="38">
                  <c:v>1872</c:v>
                </c:pt>
                <c:pt idx="39">
                  <c:v>3195</c:v>
                </c:pt>
                <c:pt idx="40">
                  <c:v>660</c:v>
                </c:pt>
                <c:pt idx="41">
                  <c:v>1050</c:v>
                </c:pt>
                <c:pt idx="42">
                  <c:v>22196</c:v>
                </c:pt>
                <c:pt idx="43">
                  <c:v>6650</c:v>
                </c:pt>
                <c:pt idx="44">
                  <c:v>6860</c:v>
                </c:pt>
                <c:pt idx="45">
                  <c:v>580</c:v>
                </c:pt>
                <c:pt idx="46">
                  <c:v>280</c:v>
                </c:pt>
                <c:pt idx="47">
                  <c:v>1104</c:v>
                </c:pt>
                <c:pt idx="48">
                  <c:v>4796</c:v>
                </c:pt>
                <c:pt idx="49">
                  <c:v>11076</c:v>
                </c:pt>
                <c:pt idx="50">
                  <c:v>435820.44000000035</c:v>
                </c:pt>
              </c:numCache>
            </c:numRef>
          </c:val>
          <c:extLst>
            <c:ext xmlns:c16="http://schemas.microsoft.com/office/drawing/2014/chart" uri="{C3380CC4-5D6E-409C-BE32-E72D297353CC}">
              <c16:uniqueId val="{00000000-BF33-4E59-8BC7-D2BE95DA2A41}"/>
            </c:ext>
          </c:extLst>
        </c:ser>
        <c:ser>
          <c:idx val="1"/>
          <c:order val="1"/>
          <c:tx>
            <c:strRef>
              <c:f>'Data Analyse'!$C$2</c:f>
              <c:strCache>
                <c:ptCount val="1"/>
                <c:pt idx="0">
                  <c:v>Sum of Selling Value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'Data Analyse'!$A$3:$A$54</c:f>
              <c:strCache>
                <c:ptCount val="51"/>
                <c:pt idx="0">
                  <c:v>Amul Kool Flavored Milk</c:v>
                </c:pt>
                <c:pt idx="1">
                  <c:v>Bella Napkins</c:v>
                </c:pt>
                <c:pt idx="2">
                  <c:v>Britannia Cake</c:v>
                </c:pt>
                <c:pt idx="3">
                  <c:v>Coca-Cola Can</c:v>
                </c:pt>
                <c:pt idx="4">
                  <c:v>Colgate Toothpaste</c:v>
                </c:pt>
                <c:pt idx="5">
                  <c:v>Dettol Antiseptic Liquid</c:v>
                </c:pt>
                <c:pt idx="6">
                  <c:v>Domex Disinfectant</c:v>
                </c:pt>
                <c:pt idx="7">
                  <c:v>Dove Soap</c:v>
                </c:pt>
                <c:pt idx="8">
                  <c:v>Everteen Wipes</c:v>
                </c:pt>
                <c:pt idx="9">
                  <c:v>Exo Dishwash Bar</c:v>
                </c:pt>
                <c:pt idx="10">
                  <c:v>Frooti Mango Drink</c:v>
                </c:pt>
                <c:pt idx="11">
                  <c:v>Gillette Shaving Foam</c:v>
                </c:pt>
                <c:pt idx="12">
                  <c:v>Haldiram's Bhujia</c:v>
                </c:pt>
                <c:pt idx="13">
                  <c:v>Harpic Toilet Cleaner</c:v>
                </c:pt>
                <c:pt idx="14">
                  <c:v>Himalaya Face Wash</c:v>
                </c:pt>
                <c:pt idx="15">
                  <c:v>Johnson’s Baby Powder</c:v>
                </c:pt>
                <c:pt idx="16">
                  <c:v>Kellogg’s Corn Flakes</c:v>
                </c:pt>
                <c:pt idx="17">
                  <c:v>Kleenex Tissue Box</c:v>
                </c:pt>
                <c:pt idx="18">
                  <c:v>Lay's Chips</c:v>
                </c:pt>
                <c:pt idx="19">
                  <c:v>Lifebuoy Handwash</c:v>
                </c:pt>
                <c:pt idx="20">
                  <c:v>Lizol Floor Cleaner</c:v>
                </c:pt>
                <c:pt idx="21">
                  <c:v>Maggi Noodles</c:v>
                </c:pt>
                <c:pt idx="22">
                  <c:v>Minute Maid Pulpy</c:v>
                </c:pt>
                <c:pt idx="23">
                  <c:v>MTR Ready Curry</c:v>
                </c:pt>
                <c:pt idx="24">
                  <c:v>Nestlé Cerelac</c:v>
                </c:pt>
                <c:pt idx="25">
                  <c:v>Nestlé Iced Tea</c:v>
                </c:pt>
                <c:pt idx="26">
                  <c:v>Nivea Body Lotion</c:v>
                </c:pt>
                <c:pt idx="27">
                  <c:v>Odonil Room Freshener</c:v>
                </c:pt>
                <c:pt idx="28">
                  <c:v>Origami Kitchen Towels</c:v>
                </c:pt>
                <c:pt idx="29">
                  <c:v>Pantene Shampoo</c:v>
                </c:pt>
                <c:pt idx="30">
                  <c:v>Paper Boat Aam Panna</c:v>
                </c:pt>
                <c:pt idx="31">
                  <c:v>Pepsi Bottle</c:v>
                </c:pt>
                <c:pt idx="32">
                  <c:v>Premier Facial Tissues</c:v>
                </c:pt>
                <c:pt idx="33">
                  <c:v>Pril Dishwash Liquid</c:v>
                </c:pt>
                <c:pt idx="34">
                  <c:v>Real Mixed Fruit Juice</c:v>
                </c:pt>
                <c:pt idx="35">
                  <c:v>Red Bull</c:v>
                </c:pt>
                <c:pt idx="36">
                  <c:v>Rin Bar</c:v>
                </c:pt>
                <c:pt idx="37">
                  <c:v>Scotch-Brite Scrub Pad</c:v>
                </c:pt>
                <c:pt idx="38">
                  <c:v>Scott Toilet Paper</c:v>
                </c:pt>
                <c:pt idx="39">
                  <c:v>Sofy Pantyliners</c:v>
                </c:pt>
                <c:pt idx="40">
                  <c:v>Stayfree Ultra</c:v>
                </c:pt>
                <c:pt idx="41">
                  <c:v>Sunfeast Biscuits</c:v>
                </c:pt>
                <c:pt idx="42">
                  <c:v>Surf Excel Detergent</c:v>
                </c:pt>
                <c:pt idx="43">
                  <c:v>Top Ramen</c:v>
                </c:pt>
                <c:pt idx="44">
                  <c:v>Tropicana Orange Juice</c:v>
                </c:pt>
                <c:pt idx="45">
                  <c:v>Vaseline Lip Care</c:v>
                </c:pt>
                <c:pt idx="46">
                  <c:v>Vim Dishwash Bar</c:v>
                </c:pt>
                <c:pt idx="47">
                  <c:v>Wet Wipes - Himalaya</c:v>
                </c:pt>
                <c:pt idx="48">
                  <c:v>Whisper Sanitary Pads</c:v>
                </c:pt>
                <c:pt idx="49">
                  <c:v>Yippee Noodles</c:v>
                </c:pt>
                <c:pt idx="50">
                  <c:v>(blank)</c:v>
                </c:pt>
              </c:strCache>
            </c:strRef>
          </c:cat>
          <c:val>
            <c:numRef>
              <c:f>'Data Analyse'!$C$3:$C$54</c:f>
              <c:numCache>
                <c:formatCode>_ "₹"\ * #,##0_ ;_ "₹"\ * \-#,##0_ ;_ "₹"\ * "-"??_ ;_ @_ </c:formatCode>
                <c:ptCount val="51"/>
                <c:pt idx="0">
                  <c:v>13559.399999999998</c:v>
                </c:pt>
                <c:pt idx="1">
                  <c:v>492.8</c:v>
                </c:pt>
                <c:pt idx="2">
                  <c:v>3872</c:v>
                </c:pt>
                <c:pt idx="3">
                  <c:v>14002.560000000001</c:v>
                </c:pt>
                <c:pt idx="4">
                  <c:v>13759.199999999999</c:v>
                </c:pt>
                <c:pt idx="5">
                  <c:v>1511.9999999999998</c:v>
                </c:pt>
                <c:pt idx="6">
                  <c:v>10405.800000000001</c:v>
                </c:pt>
                <c:pt idx="7">
                  <c:v>10607.520000000002</c:v>
                </c:pt>
                <c:pt idx="8">
                  <c:v>16236</c:v>
                </c:pt>
                <c:pt idx="9">
                  <c:v>9261</c:v>
                </c:pt>
                <c:pt idx="10">
                  <c:v>11107.799999999997</c:v>
                </c:pt>
                <c:pt idx="11">
                  <c:v>18002.88</c:v>
                </c:pt>
                <c:pt idx="12">
                  <c:v>2334.96</c:v>
                </c:pt>
                <c:pt idx="13">
                  <c:v>2024.6400000000008</c:v>
                </c:pt>
                <c:pt idx="14">
                  <c:v>2569.6</c:v>
                </c:pt>
                <c:pt idx="15">
                  <c:v>13109.34</c:v>
                </c:pt>
                <c:pt idx="16">
                  <c:v>13406.399999999998</c:v>
                </c:pt>
                <c:pt idx="17">
                  <c:v>12584.460000000003</c:v>
                </c:pt>
                <c:pt idx="18">
                  <c:v>10187.099999999999</c:v>
                </c:pt>
                <c:pt idx="19">
                  <c:v>3410.8799999999997</c:v>
                </c:pt>
                <c:pt idx="20">
                  <c:v>757.10000000000014</c:v>
                </c:pt>
                <c:pt idx="21">
                  <c:v>1098.2399999999998</c:v>
                </c:pt>
                <c:pt idx="22">
                  <c:v>10067.400000000001</c:v>
                </c:pt>
                <c:pt idx="23">
                  <c:v>11679.68</c:v>
                </c:pt>
                <c:pt idx="24">
                  <c:v>12199.14</c:v>
                </c:pt>
                <c:pt idx="25">
                  <c:v>6759.1999999999989</c:v>
                </c:pt>
                <c:pt idx="26">
                  <c:v>8023</c:v>
                </c:pt>
                <c:pt idx="27">
                  <c:v>15789.900000000003</c:v>
                </c:pt>
                <c:pt idx="28">
                  <c:v>16674.280000000002</c:v>
                </c:pt>
                <c:pt idx="29">
                  <c:v>24961.200000000008</c:v>
                </c:pt>
                <c:pt idx="30">
                  <c:v>1562.2</c:v>
                </c:pt>
                <c:pt idx="31">
                  <c:v>1585.92</c:v>
                </c:pt>
                <c:pt idx="32">
                  <c:v>18727.199999999997</c:v>
                </c:pt>
                <c:pt idx="33">
                  <c:v>4227.3</c:v>
                </c:pt>
                <c:pt idx="34">
                  <c:v>19165.300000000003</c:v>
                </c:pt>
                <c:pt idx="35">
                  <c:v>3303.72</c:v>
                </c:pt>
                <c:pt idx="36">
                  <c:v>16381.199999999999</c:v>
                </c:pt>
                <c:pt idx="37">
                  <c:v>887.04000000000008</c:v>
                </c:pt>
                <c:pt idx="38">
                  <c:v>3088.7999999999997</c:v>
                </c:pt>
                <c:pt idx="39">
                  <c:v>3578.3999999999996</c:v>
                </c:pt>
                <c:pt idx="40">
                  <c:v>930.60000000000014</c:v>
                </c:pt>
                <c:pt idx="41">
                  <c:v>1175.9999999999998</c:v>
                </c:pt>
                <c:pt idx="42">
                  <c:v>29298.720000000001</c:v>
                </c:pt>
                <c:pt idx="43">
                  <c:v>9709</c:v>
                </c:pt>
                <c:pt idx="44">
                  <c:v>7751.7999999999984</c:v>
                </c:pt>
                <c:pt idx="45">
                  <c:v>783</c:v>
                </c:pt>
                <c:pt idx="46">
                  <c:v>313.60000000000002</c:v>
                </c:pt>
                <c:pt idx="47">
                  <c:v>1611.84</c:v>
                </c:pt>
                <c:pt idx="48">
                  <c:v>6330.72</c:v>
                </c:pt>
                <c:pt idx="49">
                  <c:v>14952.599999999997</c:v>
                </c:pt>
                <c:pt idx="50">
                  <c:v>99041.439999999988</c:v>
                </c:pt>
              </c:numCache>
            </c:numRef>
          </c:val>
          <c:extLst>
            <c:ext xmlns:c16="http://schemas.microsoft.com/office/drawing/2014/chart" uri="{C3380CC4-5D6E-409C-BE32-E72D297353CC}">
              <c16:uniqueId val="{00000001-BF33-4E59-8BC7-D2BE95DA2A41}"/>
            </c:ext>
          </c:extLst>
        </c:ser>
        <c:dLbls>
          <c:showLegendKey val="0"/>
          <c:showVal val="0"/>
          <c:showCatName val="0"/>
          <c:showSerName val="0"/>
          <c:showPercent val="0"/>
          <c:showBubbleSize val="0"/>
        </c:dLbls>
        <c:gapWidth val="150"/>
        <c:shape val="box"/>
        <c:axId val="1477026751"/>
        <c:axId val="1477027231"/>
        <c:axId val="0"/>
      </c:bar3DChart>
      <c:catAx>
        <c:axId val="147702675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77027231"/>
        <c:crosses val="autoZero"/>
        <c:auto val="1"/>
        <c:lblAlgn val="ctr"/>
        <c:lblOffset val="100"/>
        <c:noMultiLvlLbl val="0"/>
      </c:catAx>
      <c:valAx>
        <c:axId val="1477027231"/>
        <c:scaling>
          <c:orientation val="minMax"/>
          <c:max val="50000"/>
        </c:scaling>
        <c:delete val="0"/>
        <c:axPos val="l"/>
        <c:majorGridlines>
          <c:spPr>
            <a:ln w="9525" cap="flat" cmpd="sng" algn="ctr">
              <a:solidFill>
                <a:schemeClr val="dk1">
                  <a:lumMod val="50000"/>
                  <a:lumOff val="50000"/>
                </a:schemeClr>
              </a:solidFill>
              <a:round/>
            </a:ln>
            <a:effectLst/>
          </c:spPr>
        </c:majorGridlines>
        <c:numFmt formatCode="_ &quot;₹&quot;\ * #,##0_ ;_ &quot;₹&quot;\ * \-#,##0_ ;_ &quot;₹&quot;\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77026751"/>
        <c:crosses val="autoZero"/>
        <c:crossBetween val="between"/>
        <c:majorUnit val="5000"/>
        <c:minorUnit val="2000"/>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Reversed" id="21">
  <a:schemeClr val="accent1"/>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800" b="1"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4.svg"/><Relationship Id="rId3" Type="http://schemas.openxmlformats.org/officeDocument/2006/relationships/chart" Target="../charts/chart3.xml"/><Relationship Id="rId7" Type="http://schemas.openxmlformats.org/officeDocument/2006/relationships/image" Target="../media/image3.png"/><Relationship Id="rId12" Type="http://schemas.openxmlformats.org/officeDocument/2006/relationships/image" Target="../media/image8.sv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2.svg"/><Relationship Id="rId11" Type="http://schemas.openxmlformats.org/officeDocument/2006/relationships/image" Target="../media/image7.png"/><Relationship Id="rId5" Type="http://schemas.openxmlformats.org/officeDocument/2006/relationships/image" Target="../media/image1.png"/><Relationship Id="rId10" Type="http://schemas.openxmlformats.org/officeDocument/2006/relationships/image" Target="../media/image6.svg"/><Relationship Id="rId4" Type="http://schemas.openxmlformats.org/officeDocument/2006/relationships/chart" Target="../charts/chart4.xml"/><Relationship Id="rId9"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xdr:from>
      <xdr:col>10</xdr:col>
      <xdr:colOff>963478</xdr:colOff>
      <xdr:row>0</xdr:row>
      <xdr:rowOff>245863</xdr:rowOff>
    </xdr:from>
    <xdr:to>
      <xdr:col>24</xdr:col>
      <xdr:colOff>671593</xdr:colOff>
      <xdr:row>16</xdr:row>
      <xdr:rowOff>137022</xdr:rowOff>
    </xdr:to>
    <xdr:graphicFrame macro="">
      <xdr:nvGraphicFramePr>
        <xdr:cNvPr id="14" name="Chart 7">
          <a:extLst>
            <a:ext uri="{FF2B5EF4-FFF2-40B4-BE49-F238E27FC236}">
              <a16:creationId xmlns:a16="http://schemas.microsoft.com/office/drawing/2014/main" id="{E6927009-DF46-5B13-5CCF-4CE29B7C2D0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401139</xdr:colOff>
      <xdr:row>17</xdr:row>
      <xdr:rowOff>132521</xdr:rowOff>
    </xdr:from>
    <xdr:to>
      <xdr:col>24</xdr:col>
      <xdr:colOff>723253</xdr:colOff>
      <xdr:row>44</xdr:row>
      <xdr:rowOff>38745</xdr:rowOff>
    </xdr:to>
    <xdr:graphicFrame macro="">
      <xdr:nvGraphicFramePr>
        <xdr:cNvPr id="2" name="Chart 1">
          <a:extLst>
            <a:ext uri="{FF2B5EF4-FFF2-40B4-BE49-F238E27FC236}">
              <a16:creationId xmlns:a16="http://schemas.microsoft.com/office/drawing/2014/main" id="{CE8CA105-0AC2-F978-887E-B0FED801FFF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484705</xdr:colOff>
      <xdr:row>5</xdr:row>
      <xdr:rowOff>12268</xdr:rowOff>
    </xdr:from>
    <xdr:to>
      <xdr:col>4</xdr:col>
      <xdr:colOff>621854</xdr:colOff>
      <xdr:row>9</xdr:row>
      <xdr:rowOff>158665</xdr:rowOff>
    </xdr:to>
    <mc:AlternateContent xmlns:mc="http://schemas.openxmlformats.org/markup-compatibility/2006">
      <mc:Choice xmlns:a14="http://schemas.microsoft.com/office/drawing/2010/main" Requires="a14">
        <xdr:graphicFrame macro="">
          <xdr:nvGraphicFramePr>
            <xdr:cNvPr id="3" name="MONTH">
              <a:extLst>
                <a:ext uri="{FF2B5EF4-FFF2-40B4-BE49-F238E27FC236}">
                  <a16:creationId xmlns:a16="http://schemas.microsoft.com/office/drawing/2014/main" id="{F17C4FA9-173B-B7EC-49AC-240A6C61582B}"/>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dr:sp macro="" textlink="">
          <xdr:nvSpPr>
            <xdr:cNvPr id="0" name=""/>
            <xdr:cNvSpPr>
              <a:spLocks noTextEdit="1"/>
            </xdr:cNvSpPr>
          </xdr:nvSpPr>
          <xdr:spPr>
            <a:xfrm>
              <a:off x="484705" y="1599768"/>
              <a:ext cx="7979399" cy="84489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17</xdr:row>
      <xdr:rowOff>120804</xdr:rowOff>
    </xdr:from>
    <xdr:to>
      <xdr:col>4</xdr:col>
      <xdr:colOff>503696</xdr:colOff>
      <xdr:row>44</xdr:row>
      <xdr:rowOff>38746</xdr:rowOff>
    </xdr:to>
    <xdr:graphicFrame macro="">
      <xdr:nvGraphicFramePr>
        <xdr:cNvPr id="4" name="Chart 5">
          <a:extLst>
            <a:ext uri="{FF2B5EF4-FFF2-40B4-BE49-F238E27FC236}">
              <a16:creationId xmlns:a16="http://schemas.microsoft.com/office/drawing/2014/main" id="{3F702F77-3A5C-4141-C290-C9A8844230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530088</xdr:colOff>
      <xdr:row>17</xdr:row>
      <xdr:rowOff>132521</xdr:rowOff>
    </xdr:from>
    <xdr:to>
      <xdr:col>12</xdr:col>
      <xdr:colOff>414131</xdr:colOff>
      <xdr:row>44</xdr:row>
      <xdr:rowOff>51031</xdr:rowOff>
    </xdr:to>
    <xdr:graphicFrame macro="">
      <xdr:nvGraphicFramePr>
        <xdr:cNvPr id="5" name="Chart 2">
          <a:extLst>
            <a:ext uri="{FF2B5EF4-FFF2-40B4-BE49-F238E27FC236}">
              <a16:creationId xmlns:a16="http://schemas.microsoft.com/office/drawing/2014/main" id="{C9F6C184-5869-E49E-F2C2-0968A5A4848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5</xdr:col>
      <xdr:colOff>281217</xdr:colOff>
      <xdr:row>5</xdr:row>
      <xdr:rowOff>165440</xdr:rowOff>
    </xdr:from>
    <xdr:to>
      <xdr:col>6</xdr:col>
      <xdr:colOff>746125</xdr:colOff>
      <xdr:row>10</xdr:row>
      <xdr:rowOff>127000</xdr:rowOff>
    </xdr:to>
    <mc:AlternateContent xmlns:mc="http://schemas.openxmlformats.org/markup-compatibility/2006">
      <mc:Choice xmlns:a14="http://schemas.microsoft.com/office/drawing/2010/main" Requires="a14">
        <xdr:graphicFrame macro="">
          <xdr:nvGraphicFramePr>
            <xdr:cNvPr id="19" name="YEAR">
              <a:extLst>
                <a:ext uri="{FF2B5EF4-FFF2-40B4-BE49-F238E27FC236}">
                  <a16:creationId xmlns:a16="http://schemas.microsoft.com/office/drawing/2014/main" id="{0D8A9EE5-8D77-8BB5-B0F3-2B295942F73D}"/>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9583967" y="1752940"/>
              <a:ext cx="1449158" cy="83468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142875</xdr:colOff>
      <xdr:row>0</xdr:row>
      <xdr:rowOff>15875</xdr:rowOff>
    </xdr:from>
    <xdr:to>
      <xdr:col>3</xdr:col>
      <xdr:colOff>777875</xdr:colOff>
      <xdr:row>2</xdr:row>
      <xdr:rowOff>47625</xdr:rowOff>
    </xdr:to>
    <xdr:pic>
      <xdr:nvPicPr>
        <xdr:cNvPr id="21" name="Graphic 20" descr="Presentation with bar chart RTL">
          <a:extLst>
            <a:ext uri="{FF2B5EF4-FFF2-40B4-BE49-F238E27FC236}">
              <a16:creationId xmlns:a16="http://schemas.microsoft.com/office/drawing/2014/main" id="{C15A575F-607F-9A55-3A7A-30FDB71420B8}"/>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6096000" y="15875"/>
          <a:ext cx="635000" cy="698500"/>
        </a:xfrm>
        <a:prstGeom prst="rect">
          <a:avLst/>
        </a:prstGeom>
      </xdr:spPr>
    </xdr:pic>
    <xdr:clientData/>
  </xdr:twoCellAnchor>
  <xdr:twoCellAnchor editAs="oneCell">
    <xdr:from>
      <xdr:col>9</xdr:col>
      <xdr:colOff>333375</xdr:colOff>
      <xdr:row>3</xdr:row>
      <xdr:rowOff>238125</xdr:rowOff>
    </xdr:from>
    <xdr:to>
      <xdr:col>9</xdr:col>
      <xdr:colOff>1117146</xdr:colOff>
      <xdr:row>5</xdr:row>
      <xdr:rowOff>15875</xdr:rowOff>
    </xdr:to>
    <xdr:pic>
      <xdr:nvPicPr>
        <xdr:cNvPr id="23" name="Graphic 22" descr="Ribbon">
          <a:extLst>
            <a:ext uri="{FF2B5EF4-FFF2-40B4-BE49-F238E27FC236}">
              <a16:creationId xmlns:a16="http://schemas.microsoft.com/office/drawing/2014/main" id="{91D5D35B-2F06-45A3-1984-F452D9A3805F}"/>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15541625" y="1222375"/>
          <a:ext cx="783771" cy="381000"/>
        </a:xfrm>
        <a:prstGeom prst="rect">
          <a:avLst/>
        </a:prstGeom>
      </xdr:spPr>
    </xdr:pic>
    <xdr:clientData/>
  </xdr:twoCellAnchor>
  <xdr:twoCellAnchor editAs="oneCell">
    <xdr:from>
      <xdr:col>0</xdr:col>
      <xdr:colOff>1698625</xdr:colOff>
      <xdr:row>11</xdr:row>
      <xdr:rowOff>142875</xdr:rowOff>
    </xdr:from>
    <xdr:to>
      <xdr:col>0</xdr:col>
      <xdr:colOff>2508250</xdr:colOff>
      <xdr:row>16</xdr:row>
      <xdr:rowOff>79375</xdr:rowOff>
    </xdr:to>
    <xdr:pic>
      <xdr:nvPicPr>
        <xdr:cNvPr id="25" name="Graphic 24" descr="Bullseye">
          <a:extLst>
            <a:ext uri="{FF2B5EF4-FFF2-40B4-BE49-F238E27FC236}">
              <a16:creationId xmlns:a16="http://schemas.microsoft.com/office/drawing/2014/main" id="{FBAB01D6-F5B5-DE66-F244-14BAC7A14CFE}"/>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1698625" y="2778125"/>
          <a:ext cx="809625" cy="809625"/>
        </a:xfrm>
        <a:prstGeom prst="rect">
          <a:avLst/>
        </a:prstGeom>
      </xdr:spPr>
    </xdr:pic>
    <xdr:clientData/>
  </xdr:twoCellAnchor>
  <xdr:twoCellAnchor editAs="oneCell">
    <xdr:from>
      <xdr:col>1</xdr:col>
      <xdr:colOff>682625</xdr:colOff>
      <xdr:row>1</xdr:row>
      <xdr:rowOff>127000</xdr:rowOff>
    </xdr:from>
    <xdr:to>
      <xdr:col>2</xdr:col>
      <xdr:colOff>15875</xdr:colOff>
      <xdr:row>4</xdr:row>
      <xdr:rowOff>79375</xdr:rowOff>
    </xdr:to>
    <xdr:pic>
      <xdr:nvPicPr>
        <xdr:cNvPr id="27" name="Graphic 26" descr="Upward trend">
          <a:extLst>
            <a:ext uri="{FF2B5EF4-FFF2-40B4-BE49-F238E27FC236}">
              <a16:creationId xmlns:a16="http://schemas.microsoft.com/office/drawing/2014/main" id="{266D0CBD-620D-A9E6-C229-8626561E43E8}"/>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3254375" y="619125"/>
          <a:ext cx="762000" cy="762000"/>
        </a:xfrm>
        <a:prstGeom prst="rect">
          <a:avLst/>
        </a:prstGeom>
      </xdr:spPr>
    </xdr:pic>
    <xdr:clientData/>
  </xdr:twoCellAnchor>
  <xdr:twoCellAnchor editAs="oneCell">
    <xdr:from>
      <xdr:col>5</xdr:col>
      <xdr:colOff>0</xdr:colOff>
      <xdr:row>1</xdr:row>
      <xdr:rowOff>127000</xdr:rowOff>
    </xdr:from>
    <xdr:to>
      <xdr:col>5</xdr:col>
      <xdr:colOff>762000</xdr:colOff>
      <xdr:row>4</xdr:row>
      <xdr:rowOff>79375</xdr:rowOff>
    </xdr:to>
    <xdr:pic>
      <xdr:nvPicPr>
        <xdr:cNvPr id="28" name="Graphic 27" descr="Upward trend">
          <a:extLst>
            <a:ext uri="{FF2B5EF4-FFF2-40B4-BE49-F238E27FC236}">
              <a16:creationId xmlns:a16="http://schemas.microsoft.com/office/drawing/2014/main" id="{D5933EB8-1924-4B80-8943-CECEC536FBDC}"/>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9302750" y="619125"/>
          <a:ext cx="762000" cy="762000"/>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905.477925115738" createdVersion="8" refreshedVersion="8" minRefreshableVersion="3" recordCount="428" xr:uid="{2EDCD4C8-7BBE-4FB1-889F-D1F8CCC7DE1D}">
  <cacheSource type="worksheet">
    <worksheetSource name="SALES_REPORT"/>
  </cacheSource>
  <cacheFields count="15">
    <cacheField name="DATE" numFmtId="15">
      <sharedItems containsDate="1" containsMixedTypes="1" minDate="2023-01-01T00:00:00" maxDate="2024-05-04T00:00:00"/>
    </cacheField>
    <cacheField name="PRODUCT ID" numFmtId="0">
      <sharedItems containsBlank="1"/>
    </cacheField>
    <cacheField name="PRODUCT" numFmtId="0">
      <sharedItems containsBlank="1" count="51">
        <s v="MTR Ready Curry"/>
        <s v="Whisper Sanitary Pads"/>
        <s v="Nestlé Cerelac"/>
        <s v="Wet Wipes - Himalaya"/>
        <s v="Dettol Antiseptic Liquid"/>
        <s v="Scott Toilet Paper"/>
        <s v="Britannia Cake"/>
        <s v="Surf Excel Detergent"/>
        <s v="Lizol Floor Cleaner"/>
        <s v="Pepsi Bottle"/>
        <s v="Premier Facial Tissues"/>
        <s v="Bella Napkins"/>
        <s v="Himalaya Face Wash"/>
        <s v="Odonil Room Freshener"/>
        <s v="Gillette Shaving Foam"/>
        <s v="Maggi Noodles"/>
        <s v="Tropicana Orange Juice"/>
        <s v="Lifebuoy Handwash"/>
        <s v="Real Mixed Fruit Juice"/>
        <s v="Domex Disinfectant"/>
        <s v="Frooti Mango Drink"/>
        <s v="Colgate Toothpaste"/>
        <s v="Kellogg’s Corn Flakes"/>
        <s v="Yippee Noodles"/>
        <s v="Pantene Shampoo"/>
        <s v="Harpic Toilet Cleaner"/>
        <s v="Paper Boat Aam Panna"/>
        <s v="Top Ramen"/>
        <s v="Origami Kitchen Towels"/>
        <s v="Johnson’s Baby Powder"/>
        <s v="Sunfeast Biscuits"/>
        <s v="Haldiram's Bhujia"/>
        <s v="Everteen Wipes"/>
        <s v="Stayfree Ultra"/>
        <s v="Exo Dishwash Bar"/>
        <s v="Coca-Cola Can"/>
        <s v="Pril Dishwash Liquid"/>
        <s v="Vaseline Lip Care"/>
        <s v="Dove Soap"/>
        <s v="Nestlé Iced Tea"/>
        <s v="Lay's Chips"/>
        <s v="Nivea Body Lotion"/>
        <s v="Amul Kool Flavored Milk"/>
        <s v="Scotch-Brite Scrub Pad"/>
        <s v="Minute Maid Pulpy"/>
        <s v="Sofy Pantyliners"/>
        <s v="Kleenex Tissue Box"/>
        <s v="Rin Bar"/>
        <s v="Red Bull"/>
        <s v="Vim Dishwash Bar"/>
        <m/>
      </sharedItems>
    </cacheField>
    <cacheField name="CATEGORY" numFmtId="0">
      <sharedItems containsBlank="1"/>
    </cacheField>
    <cacheField name="QTY" numFmtId="0">
      <sharedItems containsString="0" containsBlank="1" containsNumber="1" containsInteger="1" minValue="1" maxValue="20"/>
    </cacheField>
    <cacheField name="SALES TYPE" numFmtId="0">
      <sharedItems containsBlank="1" count="4">
        <s v="Wholesaler"/>
        <s v="Online"/>
        <s v="Retail Sales"/>
        <m/>
      </sharedItems>
    </cacheField>
    <cacheField name="PAYMENT MODE" numFmtId="0">
      <sharedItems containsBlank="1" count="3">
        <s v="Online"/>
        <s v="Cash"/>
        <m/>
      </sharedItems>
    </cacheField>
    <cacheField name="Cost Price" numFmtId="0">
      <sharedItems containsString="0" containsBlank="1" containsNumber="1" containsInteger="1" minValue="10" maxValue="136"/>
    </cacheField>
    <cacheField name="Selling Price" numFmtId="0">
      <sharedItems containsSemiMixedTypes="0" containsString="0" containsNumber="1" minValue="11.2" maxValue="336779"/>
    </cacheField>
    <cacheField name="Cost Value" numFmtId="164">
      <sharedItems containsSemiMixedTypes="0" containsString="0" containsNumber="1" minValue="10" maxValue="435820.44000000035"/>
    </cacheField>
    <cacheField name="Selling Value" numFmtId="164">
      <sharedItems containsSemiMixedTypes="0" containsString="0" containsNumber="1" minValue="11.2" maxValue="99041.439999999988"/>
    </cacheField>
    <cacheField name="Profit" numFmtId="164">
      <sharedItems containsString="0" containsBlank="1" containsNumber="1" minValue="1.1999999999999993" maxValue="1591.2000000000003"/>
    </cacheField>
    <cacheField name="DAY" numFmtId="0">
      <sharedItems containsString="0" containsBlank="1" containsNumber="1" containsInteger="1" minValue="1" maxValue="31" count="32">
        <n v="1"/>
        <n v="2"/>
        <n v="3"/>
        <n v="4"/>
        <n v="5"/>
        <n v="6"/>
        <n v="7"/>
        <n v="8"/>
        <n v="9"/>
        <n v="10"/>
        <n v="11"/>
        <n v="12"/>
        <n v="13"/>
        <n v="14"/>
        <n v="15"/>
        <n v="16"/>
        <n v="17"/>
        <n v="18"/>
        <n v="19"/>
        <n v="20"/>
        <n v="21"/>
        <n v="22"/>
        <n v="23"/>
        <n v="24"/>
        <n v="25"/>
        <n v="26"/>
        <n v="27"/>
        <n v="28"/>
        <n v="29"/>
        <n v="30"/>
        <n v="31"/>
        <m/>
      </sharedItems>
    </cacheField>
    <cacheField name="MONTH" numFmtId="0">
      <sharedItems containsBlank="1" count="13">
        <s v="Jan"/>
        <s v="Feb"/>
        <s v="Mar"/>
        <s v="Apr"/>
        <s v="May"/>
        <s v="Jun"/>
        <s v="Jul"/>
        <s v="Aug"/>
        <s v="Sep"/>
        <s v="Oct"/>
        <s v="Nov"/>
        <s v="Dec"/>
        <m/>
      </sharedItems>
    </cacheField>
    <cacheField name="YEAR" numFmtId="0">
      <sharedItems containsString="0" containsBlank="1" containsNumber="1" containsInteger="1" minValue="2023" maxValue="2024" count="3">
        <n v="2023"/>
        <n v="2024"/>
        <m/>
      </sharedItems>
    </cacheField>
  </cacheFields>
  <extLst>
    <ext xmlns:x14="http://schemas.microsoft.com/office/spreadsheetml/2009/9/main" uri="{725AE2AE-9491-48be-B2B4-4EB974FC3084}">
      <x14:pivotCacheDefinition pivotCacheId="81307042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28">
  <r>
    <d v="2023-01-01T00:00:00"/>
    <s v="P3004"/>
    <x v="0"/>
    <s v="Packaged Foods"/>
    <n v="10"/>
    <x v="0"/>
    <x v="0"/>
    <n v="136"/>
    <n v="153.68"/>
    <n v="1360"/>
    <n v="1536.8000000000002"/>
    <n v="176.80000000000018"/>
    <x v="0"/>
    <x v="0"/>
    <x v="0"/>
  </r>
  <r>
    <d v="2023-01-02T00:00:00"/>
    <s v="P5001"/>
    <x v="1"/>
    <s v="Paper &amp; Essentials"/>
    <n v="2"/>
    <x v="1"/>
    <x v="1"/>
    <n v="44"/>
    <n v="58.08"/>
    <n v="88"/>
    <n v="116.16"/>
    <n v="28.159999999999997"/>
    <x v="1"/>
    <x v="0"/>
    <x v="0"/>
  </r>
  <r>
    <d v="2023-01-03T00:00:00"/>
    <s v="P3003"/>
    <x v="2"/>
    <s v="Packaged Foods"/>
    <n v="2"/>
    <x v="2"/>
    <x v="1"/>
    <n v="123"/>
    <n v="140.22"/>
    <n v="246"/>
    <n v="280.44"/>
    <n v="34.44"/>
    <x v="2"/>
    <x v="0"/>
    <x v="0"/>
  </r>
  <r>
    <d v="2023-01-04T00:00:00"/>
    <s v="P5010"/>
    <x v="3"/>
    <s v="Paper &amp; Essentials"/>
    <n v="11"/>
    <x v="2"/>
    <x v="0"/>
    <n v="12"/>
    <n v="17.52"/>
    <n v="132"/>
    <n v="192.72"/>
    <n v="60.72"/>
    <x v="3"/>
    <x v="0"/>
    <x v="0"/>
  </r>
  <r>
    <d v="2023-01-05T00:00:00"/>
    <s v="P5001"/>
    <x v="1"/>
    <s v="Paper &amp; Essentials"/>
    <n v="18"/>
    <x v="1"/>
    <x v="1"/>
    <n v="44"/>
    <n v="58.08"/>
    <n v="792"/>
    <n v="1045.44"/>
    <n v="253.44000000000005"/>
    <x v="4"/>
    <x v="0"/>
    <x v="0"/>
  </r>
  <r>
    <d v="2023-01-06T00:00:00"/>
    <s v="P1007"/>
    <x v="4"/>
    <s v="Personal Care"/>
    <n v="10"/>
    <x v="0"/>
    <x v="0"/>
    <n v="10"/>
    <n v="11.2"/>
    <n v="100"/>
    <n v="112"/>
    <n v="12"/>
    <x v="5"/>
    <x v="0"/>
    <x v="0"/>
  </r>
  <r>
    <d v="2023-01-07T00:00:00"/>
    <s v="P5006"/>
    <x v="5"/>
    <s v="Paper &amp; Essentials"/>
    <n v="14"/>
    <x v="0"/>
    <x v="1"/>
    <n v="16"/>
    <n v="26.4"/>
    <n v="224"/>
    <n v="369.59999999999997"/>
    <n v="145.59999999999997"/>
    <x v="6"/>
    <x v="0"/>
    <x v="0"/>
  </r>
  <r>
    <d v="2023-01-08T00:00:00"/>
    <s v="P3008"/>
    <x v="6"/>
    <s v="Packaged Foods"/>
    <n v="10"/>
    <x v="1"/>
    <x v="0"/>
    <n v="44"/>
    <n v="48.4"/>
    <n v="440"/>
    <n v="484"/>
    <n v="44"/>
    <x v="7"/>
    <x v="0"/>
    <x v="0"/>
  </r>
  <r>
    <d v="2023-01-09T00:00:00"/>
    <s v="P4001"/>
    <x v="7"/>
    <s v="Household Cleaning"/>
    <n v="16"/>
    <x v="0"/>
    <x v="1"/>
    <n v="124"/>
    <n v="163.68"/>
    <n v="1984"/>
    <n v="2618.88"/>
    <n v="634.88000000000011"/>
    <x v="8"/>
    <x v="0"/>
    <x v="0"/>
  </r>
  <r>
    <d v="2023-01-10T00:00:00"/>
    <s v="P4004"/>
    <x v="8"/>
    <s v="Household Cleaning"/>
    <n v="14"/>
    <x v="0"/>
    <x v="1"/>
    <n v="10"/>
    <n v="11.3"/>
    <n v="140"/>
    <n v="158.20000000000002"/>
    <n v="18.200000000000017"/>
    <x v="9"/>
    <x v="0"/>
    <x v="0"/>
  </r>
  <r>
    <d v="2023-01-11T00:00:00"/>
    <s v="P3003"/>
    <x v="2"/>
    <s v="Packaged Foods"/>
    <n v="17"/>
    <x v="1"/>
    <x v="0"/>
    <n v="123"/>
    <n v="140.22"/>
    <n v="2091"/>
    <n v="2383.7399999999998"/>
    <n v="292.73999999999978"/>
    <x v="10"/>
    <x v="0"/>
    <x v="0"/>
  </r>
  <r>
    <d v="2023-01-12T00:00:00"/>
    <s v="P2002"/>
    <x v="9"/>
    <s v="Beverages"/>
    <n v="10"/>
    <x v="2"/>
    <x v="1"/>
    <n v="12"/>
    <n v="13.44"/>
    <n v="120"/>
    <n v="134.4"/>
    <n v="14.400000000000006"/>
    <x v="11"/>
    <x v="0"/>
    <x v="0"/>
  </r>
  <r>
    <d v="2023-01-13T00:00:00"/>
    <s v="P5009"/>
    <x v="10"/>
    <s v="Paper &amp; Essentials"/>
    <n v="8"/>
    <x v="2"/>
    <x v="1"/>
    <n v="136"/>
    <n v="183.6"/>
    <n v="1088"/>
    <n v="1468.8"/>
    <n v="380.79999999999995"/>
    <x v="12"/>
    <x v="0"/>
    <x v="0"/>
  </r>
  <r>
    <d v="2023-01-14T00:00:00"/>
    <s v="P2002"/>
    <x v="9"/>
    <s v="Beverages"/>
    <n v="12"/>
    <x v="1"/>
    <x v="0"/>
    <n v="12"/>
    <n v="13.44"/>
    <n v="144"/>
    <n v="161.28"/>
    <n v="17.28"/>
    <x v="13"/>
    <x v="0"/>
    <x v="0"/>
  </r>
  <r>
    <d v="2023-01-15T00:00:00"/>
    <s v="P5007"/>
    <x v="11"/>
    <s v="Paper &amp; Essentials"/>
    <n v="4"/>
    <x v="0"/>
    <x v="1"/>
    <n v="10"/>
    <n v="11.2"/>
    <n v="40"/>
    <n v="44.8"/>
    <n v="4.7999999999999972"/>
    <x v="14"/>
    <x v="0"/>
    <x v="0"/>
  </r>
  <r>
    <d v="2023-01-16T00:00:00"/>
    <s v="P1008"/>
    <x v="12"/>
    <s v="Personal Care"/>
    <n v="8"/>
    <x v="0"/>
    <x v="0"/>
    <n v="16"/>
    <n v="17.600000000000001"/>
    <n v="128"/>
    <n v="140.80000000000001"/>
    <n v="12.800000000000011"/>
    <x v="15"/>
    <x v="0"/>
    <x v="0"/>
  </r>
  <r>
    <d v="2023-01-17T00:00:00"/>
    <s v="P4010"/>
    <x v="13"/>
    <s v="Household Cleaning"/>
    <n v="4"/>
    <x v="1"/>
    <x v="1"/>
    <n v="105"/>
    <n v="153.30000000000001"/>
    <n v="420"/>
    <n v="613.20000000000005"/>
    <n v="193.20000000000005"/>
    <x v="16"/>
    <x v="0"/>
    <x v="0"/>
  </r>
  <r>
    <d v="2023-01-18T00:00:00"/>
    <s v="P1005"/>
    <x v="14"/>
    <s v="Personal Care"/>
    <n v="19"/>
    <x v="0"/>
    <x v="0"/>
    <n v="133"/>
    <n v="187.53"/>
    <n v="2527"/>
    <n v="3563.07"/>
    <n v="1036.0700000000002"/>
    <x v="17"/>
    <x v="0"/>
    <x v="0"/>
  </r>
  <r>
    <d v="2023-01-19T00:00:00"/>
    <s v="P3001"/>
    <x v="15"/>
    <s v="Packaged Foods"/>
    <n v="3"/>
    <x v="0"/>
    <x v="1"/>
    <n v="16"/>
    <n v="21.12"/>
    <n v="48"/>
    <n v="63.36"/>
    <n v="15.36"/>
    <x v="18"/>
    <x v="0"/>
    <x v="0"/>
  </r>
  <r>
    <d v="2023-01-20T00:00:00"/>
    <s v="P4001"/>
    <x v="7"/>
    <s v="Household Cleaning"/>
    <n v="14"/>
    <x v="1"/>
    <x v="1"/>
    <n v="124"/>
    <n v="163.68"/>
    <n v="1736"/>
    <n v="2291.52"/>
    <n v="555.52"/>
    <x v="19"/>
    <x v="0"/>
    <x v="0"/>
  </r>
  <r>
    <d v="2023-01-21T00:00:00"/>
    <s v="P2004"/>
    <x v="16"/>
    <s v="Beverages"/>
    <n v="2"/>
    <x v="2"/>
    <x v="0"/>
    <n v="98"/>
    <n v="110.74"/>
    <n v="196"/>
    <n v="221.48"/>
    <n v="25.47999999999999"/>
    <x v="20"/>
    <x v="0"/>
    <x v="0"/>
  </r>
  <r>
    <d v="2023-01-22T00:00:00"/>
    <s v="P1008"/>
    <x v="12"/>
    <s v="Personal Care"/>
    <n v="7"/>
    <x v="2"/>
    <x v="1"/>
    <n v="16"/>
    <n v="17.600000000000001"/>
    <n v="112"/>
    <n v="123.20000000000002"/>
    <n v="11.200000000000017"/>
    <x v="21"/>
    <x v="0"/>
    <x v="0"/>
  </r>
  <r>
    <d v="2023-01-23T00:00:00"/>
    <s v="P1003"/>
    <x v="17"/>
    <s v="Personal Care"/>
    <n v="4"/>
    <x v="1"/>
    <x v="1"/>
    <n v="44"/>
    <n v="50.16"/>
    <n v="176"/>
    <n v="200.64"/>
    <n v="24.639999999999986"/>
    <x v="22"/>
    <x v="0"/>
    <x v="0"/>
  </r>
  <r>
    <d v="2023-01-24T00:00:00"/>
    <s v="P2008"/>
    <x v="18"/>
    <s v="Beverages"/>
    <n v="20"/>
    <x v="0"/>
    <x v="0"/>
    <n v="133"/>
    <n v="146.30000000000001"/>
    <n v="2660"/>
    <n v="2926"/>
    <n v="266"/>
    <x v="23"/>
    <x v="0"/>
    <x v="0"/>
  </r>
  <r>
    <d v="2023-01-25T00:00:00"/>
    <s v="P4005"/>
    <x v="19"/>
    <s v="Household Cleaning"/>
    <n v="15"/>
    <x v="0"/>
    <x v="1"/>
    <n v="123"/>
    <n v="173.43"/>
    <n v="1845"/>
    <n v="2601.4500000000003"/>
    <n v="756.45000000000027"/>
    <x v="24"/>
    <x v="0"/>
    <x v="0"/>
  </r>
  <r>
    <d v="2023-01-26T00:00:00"/>
    <s v="P2006"/>
    <x v="20"/>
    <s v="Beverages"/>
    <n v="2"/>
    <x v="1"/>
    <x v="0"/>
    <n v="44"/>
    <n v="72.599999999999994"/>
    <n v="88"/>
    <n v="145.19999999999999"/>
    <n v="57.199999999999989"/>
    <x v="25"/>
    <x v="0"/>
    <x v="0"/>
  </r>
  <r>
    <d v="2023-01-27T00:00:00"/>
    <s v="P4001"/>
    <x v="7"/>
    <s v="Household Cleaning"/>
    <n v="9"/>
    <x v="0"/>
    <x v="1"/>
    <n v="124"/>
    <n v="163.68"/>
    <n v="1116"/>
    <n v="1473.1200000000001"/>
    <n v="357.12000000000012"/>
    <x v="26"/>
    <x v="0"/>
    <x v="0"/>
  </r>
  <r>
    <d v="2023-01-28T00:00:00"/>
    <s v="P1002"/>
    <x v="21"/>
    <s v="Personal Care"/>
    <n v="6"/>
    <x v="0"/>
    <x v="0"/>
    <n v="105"/>
    <n v="117.6"/>
    <n v="630"/>
    <n v="705.59999999999991"/>
    <n v="75.599999999999909"/>
    <x v="27"/>
    <x v="0"/>
    <x v="0"/>
  </r>
  <r>
    <d v="2023-01-29T00:00:00"/>
    <s v="P5009"/>
    <x v="10"/>
    <s v="Paper &amp; Essentials"/>
    <n v="8"/>
    <x v="1"/>
    <x v="1"/>
    <n v="136"/>
    <n v="183.6"/>
    <n v="1088"/>
    <n v="1468.8"/>
    <n v="380.79999999999995"/>
    <x v="28"/>
    <x v="0"/>
    <x v="0"/>
  </r>
  <r>
    <d v="2023-01-30T00:00:00"/>
    <s v="P5001"/>
    <x v="1"/>
    <s v="Paper &amp; Essentials"/>
    <n v="12"/>
    <x v="2"/>
    <x v="1"/>
    <n v="44"/>
    <n v="58.08"/>
    <n v="528"/>
    <n v="696.96"/>
    <n v="168.96000000000004"/>
    <x v="29"/>
    <x v="0"/>
    <x v="0"/>
  </r>
  <r>
    <d v="2023-01-31T00:00:00"/>
    <s v="P3007"/>
    <x v="22"/>
    <s v="Packaged Foods"/>
    <n v="13"/>
    <x v="2"/>
    <x v="0"/>
    <n v="105"/>
    <n v="117.6"/>
    <n v="1365"/>
    <n v="1528.8"/>
    <n v="163.79999999999995"/>
    <x v="30"/>
    <x v="0"/>
    <x v="0"/>
  </r>
  <r>
    <d v="2023-02-01T00:00:00"/>
    <s v="P3009"/>
    <x v="23"/>
    <s v="Packaged Foods"/>
    <n v="14"/>
    <x v="1"/>
    <x v="1"/>
    <n v="71"/>
    <n v="95.85"/>
    <n v="994"/>
    <n v="1341.8999999999999"/>
    <n v="347.89999999999986"/>
    <x v="0"/>
    <x v="1"/>
    <x v="0"/>
  </r>
  <r>
    <d v="2023-02-02T00:00:00"/>
    <s v="P1006"/>
    <x v="24"/>
    <s v="Personal Care"/>
    <n v="2"/>
    <x v="0"/>
    <x v="1"/>
    <n v="124"/>
    <n v="204.60000000000002"/>
    <n v="248"/>
    <n v="409.20000000000005"/>
    <n v="161.20000000000005"/>
    <x v="1"/>
    <x v="1"/>
    <x v="0"/>
  </r>
  <r>
    <d v="2023-02-03T00:00:00"/>
    <s v="P4003"/>
    <x v="25"/>
    <s v="Household Cleaning"/>
    <n v="19"/>
    <x v="0"/>
    <x v="0"/>
    <n v="16"/>
    <n v="18.240000000000002"/>
    <n v="304"/>
    <n v="346.56000000000006"/>
    <n v="42.560000000000059"/>
    <x v="2"/>
    <x v="1"/>
    <x v="0"/>
  </r>
  <r>
    <d v="2023-02-04T00:00:00"/>
    <s v="P2010"/>
    <x v="26"/>
    <s v="Beverages"/>
    <n v="19"/>
    <x v="1"/>
    <x v="1"/>
    <n v="10"/>
    <n v="14.600000000000001"/>
    <n v="190"/>
    <n v="277.40000000000003"/>
    <n v="87.400000000000034"/>
    <x v="3"/>
    <x v="1"/>
    <x v="0"/>
  </r>
  <r>
    <d v="2023-02-05T00:00:00"/>
    <s v="P1006"/>
    <x v="24"/>
    <s v="Personal Care"/>
    <n v="7"/>
    <x v="0"/>
    <x v="0"/>
    <n v="124"/>
    <n v="204.60000000000002"/>
    <n v="868"/>
    <n v="1432.2000000000003"/>
    <n v="564.20000000000027"/>
    <x v="4"/>
    <x v="1"/>
    <x v="0"/>
  </r>
  <r>
    <d v="2023-02-06T00:00:00"/>
    <s v="P5006"/>
    <x v="5"/>
    <s v="Paper &amp; Essentials"/>
    <n v="14"/>
    <x v="0"/>
    <x v="1"/>
    <n v="16"/>
    <n v="26.4"/>
    <n v="224"/>
    <n v="369.59999999999997"/>
    <n v="145.59999999999997"/>
    <x v="5"/>
    <x v="1"/>
    <x v="0"/>
  </r>
  <r>
    <d v="2023-02-07T00:00:00"/>
    <s v="P2006"/>
    <x v="20"/>
    <s v="Beverages"/>
    <n v="7"/>
    <x v="1"/>
    <x v="0"/>
    <n v="44"/>
    <n v="72.599999999999994"/>
    <n v="308"/>
    <n v="508.19999999999993"/>
    <n v="200.19999999999993"/>
    <x v="6"/>
    <x v="1"/>
    <x v="0"/>
  </r>
  <r>
    <d v="2023-02-08T00:00:00"/>
    <s v="P3010"/>
    <x v="27"/>
    <s v="Packaged Foods"/>
    <n v="10"/>
    <x v="2"/>
    <x v="1"/>
    <n v="133"/>
    <n v="194.18"/>
    <n v="1330"/>
    <n v="1941.8000000000002"/>
    <n v="611.80000000000018"/>
    <x v="7"/>
    <x v="1"/>
    <x v="0"/>
  </r>
  <r>
    <d v="2023-02-09T00:00:00"/>
    <s v="P2010"/>
    <x v="26"/>
    <s v="Beverages"/>
    <n v="18"/>
    <x v="2"/>
    <x v="1"/>
    <n v="10"/>
    <n v="14.600000000000001"/>
    <n v="180"/>
    <n v="262.8"/>
    <n v="82.800000000000011"/>
    <x v="8"/>
    <x v="1"/>
    <x v="0"/>
  </r>
  <r>
    <d v="2023-02-10T00:00:00"/>
    <s v="P2008"/>
    <x v="18"/>
    <s v="Beverages"/>
    <n v="13"/>
    <x v="1"/>
    <x v="0"/>
    <n v="133"/>
    <n v="146.30000000000001"/>
    <n v="1729"/>
    <n v="1901.9"/>
    <n v="172.90000000000009"/>
    <x v="9"/>
    <x v="1"/>
    <x v="0"/>
  </r>
  <r>
    <d v="2023-02-11T00:00:00"/>
    <s v="P5004"/>
    <x v="28"/>
    <s v="Paper &amp; Essentials"/>
    <n v="12"/>
    <x v="0"/>
    <x v="1"/>
    <n v="124"/>
    <n v="140.12"/>
    <n v="1488"/>
    <n v="1681.44"/>
    <n v="193.44000000000005"/>
    <x v="10"/>
    <x v="1"/>
    <x v="0"/>
  </r>
  <r>
    <d v="2023-02-12T00:00:00"/>
    <s v="P1010"/>
    <x v="29"/>
    <s v="Personal Care"/>
    <n v="5"/>
    <x v="0"/>
    <x v="1"/>
    <n v="123"/>
    <n v="179.58"/>
    <n v="615"/>
    <n v="897.90000000000009"/>
    <n v="282.90000000000009"/>
    <x v="11"/>
    <x v="1"/>
    <x v="0"/>
  </r>
  <r>
    <d v="2023-02-13T00:00:00"/>
    <s v="P5004"/>
    <x v="28"/>
    <s v="Paper &amp; Essentials"/>
    <n v="9"/>
    <x v="1"/>
    <x v="0"/>
    <n v="124"/>
    <n v="140.12"/>
    <n v="1116"/>
    <n v="1261.08"/>
    <n v="145.07999999999993"/>
    <x v="12"/>
    <x v="1"/>
    <x v="0"/>
  </r>
  <r>
    <d v="2023-02-14T00:00:00"/>
    <s v="P3007"/>
    <x v="22"/>
    <s v="Packaged Foods"/>
    <n v="13"/>
    <x v="0"/>
    <x v="1"/>
    <n v="105"/>
    <n v="117.6"/>
    <n v="1365"/>
    <n v="1528.8"/>
    <n v="163.79999999999995"/>
    <x v="13"/>
    <x v="1"/>
    <x v="0"/>
  </r>
  <r>
    <d v="2023-02-15T00:00:00"/>
    <s v="P3002"/>
    <x v="30"/>
    <s v="Packaged Foods"/>
    <n v="3"/>
    <x v="0"/>
    <x v="0"/>
    <n v="10"/>
    <n v="11.2"/>
    <n v="30"/>
    <n v="33.599999999999994"/>
    <n v="3.5999999999999943"/>
    <x v="14"/>
    <x v="1"/>
    <x v="0"/>
  </r>
  <r>
    <d v="2023-02-16T00:00:00"/>
    <s v="P4004"/>
    <x v="8"/>
    <s v="Household Cleaning"/>
    <n v="12"/>
    <x v="1"/>
    <x v="1"/>
    <n v="10"/>
    <n v="11.3"/>
    <n v="120"/>
    <n v="135.60000000000002"/>
    <n v="15.600000000000023"/>
    <x v="15"/>
    <x v="1"/>
    <x v="0"/>
  </r>
  <r>
    <d v="2023-02-17T00:00:00"/>
    <s v="P3005"/>
    <x v="31"/>
    <s v="Packaged Foods"/>
    <n v="7"/>
    <x v="2"/>
    <x v="0"/>
    <n v="12"/>
    <n v="16.920000000000002"/>
    <n v="84"/>
    <n v="118.44000000000001"/>
    <n v="34.440000000000012"/>
    <x v="16"/>
    <x v="1"/>
    <x v="0"/>
  </r>
  <r>
    <d v="2023-02-18T00:00:00"/>
    <s v="P5008"/>
    <x v="32"/>
    <s v="Paper &amp; Essentials"/>
    <n v="15"/>
    <x v="2"/>
    <x v="1"/>
    <n v="123"/>
    <n v="135.30000000000001"/>
    <n v="1845"/>
    <n v="2029.5000000000002"/>
    <n v="184.50000000000023"/>
    <x v="17"/>
    <x v="1"/>
    <x v="0"/>
  </r>
  <r>
    <d v="2023-02-19T00:00:00"/>
    <s v="P3002"/>
    <x v="30"/>
    <s v="Packaged Foods"/>
    <n v="8"/>
    <x v="1"/>
    <x v="1"/>
    <n v="10"/>
    <n v="11.2"/>
    <n v="80"/>
    <n v="89.6"/>
    <n v="9.5999999999999943"/>
    <x v="18"/>
    <x v="1"/>
    <x v="0"/>
  </r>
  <r>
    <d v="2023-02-20T00:00:00"/>
    <s v="P4005"/>
    <x v="19"/>
    <s v="Household Cleaning"/>
    <n v="5"/>
    <x v="0"/>
    <x v="0"/>
    <n v="123"/>
    <n v="173.43"/>
    <n v="615"/>
    <n v="867.15000000000009"/>
    <n v="252.15000000000009"/>
    <x v="19"/>
    <x v="1"/>
    <x v="0"/>
  </r>
  <r>
    <d v="2023-02-21T00:00:00"/>
    <s v="P1008"/>
    <x v="12"/>
    <s v="Personal Care"/>
    <n v="20"/>
    <x v="0"/>
    <x v="1"/>
    <n v="16"/>
    <n v="17.600000000000001"/>
    <n v="320"/>
    <n v="352"/>
    <n v="32"/>
    <x v="20"/>
    <x v="1"/>
    <x v="0"/>
  </r>
  <r>
    <d v="2023-02-22T00:00:00"/>
    <s v="P3008"/>
    <x v="6"/>
    <s v="Packaged Foods"/>
    <n v="10"/>
    <x v="1"/>
    <x v="1"/>
    <n v="44"/>
    <n v="48.4"/>
    <n v="440"/>
    <n v="484"/>
    <n v="44"/>
    <x v="21"/>
    <x v="1"/>
    <x v="0"/>
  </r>
  <r>
    <d v="2023-02-23T00:00:00"/>
    <s v="P5006"/>
    <x v="5"/>
    <s v="Paper &amp; Essentials"/>
    <n v="12"/>
    <x v="0"/>
    <x v="0"/>
    <n v="16"/>
    <n v="26.4"/>
    <n v="192"/>
    <n v="316.79999999999995"/>
    <n v="124.79999999999995"/>
    <x v="22"/>
    <x v="1"/>
    <x v="0"/>
  </r>
  <r>
    <d v="2023-02-24T00:00:00"/>
    <s v="P5010"/>
    <x v="3"/>
    <s v="Paper &amp; Essentials"/>
    <n v="5"/>
    <x v="0"/>
    <x v="1"/>
    <n v="12"/>
    <n v="17.52"/>
    <n v="60"/>
    <n v="87.6"/>
    <n v="27.599999999999994"/>
    <x v="23"/>
    <x v="1"/>
    <x v="0"/>
  </r>
  <r>
    <d v="2023-02-25T00:00:00"/>
    <s v="P5006"/>
    <x v="5"/>
    <s v="Paper &amp; Essentials"/>
    <n v="3"/>
    <x v="1"/>
    <x v="0"/>
    <n v="16"/>
    <n v="26.4"/>
    <n v="48"/>
    <n v="79.199999999999989"/>
    <n v="31.199999999999989"/>
    <x v="24"/>
    <x v="1"/>
    <x v="0"/>
  </r>
  <r>
    <d v="2023-02-26T00:00:00"/>
    <s v="P5005"/>
    <x v="33"/>
    <s v="Paper &amp; Essentials"/>
    <n v="8"/>
    <x v="2"/>
    <x v="1"/>
    <n v="10"/>
    <n v="14.100000000000001"/>
    <n v="80"/>
    <n v="112.80000000000001"/>
    <n v="32.800000000000011"/>
    <x v="25"/>
    <x v="1"/>
    <x v="0"/>
  </r>
  <r>
    <d v="2023-02-27T00:00:00"/>
    <s v="P3004"/>
    <x v="0"/>
    <s v="Packaged Foods"/>
    <n v="7"/>
    <x v="2"/>
    <x v="0"/>
    <n v="136"/>
    <n v="153.68"/>
    <n v="952"/>
    <n v="1075.76"/>
    <n v="123.75999999999999"/>
    <x v="26"/>
    <x v="1"/>
    <x v="0"/>
  </r>
  <r>
    <d v="2023-02-28T00:00:00"/>
    <s v="P3001"/>
    <x v="15"/>
    <s v="Packaged Foods"/>
    <n v="6"/>
    <x v="1"/>
    <x v="1"/>
    <n v="16"/>
    <n v="21.12"/>
    <n v="96"/>
    <n v="126.72"/>
    <n v="30.72"/>
    <x v="27"/>
    <x v="1"/>
    <x v="0"/>
  </r>
  <r>
    <d v="2023-03-01T00:00:00"/>
    <s v="P5008"/>
    <x v="32"/>
    <s v="Paper &amp; Essentials"/>
    <n v="1"/>
    <x v="0"/>
    <x v="1"/>
    <n v="123"/>
    <n v="135.30000000000001"/>
    <n v="123"/>
    <n v="135.30000000000001"/>
    <n v="12.300000000000011"/>
    <x v="0"/>
    <x v="2"/>
    <x v="0"/>
  </r>
  <r>
    <d v="2023-03-02T00:00:00"/>
    <s v="P3009"/>
    <x v="23"/>
    <s v="Packaged Foods"/>
    <n v="14"/>
    <x v="0"/>
    <x v="0"/>
    <n v="71"/>
    <n v="95.85"/>
    <n v="994"/>
    <n v="1341.8999999999999"/>
    <n v="347.89999999999986"/>
    <x v="1"/>
    <x v="2"/>
    <x v="0"/>
  </r>
  <r>
    <d v="2023-03-03T00:00:00"/>
    <s v="P3009"/>
    <x v="23"/>
    <s v="Packaged Foods"/>
    <n v="20"/>
    <x v="1"/>
    <x v="1"/>
    <n v="71"/>
    <n v="95.85"/>
    <n v="1420"/>
    <n v="1917"/>
    <n v="497"/>
    <x v="2"/>
    <x v="2"/>
    <x v="0"/>
  </r>
  <r>
    <d v="2023-03-04T00:00:00"/>
    <s v="P3007"/>
    <x v="22"/>
    <s v="Packaged Foods"/>
    <n v="13"/>
    <x v="0"/>
    <x v="1"/>
    <n v="105"/>
    <n v="117.6"/>
    <n v="1365"/>
    <n v="1528.8"/>
    <n v="163.79999999999995"/>
    <x v="3"/>
    <x v="2"/>
    <x v="0"/>
  </r>
  <r>
    <d v="2023-03-05T00:00:00"/>
    <s v="P4009"/>
    <x v="34"/>
    <s v="Household Cleaning"/>
    <n v="10"/>
    <x v="0"/>
    <x v="0"/>
    <n v="98"/>
    <n v="132.30000000000001"/>
    <n v="980"/>
    <n v="1323"/>
    <n v="343"/>
    <x v="4"/>
    <x v="2"/>
    <x v="0"/>
  </r>
  <r>
    <d v="2023-03-06T00:00:00"/>
    <s v="P2001"/>
    <x v="35"/>
    <s v="Beverages"/>
    <n v="20"/>
    <x v="1"/>
    <x v="1"/>
    <n v="136"/>
    <n v="179.52"/>
    <n v="2720"/>
    <n v="3590.4"/>
    <n v="870.40000000000009"/>
    <x v="5"/>
    <x v="2"/>
    <x v="0"/>
  </r>
  <r>
    <d v="2023-03-07T00:00:00"/>
    <s v="P5009"/>
    <x v="10"/>
    <s v="Paper &amp; Essentials"/>
    <n v="18"/>
    <x v="2"/>
    <x v="0"/>
    <n v="136"/>
    <n v="183.6"/>
    <n v="2448"/>
    <n v="3304.7999999999997"/>
    <n v="856.79999999999973"/>
    <x v="6"/>
    <x v="2"/>
    <x v="0"/>
  </r>
  <r>
    <d v="2023-03-08T00:00:00"/>
    <s v="P4003"/>
    <x v="25"/>
    <s v="Household Cleaning"/>
    <n v="20"/>
    <x v="2"/>
    <x v="1"/>
    <n v="16"/>
    <n v="18.240000000000002"/>
    <n v="320"/>
    <n v="364.80000000000007"/>
    <n v="44.800000000000068"/>
    <x v="7"/>
    <x v="2"/>
    <x v="0"/>
  </r>
  <r>
    <d v="2023-03-09T00:00:00"/>
    <s v="P4008"/>
    <x v="36"/>
    <s v="Household Cleaning"/>
    <n v="3"/>
    <x v="1"/>
    <x v="0"/>
    <n v="63"/>
    <n v="69.3"/>
    <n v="189"/>
    <n v="207.89999999999998"/>
    <n v="18.899999999999977"/>
    <x v="8"/>
    <x v="2"/>
    <x v="0"/>
  </r>
  <r>
    <d v="2023-03-10T00:00:00"/>
    <s v="P1009"/>
    <x v="37"/>
    <s v="Personal Care"/>
    <n v="17"/>
    <x v="0"/>
    <x v="1"/>
    <n v="10"/>
    <n v="13.5"/>
    <n v="170"/>
    <n v="229.5"/>
    <n v="59.5"/>
    <x v="9"/>
    <x v="2"/>
    <x v="0"/>
  </r>
  <r>
    <d v="2023-03-11T00:00:00"/>
    <s v="P1001"/>
    <x v="38"/>
    <s v="Personal Care"/>
    <n v="13"/>
    <x v="0"/>
    <x v="1"/>
    <n v="98"/>
    <n v="129.36000000000001"/>
    <n v="1274"/>
    <n v="1681.6800000000003"/>
    <n v="407.68000000000029"/>
    <x v="10"/>
    <x v="2"/>
    <x v="0"/>
  </r>
  <r>
    <d v="2023-03-12T00:00:00"/>
    <s v="P4003"/>
    <x v="25"/>
    <s v="Household Cleaning"/>
    <n v="8"/>
    <x v="1"/>
    <x v="0"/>
    <n v="16"/>
    <n v="18.240000000000002"/>
    <n v="128"/>
    <n v="145.92000000000002"/>
    <n v="17.920000000000016"/>
    <x v="11"/>
    <x v="2"/>
    <x v="0"/>
  </r>
  <r>
    <d v="2023-03-13T00:00:00"/>
    <s v="P2007"/>
    <x v="39"/>
    <s v="Beverages"/>
    <n v="6"/>
    <x v="0"/>
    <x v="1"/>
    <n v="71"/>
    <n v="79.52"/>
    <n v="426"/>
    <n v="477.12"/>
    <n v="51.120000000000005"/>
    <x v="12"/>
    <x v="2"/>
    <x v="0"/>
  </r>
  <r>
    <d v="2023-03-14T00:00:00"/>
    <s v="P4005"/>
    <x v="19"/>
    <s v="Household Cleaning"/>
    <n v="1"/>
    <x v="0"/>
    <x v="1"/>
    <n v="123"/>
    <n v="173.43"/>
    <n v="123"/>
    <n v="173.43"/>
    <n v="50.430000000000007"/>
    <x v="13"/>
    <x v="2"/>
    <x v="0"/>
  </r>
  <r>
    <d v="2023-03-15T00:00:00"/>
    <s v="P3009"/>
    <x v="23"/>
    <s v="Packaged Foods"/>
    <n v="13"/>
    <x v="1"/>
    <x v="0"/>
    <n v="71"/>
    <n v="95.85"/>
    <n v="923"/>
    <n v="1246.05"/>
    <n v="323.04999999999995"/>
    <x v="14"/>
    <x v="2"/>
    <x v="0"/>
  </r>
  <r>
    <d v="2023-03-16T00:00:00"/>
    <s v="P3005"/>
    <x v="31"/>
    <s v="Packaged Foods"/>
    <n v="16"/>
    <x v="2"/>
    <x v="1"/>
    <n v="12"/>
    <n v="16.920000000000002"/>
    <n v="192"/>
    <n v="270.72000000000003"/>
    <n v="78.720000000000027"/>
    <x v="15"/>
    <x v="2"/>
    <x v="0"/>
  </r>
  <r>
    <d v="2023-03-17T00:00:00"/>
    <s v="P3006"/>
    <x v="40"/>
    <s v="Packaged Foods"/>
    <n v="4"/>
    <x v="2"/>
    <x v="0"/>
    <n v="98"/>
    <n v="161.69999999999999"/>
    <n v="392"/>
    <n v="646.79999999999995"/>
    <n v="254.79999999999995"/>
    <x v="16"/>
    <x v="2"/>
    <x v="0"/>
  </r>
  <r>
    <d v="2023-03-18T00:00:00"/>
    <s v="P4005"/>
    <x v="19"/>
    <s v="Household Cleaning"/>
    <n v="19"/>
    <x v="1"/>
    <x v="1"/>
    <n v="123"/>
    <n v="173.43"/>
    <n v="2337"/>
    <n v="3295.17"/>
    <n v="958.17000000000007"/>
    <x v="17"/>
    <x v="2"/>
    <x v="0"/>
  </r>
  <r>
    <d v="2023-03-19T00:00:00"/>
    <s v="P1002"/>
    <x v="21"/>
    <s v="Personal Care"/>
    <n v="4"/>
    <x v="0"/>
    <x v="0"/>
    <n v="105"/>
    <n v="117.6"/>
    <n v="420"/>
    <n v="470.4"/>
    <n v="50.399999999999977"/>
    <x v="18"/>
    <x v="2"/>
    <x v="0"/>
  </r>
  <r>
    <d v="2023-03-20T00:00:00"/>
    <s v="P1006"/>
    <x v="24"/>
    <s v="Personal Care"/>
    <n v="8"/>
    <x v="0"/>
    <x v="1"/>
    <n v="124"/>
    <n v="204.60000000000002"/>
    <n v="992"/>
    <n v="1636.8000000000002"/>
    <n v="644.80000000000018"/>
    <x v="19"/>
    <x v="2"/>
    <x v="0"/>
  </r>
  <r>
    <d v="2023-03-21T00:00:00"/>
    <s v="P1004"/>
    <x v="41"/>
    <s v="Personal Care"/>
    <n v="9"/>
    <x v="1"/>
    <x v="1"/>
    <n v="71"/>
    <n v="80.23"/>
    <n v="639"/>
    <n v="722.07"/>
    <n v="83.07000000000005"/>
    <x v="20"/>
    <x v="2"/>
    <x v="0"/>
  </r>
  <r>
    <d v="2023-03-22T00:00:00"/>
    <s v="P2009"/>
    <x v="42"/>
    <s v="Beverages"/>
    <n v="14"/>
    <x v="0"/>
    <x v="0"/>
    <n v="124"/>
    <n v="167.4"/>
    <n v="1736"/>
    <n v="2343.6"/>
    <n v="607.59999999999991"/>
    <x v="21"/>
    <x v="2"/>
    <x v="0"/>
  </r>
  <r>
    <d v="2023-03-23T00:00:00"/>
    <s v="P3005"/>
    <x v="31"/>
    <s v="Packaged Foods"/>
    <n v="19"/>
    <x v="0"/>
    <x v="1"/>
    <n v="12"/>
    <n v="16.920000000000002"/>
    <n v="228"/>
    <n v="321.48"/>
    <n v="93.480000000000018"/>
    <x v="22"/>
    <x v="2"/>
    <x v="0"/>
  </r>
  <r>
    <d v="2023-03-24T00:00:00"/>
    <s v="P2006"/>
    <x v="20"/>
    <s v="Beverages"/>
    <n v="18"/>
    <x v="1"/>
    <x v="1"/>
    <n v="44"/>
    <n v="72.599999999999994"/>
    <n v="792"/>
    <n v="1306.8"/>
    <n v="514.79999999999995"/>
    <x v="23"/>
    <x v="2"/>
    <x v="0"/>
  </r>
  <r>
    <d v="2023-03-25T00:00:00"/>
    <s v="P4009"/>
    <x v="34"/>
    <s v="Household Cleaning"/>
    <n v="4"/>
    <x v="2"/>
    <x v="0"/>
    <n v="98"/>
    <n v="132.30000000000001"/>
    <n v="392"/>
    <n v="529.20000000000005"/>
    <n v="137.20000000000005"/>
    <x v="24"/>
    <x v="2"/>
    <x v="0"/>
  </r>
  <r>
    <d v="2023-03-26T00:00:00"/>
    <s v="P2010"/>
    <x v="26"/>
    <s v="Beverages"/>
    <n v="12"/>
    <x v="2"/>
    <x v="1"/>
    <n v="10"/>
    <n v="14.600000000000001"/>
    <n v="120"/>
    <n v="175.20000000000002"/>
    <n v="55.200000000000017"/>
    <x v="25"/>
    <x v="2"/>
    <x v="0"/>
  </r>
  <r>
    <d v="2023-03-27T00:00:00"/>
    <s v="P3009"/>
    <x v="23"/>
    <s v="Packaged Foods"/>
    <n v="18"/>
    <x v="1"/>
    <x v="0"/>
    <n v="71"/>
    <n v="95.85"/>
    <n v="1278"/>
    <n v="1725.3"/>
    <n v="447.29999999999995"/>
    <x v="26"/>
    <x v="2"/>
    <x v="0"/>
  </r>
  <r>
    <d v="2023-03-28T00:00:00"/>
    <s v="P3001"/>
    <x v="15"/>
    <s v="Packaged Foods"/>
    <n v="6"/>
    <x v="0"/>
    <x v="1"/>
    <n v="16"/>
    <n v="21.12"/>
    <n v="96"/>
    <n v="126.72"/>
    <n v="30.72"/>
    <x v="27"/>
    <x v="2"/>
    <x v="0"/>
  </r>
  <r>
    <d v="2023-03-29T00:00:00"/>
    <s v="P4007"/>
    <x v="43"/>
    <s v="Household Cleaning"/>
    <n v="14"/>
    <x v="0"/>
    <x v="0"/>
    <n v="12"/>
    <n v="13.44"/>
    <n v="168"/>
    <n v="188.16"/>
    <n v="20.159999999999997"/>
    <x v="28"/>
    <x v="2"/>
    <x v="0"/>
  </r>
  <r>
    <d v="2023-03-30T00:00:00"/>
    <s v="P2005"/>
    <x v="44"/>
    <s v="Beverages"/>
    <n v="13"/>
    <x v="1"/>
    <x v="1"/>
    <n v="105"/>
    <n v="148.05000000000001"/>
    <n v="1365"/>
    <n v="1924.65"/>
    <n v="559.65000000000009"/>
    <x v="29"/>
    <x v="2"/>
    <x v="0"/>
  </r>
  <r>
    <d v="2023-03-31T00:00:00"/>
    <s v="P3007"/>
    <x v="22"/>
    <s v="Packaged Foods"/>
    <n v="17"/>
    <x v="0"/>
    <x v="1"/>
    <n v="105"/>
    <n v="117.6"/>
    <n v="1785"/>
    <n v="1999.1999999999998"/>
    <n v="214.19999999999982"/>
    <x v="30"/>
    <x v="2"/>
    <x v="0"/>
  </r>
  <r>
    <d v="2023-04-01T00:00:00"/>
    <s v="P3002"/>
    <x v="30"/>
    <s v="Packaged Foods"/>
    <n v="13"/>
    <x v="0"/>
    <x v="0"/>
    <n v="10"/>
    <n v="11.2"/>
    <n v="130"/>
    <n v="145.6"/>
    <n v="15.599999999999994"/>
    <x v="0"/>
    <x v="3"/>
    <x v="0"/>
  </r>
  <r>
    <d v="2023-04-02T00:00:00"/>
    <s v="P4007"/>
    <x v="43"/>
    <s v="Household Cleaning"/>
    <n v="19"/>
    <x v="1"/>
    <x v="1"/>
    <n v="12"/>
    <n v="13.44"/>
    <n v="228"/>
    <n v="255.35999999999999"/>
    <n v="27.359999999999985"/>
    <x v="1"/>
    <x v="3"/>
    <x v="0"/>
  </r>
  <r>
    <d v="2023-04-03T00:00:00"/>
    <s v="P2004"/>
    <x v="16"/>
    <s v="Beverages"/>
    <n v="11"/>
    <x v="2"/>
    <x v="1"/>
    <n v="98"/>
    <n v="110.74"/>
    <n v="1078"/>
    <n v="1218.1399999999999"/>
    <n v="140.13999999999987"/>
    <x v="2"/>
    <x v="3"/>
    <x v="0"/>
  </r>
  <r>
    <d v="2023-04-04T00:00:00"/>
    <s v="P3009"/>
    <x v="23"/>
    <s v="Packaged Foods"/>
    <n v="15"/>
    <x v="2"/>
    <x v="0"/>
    <n v="71"/>
    <n v="95.85"/>
    <n v="1065"/>
    <n v="1437.75"/>
    <n v="372.75"/>
    <x v="3"/>
    <x v="3"/>
    <x v="0"/>
  </r>
  <r>
    <d v="2023-04-05T00:00:00"/>
    <s v="P2009"/>
    <x v="42"/>
    <s v="Beverages"/>
    <n v="11"/>
    <x v="1"/>
    <x v="1"/>
    <n v="124"/>
    <n v="167.4"/>
    <n v="1364"/>
    <n v="1841.4"/>
    <n v="477.40000000000009"/>
    <x v="4"/>
    <x v="3"/>
    <x v="0"/>
  </r>
  <r>
    <d v="2023-04-06T00:00:00"/>
    <s v="P1008"/>
    <x v="12"/>
    <s v="Personal Care"/>
    <n v="7"/>
    <x v="0"/>
    <x v="0"/>
    <n v="16"/>
    <n v="17.600000000000001"/>
    <n v="112"/>
    <n v="123.20000000000002"/>
    <n v="11.200000000000017"/>
    <x v="5"/>
    <x v="3"/>
    <x v="0"/>
  </r>
  <r>
    <d v="2023-04-07T00:00:00"/>
    <s v="P4009"/>
    <x v="34"/>
    <s v="Household Cleaning"/>
    <n v="10"/>
    <x v="0"/>
    <x v="1"/>
    <n v="98"/>
    <n v="132.30000000000001"/>
    <n v="980"/>
    <n v="1323"/>
    <n v="343"/>
    <x v="6"/>
    <x v="3"/>
    <x v="0"/>
  </r>
  <r>
    <d v="2023-04-08T00:00:00"/>
    <s v="P4003"/>
    <x v="25"/>
    <s v="Household Cleaning"/>
    <n v="7"/>
    <x v="1"/>
    <x v="0"/>
    <n v="16"/>
    <n v="18.240000000000002"/>
    <n v="112"/>
    <n v="127.68"/>
    <n v="15.680000000000007"/>
    <x v="7"/>
    <x v="3"/>
    <x v="0"/>
  </r>
  <r>
    <d v="2023-04-09T00:00:00"/>
    <s v="P4004"/>
    <x v="8"/>
    <s v="Household Cleaning"/>
    <n v="4"/>
    <x v="0"/>
    <x v="1"/>
    <n v="10"/>
    <n v="11.3"/>
    <n v="40"/>
    <n v="45.2"/>
    <n v="5.2000000000000028"/>
    <x v="8"/>
    <x v="3"/>
    <x v="0"/>
  </r>
  <r>
    <d v="2023-04-10T00:00:00"/>
    <s v="P1010"/>
    <x v="29"/>
    <s v="Personal Care"/>
    <n v="6"/>
    <x v="0"/>
    <x v="1"/>
    <n v="123"/>
    <n v="179.58"/>
    <n v="738"/>
    <n v="1077.48"/>
    <n v="339.48"/>
    <x v="9"/>
    <x v="3"/>
    <x v="0"/>
  </r>
  <r>
    <d v="2023-04-11T00:00:00"/>
    <s v="P1001"/>
    <x v="38"/>
    <s v="Personal Care"/>
    <n v="4"/>
    <x v="1"/>
    <x v="0"/>
    <n v="98"/>
    <n v="129.36000000000001"/>
    <n v="392"/>
    <n v="517.44000000000005"/>
    <n v="125.44000000000005"/>
    <x v="10"/>
    <x v="3"/>
    <x v="0"/>
  </r>
  <r>
    <d v="2023-04-12T00:00:00"/>
    <s v="P5009"/>
    <x v="10"/>
    <s v="Paper &amp; Essentials"/>
    <n v="9"/>
    <x v="2"/>
    <x v="1"/>
    <n v="136"/>
    <n v="183.6"/>
    <n v="1224"/>
    <n v="1652.3999999999999"/>
    <n v="428.39999999999986"/>
    <x v="11"/>
    <x v="3"/>
    <x v="0"/>
  </r>
  <r>
    <d v="2023-04-13T00:00:00"/>
    <s v="P1008"/>
    <x v="12"/>
    <s v="Personal Care"/>
    <n v="9"/>
    <x v="2"/>
    <x v="1"/>
    <n v="16"/>
    <n v="17.600000000000001"/>
    <n v="144"/>
    <n v="158.4"/>
    <n v="14.400000000000006"/>
    <x v="12"/>
    <x v="3"/>
    <x v="0"/>
  </r>
  <r>
    <d v="2023-04-14T00:00:00"/>
    <s v="P3005"/>
    <x v="31"/>
    <s v="Packaged Foods"/>
    <n v="2"/>
    <x v="1"/>
    <x v="0"/>
    <n v="12"/>
    <n v="16.920000000000002"/>
    <n v="24"/>
    <n v="33.840000000000003"/>
    <n v="9.8400000000000034"/>
    <x v="13"/>
    <x v="3"/>
    <x v="0"/>
  </r>
  <r>
    <d v="2023-04-15T00:00:00"/>
    <s v="P3005"/>
    <x v="31"/>
    <s v="Packaged Foods"/>
    <n v="15"/>
    <x v="0"/>
    <x v="1"/>
    <n v="12"/>
    <n v="16.920000000000002"/>
    <n v="180"/>
    <n v="253.8"/>
    <n v="73.800000000000011"/>
    <x v="14"/>
    <x v="3"/>
    <x v="0"/>
  </r>
  <r>
    <d v="2023-04-16T00:00:00"/>
    <s v="P2006"/>
    <x v="20"/>
    <s v="Beverages"/>
    <n v="3"/>
    <x v="0"/>
    <x v="0"/>
    <n v="44"/>
    <n v="72.599999999999994"/>
    <n v="132"/>
    <n v="217.79999999999998"/>
    <n v="85.799999999999983"/>
    <x v="15"/>
    <x v="3"/>
    <x v="0"/>
  </r>
  <r>
    <d v="2023-04-17T00:00:00"/>
    <s v="P2006"/>
    <x v="20"/>
    <s v="Beverages"/>
    <n v="14"/>
    <x v="1"/>
    <x v="1"/>
    <n v="44"/>
    <n v="72.599999999999994"/>
    <n v="616"/>
    <n v="1016.3999999999999"/>
    <n v="400.39999999999986"/>
    <x v="16"/>
    <x v="3"/>
    <x v="0"/>
  </r>
  <r>
    <d v="2023-04-18T00:00:00"/>
    <s v="P5009"/>
    <x v="10"/>
    <s v="Paper &amp; Essentials"/>
    <n v="3"/>
    <x v="0"/>
    <x v="0"/>
    <n v="136"/>
    <n v="183.6"/>
    <n v="408"/>
    <n v="550.79999999999995"/>
    <n v="142.79999999999995"/>
    <x v="17"/>
    <x v="3"/>
    <x v="0"/>
  </r>
  <r>
    <d v="2023-04-19T00:00:00"/>
    <s v="P5010"/>
    <x v="3"/>
    <s v="Paper &amp; Essentials"/>
    <n v="19"/>
    <x v="0"/>
    <x v="1"/>
    <n v="12"/>
    <n v="17.52"/>
    <n v="228"/>
    <n v="332.88"/>
    <n v="104.88"/>
    <x v="18"/>
    <x v="3"/>
    <x v="0"/>
  </r>
  <r>
    <d v="2023-04-20T00:00:00"/>
    <s v="P1005"/>
    <x v="14"/>
    <s v="Personal Care"/>
    <n v="2"/>
    <x v="1"/>
    <x v="1"/>
    <n v="133"/>
    <n v="187.53"/>
    <n v="266"/>
    <n v="375.06"/>
    <n v="109.06"/>
    <x v="19"/>
    <x v="3"/>
    <x v="0"/>
  </r>
  <r>
    <d v="2023-04-21T00:00:00"/>
    <s v="P2001"/>
    <x v="35"/>
    <s v="Beverages"/>
    <n v="8"/>
    <x v="2"/>
    <x v="0"/>
    <n v="136"/>
    <n v="179.52"/>
    <n v="1088"/>
    <n v="1436.16"/>
    <n v="348.16000000000008"/>
    <x v="20"/>
    <x v="3"/>
    <x v="0"/>
  </r>
  <r>
    <d v="2023-04-22T00:00:00"/>
    <s v="P5008"/>
    <x v="32"/>
    <s v="Paper &amp; Essentials"/>
    <n v="10"/>
    <x v="2"/>
    <x v="1"/>
    <n v="123"/>
    <n v="135.30000000000001"/>
    <n v="1230"/>
    <n v="1353"/>
    <n v="123"/>
    <x v="21"/>
    <x v="3"/>
    <x v="0"/>
  </r>
  <r>
    <d v="2023-04-23T00:00:00"/>
    <s v="P3008"/>
    <x v="6"/>
    <s v="Packaged Foods"/>
    <n v="12"/>
    <x v="1"/>
    <x v="1"/>
    <n v="44"/>
    <n v="48.4"/>
    <n v="528"/>
    <n v="580.79999999999995"/>
    <n v="52.799999999999955"/>
    <x v="22"/>
    <x v="3"/>
    <x v="0"/>
  </r>
  <r>
    <d v="2023-04-24T00:00:00"/>
    <s v="P4001"/>
    <x v="7"/>
    <s v="Household Cleaning"/>
    <n v="13"/>
    <x v="0"/>
    <x v="0"/>
    <n v="124"/>
    <n v="163.68"/>
    <n v="1612"/>
    <n v="2127.84"/>
    <n v="515.84000000000015"/>
    <x v="23"/>
    <x v="3"/>
    <x v="0"/>
  </r>
  <r>
    <d v="2023-04-25T00:00:00"/>
    <s v="P5002"/>
    <x v="45"/>
    <s v="Paper &amp; Essentials"/>
    <n v="12"/>
    <x v="0"/>
    <x v="1"/>
    <n v="71"/>
    <n v="79.52"/>
    <n v="852"/>
    <n v="954.24"/>
    <n v="102.24000000000001"/>
    <x v="24"/>
    <x v="3"/>
    <x v="0"/>
  </r>
  <r>
    <d v="2023-04-26T00:00:00"/>
    <s v="P2010"/>
    <x v="26"/>
    <s v="Beverages"/>
    <n v="18"/>
    <x v="1"/>
    <x v="0"/>
    <n v="10"/>
    <n v="14.600000000000001"/>
    <n v="180"/>
    <n v="262.8"/>
    <n v="82.800000000000011"/>
    <x v="25"/>
    <x v="3"/>
    <x v="0"/>
  </r>
  <r>
    <d v="2023-04-27T00:00:00"/>
    <s v="P3009"/>
    <x v="23"/>
    <s v="Packaged Foods"/>
    <n v="13"/>
    <x v="0"/>
    <x v="1"/>
    <n v="71"/>
    <n v="95.85"/>
    <n v="923"/>
    <n v="1246.05"/>
    <n v="323.04999999999995"/>
    <x v="26"/>
    <x v="3"/>
    <x v="0"/>
  </r>
  <r>
    <d v="2023-04-28T00:00:00"/>
    <s v="P2005"/>
    <x v="44"/>
    <s v="Beverages"/>
    <n v="4"/>
    <x v="0"/>
    <x v="0"/>
    <n v="105"/>
    <n v="148.05000000000001"/>
    <n v="420"/>
    <n v="592.20000000000005"/>
    <n v="172.20000000000005"/>
    <x v="27"/>
    <x v="3"/>
    <x v="0"/>
  </r>
  <r>
    <d v="2023-04-29T00:00:00"/>
    <s v="P5010"/>
    <x v="3"/>
    <s v="Paper &amp; Essentials"/>
    <n v="9"/>
    <x v="1"/>
    <x v="1"/>
    <n v="12"/>
    <n v="17.52"/>
    <n v="108"/>
    <n v="157.68"/>
    <n v="49.680000000000007"/>
    <x v="28"/>
    <x v="3"/>
    <x v="0"/>
  </r>
  <r>
    <d v="2023-04-30T00:00:00"/>
    <s v="P1002"/>
    <x v="21"/>
    <s v="Personal Care"/>
    <n v="1"/>
    <x v="2"/>
    <x v="1"/>
    <n v="105"/>
    <n v="117.6"/>
    <n v="105"/>
    <n v="117.6"/>
    <n v="12.599999999999994"/>
    <x v="29"/>
    <x v="3"/>
    <x v="0"/>
  </r>
  <r>
    <d v="2023-05-01T00:00:00"/>
    <s v="P3010"/>
    <x v="27"/>
    <s v="Packaged Foods"/>
    <n v="3"/>
    <x v="2"/>
    <x v="0"/>
    <n v="133"/>
    <n v="194.18"/>
    <n v="399"/>
    <n v="582.54"/>
    <n v="183.53999999999996"/>
    <x v="0"/>
    <x v="4"/>
    <x v="0"/>
  </r>
  <r>
    <d v="2023-05-02T00:00:00"/>
    <s v="P5004"/>
    <x v="28"/>
    <s v="Paper &amp; Essentials"/>
    <n v="19"/>
    <x v="1"/>
    <x v="1"/>
    <n v="124"/>
    <n v="140.12"/>
    <n v="2356"/>
    <n v="2662.28"/>
    <n v="306.2800000000002"/>
    <x v="1"/>
    <x v="4"/>
    <x v="0"/>
  </r>
  <r>
    <d v="2023-05-03T00:00:00"/>
    <s v="P3004"/>
    <x v="0"/>
    <s v="Packaged Foods"/>
    <n v="6"/>
    <x v="0"/>
    <x v="1"/>
    <n v="136"/>
    <n v="153.68"/>
    <n v="816"/>
    <n v="922.08"/>
    <n v="106.08000000000004"/>
    <x v="2"/>
    <x v="4"/>
    <x v="0"/>
  </r>
  <r>
    <d v="2023-05-04T00:00:00"/>
    <s v="P2001"/>
    <x v="35"/>
    <s v="Beverages"/>
    <n v="2"/>
    <x v="0"/>
    <x v="0"/>
    <n v="136"/>
    <n v="179.52"/>
    <n v="272"/>
    <n v="359.04"/>
    <n v="87.04000000000002"/>
    <x v="3"/>
    <x v="4"/>
    <x v="0"/>
  </r>
  <r>
    <d v="2023-05-05T00:00:00"/>
    <s v="P2006"/>
    <x v="20"/>
    <s v="Beverages"/>
    <n v="14"/>
    <x v="1"/>
    <x v="1"/>
    <n v="44"/>
    <n v="72.599999999999994"/>
    <n v="616"/>
    <n v="1016.3999999999999"/>
    <n v="400.39999999999986"/>
    <x v="4"/>
    <x v="4"/>
    <x v="0"/>
  </r>
  <r>
    <d v="2023-05-06T00:00:00"/>
    <s v="P4008"/>
    <x v="36"/>
    <s v="Household Cleaning"/>
    <n v="13"/>
    <x v="0"/>
    <x v="0"/>
    <n v="63"/>
    <n v="69.3"/>
    <n v="819"/>
    <n v="900.9"/>
    <n v="81.899999999999977"/>
    <x v="5"/>
    <x v="4"/>
    <x v="0"/>
  </r>
  <r>
    <d v="2023-05-07T00:00:00"/>
    <s v="P1009"/>
    <x v="37"/>
    <s v="Personal Care"/>
    <n v="8"/>
    <x v="0"/>
    <x v="1"/>
    <n v="10"/>
    <n v="13.5"/>
    <n v="80"/>
    <n v="108"/>
    <n v="28"/>
    <x v="6"/>
    <x v="4"/>
    <x v="0"/>
  </r>
  <r>
    <d v="2023-05-08T00:00:00"/>
    <s v="P3008"/>
    <x v="6"/>
    <s v="Packaged Foods"/>
    <n v="20"/>
    <x v="1"/>
    <x v="0"/>
    <n v="44"/>
    <n v="48.4"/>
    <n v="880"/>
    <n v="968"/>
    <n v="88"/>
    <x v="7"/>
    <x v="4"/>
    <x v="0"/>
  </r>
  <r>
    <d v="2023-05-09T00:00:00"/>
    <s v="P3005"/>
    <x v="31"/>
    <s v="Packaged Foods"/>
    <n v="18"/>
    <x v="2"/>
    <x v="1"/>
    <n v="12"/>
    <n v="16.920000000000002"/>
    <n v="216"/>
    <n v="304.56000000000006"/>
    <n v="88.560000000000059"/>
    <x v="8"/>
    <x v="4"/>
    <x v="0"/>
  </r>
  <r>
    <d v="2023-05-10T00:00:00"/>
    <s v="P1001"/>
    <x v="38"/>
    <s v="Personal Care"/>
    <n v="13"/>
    <x v="2"/>
    <x v="1"/>
    <n v="98"/>
    <n v="129.36000000000001"/>
    <n v="1274"/>
    <n v="1681.6800000000003"/>
    <n v="407.68000000000029"/>
    <x v="9"/>
    <x v="4"/>
    <x v="0"/>
  </r>
  <r>
    <d v="2023-05-11T00:00:00"/>
    <s v="P5003"/>
    <x v="46"/>
    <s v="Paper &amp; Essentials"/>
    <n v="20"/>
    <x v="1"/>
    <x v="0"/>
    <n v="133"/>
    <n v="151.62"/>
    <n v="2660"/>
    <n v="3032.4"/>
    <n v="372.40000000000009"/>
    <x v="10"/>
    <x v="4"/>
    <x v="0"/>
  </r>
  <r>
    <d v="2023-05-12T00:00:00"/>
    <s v="P5002"/>
    <x v="45"/>
    <s v="Paper &amp; Essentials"/>
    <n v="8"/>
    <x v="0"/>
    <x v="1"/>
    <n v="71"/>
    <n v="79.52"/>
    <n v="568"/>
    <n v="636.16"/>
    <n v="68.159999999999968"/>
    <x v="11"/>
    <x v="4"/>
    <x v="0"/>
  </r>
  <r>
    <d v="2023-05-13T00:00:00"/>
    <s v="P5008"/>
    <x v="32"/>
    <s v="Paper &amp; Essentials"/>
    <n v="1"/>
    <x v="0"/>
    <x v="1"/>
    <n v="123"/>
    <n v="135.30000000000001"/>
    <n v="123"/>
    <n v="135.30000000000001"/>
    <n v="12.300000000000011"/>
    <x v="12"/>
    <x v="4"/>
    <x v="0"/>
  </r>
  <r>
    <d v="2023-05-14T00:00:00"/>
    <s v="P3005"/>
    <x v="31"/>
    <s v="Packaged Foods"/>
    <n v="13"/>
    <x v="1"/>
    <x v="0"/>
    <n v="12"/>
    <n v="16.920000000000002"/>
    <n v="156"/>
    <n v="219.96000000000004"/>
    <n v="63.960000000000036"/>
    <x v="13"/>
    <x v="4"/>
    <x v="0"/>
  </r>
  <r>
    <d v="2023-05-15T00:00:00"/>
    <s v="P4009"/>
    <x v="34"/>
    <s v="Household Cleaning"/>
    <n v="17"/>
    <x v="0"/>
    <x v="1"/>
    <n v="98"/>
    <n v="132.30000000000001"/>
    <n v="1666"/>
    <n v="2249.1000000000004"/>
    <n v="583.10000000000036"/>
    <x v="14"/>
    <x v="4"/>
    <x v="0"/>
  </r>
  <r>
    <d v="2023-05-16T00:00:00"/>
    <s v="P2008"/>
    <x v="18"/>
    <s v="Beverages"/>
    <n v="6"/>
    <x v="0"/>
    <x v="0"/>
    <n v="133"/>
    <n v="146.30000000000001"/>
    <n v="798"/>
    <n v="877.80000000000007"/>
    <n v="79.800000000000068"/>
    <x v="15"/>
    <x v="4"/>
    <x v="0"/>
  </r>
  <r>
    <d v="2023-05-17T00:00:00"/>
    <s v="P1004"/>
    <x v="41"/>
    <s v="Personal Care"/>
    <n v="2"/>
    <x v="1"/>
    <x v="1"/>
    <n v="71"/>
    <n v="80.23"/>
    <n v="142"/>
    <n v="160.46"/>
    <n v="18.460000000000008"/>
    <x v="16"/>
    <x v="4"/>
    <x v="0"/>
  </r>
  <r>
    <d v="2023-05-18T00:00:00"/>
    <s v="P5008"/>
    <x v="32"/>
    <s v="Paper &amp; Essentials"/>
    <n v="9"/>
    <x v="2"/>
    <x v="0"/>
    <n v="123"/>
    <n v="135.30000000000001"/>
    <n v="1107"/>
    <n v="1217.7"/>
    <n v="110.70000000000005"/>
    <x v="17"/>
    <x v="4"/>
    <x v="0"/>
  </r>
  <r>
    <d v="2023-05-19T00:00:00"/>
    <s v="P5008"/>
    <x v="32"/>
    <s v="Paper &amp; Essentials"/>
    <n v="11"/>
    <x v="2"/>
    <x v="1"/>
    <n v="123"/>
    <n v="135.30000000000001"/>
    <n v="1353"/>
    <n v="1488.3000000000002"/>
    <n v="135.30000000000018"/>
    <x v="18"/>
    <x v="4"/>
    <x v="0"/>
  </r>
  <r>
    <d v="2023-05-20T00:00:00"/>
    <s v="P2002"/>
    <x v="9"/>
    <s v="Beverages"/>
    <n v="7"/>
    <x v="1"/>
    <x v="1"/>
    <n v="12"/>
    <n v="13.44"/>
    <n v="84"/>
    <n v="94.08"/>
    <n v="10.079999999999998"/>
    <x v="19"/>
    <x v="4"/>
    <x v="0"/>
  </r>
  <r>
    <d v="2023-05-21T00:00:00"/>
    <s v="P3007"/>
    <x v="22"/>
    <s v="Packaged Foods"/>
    <n v="6"/>
    <x v="0"/>
    <x v="0"/>
    <n v="105"/>
    <n v="117.6"/>
    <n v="630"/>
    <n v="705.59999999999991"/>
    <n v="75.599999999999909"/>
    <x v="20"/>
    <x v="4"/>
    <x v="0"/>
  </r>
  <r>
    <d v="2023-05-22T00:00:00"/>
    <s v="P3002"/>
    <x v="30"/>
    <s v="Packaged Foods"/>
    <n v="20"/>
    <x v="0"/>
    <x v="1"/>
    <n v="10"/>
    <n v="11.2"/>
    <n v="200"/>
    <n v="224"/>
    <n v="24"/>
    <x v="21"/>
    <x v="4"/>
    <x v="0"/>
  </r>
  <r>
    <d v="2023-05-23T00:00:00"/>
    <s v="P5004"/>
    <x v="28"/>
    <s v="Paper &amp; Essentials"/>
    <n v="13"/>
    <x v="1"/>
    <x v="1"/>
    <n v="124"/>
    <n v="140.12"/>
    <n v="1612"/>
    <n v="1821.56"/>
    <n v="209.55999999999995"/>
    <x v="22"/>
    <x v="4"/>
    <x v="0"/>
  </r>
  <r>
    <d v="2023-05-24T00:00:00"/>
    <s v="P5007"/>
    <x v="11"/>
    <s v="Paper &amp; Essentials"/>
    <n v="1"/>
    <x v="0"/>
    <x v="0"/>
    <n v="10"/>
    <n v="11.2"/>
    <n v="10"/>
    <n v="11.2"/>
    <n v="1.1999999999999993"/>
    <x v="23"/>
    <x v="4"/>
    <x v="0"/>
  </r>
  <r>
    <d v="2023-05-25T00:00:00"/>
    <s v="P1004"/>
    <x v="41"/>
    <s v="Personal Care"/>
    <n v="8"/>
    <x v="0"/>
    <x v="1"/>
    <n v="71"/>
    <n v="80.23"/>
    <n v="568"/>
    <n v="641.84"/>
    <n v="73.840000000000032"/>
    <x v="24"/>
    <x v="4"/>
    <x v="0"/>
  </r>
  <r>
    <d v="2023-05-26T00:00:00"/>
    <s v="P4006"/>
    <x v="47"/>
    <s v="Household Cleaning"/>
    <n v="7"/>
    <x v="1"/>
    <x v="0"/>
    <n v="136"/>
    <n v="224.4"/>
    <n v="952"/>
    <n v="1570.8"/>
    <n v="618.79999999999995"/>
    <x v="25"/>
    <x v="4"/>
    <x v="0"/>
  </r>
  <r>
    <d v="2023-05-27T00:00:00"/>
    <s v="P5001"/>
    <x v="1"/>
    <s v="Paper &amp; Essentials"/>
    <n v="15"/>
    <x v="2"/>
    <x v="1"/>
    <n v="44"/>
    <n v="58.08"/>
    <n v="660"/>
    <n v="871.19999999999993"/>
    <n v="211.19999999999993"/>
    <x v="26"/>
    <x v="4"/>
    <x v="0"/>
  </r>
  <r>
    <d v="2023-05-28T00:00:00"/>
    <s v="P2008"/>
    <x v="18"/>
    <s v="Beverages"/>
    <n v="20"/>
    <x v="2"/>
    <x v="0"/>
    <n v="133"/>
    <n v="146.30000000000001"/>
    <n v="2660"/>
    <n v="2926"/>
    <n v="266"/>
    <x v="27"/>
    <x v="4"/>
    <x v="0"/>
  </r>
  <r>
    <d v="2023-05-29T00:00:00"/>
    <s v="P3007"/>
    <x v="22"/>
    <s v="Packaged Foods"/>
    <n v="6"/>
    <x v="1"/>
    <x v="1"/>
    <n v="105"/>
    <n v="117.6"/>
    <n v="630"/>
    <n v="705.59999999999991"/>
    <n v="75.599999999999909"/>
    <x v="28"/>
    <x v="4"/>
    <x v="0"/>
  </r>
  <r>
    <d v="2023-05-30T00:00:00"/>
    <s v="P3004"/>
    <x v="0"/>
    <s v="Packaged Foods"/>
    <n v="10"/>
    <x v="0"/>
    <x v="1"/>
    <n v="136"/>
    <n v="153.68"/>
    <n v="1360"/>
    <n v="1536.8000000000002"/>
    <n v="176.80000000000018"/>
    <x v="29"/>
    <x v="4"/>
    <x v="0"/>
  </r>
  <r>
    <d v="2023-05-31T00:00:00"/>
    <s v="P2003"/>
    <x v="48"/>
    <s v="Beverages"/>
    <n v="19"/>
    <x v="0"/>
    <x v="0"/>
    <n v="63"/>
    <n v="71.819999999999993"/>
    <n v="1197"/>
    <n v="1364.58"/>
    <n v="167.57999999999993"/>
    <x v="30"/>
    <x v="4"/>
    <x v="0"/>
  </r>
  <r>
    <d v="2023-06-01T00:00:00"/>
    <s v="P5007"/>
    <x v="11"/>
    <s v="Paper &amp; Essentials"/>
    <n v="1"/>
    <x v="1"/>
    <x v="1"/>
    <n v="10"/>
    <n v="11.2"/>
    <n v="10"/>
    <n v="11.2"/>
    <n v="1.1999999999999993"/>
    <x v="0"/>
    <x v="5"/>
    <x v="0"/>
  </r>
  <r>
    <d v="2023-06-02T00:00:00"/>
    <s v="P1004"/>
    <x v="41"/>
    <s v="Personal Care"/>
    <n v="4"/>
    <x v="0"/>
    <x v="1"/>
    <n v="71"/>
    <n v="80.23"/>
    <n v="284"/>
    <n v="320.92"/>
    <n v="36.920000000000016"/>
    <x v="1"/>
    <x v="5"/>
    <x v="0"/>
  </r>
  <r>
    <d v="2023-06-03T00:00:00"/>
    <s v="P5008"/>
    <x v="32"/>
    <s v="Paper &amp; Essentials"/>
    <n v="17"/>
    <x v="0"/>
    <x v="0"/>
    <n v="123"/>
    <n v="135.30000000000001"/>
    <n v="2091"/>
    <n v="2300.1000000000004"/>
    <n v="209.10000000000036"/>
    <x v="2"/>
    <x v="5"/>
    <x v="0"/>
  </r>
  <r>
    <d v="2023-06-04T00:00:00"/>
    <s v="P2007"/>
    <x v="39"/>
    <s v="Beverages"/>
    <n v="7"/>
    <x v="1"/>
    <x v="1"/>
    <n v="71"/>
    <n v="79.52"/>
    <n v="497"/>
    <n v="556.64"/>
    <n v="59.639999999999986"/>
    <x v="3"/>
    <x v="5"/>
    <x v="0"/>
  </r>
  <r>
    <d v="2023-06-05T00:00:00"/>
    <s v="P5001"/>
    <x v="1"/>
    <s v="Paper &amp; Essentials"/>
    <n v="18"/>
    <x v="2"/>
    <x v="0"/>
    <n v="44"/>
    <n v="58.08"/>
    <n v="792"/>
    <n v="1045.44"/>
    <n v="253.44000000000005"/>
    <x v="4"/>
    <x v="5"/>
    <x v="0"/>
  </r>
  <r>
    <d v="2023-06-06T00:00:00"/>
    <s v="P1010"/>
    <x v="29"/>
    <s v="Personal Care"/>
    <n v="6"/>
    <x v="2"/>
    <x v="1"/>
    <n v="123"/>
    <n v="179.58"/>
    <n v="738"/>
    <n v="1077.48"/>
    <n v="339.48"/>
    <x v="5"/>
    <x v="5"/>
    <x v="0"/>
  </r>
  <r>
    <d v="2023-06-07T00:00:00"/>
    <s v="P2001"/>
    <x v="35"/>
    <s v="Beverages"/>
    <n v="11"/>
    <x v="1"/>
    <x v="0"/>
    <n v="136"/>
    <n v="179.52"/>
    <n v="1496"/>
    <n v="1974.72"/>
    <n v="478.72"/>
    <x v="6"/>
    <x v="5"/>
    <x v="0"/>
  </r>
  <r>
    <d v="2023-06-08T00:00:00"/>
    <s v="P4003"/>
    <x v="25"/>
    <s v="Household Cleaning"/>
    <n v="9"/>
    <x v="0"/>
    <x v="1"/>
    <n v="16"/>
    <n v="18.240000000000002"/>
    <n v="144"/>
    <n v="164.16000000000003"/>
    <n v="20.160000000000025"/>
    <x v="7"/>
    <x v="5"/>
    <x v="0"/>
  </r>
  <r>
    <d v="2023-06-09T00:00:00"/>
    <s v="P1001"/>
    <x v="38"/>
    <s v="Personal Care"/>
    <n v="9"/>
    <x v="0"/>
    <x v="1"/>
    <n v="98"/>
    <n v="129.36000000000001"/>
    <n v="882"/>
    <n v="1164.2400000000002"/>
    <n v="282.24000000000024"/>
    <x v="8"/>
    <x v="5"/>
    <x v="0"/>
  </r>
  <r>
    <d v="2023-06-10T00:00:00"/>
    <s v="P3006"/>
    <x v="40"/>
    <s v="Packaged Foods"/>
    <n v="11"/>
    <x v="1"/>
    <x v="0"/>
    <n v="98"/>
    <n v="161.69999999999999"/>
    <n v="1078"/>
    <n v="1778.6999999999998"/>
    <n v="700.69999999999982"/>
    <x v="9"/>
    <x v="5"/>
    <x v="0"/>
  </r>
  <r>
    <d v="2023-06-11T00:00:00"/>
    <s v="P1004"/>
    <x v="41"/>
    <s v="Personal Care"/>
    <n v="15"/>
    <x v="0"/>
    <x v="1"/>
    <n v="71"/>
    <n v="80.23"/>
    <n v="1065"/>
    <n v="1203.45"/>
    <n v="138.45000000000005"/>
    <x v="10"/>
    <x v="5"/>
    <x v="0"/>
  </r>
  <r>
    <d v="2023-06-12T00:00:00"/>
    <s v="P4002"/>
    <x v="49"/>
    <s v="Household Cleaning"/>
    <n v="5"/>
    <x v="0"/>
    <x v="1"/>
    <n v="10"/>
    <n v="11.2"/>
    <n v="50"/>
    <n v="56"/>
    <n v="6"/>
    <x v="11"/>
    <x v="5"/>
    <x v="0"/>
  </r>
  <r>
    <d v="2023-06-13T00:00:00"/>
    <s v="P1006"/>
    <x v="24"/>
    <s v="Personal Care"/>
    <n v="14"/>
    <x v="1"/>
    <x v="0"/>
    <n v="124"/>
    <n v="204.60000000000002"/>
    <n v="1736"/>
    <n v="2864.4000000000005"/>
    <n v="1128.4000000000005"/>
    <x v="12"/>
    <x v="5"/>
    <x v="0"/>
  </r>
  <r>
    <d v="2023-06-14T00:00:00"/>
    <s v="P2009"/>
    <x v="42"/>
    <s v="Beverages"/>
    <n v="1"/>
    <x v="2"/>
    <x v="1"/>
    <n v="124"/>
    <n v="167.4"/>
    <n v="124"/>
    <n v="167.4"/>
    <n v="43.400000000000006"/>
    <x v="13"/>
    <x v="5"/>
    <x v="0"/>
  </r>
  <r>
    <d v="2023-06-15T00:00:00"/>
    <s v="P1004"/>
    <x v="41"/>
    <s v="Personal Care"/>
    <n v="6"/>
    <x v="2"/>
    <x v="0"/>
    <n v="71"/>
    <n v="80.23"/>
    <n v="426"/>
    <n v="481.38"/>
    <n v="55.379999999999995"/>
    <x v="14"/>
    <x v="5"/>
    <x v="0"/>
  </r>
  <r>
    <d v="2023-06-16T00:00:00"/>
    <s v="P4002"/>
    <x v="49"/>
    <s v="Household Cleaning"/>
    <n v="9"/>
    <x v="1"/>
    <x v="1"/>
    <n v="10"/>
    <n v="11.2"/>
    <n v="90"/>
    <n v="100.8"/>
    <n v="10.799999999999997"/>
    <x v="15"/>
    <x v="5"/>
    <x v="0"/>
  </r>
  <r>
    <d v="2023-06-17T00:00:00"/>
    <s v="P1010"/>
    <x v="29"/>
    <s v="Personal Care"/>
    <n v="20"/>
    <x v="0"/>
    <x v="0"/>
    <n v="123"/>
    <n v="179.58"/>
    <n v="2460"/>
    <n v="3591.6000000000004"/>
    <n v="1131.6000000000004"/>
    <x v="16"/>
    <x v="5"/>
    <x v="0"/>
  </r>
  <r>
    <d v="2023-06-18T00:00:00"/>
    <s v="P4010"/>
    <x v="13"/>
    <s v="Household Cleaning"/>
    <n v="13"/>
    <x v="0"/>
    <x v="1"/>
    <n v="105"/>
    <n v="153.30000000000001"/>
    <n v="1365"/>
    <n v="1992.9"/>
    <n v="627.90000000000009"/>
    <x v="17"/>
    <x v="5"/>
    <x v="0"/>
  </r>
  <r>
    <d v="2023-06-19T00:00:00"/>
    <s v="P3002"/>
    <x v="30"/>
    <s v="Packaged Foods"/>
    <n v="7"/>
    <x v="1"/>
    <x v="1"/>
    <n v="10"/>
    <n v="11.2"/>
    <n v="70"/>
    <n v="78.399999999999991"/>
    <n v="8.3999999999999915"/>
    <x v="18"/>
    <x v="5"/>
    <x v="0"/>
  </r>
  <r>
    <d v="2023-06-20T00:00:00"/>
    <s v="P2006"/>
    <x v="20"/>
    <s v="Beverages"/>
    <n v="14"/>
    <x v="0"/>
    <x v="0"/>
    <n v="44"/>
    <n v="72.599999999999994"/>
    <n v="616"/>
    <n v="1016.3999999999999"/>
    <n v="400.39999999999986"/>
    <x v="19"/>
    <x v="5"/>
    <x v="0"/>
  </r>
  <r>
    <d v="2023-06-21T00:00:00"/>
    <s v="P3006"/>
    <x v="40"/>
    <s v="Packaged Foods"/>
    <n v="6"/>
    <x v="0"/>
    <x v="1"/>
    <n v="98"/>
    <n v="161.69999999999999"/>
    <n v="588"/>
    <n v="970.19999999999993"/>
    <n v="382.19999999999993"/>
    <x v="20"/>
    <x v="5"/>
    <x v="0"/>
  </r>
  <r>
    <d v="2023-06-22T00:00:00"/>
    <s v="P3004"/>
    <x v="0"/>
    <s v="Packaged Foods"/>
    <n v="6"/>
    <x v="1"/>
    <x v="1"/>
    <n v="136"/>
    <n v="153.68"/>
    <n v="816"/>
    <n v="922.08"/>
    <n v="106.08000000000004"/>
    <x v="21"/>
    <x v="5"/>
    <x v="0"/>
  </r>
  <r>
    <d v="2023-06-23T00:00:00"/>
    <s v="P1007"/>
    <x v="4"/>
    <s v="Personal Care"/>
    <n v="5"/>
    <x v="2"/>
    <x v="0"/>
    <n v="10"/>
    <n v="11.2"/>
    <n v="50"/>
    <n v="56"/>
    <n v="6"/>
    <x v="22"/>
    <x v="5"/>
    <x v="0"/>
  </r>
  <r>
    <d v="2023-06-24T00:00:00"/>
    <s v="P3002"/>
    <x v="30"/>
    <s v="Packaged Foods"/>
    <n v="18"/>
    <x v="2"/>
    <x v="1"/>
    <n v="10"/>
    <n v="11.2"/>
    <n v="180"/>
    <n v="201.6"/>
    <n v="21.599999999999994"/>
    <x v="23"/>
    <x v="5"/>
    <x v="0"/>
  </r>
  <r>
    <d v="2023-06-25T00:00:00"/>
    <s v="P5007"/>
    <x v="11"/>
    <s v="Paper &amp; Essentials"/>
    <n v="13"/>
    <x v="1"/>
    <x v="0"/>
    <n v="10"/>
    <n v="11.2"/>
    <n v="130"/>
    <n v="145.6"/>
    <n v="15.599999999999994"/>
    <x v="24"/>
    <x v="5"/>
    <x v="0"/>
  </r>
  <r>
    <d v="2023-06-26T00:00:00"/>
    <s v="P2004"/>
    <x v="16"/>
    <s v="Beverages"/>
    <n v="1"/>
    <x v="0"/>
    <x v="1"/>
    <n v="98"/>
    <n v="110.74"/>
    <n v="98"/>
    <n v="110.74"/>
    <n v="12.739999999999995"/>
    <x v="25"/>
    <x v="5"/>
    <x v="0"/>
  </r>
  <r>
    <d v="2023-06-27T00:00:00"/>
    <s v="P1007"/>
    <x v="4"/>
    <s v="Personal Care"/>
    <n v="6"/>
    <x v="0"/>
    <x v="0"/>
    <n v="10"/>
    <n v="11.2"/>
    <n v="60"/>
    <n v="67.199999999999989"/>
    <n v="7.1999999999999886"/>
    <x v="26"/>
    <x v="5"/>
    <x v="0"/>
  </r>
  <r>
    <d v="2023-06-28T00:00:00"/>
    <s v="P1006"/>
    <x v="24"/>
    <s v="Personal Care"/>
    <n v="9"/>
    <x v="1"/>
    <x v="1"/>
    <n v="124"/>
    <n v="204.60000000000002"/>
    <n v="1116"/>
    <n v="1841.4"/>
    <n v="725.40000000000009"/>
    <x v="27"/>
    <x v="5"/>
    <x v="0"/>
  </r>
  <r>
    <d v="2023-06-29T00:00:00"/>
    <s v="P1006"/>
    <x v="24"/>
    <s v="Personal Care"/>
    <n v="17"/>
    <x v="0"/>
    <x v="1"/>
    <n v="124"/>
    <n v="204.60000000000002"/>
    <n v="2108"/>
    <n v="3478.2000000000003"/>
    <n v="1370.2000000000003"/>
    <x v="28"/>
    <x v="5"/>
    <x v="0"/>
  </r>
  <r>
    <d v="2023-06-30T00:00:00"/>
    <s v="P2009"/>
    <x v="42"/>
    <s v="Beverages"/>
    <n v="11"/>
    <x v="0"/>
    <x v="0"/>
    <n v="124"/>
    <n v="167.4"/>
    <n v="1364"/>
    <n v="1841.4"/>
    <n v="477.40000000000009"/>
    <x v="29"/>
    <x v="5"/>
    <x v="0"/>
  </r>
  <r>
    <d v="2023-07-01T00:00:00"/>
    <s v="P4001"/>
    <x v="7"/>
    <s v="Household Cleaning"/>
    <n v="11"/>
    <x v="1"/>
    <x v="1"/>
    <n v="124"/>
    <n v="163.68"/>
    <n v="1364"/>
    <n v="1800.48"/>
    <n v="436.48"/>
    <x v="0"/>
    <x v="6"/>
    <x v="0"/>
  </r>
  <r>
    <d v="2023-07-02T00:00:00"/>
    <s v="P1001"/>
    <x v="38"/>
    <s v="Personal Care"/>
    <n v="14"/>
    <x v="2"/>
    <x v="1"/>
    <n v="98"/>
    <n v="129.36000000000001"/>
    <n v="1372"/>
    <n v="1811.0400000000002"/>
    <n v="439.04000000000019"/>
    <x v="1"/>
    <x v="6"/>
    <x v="0"/>
  </r>
  <r>
    <d v="2023-07-03T00:00:00"/>
    <s v="P5003"/>
    <x v="46"/>
    <s v="Paper &amp; Essentials"/>
    <n v="1"/>
    <x v="2"/>
    <x v="0"/>
    <n v="133"/>
    <n v="151.62"/>
    <n v="133"/>
    <n v="151.62"/>
    <n v="18.620000000000005"/>
    <x v="2"/>
    <x v="6"/>
    <x v="0"/>
  </r>
  <r>
    <d v="2023-07-04T00:00:00"/>
    <s v="P5004"/>
    <x v="28"/>
    <s v="Paper &amp; Essentials"/>
    <n v="17"/>
    <x v="1"/>
    <x v="1"/>
    <n v="124"/>
    <n v="140.12"/>
    <n v="2108"/>
    <n v="2382.04"/>
    <n v="274.03999999999996"/>
    <x v="3"/>
    <x v="6"/>
    <x v="0"/>
  </r>
  <r>
    <d v="2023-07-05T00:00:00"/>
    <s v="P5005"/>
    <x v="33"/>
    <s v="Paper &amp; Essentials"/>
    <n v="20"/>
    <x v="0"/>
    <x v="0"/>
    <n v="10"/>
    <n v="14.100000000000001"/>
    <n v="200"/>
    <n v="282"/>
    <n v="82"/>
    <x v="4"/>
    <x v="6"/>
    <x v="0"/>
  </r>
  <r>
    <d v="2023-07-06T00:00:00"/>
    <s v="P2002"/>
    <x v="9"/>
    <s v="Beverages"/>
    <n v="18"/>
    <x v="0"/>
    <x v="1"/>
    <n v="12"/>
    <n v="13.44"/>
    <n v="216"/>
    <n v="241.92"/>
    <n v="25.919999999999987"/>
    <x v="5"/>
    <x v="6"/>
    <x v="0"/>
  </r>
  <r>
    <d v="2023-07-07T00:00:00"/>
    <s v="P1002"/>
    <x v="21"/>
    <s v="Personal Care"/>
    <n v="16"/>
    <x v="1"/>
    <x v="0"/>
    <n v="105"/>
    <n v="117.6"/>
    <n v="1680"/>
    <n v="1881.6"/>
    <n v="201.59999999999991"/>
    <x v="6"/>
    <x v="6"/>
    <x v="0"/>
  </r>
  <r>
    <d v="2023-07-08T00:00:00"/>
    <s v="P1006"/>
    <x v="24"/>
    <s v="Personal Care"/>
    <n v="5"/>
    <x v="0"/>
    <x v="1"/>
    <n v="124"/>
    <n v="204.60000000000002"/>
    <n v="620"/>
    <n v="1023.0000000000001"/>
    <n v="403.00000000000011"/>
    <x v="7"/>
    <x v="6"/>
    <x v="0"/>
  </r>
  <r>
    <d v="2023-07-09T00:00:00"/>
    <s v="P2004"/>
    <x v="16"/>
    <s v="Beverages"/>
    <n v="19"/>
    <x v="0"/>
    <x v="1"/>
    <n v="98"/>
    <n v="110.74"/>
    <n v="1862"/>
    <n v="2104.06"/>
    <n v="242.05999999999995"/>
    <x v="8"/>
    <x v="6"/>
    <x v="0"/>
  </r>
  <r>
    <d v="2023-07-10T00:00:00"/>
    <s v="P3010"/>
    <x v="27"/>
    <s v="Packaged Foods"/>
    <n v="15"/>
    <x v="1"/>
    <x v="0"/>
    <n v="133"/>
    <n v="194.18"/>
    <n v="1995"/>
    <n v="2912.7000000000003"/>
    <n v="917.70000000000027"/>
    <x v="9"/>
    <x v="6"/>
    <x v="0"/>
  </r>
  <r>
    <d v="2023-07-11T00:00:00"/>
    <s v="P3009"/>
    <x v="23"/>
    <s v="Packaged Foods"/>
    <n v="12"/>
    <x v="2"/>
    <x v="1"/>
    <n v="71"/>
    <n v="95.85"/>
    <n v="852"/>
    <n v="1150.1999999999998"/>
    <n v="298.19999999999982"/>
    <x v="10"/>
    <x v="6"/>
    <x v="0"/>
  </r>
  <r>
    <d v="2023-07-12T00:00:00"/>
    <s v="P2007"/>
    <x v="39"/>
    <s v="Beverages"/>
    <n v="17"/>
    <x v="2"/>
    <x v="1"/>
    <n v="71"/>
    <n v="79.52"/>
    <n v="1207"/>
    <n v="1351.84"/>
    <n v="144.83999999999992"/>
    <x v="11"/>
    <x v="6"/>
    <x v="0"/>
  </r>
  <r>
    <d v="2023-07-13T00:00:00"/>
    <s v="P2003"/>
    <x v="48"/>
    <s v="Beverages"/>
    <n v="13"/>
    <x v="1"/>
    <x v="0"/>
    <n v="63"/>
    <n v="71.819999999999993"/>
    <n v="819"/>
    <n v="933.65999999999985"/>
    <n v="114.65999999999985"/>
    <x v="12"/>
    <x v="6"/>
    <x v="0"/>
  </r>
  <r>
    <d v="2023-07-14T00:00:00"/>
    <s v="P4003"/>
    <x v="25"/>
    <s v="Household Cleaning"/>
    <n v="13"/>
    <x v="0"/>
    <x v="1"/>
    <n v="16"/>
    <n v="18.240000000000002"/>
    <n v="208"/>
    <n v="237.12000000000003"/>
    <n v="29.120000000000033"/>
    <x v="13"/>
    <x v="6"/>
    <x v="0"/>
  </r>
  <r>
    <d v="2023-07-15T00:00:00"/>
    <s v="P4001"/>
    <x v="7"/>
    <s v="Household Cleaning"/>
    <n v="18"/>
    <x v="0"/>
    <x v="0"/>
    <n v="124"/>
    <n v="163.68"/>
    <n v="2232"/>
    <n v="2946.2400000000002"/>
    <n v="714.24000000000024"/>
    <x v="14"/>
    <x v="6"/>
    <x v="0"/>
  </r>
  <r>
    <d v="2023-07-16T00:00:00"/>
    <s v="P1007"/>
    <x v="4"/>
    <s v="Personal Care"/>
    <n v="5"/>
    <x v="1"/>
    <x v="1"/>
    <n v="10"/>
    <n v="11.2"/>
    <n v="50"/>
    <n v="56"/>
    <n v="6"/>
    <x v="15"/>
    <x v="6"/>
    <x v="0"/>
  </r>
  <r>
    <d v="2023-07-17T00:00:00"/>
    <s v="P2009"/>
    <x v="42"/>
    <s v="Beverages"/>
    <n v="10"/>
    <x v="0"/>
    <x v="0"/>
    <n v="124"/>
    <n v="167.4"/>
    <n v="1240"/>
    <n v="1674"/>
    <n v="434"/>
    <x v="16"/>
    <x v="6"/>
    <x v="0"/>
  </r>
  <r>
    <d v="2023-07-18T00:00:00"/>
    <s v="P3005"/>
    <x v="31"/>
    <s v="Packaged Foods"/>
    <n v="17"/>
    <x v="0"/>
    <x v="1"/>
    <n v="12"/>
    <n v="16.920000000000002"/>
    <n v="204"/>
    <n v="287.64000000000004"/>
    <n v="83.640000000000043"/>
    <x v="17"/>
    <x v="6"/>
    <x v="0"/>
  </r>
  <r>
    <d v="2023-07-19T00:00:00"/>
    <s v="P2006"/>
    <x v="20"/>
    <s v="Beverages"/>
    <n v="5"/>
    <x v="1"/>
    <x v="1"/>
    <n v="44"/>
    <n v="72.599999999999994"/>
    <n v="220"/>
    <n v="363"/>
    <n v="143"/>
    <x v="18"/>
    <x v="6"/>
    <x v="0"/>
  </r>
  <r>
    <d v="2023-07-20T00:00:00"/>
    <s v="P5010"/>
    <x v="3"/>
    <s v="Paper &amp; Essentials"/>
    <n v="13"/>
    <x v="2"/>
    <x v="0"/>
    <n v="12"/>
    <n v="17.52"/>
    <n v="156"/>
    <n v="227.76"/>
    <n v="71.759999999999991"/>
    <x v="19"/>
    <x v="6"/>
    <x v="0"/>
  </r>
  <r>
    <d v="2023-07-21T00:00:00"/>
    <s v="P1002"/>
    <x v="21"/>
    <s v="Personal Care"/>
    <n v="17"/>
    <x v="2"/>
    <x v="1"/>
    <n v="105"/>
    <n v="117.6"/>
    <n v="1785"/>
    <n v="1999.1999999999998"/>
    <n v="214.19999999999982"/>
    <x v="20"/>
    <x v="6"/>
    <x v="0"/>
  </r>
  <r>
    <d v="2023-07-22T00:00:00"/>
    <s v="P2006"/>
    <x v="20"/>
    <s v="Beverages"/>
    <n v="20"/>
    <x v="1"/>
    <x v="1"/>
    <n v="44"/>
    <n v="72.599999999999994"/>
    <n v="880"/>
    <n v="1452"/>
    <n v="572"/>
    <x v="21"/>
    <x v="6"/>
    <x v="0"/>
  </r>
  <r>
    <d v="2023-07-23T00:00:00"/>
    <s v="P3002"/>
    <x v="30"/>
    <s v="Packaged Foods"/>
    <n v="12"/>
    <x v="0"/>
    <x v="0"/>
    <n v="10"/>
    <n v="11.2"/>
    <n v="120"/>
    <n v="134.39999999999998"/>
    <n v="14.399999999999977"/>
    <x v="22"/>
    <x v="6"/>
    <x v="0"/>
  </r>
  <r>
    <d v="2023-07-24T00:00:00"/>
    <s v="P2009"/>
    <x v="42"/>
    <s v="Beverages"/>
    <n v="12"/>
    <x v="0"/>
    <x v="1"/>
    <n v="124"/>
    <n v="167.4"/>
    <n v="1488"/>
    <n v="2008.8000000000002"/>
    <n v="520.80000000000018"/>
    <x v="23"/>
    <x v="6"/>
    <x v="0"/>
  </r>
  <r>
    <d v="2023-07-25T00:00:00"/>
    <s v="P2006"/>
    <x v="20"/>
    <s v="Beverages"/>
    <n v="12"/>
    <x v="1"/>
    <x v="0"/>
    <n v="44"/>
    <n v="72.599999999999994"/>
    <n v="528"/>
    <n v="871.19999999999993"/>
    <n v="343.19999999999993"/>
    <x v="24"/>
    <x v="6"/>
    <x v="0"/>
  </r>
  <r>
    <d v="2023-07-26T00:00:00"/>
    <s v="P3006"/>
    <x v="40"/>
    <s v="Packaged Foods"/>
    <n v="14"/>
    <x v="0"/>
    <x v="1"/>
    <n v="98"/>
    <n v="161.69999999999999"/>
    <n v="1372"/>
    <n v="2263.7999999999997"/>
    <n v="891.79999999999973"/>
    <x v="25"/>
    <x v="6"/>
    <x v="0"/>
  </r>
  <r>
    <d v="2023-07-27T00:00:00"/>
    <s v="P1008"/>
    <x v="12"/>
    <s v="Personal Care"/>
    <n v="10"/>
    <x v="0"/>
    <x v="0"/>
    <n v="16"/>
    <n v="17.600000000000001"/>
    <n v="160"/>
    <n v="176"/>
    <n v="16"/>
    <x v="26"/>
    <x v="6"/>
    <x v="0"/>
  </r>
  <r>
    <d v="2023-07-28T00:00:00"/>
    <s v="P5005"/>
    <x v="33"/>
    <s v="Paper &amp; Essentials"/>
    <n v="9"/>
    <x v="1"/>
    <x v="1"/>
    <n v="10"/>
    <n v="14.100000000000001"/>
    <n v="90"/>
    <n v="126.9"/>
    <n v="36.900000000000006"/>
    <x v="27"/>
    <x v="6"/>
    <x v="0"/>
  </r>
  <r>
    <d v="2023-07-29T00:00:00"/>
    <s v="P2002"/>
    <x v="9"/>
    <s v="Beverages"/>
    <n v="9"/>
    <x v="2"/>
    <x v="1"/>
    <n v="12"/>
    <n v="13.44"/>
    <n v="108"/>
    <n v="120.96"/>
    <n v="12.959999999999994"/>
    <x v="28"/>
    <x v="6"/>
    <x v="0"/>
  </r>
  <r>
    <d v="2023-07-30T00:00:00"/>
    <s v="P5008"/>
    <x v="32"/>
    <s v="Paper &amp; Essentials"/>
    <n v="1"/>
    <x v="2"/>
    <x v="0"/>
    <n v="123"/>
    <n v="135.30000000000001"/>
    <n v="123"/>
    <n v="135.30000000000001"/>
    <n v="12.300000000000011"/>
    <x v="29"/>
    <x v="6"/>
    <x v="0"/>
  </r>
  <r>
    <d v="2023-07-31T00:00:00"/>
    <s v="P3010"/>
    <x v="27"/>
    <s v="Packaged Foods"/>
    <n v="4"/>
    <x v="1"/>
    <x v="1"/>
    <n v="133"/>
    <n v="194.18"/>
    <n v="532"/>
    <n v="776.72"/>
    <n v="244.72000000000003"/>
    <x v="30"/>
    <x v="6"/>
    <x v="0"/>
  </r>
  <r>
    <d v="2023-08-01T00:00:00"/>
    <s v="P1003"/>
    <x v="17"/>
    <s v="Personal Care"/>
    <n v="13"/>
    <x v="0"/>
    <x v="1"/>
    <n v="44"/>
    <n v="50.16"/>
    <n v="572"/>
    <n v="652.07999999999993"/>
    <n v="80.079999999999927"/>
    <x v="0"/>
    <x v="7"/>
    <x v="0"/>
  </r>
  <r>
    <d v="2023-08-02T00:00:00"/>
    <s v="P5002"/>
    <x v="45"/>
    <s v="Paper &amp; Essentials"/>
    <n v="7"/>
    <x v="0"/>
    <x v="0"/>
    <n v="71"/>
    <n v="79.52"/>
    <n v="497"/>
    <n v="556.64"/>
    <n v="59.639999999999986"/>
    <x v="1"/>
    <x v="7"/>
    <x v="0"/>
  </r>
  <r>
    <d v="2023-08-03T00:00:00"/>
    <s v="P3004"/>
    <x v="0"/>
    <s v="Packaged Foods"/>
    <n v="6"/>
    <x v="1"/>
    <x v="1"/>
    <n v="136"/>
    <n v="153.68"/>
    <n v="816"/>
    <n v="922.08"/>
    <n v="106.08000000000004"/>
    <x v="2"/>
    <x v="7"/>
    <x v="0"/>
  </r>
  <r>
    <d v="2023-08-04T00:00:00"/>
    <s v="P4010"/>
    <x v="13"/>
    <s v="Household Cleaning"/>
    <n v="14"/>
    <x v="0"/>
    <x v="0"/>
    <n v="105"/>
    <n v="153.30000000000001"/>
    <n v="1470"/>
    <n v="2146.2000000000003"/>
    <n v="676.20000000000027"/>
    <x v="3"/>
    <x v="7"/>
    <x v="0"/>
  </r>
  <r>
    <d v="2023-08-05T00:00:00"/>
    <s v="P2002"/>
    <x v="9"/>
    <s v="Beverages"/>
    <n v="9"/>
    <x v="0"/>
    <x v="1"/>
    <n v="12"/>
    <n v="13.44"/>
    <n v="108"/>
    <n v="120.96"/>
    <n v="12.959999999999994"/>
    <x v="4"/>
    <x v="7"/>
    <x v="0"/>
  </r>
  <r>
    <d v="2023-08-06T00:00:00"/>
    <s v="P1007"/>
    <x v="4"/>
    <s v="Personal Care"/>
    <n v="10"/>
    <x v="1"/>
    <x v="0"/>
    <n v="10"/>
    <n v="11.2"/>
    <n v="100"/>
    <n v="112"/>
    <n v="12"/>
    <x v="5"/>
    <x v="7"/>
    <x v="0"/>
  </r>
  <r>
    <d v="2023-08-07T00:00:00"/>
    <s v="P2001"/>
    <x v="35"/>
    <s v="Beverages"/>
    <n v="8"/>
    <x v="2"/>
    <x v="1"/>
    <n v="136"/>
    <n v="179.52"/>
    <n v="1088"/>
    <n v="1436.16"/>
    <n v="348.16000000000008"/>
    <x v="6"/>
    <x v="7"/>
    <x v="0"/>
  </r>
  <r>
    <d v="2023-08-08T00:00:00"/>
    <s v="P3002"/>
    <x v="30"/>
    <s v="Packaged Foods"/>
    <n v="20"/>
    <x v="2"/>
    <x v="1"/>
    <n v="10"/>
    <n v="11.2"/>
    <n v="200"/>
    <n v="224"/>
    <n v="24"/>
    <x v="7"/>
    <x v="7"/>
    <x v="0"/>
  </r>
  <r>
    <d v="2023-08-09T00:00:00"/>
    <s v="P2006"/>
    <x v="20"/>
    <s v="Beverages"/>
    <n v="6"/>
    <x v="1"/>
    <x v="0"/>
    <n v="44"/>
    <n v="72.599999999999994"/>
    <n v="264"/>
    <n v="435.59999999999997"/>
    <n v="171.59999999999997"/>
    <x v="8"/>
    <x v="7"/>
    <x v="0"/>
  </r>
  <r>
    <d v="2023-08-10T00:00:00"/>
    <s v="P1007"/>
    <x v="4"/>
    <s v="Personal Care"/>
    <n v="16"/>
    <x v="0"/>
    <x v="1"/>
    <n v="10"/>
    <n v="11.2"/>
    <n v="160"/>
    <n v="179.2"/>
    <n v="19.199999999999989"/>
    <x v="9"/>
    <x v="7"/>
    <x v="0"/>
  </r>
  <r>
    <d v="2023-08-11T00:00:00"/>
    <s v="P1008"/>
    <x v="12"/>
    <s v="Personal Care"/>
    <n v="2"/>
    <x v="0"/>
    <x v="1"/>
    <n v="16"/>
    <n v="17.600000000000001"/>
    <n v="32"/>
    <n v="35.200000000000003"/>
    <n v="3.2000000000000028"/>
    <x v="10"/>
    <x v="7"/>
    <x v="0"/>
  </r>
  <r>
    <d v="2023-08-12T00:00:00"/>
    <s v="P2004"/>
    <x v="16"/>
    <s v="Beverages"/>
    <n v="20"/>
    <x v="1"/>
    <x v="0"/>
    <n v="98"/>
    <n v="110.74"/>
    <n v="1960"/>
    <n v="2214.7999999999997"/>
    <n v="254.79999999999973"/>
    <x v="11"/>
    <x v="7"/>
    <x v="0"/>
  </r>
  <r>
    <d v="2023-08-13T00:00:00"/>
    <s v="P3003"/>
    <x v="2"/>
    <s v="Packaged Foods"/>
    <n v="14"/>
    <x v="0"/>
    <x v="1"/>
    <n v="123"/>
    <n v="140.22"/>
    <n v="1722"/>
    <n v="1963.08"/>
    <n v="241.07999999999993"/>
    <x v="12"/>
    <x v="7"/>
    <x v="0"/>
  </r>
  <r>
    <d v="2023-08-14T00:00:00"/>
    <s v="P5010"/>
    <x v="3"/>
    <s v="Paper &amp; Essentials"/>
    <n v="4"/>
    <x v="0"/>
    <x v="0"/>
    <n v="12"/>
    <n v="17.52"/>
    <n v="48"/>
    <n v="70.08"/>
    <n v="22.08"/>
    <x v="13"/>
    <x v="7"/>
    <x v="0"/>
  </r>
  <r>
    <d v="2023-08-15T00:00:00"/>
    <s v="P2001"/>
    <x v="35"/>
    <s v="Beverages"/>
    <n v="4"/>
    <x v="1"/>
    <x v="1"/>
    <n v="136"/>
    <n v="179.52"/>
    <n v="544"/>
    <n v="718.08"/>
    <n v="174.08000000000004"/>
    <x v="14"/>
    <x v="7"/>
    <x v="0"/>
  </r>
  <r>
    <d v="2023-08-16T00:00:00"/>
    <s v="P5007"/>
    <x v="11"/>
    <s v="Paper &amp; Essentials"/>
    <n v="17"/>
    <x v="2"/>
    <x v="0"/>
    <n v="10"/>
    <n v="11.2"/>
    <n v="170"/>
    <n v="190.39999999999998"/>
    <n v="20.399999999999977"/>
    <x v="15"/>
    <x v="7"/>
    <x v="0"/>
  </r>
  <r>
    <d v="2023-08-17T00:00:00"/>
    <s v="P2001"/>
    <x v="35"/>
    <s v="Beverages"/>
    <n v="18"/>
    <x v="2"/>
    <x v="1"/>
    <n v="136"/>
    <n v="179.52"/>
    <n v="2448"/>
    <n v="3231.36"/>
    <n v="783.36000000000013"/>
    <x v="16"/>
    <x v="7"/>
    <x v="0"/>
  </r>
  <r>
    <d v="2023-08-18T00:00:00"/>
    <s v="P4006"/>
    <x v="47"/>
    <s v="Household Cleaning"/>
    <n v="11"/>
    <x v="1"/>
    <x v="1"/>
    <n v="136"/>
    <n v="224.4"/>
    <n v="1496"/>
    <n v="2468.4"/>
    <n v="972.40000000000009"/>
    <x v="17"/>
    <x v="7"/>
    <x v="0"/>
  </r>
  <r>
    <d v="2023-08-19T00:00:00"/>
    <s v="P2007"/>
    <x v="39"/>
    <s v="Beverages"/>
    <n v="6"/>
    <x v="0"/>
    <x v="0"/>
    <n v="71"/>
    <n v="79.52"/>
    <n v="426"/>
    <n v="477.12"/>
    <n v="51.120000000000005"/>
    <x v="18"/>
    <x v="7"/>
    <x v="0"/>
  </r>
  <r>
    <d v="2023-08-20T00:00:00"/>
    <s v="P3007"/>
    <x v="22"/>
    <s v="Packaged Foods"/>
    <n v="19"/>
    <x v="0"/>
    <x v="1"/>
    <n v="105"/>
    <n v="117.6"/>
    <n v="1995"/>
    <n v="2234.4"/>
    <n v="239.40000000000009"/>
    <x v="19"/>
    <x v="7"/>
    <x v="0"/>
  </r>
  <r>
    <d v="2023-08-21T00:00:00"/>
    <s v="P5003"/>
    <x v="46"/>
    <s v="Paper &amp; Essentials"/>
    <n v="16"/>
    <x v="1"/>
    <x v="1"/>
    <n v="133"/>
    <n v="151.62"/>
    <n v="2128"/>
    <n v="2425.92"/>
    <n v="297.92000000000007"/>
    <x v="20"/>
    <x v="7"/>
    <x v="0"/>
  </r>
  <r>
    <d v="2023-08-22T00:00:00"/>
    <s v="P3010"/>
    <x v="27"/>
    <s v="Packaged Foods"/>
    <n v="2"/>
    <x v="0"/>
    <x v="0"/>
    <n v="133"/>
    <n v="194.18"/>
    <n v="266"/>
    <n v="388.36"/>
    <n v="122.36000000000001"/>
    <x v="21"/>
    <x v="7"/>
    <x v="0"/>
  </r>
  <r>
    <d v="2023-08-23T00:00:00"/>
    <s v="P1002"/>
    <x v="21"/>
    <s v="Personal Care"/>
    <n v="18"/>
    <x v="0"/>
    <x v="1"/>
    <n v="105"/>
    <n v="117.6"/>
    <n v="1890"/>
    <n v="2116.7999999999997"/>
    <n v="226.79999999999973"/>
    <x v="22"/>
    <x v="7"/>
    <x v="0"/>
  </r>
  <r>
    <d v="2023-08-24T00:00:00"/>
    <s v="P5006"/>
    <x v="5"/>
    <s v="Paper &amp; Essentials"/>
    <n v="10"/>
    <x v="1"/>
    <x v="0"/>
    <n v="16"/>
    <n v="26.4"/>
    <n v="160"/>
    <n v="264"/>
    <n v="104"/>
    <x v="23"/>
    <x v="7"/>
    <x v="0"/>
  </r>
  <r>
    <d v="2023-08-25T00:00:00"/>
    <s v="P5010"/>
    <x v="3"/>
    <s v="Paper &amp; Essentials"/>
    <n v="16"/>
    <x v="2"/>
    <x v="1"/>
    <n v="12"/>
    <n v="17.52"/>
    <n v="192"/>
    <n v="280.32"/>
    <n v="88.32"/>
    <x v="24"/>
    <x v="7"/>
    <x v="0"/>
  </r>
  <r>
    <d v="2023-08-26T00:00:00"/>
    <s v="P1004"/>
    <x v="41"/>
    <s v="Personal Care"/>
    <n v="17"/>
    <x v="2"/>
    <x v="0"/>
    <n v="71"/>
    <n v="80.23"/>
    <n v="1207"/>
    <n v="1363.91"/>
    <n v="156.91000000000008"/>
    <x v="25"/>
    <x v="7"/>
    <x v="0"/>
  </r>
  <r>
    <d v="2023-08-27T00:00:00"/>
    <s v="P5003"/>
    <x v="46"/>
    <s v="Paper &amp; Essentials"/>
    <n v="8"/>
    <x v="1"/>
    <x v="1"/>
    <n v="133"/>
    <n v="151.62"/>
    <n v="1064"/>
    <n v="1212.96"/>
    <n v="148.96000000000004"/>
    <x v="26"/>
    <x v="7"/>
    <x v="0"/>
  </r>
  <r>
    <d v="2023-08-28T00:00:00"/>
    <s v="P5004"/>
    <x v="28"/>
    <s v="Paper &amp; Essentials"/>
    <n v="11"/>
    <x v="0"/>
    <x v="1"/>
    <n v="124"/>
    <n v="140.12"/>
    <n v="1364"/>
    <n v="1541.3200000000002"/>
    <n v="177.32000000000016"/>
    <x v="27"/>
    <x v="7"/>
    <x v="0"/>
  </r>
  <r>
    <d v="2023-08-29T00:00:00"/>
    <s v="P1009"/>
    <x v="37"/>
    <s v="Personal Care"/>
    <n v="14"/>
    <x v="0"/>
    <x v="0"/>
    <n v="10"/>
    <n v="13.5"/>
    <n v="140"/>
    <n v="189"/>
    <n v="49"/>
    <x v="28"/>
    <x v="7"/>
    <x v="0"/>
  </r>
  <r>
    <d v="2023-08-30T00:00:00"/>
    <s v="P1008"/>
    <x v="12"/>
    <s v="Personal Care"/>
    <n v="16"/>
    <x v="1"/>
    <x v="1"/>
    <n v="16"/>
    <n v="17.600000000000001"/>
    <n v="256"/>
    <n v="281.60000000000002"/>
    <n v="25.600000000000023"/>
    <x v="29"/>
    <x v="7"/>
    <x v="0"/>
  </r>
  <r>
    <d v="2023-08-31T00:00:00"/>
    <s v="P1006"/>
    <x v="24"/>
    <s v="Personal Care"/>
    <n v="19"/>
    <x v="0"/>
    <x v="1"/>
    <n v="124"/>
    <n v="204.60000000000002"/>
    <n v="2356"/>
    <n v="3887.4000000000005"/>
    <n v="1531.4000000000005"/>
    <x v="30"/>
    <x v="7"/>
    <x v="0"/>
  </r>
  <r>
    <d v="2023-09-01T00:00:00"/>
    <s v="P4004"/>
    <x v="8"/>
    <s v="Household Cleaning"/>
    <n v="2"/>
    <x v="0"/>
    <x v="0"/>
    <n v="10"/>
    <n v="11.3"/>
    <n v="20"/>
    <n v="22.6"/>
    <n v="2.6000000000000014"/>
    <x v="0"/>
    <x v="8"/>
    <x v="0"/>
  </r>
  <r>
    <d v="2023-09-02T00:00:00"/>
    <s v="P4003"/>
    <x v="25"/>
    <s v="Household Cleaning"/>
    <n v="3"/>
    <x v="1"/>
    <x v="1"/>
    <n v="16"/>
    <n v="18.240000000000002"/>
    <n v="48"/>
    <n v="54.720000000000006"/>
    <n v="6.720000000000006"/>
    <x v="1"/>
    <x v="8"/>
    <x v="0"/>
  </r>
  <r>
    <d v="2023-09-03T00:00:00"/>
    <s v="P4010"/>
    <x v="13"/>
    <s v="Household Cleaning"/>
    <n v="13"/>
    <x v="2"/>
    <x v="0"/>
    <n v="105"/>
    <n v="153.30000000000001"/>
    <n v="1365"/>
    <n v="1992.9"/>
    <n v="627.90000000000009"/>
    <x v="2"/>
    <x v="8"/>
    <x v="0"/>
  </r>
  <r>
    <d v="2023-09-04T00:00:00"/>
    <s v="P3005"/>
    <x v="31"/>
    <s v="Packaged Foods"/>
    <n v="9"/>
    <x v="2"/>
    <x v="1"/>
    <n v="12"/>
    <n v="16.920000000000002"/>
    <n v="108"/>
    <n v="152.28000000000003"/>
    <n v="44.28000000000003"/>
    <x v="3"/>
    <x v="8"/>
    <x v="0"/>
  </r>
  <r>
    <d v="2023-09-05T00:00:00"/>
    <s v="P4006"/>
    <x v="47"/>
    <s v="Household Cleaning"/>
    <n v="18"/>
    <x v="1"/>
    <x v="0"/>
    <n v="136"/>
    <n v="224.4"/>
    <n v="2448"/>
    <n v="4039.2000000000003"/>
    <n v="1591.2000000000003"/>
    <x v="4"/>
    <x v="8"/>
    <x v="0"/>
  </r>
  <r>
    <d v="2023-09-06T00:00:00"/>
    <s v="P5003"/>
    <x v="46"/>
    <s v="Paper &amp; Essentials"/>
    <n v="5"/>
    <x v="0"/>
    <x v="1"/>
    <n v="133"/>
    <n v="151.62"/>
    <n v="665"/>
    <n v="758.1"/>
    <n v="93.100000000000023"/>
    <x v="5"/>
    <x v="8"/>
    <x v="0"/>
  </r>
  <r>
    <d v="2023-09-07T00:00:00"/>
    <s v="P2006"/>
    <x v="20"/>
    <s v="Beverages"/>
    <n v="17"/>
    <x v="0"/>
    <x v="1"/>
    <n v="44"/>
    <n v="72.599999999999994"/>
    <n v="748"/>
    <n v="1234.1999999999998"/>
    <n v="486.19999999999982"/>
    <x v="6"/>
    <x v="8"/>
    <x v="0"/>
  </r>
  <r>
    <d v="2023-09-08T00:00:00"/>
    <s v="P5008"/>
    <x v="32"/>
    <s v="Paper &amp; Essentials"/>
    <n v="15"/>
    <x v="1"/>
    <x v="0"/>
    <n v="123"/>
    <n v="135.30000000000001"/>
    <n v="1845"/>
    <n v="2029.5000000000002"/>
    <n v="184.50000000000023"/>
    <x v="7"/>
    <x v="8"/>
    <x v="0"/>
  </r>
  <r>
    <d v="2023-09-09T00:00:00"/>
    <s v="P4003"/>
    <x v="25"/>
    <s v="Household Cleaning"/>
    <n v="13"/>
    <x v="0"/>
    <x v="1"/>
    <n v="16"/>
    <n v="18.240000000000002"/>
    <n v="208"/>
    <n v="237.12000000000003"/>
    <n v="29.120000000000033"/>
    <x v="8"/>
    <x v="8"/>
    <x v="0"/>
  </r>
  <r>
    <d v="2023-09-10T00:00:00"/>
    <s v="P1010"/>
    <x v="29"/>
    <s v="Personal Care"/>
    <n v="4"/>
    <x v="0"/>
    <x v="1"/>
    <n v="123"/>
    <n v="179.58"/>
    <n v="492"/>
    <n v="718.32"/>
    <n v="226.32000000000005"/>
    <x v="9"/>
    <x v="8"/>
    <x v="0"/>
  </r>
  <r>
    <d v="2023-09-11T00:00:00"/>
    <s v="P1005"/>
    <x v="14"/>
    <s v="Personal Care"/>
    <n v="17"/>
    <x v="1"/>
    <x v="0"/>
    <n v="133"/>
    <n v="187.53"/>
    <n v="2261"/>
    <n v="3188.01"/>
    <n v="927.01000000000022"/>
    <x v="10"/>
    <x v="8"/>
    <x v="0"/>
  </r>
  <r>
    <d v="2023-09-12T00:00:00"/>
    <s v="P4004"/>
    <x v="8"/>
    <s v="Household Cleaning"/>
    <n v="7"/>
    <x v="2"/>
    <x v="1"/>
    <n v="10"/>
    <n v="11.3"/>
    <n v="70"/>
    <n v="79.100000000000009"/>
    <n v="9.1000000000000085"/>
    <x v="11"/>
    <x v="8"/>
    <x v="0"/>
  </r>
  <r>
    <d v="2023-09-13T00:00:00"/>
    <s v="P4002"/>
    <x v="49"/>
    <s v="Household Cleaning"/>
    <n v="1"/>
    <x v="2"/>
    <x v="0"/>
    <n v="10"/>
    <n v="11.2"/>
    <n v="10"/>
    <n v="11.2"/>
    <n v="1.1999999999999993"/>
    <x v="12"/>
    <x v="8"/>
    <x v="0"/>
  </r>
  <r>
    <d v="2023-09-14T00:00:00"/>
    <s v="P1004"/>
    <x v="41"/>
    <s v="Personal Care"/>
    <n v="7"/>
    <x v="1"/>
    <x v="1"/>
    <n v="71"/>
    <n v="80.23"/>
    <n v="497"/>
    <n v="561.61"/>
    <n v="64.610000000000014"/>
    <x v="13"/>
    <x v="8"/>
    <x v="0"/>
  </r>
  <r>
    <d v="2023-09-15T00:00:00"/>
    <s v="P2003"/>
    <x v="48"/>
    <s v="Beverages"/>
    <n v="14"/>
    <x v="0"/>
    <x v="0"/>
    <n v="63"/>
    <n v="71.819999999999993"/>
    <n v="882"/>
    <n v="1005.4799999999999"/>
    <n v="123.4799999999999"/>
    <x v="14"/>
    <x v="8"/>
    <x v="0"/>
  </r>
  <r>
    <d v="2023-09-16T00:00:00"/>
    <s v="P1002"/>
    <x v="21"/>
    <s v="Personal Care"/>
    <n v="18"/>
    <x v="0"/>
    <x v="1"/>
    <n v="105"/>
    <n v="117.6"/>
    <n v="1890"/>
    <n v="2116.7999999999997"/>
    <n v="226.79999999999973"/>
    <x v="15"/>
    <x v="8"/>
    <x v="0"/>
  </r>
  <r>
    <d v="2023-09-17T00:00:00"/>
    <s v="P2005"/>
    <x v="44"/>
    <s v="Beverages"/>
    <n v="20"/>
    <x v="1"/>
    <x v="1"/>
    <n v="105"/>
    <n v="148.05000000000001"/>
    <n v="2100"/>
    <n v="2961"/>
    <n v="861"/>
    <x v="16"/>
    <x v="8"/>
    <x v="0"/>
  </r>
  <r>
    <d v="2023-09-18T00:00:00"/>
    <s v="P4009"/>
    <x v="34"/>
    <s v="Household Cleaning"/>
    <n v="16"/>
    <x v="0"/>
    <x v="0"/>
    <n v="98"/>
    <n v="132.30000000000001"/>
    <n v="1568"/>
    <n v="2116.8000000000002"/>
    <n v="548.80000000000018"/>
    <x v="17"/>
    <x v="8"/>
    <x v="0"/>
  </r>
  <r>
    <d v="2023-09-19T00:00:00"/>
    <s v="P4007"/>
    <x v="43"/>
    <s v="Household Cleaning"/>
    <n v="2"/>
    <x v="0"/>
    <x v="1"/>
    <n v="12"/>
    <n v="13.44"/>
    <n v="24"/>
    <n v="26.88"/>
    <n v="2.879999999999999"/>
    <x v="18"/>
    <x v="8"/>
    <x v="0"/>
  </r>
  <r>
    <d v="2023-09-20T00:00:00"/>
    <s v="P4010"/>
    <x v="13"/>
    <s v="Household Cleaning"/>
    <n v="15"/>
    <x v="1"/>
    <x v="1"/>
    <n v="105"/>
    <n v="153.30000000000001"/>
    <n v="1575"/>
    <n v="2299.5"/>
    <n v="724.5"/>
    <x v="19"/>
    <x v="8"/>
    <x v="0"/>
  </r>
  <r>
    <d v="2023-09-21T00:00:00"/>
    <s v="P1007"/>
    <x v="4"/>
    <s v="Personal Care"/>
    <n v="11"/>
    <x v="2"/>
    <x v="0"/>
    <n v="10"/>
    <n v="11.2"/>
    <n v="110"/>
    <n v="123.19999999999999"/>
    <n v="13.199999999999989"/>
    <x v="20"/>
    <x v="8"/>
    <x v="0"/>
  </r>
  <r>
    <d v="2023-09-22T00:00:00"/>
    <s v="P5009"/>
    <x v="10"/>
    <s v="Paper &amp; Essentials"/>
    <n v="20"/>
    <x v="2"/>
    <x v="1"/>
    <n v="136"/>
    <n v="183.6"/>
    <n v="2720"/>
    <n v="3672"/>
    <n v="952"/>
    <x v="21"/>
    <x v="8"/>
    <x v="0"/>
  </r>
  <r>
    <d v="2023-09-23T00:00:00"/>
    <s v="P1008"/>
    <x v="12"/>
    <s v="Personal Care"/>
    <n v="8"/>
    <x v="1"/>
    <x v="0"/>
    <n v="16"/>
    <n v="17.600000000000001"/>
    <n v="128"/>
    <n v="140.80000000000001"/>
    <n v="12.800000000000011"/>
    <x v="22"/>
    <x v="8"/>
    <x v="0"/>
  </r>
  <r>
    <d v="2023-09-24T00:00:00"/>
    <s v="P4006"/>
    <x v="47"/>
    <s v="Household Cleaning"/>
    <n v="10"/>
    <x v="0"/>
    <x v="1"/>
    <n v="136"/>
    <n v="224.4"/>
    <n v="1360"/>
    <n v="2244"/>
    <n v="884"/>
    <x v="23"/>
    <x v="8"/>
    <x v="0"/>
  </r>
  <r>
    <d v="2023-09-25T00:00:00"/>
    <s v="P1010"/>
    <x v="29"/>
    <s v="Personal Care"/>
    <n v="11"/>
    <x v="0"/>
    <x v="0"/>
    <n v="123"/>
    <n v="179.58"/>
    <n v="1353"/>
    <n v="1975.38"/>
    <n v="622.38000000000011"/>
    <x v="24"/>
    <x v="8"/>
    <x v="0"/>
  </r>
  <r>
    <d v="2023-09-26T00:00:00"/>
    <s v="P5004"/>
    <x v="28"/>
    <s v="Paper &amp; Essentials"/>
    <n v="3"/>
    <x v="1"/>
    <x v="1"/>
    <n v="124"/>
    <n v="140.12"/>
    <n v="372"/>
    <n v="420.36"/>
    <n v="48.360000000000014"/>
    <x v="25"/>
    <x v="8"/>
    <x v="0"/>
  </r>
  <r>
    <d v="2023-09-27T00:00:00"/>
    <s v="P3005"/>
    <x v="31"/>
    <s v="Packaged Foods"/>
    <n v="12"/>
    <x v="0"/>
    <x v="1"/>
    <n v="12"/>
    <n v="16.920000000000002"/>
    <n v="144"/>
    <n v="203.04000000000002"/>
    <n v="59.04000000000002"/>
    <x v="26"/>
    <x v="8"/>
    <x v="0"/>
  </r>
  <r>
    <d v="2023-09-28T00:00:00"/>
    <s v="P2007"/>
    <x v="39"/>
    <s v="Beverages"/>
    <n v="7"/>
    <x v="0"/>
    <x v="0"/>
    <n v="71"/>
    <n v="79.52"/>
    <n v="497"/>
    <n v="556.64"/>
    <n v="59.639999999999986"/>
    <x v="27"/>
    <x v="8"/>
    <x v="0"/>
  </r>
  <r>
    <d v="2023-09-29T00:00:00"/>
    <s v="P1009"/>
    <x v="37"/>
    <s v="Personal Care"/>
    <n v="19"/>
    <x v="1"/>
    <x v="1"/>
    <n v="10"/>
    <n v="13.5"/>
    <n v="190"/>
    <n v="256.5"/>
    <n v="66.5"/>
    <x v="28"/>
    <x v="8"/>
    <x v="0"/>
  </r>
  <r>
    <d v="2023-09-30T00:00:00"/>
    <s v="P3006"/>
    <x v="40"/>
    <s v="Packaged Foods"/>
    <n v="17"/>
    <x v="2"/>
    <x v="1"/>
    <n v="98"/>
    <n v="161.69999999999999"/>
    <n v="1666"/>
    <n v="2748.8999999999996"/>
    <n v="1082.8999999999996"/>
    <x v="29"/>
    <x v="8"/>
    <x v="0"/>
  </r>
  <r>
    <d v="2023-10-01T00:00:00"/>
    <s v="P1003"/>
    <x v="17"/>
    <s v="Personal Care"/>
    <n v="20"/>
    <x v="2"/>
    <x v="0"/>
    <n v="44"/>
    <n v="50.16"/>
    <n v="880"/>
    <n v="1003.1999999999999"/>
    <n v="123.19999999999993"/>
    <x v="0"/>
    <x v="9"/>
    <x v="0"/>
  </r>
  <r>
    <d v="2023-10-02T00:00:00"/>
    <s v="P5003"/>
    <x v="46"/>
    <s v="Paper &amp; Essentials"/>
    <n v="16"/>
    <x v="1"/>
    <x v="1"/>
    <n v="133"/>
    <n v="151.62"/>
    <n v="2128"/>
    <n v="2425.92"/>
    <n v="297.92000000000007"/>
    <x v="1"/>
    <x v="9"/>
    <x v="0"/>
  </r>
  <r>
    <d v="2023-10-03T00:00:00"/>
    <s v="P1002"/>
    <x v="21"/>
    <s v="Personal Care"/>
    <n v="11"/>
    <x v="0"/>
    <x v="0"/>
    <n v="105"/>
    <n v="117.6"/>
    <n v="1155"/>
    <n v="1293.5999999999999"/>
    <n v="138.59999999999991"/>
    <x v="2"/>
    <x v="9"/>
    <x v="0"/>
  </r>
  <r>
    <d v="2023-10-04T00:00:00"/>
    <s v="P5010"/>
    <x v="3"/>
    <s v="Paper &amp; Essentials"/>
    <n v="4"/>
    <x v="0"/>
    <x v="1"/>
    <n v="12"/>
    <n v="17.52"/>
    <n v="48"/>
    <n v="70.08"/>
    <n v="22.08"/>
    <x v="3"/>
    <x v="9"/>
    <x v="0"/>
  </r>
  <r>
    <d v="2023-10-05T00:00:00"/>
    <s v="P2007"/>
    <x v="39"/>
    <s v="Beverages"/>
    <n v="6"/>
    <x v="1"/>
    <x v="0"/>
    <n v="71"/>
    <n v="79.52"/>
    <n v="426"/>
    <n v="477.12"/>
    <n v="51.120000000000005"/>
    <x v="4"/>
    <x v="9"/>
    <x v="0"/>
  </r>
  <r>
    <d v="2023-10-06T00:00:00"/>
    <s v="P1010"/>
    <x v="29"/>
    <s v="Personal Care"/>
    <n v="16"/>
    <x v="0"/>
    <x v="1"/>
    <n v="123"/>
    <n v="179.58"/>
    <n v="1968"/>
    <n v="2873.28"/>
    <n v="905.2800000000002"/>
    <x v="5"/>
    <x v="9"/>
    <x v="0"/>
  </r>
  <r>
    <d v="2023-10-07T00:00:00"/>
    <s v="P1007"/>
    <x v="4"/>
    <s v="Personal Care"/>
    <n v="2"/>
    <x v="0"/>
    <x v="1"/>
    <n v="10"/>
    <n v="11.2"/>
    <n v="20"/>
    <n v="22.4"/>
    <n v="2.3999999999999986"/>
    <x v="6"/>
    <x v="9"/>
    <x v="0"/>
  </r>
  <r>
    <d v="2023-10-08T00:00:00"/>
    <s v="P1001"/>
    <x v="38"/>
    <s v="Personal Care"/>
    <n v="13"/>
    <x v="1"/>
    <x v="0"/>
    <n v="98"/>
    <n v="129.36000000000001"/>
    <n v="1274"/>
    <n v="1681.6800000000003"/>
    <n v="407.68000000000029"/>
    <x v="7"/>
    <x v="9"/>
    <x v="0"/>
  </r>
  <r>
    <d v="2023-10-09T00:00:00"/>
    <s v="P2007"/>
    <x v="39"/>
    <s v="Beverages"/>
    <n v="14"/>
    <x v="2"/>
    <x v="1"/>
    <n v="71"/>
    <n v="79.52"/>
    <n v="994"/>
    <n v="1113.28"/>
    <n v="119.27999999999997"/>
    <x v="8"/>
    <x v="9"/>
    <x v="0"/>
  </r>
  <r>
    <d v="2023-10-10T00:00:00"/>
    <s v="P2001"/>
    <x v="35"/>
    <s v="Beverages"/>
    <n v="7"/>
    <x v="2"/>
    <x v="1"/>
    <n v="136"/>
    <n v="179.52"/>
    <n v="952"/>
    <n v="1256.6400000000001"/>
    <n v="304.6400000000001"/>
    <x v="9"/>
    <x v="9"/>
    <x v="0"/>
  </r>
  <r>
    <d v="2023-10-11T00:00:00"/>
    <s v="P3005"/>
    <x v="31"/>
    <s v="Packaged Foods"/>
    <n v="10"/>
    <x v="1"/>
    <x v="0"/>
    <n v="12"/>
    <n v="16.920000000000002"/>
    <n v="120"/>
    <n v="169.20000000000002"/>
    <n v="49.200000000000017"/>
    <x v="10"/>
    <x v="9"/>
    <x v="0"/>
  </r>
  <r>
    <d v="2023-10-12T00:00:00"/>
    <s v="P1004"/>
    <x v="41"/>
    <s v="Personal Care"/>
    <n v="17"/>
    <x v="0"/>
    <x v="1"/>
    <n v="71"/>
    <n v="80.23"/>
    <n v="1207"/>
    <n v="1363.91"/>
    <n v="156.91000000000008"/>
    <x v="11"/>
    <x v="9"/>
    <x v="0"/>
  </r>
  <r>
    <d v="2023-10-13T00:00:00"/>
    <s v="P4001"/>
    <x v="7"/>
    <s v="Household Cleaning"/>
    <n v="17"/>
    <x v="0"/>
    <x v="0"/>
    <n v="124"/>
    <n v="163.68"/>
    <n v="2108"/>
    <n v="2782.56"/>
    <n v="674.56"/>
    <x v="12"/>
    <x v="9"/>
    <x v="0"/>
  </r>
  <r>
    <d v="2023-10-14T00:00:00"/>
    <s v="P4007"/>
    <x v="43"/>
    <s v="Household Cleaning"/>
    <n v="20"/>
    <x v="1"/>
    <x v="1"/>
    <n v="12"/>
    <n v="13.44"/>
    <n v="240"/>
    <n v="268.8"/>
    <n v="28.800000000000011"/>
    <x v="13"/>
    <x v="9"/>
    <x v="0"/>
  </r>
  <r>
    <d v="2023-10-15T00:00:00"/>
    <s v="P2004"/>
    <x v="16"/>
    <s v="Beverages"/>
    <n v="13"/>
    <x v="0"/>
    <x v="0"/>
    <n v="98"/>
    <n v="110.74"/>
    <n v="1274"/>
    <n v="1439.62"/>
    <n v="165.61999999999989"/>
    <x v="14"/>
    <x v="9"/>
    <x v="0"/>
  </r>
  <r>
    <d v="2023-10-16T00:00:00"/>
    <s v="P3002"/>
    <x v="30"/>
    <s v="Packaged Foods"/>
    <n v="4"/>
    <x v="0"/>
    <x v="1"/>
    <n v="10"/>
    <n v="11.2"/>
    <n v="40"/>
    <n v="44.8"/>
    <n v="4.7999999999999972"/>
    <x v="15"/>
    <x v="9"/>
    <x v="0"/>
  </r>
  <r>
    <d v="2023-10-17T00:00:00"/>
    <s v="P3001"/>
    <x v="15"/>
    <s v="Packaged Foods"/>
    <n v="3"/>
    <x v="1"/>
    <x v="1"/>
    <n v="16"/>
    <n v="21.12"/>
    <n v="48"/>
    <n v="63.36"/>
    <n v="15.36"/>
    <x v="16"/>
    <x v="9"/>
    <x v="0"/>
  </r>
  <r>
    <d v="2023-10-18T00:00:00"/>
    <s v="P5009"/>
    <x v="10"/>
    <s v="Paper &amp; Essentials"/>
    <n v="12"/>
    <x v="2"/>
    <x v="0"/>
    <n v="136"/>
    <n v="183.6"/>
    <n v="1632"/>
    <n v="2203.1999999999998"/>
    <n v="571.19999999999982"/>
    <x v="17"/>
    <x v="9"/>
    <x v="0"/>
  </r>
  <r>
    <d v="2023-10-19T00:00:00"/>
    <s v="P2007"/>
    <x v="39"/>
    <s v="Beverages"/>
    <n v="2"/>
    <x v="2"/>
    <x v="1"/>
    <n v="71"/>
    <n v="79.52"/>
    <n v="142"/>
    <n v="159.04"/>
    <n v="17.039999999999992"/>
    <x v="18"/>
    <x v="9"/>
    <x v="0"/>
  </r>
  <r>
    <d v="2023-10-20T00:00:00"/>
    <s v="P3008"/>
    <x v="6"/>
    <s v="Packaged Foods"/>
    <n v="5"/>
    <x v="1"/>
    <x v="1"/>
    <n v="44"/>
    <n v="48.4"/>
    <n v="220"/>
    <n v="242"/>
    <n v="22"/>
    <x v="19"/>
    <x v="9"/>
    <x v="0"/>
  </r>
  <r>
    <d v="2023-10-21T00:00:00"/>
    <s v="P4002"/>
    <x v="49"/>
    <s v="Household Cleaning"/>
    <n v="13"/>
    <x v="0"/>
    <x v="0"/>
    <n v="10"/>
    <n v="11.2"/>
    <n v="130"/>
    <n v="145.6"/>
    <n v="15.599999999999994"/>
    <x v="20"/>
    <x v="9"/>
    <x v="0"/>
  </r>
  <r>
    <d v="2023-10-22T00:00:00"/>
    <s v="P5002"/>
    <x v="45"/>
    <s v="Paper &amp; Essentials"/>
    <n v="18"/>
    <x v="0"/>
    <x v="1"/>
    <n v="71"/>
    <n v="79.52"/>
    <n v="1278"/>
    <n v="1431.36"/>
    <n v="153.3599999999999"/>
    <x v="21"/>
    <x v="9"/>
    <x v="0"/>
  </r>
  <r>
    <d v="2023-10-23T00:00:00"/>
    <s v="P5001"/>
    <x v="1"/>
    <s v="Paper &amp; Essentials"/>
    <n v="7"/>
    <x v="1"/>
    <x v="0"/>
    <n v="44"/>
    <n v="58.08"/>
    <n v="308"/>
    <n v="406.56"/>
    <n v="98.56"/>
    <x v="22"/>
    <x v="9"/>
    <x v="0"/>
  </r>
  <r>
    <d v="2023-10-24T00:00:00"/>
    <s v="P2006"/>
    <x v="20"/>
    <s v="Beverages"/>
    <n v="4"/>
    <x v="0"/>
    <x v="1"/>
    <n v="44"/>
    <n v="72.599999999999994"/>
    <n v="176"/>
    <n v="290.39999999999998"/>
    <n v="114.39999999999998"/>
    <x v="23"/>
    <x v="9"/>
    <x v="0"/>
  </r>
  <r>
    <d v="2023-10-25T00:00:00"/>
    <s v="P1005"/>
    <x v="14"/>
    <s v="Personal Care"/>
    <n v="1"/>
    <x v="0"/>
    <x v="0"/>
    <n v="133"/>
    <n v="187.53"/>
    <n v="133"/>
    <n v="187.53"/>
    <n v="54.53"/>
    <x v="24"/>
    <x v="9"/>
    <x v="0"/>
  </r>
  <r>
    <d v="2023-10-26T00:00:00"/>
    <s v="P5008"/>
    <x v="32"/>
    <s v="Paper &amp; Essentials"/>
    <n v="6"/>
    <x v="1"/>
    <x v="1"/>
    <n v="123"/>
    <n v="135.30000000000001"/>
    <n v="738"/>
    <n v="811.80000000000007"/>
    <n v="73.800000000000068"/>
    <x v="25"/>
    <x v="9"/>
    <x v="0"/>
  </r>
  <r>
    <d v="2023-10-27T00:00:00"/>
    <s v="P4006"/>
    <x v="47"/>
    <s v="Household Cleaning"/>
    <n v="16"/>
    <x v="2"/>
    <x v="1"/>
    <n v="136"/>
    <n v="224.4"/>
    <n v="2176"/>
    <n v="3590.4"/>
    <n v="1414.4"/>
    <x v="26"/>
    <x v="9"/>
    <x v="0"/>
  </r>
  <r>
    <d v="2023-10-28T00:00:00"/>
    <s v="P1008"/>
    <x v="12"/>
    <s v="Personal Care"/>
    <n v="3"/>
    <x v="2"/>
    <x v="0"/>
    <n v="16"/>
    <n v="17.600000000000001"/>
    <n v="48"/>
    <n v="52.800000000000004"/>
    <n v="4.8000000000000043"/>
    <x v="27"/>
    <x v="9"/>
    <x v="0"/>
  </r>
  <r>
    <d v="2023-10-29T00:00:00"/>
    <s v="P1001"/>
    <x v="38"/>
    <s v="Personal Care"/>
    <n v="16"/>
    <x v="1"/>
    <x v="1"/>
    <n v="98"/>
    <n v="129.36000000000001"/>
    <n v="1568"/>
    <n v="2069.7600000000002"/>
    <n v="501.76000000000022"/>
    <x v="28"/>
    <x v="9"/>
    <x v="0"/>
  </r>
  <r>
    <d v="2023-10-30T00:00:00"/>
    <s v="P2009"/>
    <x v="42"/>
    <s v="Beverages"/>
    <n v="2"/>
    <x v="0"/>
    <x v="1"/>
    <n v="124"/>
    <n v="167.4"/>
    <n v="248"/>
    <n v="334.8"/>
    <n v="86.800000000000011"/>
    <x v="29"/>
    <x v="9"/>
    <x v="0"/>
  </r>
  <r>
    <d v="2023-10-31T00:00:00"/>
    <s v="P4010"/>
    <x v="13"/>
    <s v="Household Cleaning"/>
    <n v="19"/>
    <x v="0"/>
    <x v="0"/>
    <n v="105"/>
    <n v="153.30000000000001"/>
    <n v="1995"/>
    <n v="2912.7000000000003"/>
    <n v="917.70000000000027"/>
    <x v="30"/>
    <x v="9"/>
    <x v="0"/>
  </r>
  <r>
    <d v="2023-11-01T00:00:00"/>
    <s v="P5008"/>
    <x v="32"/>
    <s v="Paper &amp; Essentials"/>
    <n v="19"/>
    <x v="1"/>
    <x v="1"/>
    <n v="123"/>
    <n v="135.30000000000001"/>
    <n v="2337"/>
    <n v="2570.7000000000003"/>
    <n v="233.70000000000027"/>
    <x v="0"/>
    <x v="10"/>
    <x v="0"/>
  </r>
  <r>
    <d v="2023-11-02T00:00:00"/>
    <s v="P3004"/>
    <x v="0"/>
    <s v="Packaged Foods"/>
    <n v="11"/>
    <x v="0"/>
    <x v="0"/>
    <n v="136"/>
    <n v="153.68"/>
    <n v="1496"/>
    <n v="1690.48"/>
    <n v="194.48000000000002"/>
    <x v="1"/>
    <x v="10"/>
    <x v="0"/>
  </r>
  <r>
    <d v="2023-11-03T00:00:00"/>
    <s v="P2010"/>
    <x v="26"/>
    <s v="Beverages"/>
    <n v="3"/>
    <x v="0"/>
    <x v="1"/>
    <n v="10"/>
    <n v="14.600000000000001"/>
    <n v="30"/>
    <n v="43.800000000000004"/>
    <n v="13.800000000000004"/>
    <x v="2"/>
    <x v="10"/>
    <x v="0"/>
  </r>
  <r>
    <d v="2023-11-04T00:00:00"/>
    <s v="P5004"/>
    <x v="28"/>
    <s v="Paper &amp; Essentials"/>
    <n v="10"/>
    <x v="1"/>
    <x v="0"/>
    <n v="124"/>
    <n v="140.12"/>
    <n v="1240"/>
    <n v="1401.2"/>
    <n v="161.20000000000005"/>
    <x v="3"/>
    <x v="10"/>
    <x v="0"/>
  </r>
  <r>
    <d v="2023-11-05T00:00:00"/>
    <s v="P4008"/>
    <x v="36"/>
    <s v="Household Cleaning"/>
    <n v="19"/>
    <x v="2"/>
    <x v="1"/>
    <n v="63"/>
    <n v="69.3"/>
    <n v="1197"/>
    <n v="1316.7"/>
    <n v="119.70000000000005"/>
    <x v="4"/>
    <x v="10"/>
    <x v="0"/>
  </r>
  <r>
    <d v="2023-11-06T00:00:00"/>
    <s v="P2008"/>
    <x v="18"/>
    <s v="Beverages"/>
    <n v="14"/>
    <x v="2"/>
    <x v="1"/>
    <n v="133"/>
    <n v="146.30000000000001"/>
    <n v="1862"/>
    <n v="2048.2000000000003"/>
    <n v="186.20000000000027"/>
    <x v="5"/>
    <x v="10"/>
    <x v="0"/>
  </r>
  <r>
    <d v="2023-11-07T00:00:00"/>
    <s v="P1002"/>
    <x v="21"/>
    <s v="Personal Care"/>
    <n v="17"/>
    <x v="1"/>
    <x v="0"/>
    <n v="105"/>
    <n v="117.6"/>
    <n v="1785"/>
    <n v="1999.1999999999998"/>
    <n v="214.19999999999982"/>
    <x v="6"/>
    <x v="10"/>
    <x v="0"/>
  </r>
  <r>
    <d v="2023-11-08T00:00:00"/>
    <s v="P4008"/>
    <x v="36"/>
    <s v="Household Cleaning"/>
    <n v="1"/>
    <x v="0"/>
    <x v="1"/>
    <n v="63"/>
    <n v="69.3"/>
    <n v="63"/>
    <n v="69.3"/>
    <n v="6.2999999999999972"/>
    <x v="7"/>
    <x v="10"/>
    <x v="0"/>
  </r>
  <r>
    <d v="2023-11-09T00:00:00"/>
    <s v="P2005"/>
    <x v="44"/>
    <s v="Beverages"/>
    <n v="12"/>
    <x v="0"/>
    <x v="1"/>
    <n v="105"/>
    <n v="148.05000000000001"/>
    <n v="1260"/>
    <n v="1776.6000000000001"/>
    <n v="516.60000000000014"/>
    <x v="8"/>
    <x v="10"/>
    <x v="0"/>
  </r>
  <r>
    <d v="2023-11-10T00:00:00"/>
    <s v="P1008"/>
    <x v="12"/>
    <s v="Personal Care"/>
    <n v="4"/>
    <x v="1"/>
    <x v="0"/>
    <n v="16"/>
    <n v="17.600000000000001"/>
    <n v="64"/>
    <n v="70.400000000000006"/>
    <n v="6.4000000000000057"/>
    <x v="9"/>
    <x v="10"/>
    <x v="0"/>
  </r>
  <r>
    <d v="2023-11-11T00:00:00"/>
    <s v="P1008"/>
    <x v="12"/>
    <s v="Personal Care"/>
    <n v="14"/>
    <x v="0"/>
    <x v="1"/>
    <n v="16"/>
    <n v="17.600000000000001"/>
    <n v="224"/>
    <n v="246.40000000000003"/>
    <n v="22.400000000000034"/>
    <x v="10"/>
    <x v="10"/>
    <x v="0"/>
  </r>
  <r>
    <d v="2023-11-12T00:00:00"/>
    <s v="P4010"/>
    <x v="13"/>
    <s v="Household Cleaning"/>
    <n v="10"/>
    <x v="0"/>
    <x v="0"/>
    <n v="105"/>
    <n v="153.30000000000001"/>
    <n v="1050"/>
    <n v="1533"/>
    <n v="483"/>
    <x v="11"/>
    <x v="10"/>
    <x v="0"/>
  </r>
  <r>
    <d v="2023-11-13T00:00:00"/>
    <s v="P4001"/>
    <x v="7"/>
    <s v="Household Cleaning"/>
    <n v="12"/>
    <x v="1"/>
    <x v="1"/>
    <n v="124"/>
    <n v="163.68"/>
    <n v="1488"/>
    <n v="1964.16"/>
    <n v="476.16000000000008"/>
    <x v="12"/>
    <x v="10"/>
    <x v="0"/>
  </r>
  <r>
    <d v="2023-11-14T00:00:00"/>
    <s v="P2009"/>
    <x v="42"/>
    <s v="Beverages"/>
    <n v="12"/>
    <x v="2"/>
    <x v="0"/>
    <n v="124"/>
    <n v="167.4"/>
    <n v="1488"/>
    <n v="2008.8000000000002"/>
    <n v="520.80000000000018"/>
    <x v="13"/>
    <x v="10"/>
    <x v="0"/>
  </r>
  <r>
    <d v="2023-11-15T00:00:00"/>
    <s v="P2006"/>
    <x v="20"/>
    <s v="Beverages"/>
    <n v="8"/>
    <x v="2"/>
    <x v="1"/>
    <n v="44"/>
    <n v="72.599999999999994"/>
    <n v="352"/>
    <n v="580.79999999999995"/>
    <n v="228.79999999999995"/>
    <x v="14"/>
    <x v="10"/>
    <x v="0"/>
  </r>
  <r>
    <d v="2023-11-16T00:00:00"/>
    <s v="P2005"/>
    <x v="44"/>
    <s v="Beverages"/>
    <n v="19"/>
    <x v="1"/>
    <x v="1"/>
    <n v="105"/>
    <n v="148.05000000000001"/>
    <n v="1995"/>
    <n v="2812.9500000000003"/>
    <n v="817.95000000000027"/>
    <x v="15"/>
    <x v="10"/>
    <x v="0"/>
  </r>
  <r>
    <d v="2023-11-17T00:00:00"/>
    <s v="P1002"/>
    <x v="21"/>
    <s v="Personal Care"/>
    <n v="3"/>
    <x v="0"/>
    <x v="0"/>
    <n v="105"/>
    <n v="117.6"/>
    <n v="315"/>
    <n v="352.79999999999995"/>
    <n v="37.799999999999955"/>
    <x v="16"/>
    <x v="10"/>
    <x v="0"/>
  </r>
  <r>
    <d v="2023-11-18T00:00:00"/>
    <s v="P1006"/>
    <x v="24"/>
    <s v="Personal Care"/>
    <n v="4"/>
    <x v="0"/>
    <x v="1"/>
    <n v="124"/>
    <n v="204.60000000000002"/>
    <n v="496"/>
    <n v="818.40000000000009"/>
    <n v="322.40000000000009"/>
    <x v="17"/>
    <x v="10"/>
    <x v="0"/>
  </r>
  <r>
    <d v="2023-11-19T00:00:00"/>
    <s v="P1003"/>
    <x v="17"/>
    <s v="Personal Care"/>
    <n v="13"/>
    <x v="1"/>
    <x v="1"/>
    <n v="44"/>
    <n v="50.16"/>
    <n v="572"/>
    <n v="652.07999999999993"/>
    <n v="80.079999999999927"/>
    <x v="18"/>
    <x v="10"/>
    <x v="0"/>
  </r>
  <r>
    <d v="2023-11-20T00:00:00"/>
    <s v="P3003"/>
    <x v="2"/>
    <s v="Packaged Foods"/>
    <n v="18"/>
    <x v="0"/>
    <x v="0"/>
    <n v="123"/>
    <n v="140.22"/>
    <n v="2214"/>
    <n v="2523.96"/>
    <n v="309.96000000000004"/>
    <x v="19"/>
    <x v="10"/>
    <x v="0"/>
  </r>
  <r>
    <d v="2023-11-21T00:00:00"/>
    <s v="P1007"/>
    <x v="4"/>
    <s v="Personal Care"/>
    <n v="20"/>
    <x v="0"/>
    <x v="1"/>
    <n v="10"/>
    <n v="11.2"/>
    <n v="200"/>
    <n v="224"/>
    <n v="24"/>
    <x v="20"/>
    <x v="10"/>
    <x v="0"/>
  </r>
  <r>
    <d v="2023-11-22T00:00:00"/>
    <s v="P5005"/>
    <x v="33"/>
    <s v="Paper &amp; Essentials"/>
    <n v="17"/>
    <x v="1"/>
    <x v="0"/>
    <n v="10"/>
    <n v="14.100000000000001"/>
    <n v="170"/>
    <n v="239.70000000000002"/>
    <n v="69.700000000000017"/>
    <x v="21"/>
    <x v="10"/>
    <x v="0"/>
  </r>
  <r>
    <d v="2023-11-23T00:00:00"/>
    <s v="P4005"/>
    <x v="19"/>
    <s v="Household Cleaning"/>
    <n v="5"/>
    <x v="2"/>
    <x v="1"/>
    <n v="123"/>
    <n v="173.43"/>
    <n v="615"/>
    <n v="867.15000000000009"/>
    <n v="252.15000000000009"/>
    <x v="22"/>
    <x v="10"/>
    <x v="0"/>
  </r>
  <r>
    <d v="2023-11-24T00:00:00"/>
    <s v="P3009"/>
    <x v="23"/>
    <s v="Packaged Foods"/>
    <n v="4"/>
    <x v="2"/>
    <x v="0"/>
    <n v="71"/>
    <n v="95.85"/>
    <n v="284"/>
    <n v="383.4"/>
    <n v="99.399999999999977"/>
    <x v="23"/>
    <x v="10"/>
    <x v="0"/>
  </r>
  <r>
    <d v="2023-11-25T00:00:00"/>
    <s v="P1007"/>
    <x v="4"/>
    <s v="Personal Care"/>
    <n v="16"/>
    <x v="1"/>
    <x v="1"/>
    <n v="10"/>
    <n v="11.2"/>
    <n v="160"/>
    <n v="179.2"/>
    <n v="19.199999999999989"/>
    <x v="24"/>
    <x v="10"/>
    <x v="0"/>
  </r>
  <r>
    <d v="2023-11-26T00:00:00"/>
    <s v="P5005"/>
    <x v="33"/>
    <s v="Paper &amp; Essentials"/>
    <n v="12"/>
    <x v="0"/>
    <x v="1"/>
    <n v="10"/>
    <n v="14.100000000000001"/>
    <n v="120"/>
    <n v="169.20000000000002"/>
    <n v="49.200000000000017"/>
    <x v="25"/>
    <x v="10"/>
    <x v="0"/>
  </r>
  <r>
    <d v="2023-11-27T00:00:00"/>
    <s v="P4009"/>
    <x v="34"/>
    <s v="Household Cleaning"/>
    <n v="7"/>
    <x v="0"/>
    <x v="0"/>
    <n v="98"/>
    <n v="132.30000000000001"/>
    <n v="686"/>
    <n v="926.10000000000014"/>
    <n v="240.10000000000014"/>
    <x v="26"/>
    <x v="10"/>
    <x v="0"/>
  </r>
  <r>
    <d v="2023-11-28T00:00:00"/>
    <s v="P2002"/>
    <x v="9"/>
    <s v="Beverages"/>
    <n v="9"/>
    <x v="1"/>
    <x v="1"/>
    <n v="12"/>
    <n v="13.44"/>
    <n v="108"/>
    <n v="120.96"/>
    <n v="12.959999999999994"/>
    <x v="27"/>
    <x v="10"/>
    <x v="0"/>
  </r>
  <r>
    <d v="2023-11-29T00:00:00"/>
    <s v="P5003"/>
    <x v="46"/>
    <s v="Paper &amp; Essentials"/>
    <n v="17"/>
    <x v="0"/>
    <x v="1"/>
    <n v="133"/>
    <n v="151.62"/>
    <n v="2261"/>
    <n v="2577.54"/>
    <n v="316.53999999999996"/>
    <x v="28"/>
    <x v="10"/>
    <x v="0"/>
  </r>
  <r>
    <d v="2023-11-30T00:00:00"/>
    <s v="P3008"/>
    <x v="6"/>
    <s v="Packaged Foods"/>
    <n v="3"/>
    <x v="0"/>
    <x v="0"/>
    <n v="44"/>
    <n v="48.4"/>
    <n v="132"/>
    <n v="145.19999999999999"/>
    <n v="13.199999999999989"/>
    <x v="29"/>
    <x v="10"/>
    <x v="0"/>
  </r>
  <r>
    <d v="2023-12-01T00:00:00"/>
    <s v="P2008"/>
    <x v="18"/>
    <s v="Beverages"/>
    <n v="14"/>
    <x v="1"/>
    <x v="1"/>
    <n v="133"/>
    <n v="146.30000000000001"/>
    <n v="1862"/>
    <n v="2048.2000000000003"/>
    <n v="186.20000000000027"/>
    <x v="0"/>
    <x v="11"/>
    <x v="0"/>
  </r>
  <r>
    <d v="2023-12-02T00:00:00"/>
    <s v="P2008"/>
    <x v="18"/>
    <s v="Beverages"/>
    <n v="6"/>
    <x v="2"/>
    <x v="0"/>
    <n v="133"/>
    <n v="146.30000000000001"/>
    <n v="798"/>
    <n v="877.80000000000007"/>
    <n v="79.800000000000068"/>
    <x v="1"/>
    <x v="11"/>
    <x v="0"/>
  </r>
  <r>
    <d v="2023-12-03T00:00:00"/>
    <s v="P4008"/>
    <x v="36"/>
    <s v="Household Cleaning"/>
    <n v="10"/>
    <x v="2"/>
    <x v="1"/>
    <n v="63"/>
    <n v="69.3"/>
    <n v="630"/>
    <n v="693"/>
    <n v="63"/>
    <x v="2"/>
    <x v="11"/>
    <x v="0"/>
  </r>
  <r>
    <d v="2023-12-04T00:00:00"/>
    <s v="P4008"/>
    <x v="36"/>
    <s v="Household Cleaning"/>
    <n v="15"/>
    <x v="1"/>
    <x v="0"/>
    <n v="63"/>
    <n v="69.3"/>
    <n v="945"/>
    <n v="1039.5"/>
    <n v="94.5"/>
    <x v="3"/>
    <x v="11"/>
    <x v="0"/>
  </r>
  <r>
    <d v="2023-12-05T00:00:00"/>
    <s v="P3007"/>
    <x v="22"/>
    <s v="Packaged Foods"/>
    <n v="14"/>
    <x v="0"/>
    <x v="1"/>
    <n v="105"/>
    <n v="117.6"/>
    <n v="1470"/>
    <n v="1646.3999999999999"/>
    <n v="176.39999999999986"/>
    <x v="4"/>
    <x v="11"/>
    <x v="0"/>
  </r>
  <r>
    <d v="2023-12-06T00:00:00"/>
    <s v="P5004"/>
    <x v="28"/>
    <s v="Paper &amp; Essentials"/>
    <n v="4"/>
    <x v="0"/>
    <x v="1"/>
    <n v="124"/>
    <n v="140.12"/>
    <n v="496"/>
    <n v="560.48"/>
    <n v="64.480000000000018"/>
    <x v="5"/>
    <x v="11"/>
    <x v="0"/>
  </r>
  <r>
    <d v="2023-12-07T00:00:00"/>
    <s v="P1008"/>
    <x v="12"/>
    <s v="Personal Care"/>
    <n v="8"/>
    <x v="1"/>
    <x v="0"/>
    <n v="16"/>
    <n v="17.600000000000001"/>
    <n v="128"/>
    <n v="140.80000000000001"/>
    <n v="12.800000000000011"/>
    <x v="6"/>
    <x v="11"/>
    <x v="0"/>
  </r>
  <r>
    <d v="2023-12-08T00:00:00"/>
    <s v="P5006"/>
    <x v="5"/>
    <s v="Paper &amp; Essentials"/>
    <n v="20"/>
    <x v="0"/>
    <x v="1"/>
    <n v="16"/>
    <n v="26.4"/>
    <n v="320"/>
    <n v="528"/>
    <n v="208"/>
    <x v="7"/>
    <x v="11"/>
    <x v="0"/>
  </r>
  <r>
    <d v="2023-12-09T00:00:00"/>
    <s v="P2008"/>
    <x v="18"/>
    <s v="Beverages"/>
    <n v="5"/>
    <x v="0"/>
    <x v="1"/>
    <n v="133"/>
    <n v="146.30000000000001"/>
    <n v="665"/>
    <n v="731.5"/>
    <n v="66.5"/>
    <x v="8"/>
    <x v="11"/>
    <x v="0"/>
  </r>
  <r>
    <d v="2023-12-10T00:00:00"/>
    <s v="P5008"/>
    <x v="32"/>
    <s v="Paper &amp; Essentials"/>
    <n v="15"/>
    <x v="1"/>
    <x v="0"/>
    <n v="123"/>
    <n v="135.30000000000001"/>
    <n v="1845"/>
    <n v="2029.5000000000002"/>
    <n v="184.50000000000023"/>
    <x v="9"/>
    <x v="11"/>
    <x v="0"/>
  </r>
  <r>
    <d v="2023-12-11T00:00:00"/>
    <s v="P3004"/>
    <x v="0"/>
    <s v="Packaged Foods"/>
    <n v="10"/>
    <x v="2"/>
    <x v="1"/>
    <n v="136"/>
    <n v="153.68"/>
    <n v="1360"/>
    <n v="1536.8000000000002"/>
    <n v="176.80000000000018"/>
    <x v="10"/>
    <x v="11"/>
    <x v="0"/>
  </r>
  <r>
    <d v="2023-12-12T00:00:00"/>
    <s v="P4007"/>
    <x v="43"/>
    <s v="Household Cleaning"/>
    <n v="11"/>
    <x v="2"/>
    <x v="0"/>
    <n v="12"/>
    <n v="13.44"/>
    <n v="132"/>
    <n v="147.84"/>
    <n v="15.840000000000003"/>
    <x v="11"/>
    <x v="11"/>
    <x v="0"/>
  </r>
  <r>
    <d v="2023-12-13T00:00:00"/>
    <s v="P4009"/>
    <x v="34"/>
    <s v="Household Cleaning"/>
    <n v="6"/>
    <x v="1"/>
    <x v="1"/>
    <n v="98"/>
    <n v="132.30000000000001"/>
    <n v="588"/>
    <n v="793.80000000000007"/>
    <n v="205.80000000000007"/>
    <x v="12"/>
    <x v="11"/>
    <x v="0"/>
  </r>
  <r>
    <d v="2023-12-14T00:00:00"/>
    <s v="P5001"/>
    <x v="1"/>
    <s v="Paper &amp; Essentials"/>
    <n v="5"/>
    <x v="0"/>
    <x v="0"/>
    <n v="44"/>
    <n v="58.08"/>
    <n v="220"/>
    <n v="290.39999999999998"/>
    <n v="70.399999999999977"/>
    <x v="13"/>
    <x v="11"/>
    <x v="0"/>
  </r>
  <r>
    <d v="2023-12-15T00:00:00"/>
    <s v="P3010"/>
    <x v="27"/>
    <s v="Packaged Foods"/>
    <n v="6"/>
    <x v="0"/>
    <x v="1"/>
    <n v="133"/>
    <n v="194.18"/>
    <n v="798"/>
    <n v="1165.08"/>
    <n v="367.07999999999993"/>
    <x v="14"/>
    <x v="11"/>
    <x v="0"/>
  </r>
  <r>
    <d v="2023-12-16T00:00:00"/>
    <s v="P1004"/>
    <x v="41"/>
    <s v="Personal Care"/>
    <n v="10"/>
    <x v="1"/>
    <x v="1"/>
    <n v="71"/>
    <n v="80.23"/>
    <n v="710"/>
    <n v="802.30000000000007"/>
    <n v="92.300000000000068"/>
    <x v="15"/>
    <x v="11"/>
    <x v="0"/>
  </r>
  <r>
    <d v="2023-12-17T00:00:00"/>
    <s v="P2007"/>
    <x v="39"/>
    <s v="Beverages"/>
    <n v="20"/>
    <x v="0"/>
    <x v="0"/>
    <n v="71"/>
    <n v="79.52"/>
    <n v="1420"/>
    <n v="1590.3999999999999"/>
    <n v="170.39999999999986"/>
    <x v="16"/>
    <x v="11"/>
    <x v="0"/>
  </r>
  <r>
    <d v="2023-12-18T00:00:00"/>
    <s v="P1003"/>
    <x v="17"/>
    <s v="Personal Care"/>
    <n v="10"/>
    <x v="0"/>
    <x v="1"/>
    <n v="44"/>
    <n v="50.16"/>
    <n v="440"/>
    <n v="501.59999999999997"/>
    <n v="61.599999999999966"/>
    <x v="17"/>
    <x v="11"/>
    <x v="0"/>
  </r>
  <r>
    <d v="2023-12-19T00:00:00"/>
    <s v="P1006"/>
    <x v="24"/>
    <s v="Personal Care"/>
    <n v="11"/>
    <x v="1"/>
    <x v="1"/>
    <n v="124"/>
    <n v="204.60000000000002"/>
    <n v="1364"/>
    <n v="2250.6000000000004"/>
    <n v="886.60000000000036"/>
    <x v="18"/>
    <x v="11"/>
    <x v="0"/>
  </r>
  <r>
    <d v="2023-12-20T00:00:00"/>
    <s v="P1005"/>
    <x v="14"/>
    <s v="Personal Care"/>
    <n v="19"/>
    <x v="2"/>
    <x v="0"/>
    <n v="133"/>
    <n v="187.53"/>
    <n v="2527"/>
    <n v="3563.07"/>
    <n v="1036.0700000000002"/>
    <x v="19"/>
    <x v="11"/>
    <x v="0"/>
  </r>
  <r>
    <d v="2023-12-21T00:00:00"/>
    <s v="P4010"/>
    <x v="13"/>
    <s v="Household Cleaning"/>
    <n v="7"/>
    <x v="2"/>
    <x v="1"/>
    <n v="105"/>
    <n v="153.30000000000001"/>
    <n v="735"/>
    <n v="1073.1000000000001"/>
    <n v="338.10000000000014"/>
    <x v="20"/>
    <x v="11"/>
    <x v="0"/>
  </r>
  <r>
    <d v="2023-12-22T00:00:00"/>
    <s v="P4006"/>
    <x v="47"/>
    <s v="Household Cleaning"/>
    <n v="11"/>
    <x v="1"/>
    <x v="0"/>
    <n v="136"/>
    <n v="224.4"/>
    <n v="1496"/>
    <n v="2468.4"/>
    <n v="972.40000000000009"/>
    <x v="21"/>
    <x v="11"/>
    <x v="0"/>
  </r>
  <r>
    <d v="2023-12-23T00:00:00"/>
    <s v="P1004"/>
    <x v="41"/>
    <s v="Personal Care"/>
    <n v="5"/>
    <x v="0"/>
    <x v="1"/>
    <n v="71"/>
    <n v="80.23"/>
    <n v="355"/>
    <n v="401.15000000000003"/>
    <n v="46.150000000000034"/>
    <x v="22"/>
    <x v="11"/>
    <x v="0"/>
  </r>
  <r>
    <d v="2023-12-24T00:00:00"/>
    <s v="P3001"/>
    <x v="15"/>
    <s v="Packaged Foods"/>
    <n v="11"/>
    <x v="0"/>
    <x v="0"/>
    <n v="16"/>
    <n v="21.12"/>
    <n v="176"/>
    <n v="232.32000000000002"/>
    <n v="56.320000000000022"/>
    <x v="23"/>
    <x v="11"/>
    <x v="0"/>
  </r>
  <r>
    <d v="2023-12-25T00:00:00"/>
    <s v="P1007"/>
    <x v="4"/>
    <s v="Personal Care"/>
    <n v="14"/>
    <x v="1"/>
    <x v="1"/>
    <n v="10"/>
    <n v="11.2"/>
    <n v="140"/>
    <n v="156.79999999999998"/>
    <n v="16.799999999999983"/>
    <x v="24"/>
    <x v="11"/>
    <x v="0"/>
  </r>
  <r>
    <d v="2023-12-26T00:00:00"/>
    <s v="P3006"/>
    <x v="40"/>
    <s v="Packaged Foods"/>
    <n v="11"/>
    <x v="0"/>
    <x v="1"/>
    <n v="98"/>
    <n v="161.69999999999999"/>
    <n v="1078"/>
    <n v="1778.6999999999998"/>
    <n v="700.69999999999982"/>
    <x v="25"/>
    <x v="11"/>
    <x v="0"/>
  </r>
  <r>
    <d v="2023-12-27T00:00:00"/>
    <s v="P3001"/>
    <x v="15"/>
    <s v="Packaged Foods"/>
    <n v="17"/>
    <x v="0"/>
    <x v="0"/>
    <n v="16"/>
    <n v="21.12"/>
    <n v="272"/>
    <n v="359.04"/>
    <n v="87.04000000000002"/>
    <x v="26"/>
    <x v="11"/>
    <x v="0"/>
  </r>
  <r>
    <d v="2023-12-28T00:00:00"/>
    <s v="P5006"/>
    <x v="5"/>
    <s v="Paper &amp; Essentials"/>
    <n v="2"/>
    <x v="1"/>
    <x v="1"/>
    <n v="16"/>
    <n v="26.4"/>
    <n v="32"/>
    <n v="52.8"/>
    <n v="20.799999999999997"/>
    <x v="27"/>
    <x v="11"/>
    <x v="0"/>
  </r>
  <r>
    <d v="2023-12-29T00:00:00"/>
    <s v="P2009"/>
    <x v="42"/>
    <s v="Beverages"/>
    <n v="8"/>
    <x v="2"/>
    <x v="1"/>
    <n v="124"/>
    <n v="167.4"/>
    <n v="992"/>
    <n v="1339.2"/>
    <n v="347.20000000000005"/>
    <x v="28"/>
    <x v="11"/>
    <x v="0"/>
  </r>
  <r>
    <d v="2023-12-30T00:00:00"/>
    <s v="P1006"/>
    <x v="24"/>
    <s v="Personal Care"/>
    <n v="17"/>
    <x v="2"/>
    <x v="0"/>
    <n v="124"/>
    <n v="204.60000000000002"/>
    <n v="2108"/>
    <n v="3478.2000000000003"/>
    <n v="1370.2000000000003"/>
    <x v="29"/>
    <x v="11"/>
    <x v="0"/>
  </r>
  <r>
    <d v="2023-12-31T00:00:00"/>
    <s v="P3009"/>
    <x v="23"/>
    <s v="Packaged Foods"/>
    <n v="19"/>
    <x v="1"/>
    <x v="1"/>
    <n v="71"/>
    <n v="95.85"/>
    <n v="1349"/>
    <n v="1821.1499999999999"/>
    <n v="472.14999999999986"/>
    <x v="30"/>
    <x v="11"/>
    <x v="0"/>
  </r>
  <r>
    <d v="2024-01-02T00:00:00"/>
    <s v="P1007"/>
    <x v="4"/>
    <s v="Personal Care"/>
    <n v="10"/>
    <x v="0"/>
    <x v="0"/>
    <n v="10"/>
    <n v="11.2"/>
    <n v="100"/>
    <n v="112"/>
    <n v="12"/>
    <x v="1"/>
    <x v="0"/>
    <x v="1"/>
  </r>
  <r>
    <d v="2024-01-04T00:00:00"/>
    <s v="P5006"/>
    <x v="5"/>
    <s v="Paper &amp; Essentials"/>
    <n v="14"/>
    <x v="0"/>
    <x v="1"/>
    <n v="16"/>
    <n v="26.4"/>
    <n v="224"/>
    <n v="369.59999999999997"/>
    <n v="145.59999999999997"/>
    <x v="3"/>
    <x v="0"/>
    <x v="1"/>
  </r>
  <r>
    <d v="2024-01-06T00:00:00"/>
    <s v="P3008"/>
    <x v="6"/>
    <s v="Packaged Foods"/>
    <n v="10"/>
    <x v="1"/>
    <x v="0"/>
    <n v="44"/>
    <n v="48.4"/>
    <n v="440"/>
    <n v="484"/>
    <n v="44"/>
    <x v="5"/>
    <x v="0"/>
    <x v="1"/>
  </r>
  <r>
    <d v="2024-01-08T00:00:00"/>
    <s v="P4001"/>
    <x v="7"/>
    <s v="Household Cleaning"/>
    <n v="16"/>
    <x v="0"/>
    <x v="1"/>
    <n v="124"/>
    <n v="163.68"/>
    <n v="1984"/>
    <n v="2618.88"/>
    <n v="634.88000000000011"/>
    <x v="7"/>
    <x v="0"/>
    <x v="1"/>
  </r>
  <r>
    <d v="2024-01-10T00:00:00"/>
    <s v="P4004"/>
    <x v="8"/>
    <s v="Household Cleaning"/>
    <n v="14"/>
    <x v="0"/>
    <x v="1"/>
    <n v="10"/>
    <n v="11.3"/>
    <n v="140"/>
    <n v="158.20000000000002"/>
    <n v="18.200000000000017"/>
    <x v="9"/>
    <x v="0"/>
    <x v="1"/>
  </r>
  <r>
    <d v="2024-01-12T00:00:00"/>
    <s v="P3003"/>
    <x v="2"/>
    <s v="Packaged Foods"/>
    <n v="17"/>
    <x v="1"/>
    <x v="0"/>
    <n v="123"/>
    <n v="140.22"/>
    <n v="2091"/>
    <n v="2383.7399999999998"/>
    <n v="292.73999999999978"/>
    <x v="11"/>
    <x v="0"/>
    <x v="1"/>
  </r>
  <r>
    <d v="2024-01-14T00:00:00"/>
    <s v="P2002"/>
    <x v="9"/>
    <s v="Beverages"/>
    <n v="10"/>
    <x v="2"/>
    <x v="1"/>
    <n v="12"/>
    <n v="13.44"/>
    <n v="120"/>
    <n v="134.4"/>
    <n v="14.400000000000006"/>
    <x v="13"/>
    <x v="0"/>
    <x v="1"/>
  </r>
  <r>
    <d v="2024-01-16T00:00:00"/>
    <s v="P5009"/>
    <x v="10"/>
    <s v="Paper &amp; Essentials"/>
    <n v="8"/>
    <x v="2"/>
    <x v="1"/>
    <n v="136"/>
    <n v="183.6"/>
    <n v="1088"/>
    <n v="1468.8"/>
    <n v="380.79999999999995"/>
    <x v="15"/>
    <x v="0"/>
    <x v="1"/>
  </r>
  <r>
    <d v="2024-01-18T00:00:00"/>
    <s v="P2002"/>
    <x v="9"/>
    <s v="Beverages"/>
    <n v="12"/>
    <x v="1"/>
    <x v="0"/>
    <n v="12"/>
    <n v="13.44"/>
    <n v="144"/>
    <n v="161.28"/>
    <n v="17.28"/>
    <x v="17"/>
    <x v="0"/>
    <x v="1"/>
  </r>
  <r>
    <d v="2024-01-20T00:00:00"/>
    <s v="P5007"/>
    <x v="11"/>
    <s v="Paper &amp; Essentials"/>
    <n v="4"/>
    <x v="0"/>
    <x v="1"/>
    <n v="10"/>
    <n v="11.2"/>
    <n v="40"/>
    <n v="44.8"/>
    <n v="4.7999999999999972"/>
    <x v="19"/>
    <x v="0"/>
    <x v="1"/>
  </r>
  <r>
    <d v="2024-01-22T00:00:00"/>
    <s v="P1008"/>
    <x v="12"/>
    <s v="Personal Care"/>
    <n v="8"/>
    <x v="0"/>
    <x v="0"/>
    <n v="16"/>
    <n v="17.600000000000001"/>
    <n v="128"/>
    <n v="140.80000000000001"/>
    <n v="12.800000000000011"/>
    <x v="21"/>
    <x v="0"/>
    <x v="1"/>
  </r>
  <r>
    <d v="2024-01-24T00:00:00"/>
    <s v="P4010"/>
    <x v="13"/>
    <s v="Household Cleaning"/>
    <n v="4"/>
    <x v="1"/>
    <x v="1"/>
    <n v="105"/>
    <n v="153.30000000000001"/>
    <n v="420"/>
    <n v="613.20000000000005"/>
    <n v="193.20000000000005"/>
    <x v="23"/>
    <x v="0"/>
    <x v="1"/>
  </r>
  <r>
    <d v="2024-01-26T00:00:00"/>
    <s v="P1005"/>
    <x v="14"/>
    <s v="Personal Care"/>
    <n v="19"/>
    <x v="0"/>
    <x v="0"/>
    <n v="133"/>
    <n v="187.53"/>
    <n v="2527"/>
    <n v="3563.07"/>
    <n v="1036.0700000000002"/>
    <x v="25"/>
    <x v="0"/>
    <x v="1"/>
  </r>
  <r>
    <d v="2024-01-28T00:00:00"/>
    <s v="P3001"/>
    <x v="15"/>
    <s v="Packaged Foods"/>
    <n v="3"/>
    <x v="0"/>
    <x v="1"/>
    <n v="16"/>
    <n v="21.12"/>
    <n v="48"/>
    <n v="63.36"/>
    <n v="15.36"/>
    <x v="27"/>
    <x v="0"/>
    <x v="1"/>
  </r>
  <r>
    <d v="2024-01-30T00:00:00"/>
    <s v="P4001"/>
    <x v="7"/>
    <s v="Household Cleaning"/>
    <n v="14"/>
    <x v="1"/>
    <x v="1"/>
    <n v="124"/>
    <n v="163.68"/>
    <n v="1736"/>
    <n v="2291.52"/>
    <n v="555.52"/>
    <x v="29"/>
    <x v="0"/>
    <x v="1"/>
  </r>
  <r>
    <d v="2024-02-01T00:00:00"/>
    <s v="P2004"/>
    <x v="16"/>
    <s v="Beverages"/>
    <n v="2"/>
    <x v="2"/>
    <x v="0"/>
    <n v="98"/>
    <n v="110.74"/>
    <n v="196"/>
    <n v="221.48"/>
    <n v="25.47999999999999"/>
    <x v="0"/>
    <x v="1"/>
    <x v="1"/>
  </r>
  <r>
    <d v="2024-02-03T00:00:00"/>
    <s v="P1008"/>
    <x v="12"/>
    <s v="Personal Care"/>
    <n v="7"/>
    <x v="2"/>
    <x v="1"/>
    <n v="16"/>
    <n v="17.600000000000001"/>
    <n v="112"/>
    <n v="123.20000000000002"/>
    <n v="11.200000000000017"/>
    <x v="2"/>
    <x v="1"/>
    <x v="1"/>
  </r>
  <r>
    <d v="2024-02-05T00:00:00"/>
    <s v="P1003"/>
    <x v="17"/>
    <s v="Personal Care"/>
    <n v="4"/>
    <x v="1"/>
    <x v="1"/>
    <n v="44"/>
    <n v="50.16"/>
    <n v="176"/>
    <n v="200.64"/>
    <n v="24.639999999999986"/>
    <x v="4"/>
    <x v="1"/>
    <x v="1"/>
  </r>
  <r>
    <d v="2024-02-07T00:00:00"/>
    <s v="P3004"/>
    <x v="0"/>
    <s v="Packaged Foods"/>
    <n v="10"/>
    <x v="0"/>
    <x v="0"/>
    <n v="136"/>
    <n v="153.68"/>
    <n v="1360"/>
    <n v="1536.8000000000002"/>
    <n v="176.80000000000018"/>
    <x v="6"/>
    <x v="1"/>
    <x v="1"/>
  </r>
  <r>
    <d v="2024-02-09T00:00:00"/>
    <s v="P5001"/>
    <x v="1"/>
    <s v="Paper &amp; Essentials"/>
    <n v="2"/>
    <x v="1"/>
    <x v="1"/>
    <n v="44"/>
    <n v="58.08"/>
    <n v="88"/>
    <n v="116.16"/>
    <n v="28.159999999999997"/>
    <x v="8"/>
    <x v="1"/>
    <x v="1"/>
  </r>
  <r>
    <d v="2024-02-11T00:00:00"/>
    <s v="P3003"/>
    <x v="2"/>
    <s v="Packaged Foods"/>
    <n v="2"/>
    <x v="2"/>
    <x v="1"/>
    <n v="123"/>
    <n v="140.22"/>
    <n v="246"/>
    <n v="280.44"/>
    <n v="34.44"/>
    <x v="10"/>
    <x v="1"/>
    <x v="1"/>
  </r>
  <r>
    <d v="2024-02-13T00:00:00"/>
    <s v="P5010"/>
    <x v="3"/>
    <s v="Paper &amp; Essentials"/>
    <n v="11"/>
    <x v="2"/>
    <x v="0"/>
    <n v="12"/>
    <n v="17.52"/>
    <n v="132"/>
    <n v="192.72"/>
    <n v="60.72"/>
    <x v="12"/>
    <x v="1"/>
    <x v="1"/>
  </r>
  <r>
    <d v="2024-02-15T00:00:00"/>
    <s v="P5001"/>
    <x v="1"/>
    <s v="Paper &amp; Essentials"/>
    <n v="18"/>
    <x v="1"/>
    <x v="1"/>
    <n v="44"/>
    <n v="58.08"/>
    <n v="792"/>
    <n v="1045.44"/>
    <n v="253.44000000000005"/>
    <x v="14"/>
    <x v="1"/>
    <x v="1"/>
  </r>
  <r>
    <d v="2024-02-17T00:00:00"/>
    <s v="P1007"/>
    <x v="4"/>
    <s v="Personal Care"/>
    <n v="10"/>
    <x v="0"/>
    <x v="0"/>
    <n v="10"/>
    <n v="11.2"/>
    <n v="100"/>
    <n v="112"/>
    <n v="12"/>
    <x v="16"/>
    <x v="1"/>
    <x v="1"/>
  </r>
  <r>
    <d v="2024-02-19T00:00:00"/>
    <s v="P5006"/>
    <x v="5"/>
    <s v="Paper &amp; Essentials"/>
    <n v="14"/>
    <x v="0"/>
    <x v="1"/>
    <n v="16"/>
    <n v="26.4"/>
    <n v="224"/>
    <n v="369.59999999999997"/>
    <n v="145.59999999999997"/>
    <x v="18"/>
    <x v="1"/>
    <x v="1"/>
  </r>
  <r>
    <d v="2024-02-21T00:00:00"/>
    <s v="P3008"/>
    <x v="6"/>
    <s v="Packaged Foods"/>
    <n v="10"/>
    <x v="1"/>
    <x v="0"/>
    <n v="44"/>
    <n v="48.4"/>
    <n v="440"/>
    <n v="484"/>
    <n v="44"/>
    <x v="20"/>
    <x v="1"/>
    <x v="1"/>
  </r>
  <r>
    <d v="2024-02-23T00:00:00"/>
    <s v="P4001"/>
    <x v="7"/>
    <s v="Household Cleaning"/>
    <n v="16"/>
    <x v="0"/>
    <x v="1"/>
    <n v="124"/>
    <n v="163.68"/>
    <n v="1984"/>
    <n v="2618.88"/>
    <n v="634.88000000000011"/>
    <x v="22"/>
    <x v="1"/>
    <x v="1"/>
  </r>
  <r>
    <d v="2024-02-25T00:00:00"/>
    <s v="P4004"/>
    <x v="8"/>
    <s v="Household Cleaning"/>
    <n v="14"/>
    <x v="0"/>
    <x v="1"/>
    <n v="10"/>
    <n v="11.3"/>
    <n v="140"/>
    <n v="158.20000000000002"/>
    <n v="18.200000000000017"/>
    <x v="24"/>
    <x v="1"/>
    <x v="1"/>
  </r>
  <r>
    <d v="2024-02-27T00:00:00"/>
    <s v="P3003"/>
    <x v="2"/>
    <s v="Packaged Foods"/>
    <n v="17"/>
    <x v="1"/>
    <x v="0"/>
    <n v="123"/>
    <n v="140.22"/>
    <n v="2091"/>
    <n v="2383.7399999999998"/>
    <n v="292.73999999999978"/>
    <x v="26"/>
    <x v="1"/>
    <x v="1"/>
  </r>
  <r>
    <d v="2024-02-29T00:00:00"/>
    <s v="P2002"/>
    <x v="9"/>
    <s v="Beverages"/>
    <n v="10"/>
    <x v="2"/>
    <x v="1"/>
    <n v="12"/>
    <n v="13.44"/>
    <n v="120"/>
    <n v="134.4"/>
    <n v="14.400000000000006"/>
    <x v="28"/>
    <x v="1"/>
    <x v="1"/>
  </r>
  <r>
    <d v="2024-03-02T00:00:00"/>
    <s v="P5009"/>
    <x v="10"/>
    <s v="Paper &amp; Essentials"/>
    <n v="8"/>
    <x v="2"/>
    <x v="1"/>
    <n v="136"/>
    <n v="183.6"/>
    <n v="1088"/>
    <n v="1468.8"/>
    <n v="380.79999999999995"/>
    <x v="1"/>
    <x v="2"/>
    <x v="1"/>
  </r>
  <r>
    <d v="2024-03-04T00:00:00"/>
    <s v="P2002"/>
    <x v="9"/>
    <s v="Beverages"/>
    <n v="12"/>
    <x v="1"/>
    <x v="0"/>
    <n v="12"/>
    <n v="13.44"/>
    <n v="144"/>
    <n v="161.28"/>
    <n v="17.28"/>
    <x v="3"/>
    <x v="2"/>
    <x v="1"/>
  </r>
  <r>
    <d v="2024-03-06T00:00:00"/>
    <s v="P5007"/>
    <x v="11"/>
    <s v="Paper &amp; Essentials"/>
    <n v="4"/>
    <x v="0"/>
    <x v="1"/>
    <n v="10"/>
    <n v="11.2"/>
    <n v="40"/>
    <n v="44.8"/>
    <n v="4.7999999999999972"/>
    <x v="5"/>
    <x v="2"/>
    <x v="1"/>
  </r>
  <r>
    <d v="2024-03-08T00:00:00"/>
    <s v="P1008"/>
    <x v="12"/>
    <s v="Personal Care"/>
    <n v="8"/>
    <x v="0"/>
    <x v="0"/>
    <n v="16"/>
    <n v="17.600000000000001"/>
    <n v="128"/>
    <n v="140.80000000000001"/>
    <n v="12.800000000000011"/>
    <x v="7"/>
    <x v="2"/>
    <x v="1"/>
  </r>
  <r>
    <d v="2024-03-10T00:00:00"/>
    <s v="P4010"/>
    <x v="13"/>
    <s v="Household Cleaning"/>
    <n v="4"/>
    <x v="1"/>
    <x v="1"/>
    <n v="105"/>
    <n v="153.30000000000001"/>
    <n v="420"/>
    <n v="613.20000000000005"/>
    <n v="193.20000000000005"/>
    <x v="9"/>
    <x v="2"/>
    <x v="1"/>
  </r>
  <r>
    <d v="2024-03-12T00:00:00"/>
    <s v="P1005"/>
    <x v="14"/>
    <s v="Personal Care"/>
    <n v="19"/>
    <x v="0"/>
    <x v="0"/>
    <n v="133"/>
    <n v="187.53"/>
    <n v="2527"/>
    <n v="3563.07"/>
    <n v="1036.0700000000002"/>
    <x v="11"/>
    <x v="2"/>
    <x v="1"/>
  </r>
  <r>
    <d v="2024-03-14T00:00:00"/>
    <s v="P3001"/>
    <x v="15"/>
    <s v="Packaged Foods"/>
    <n v="3"/>
    <x v="0"/>
    <x v="1"/>
    <n v="16"/>
    <n v="21.12"/>
    <n v="48"/>
    <n v="63.36"/>
    <n v="15.36"/>
    <x v="13"/>
    <x v="2"/>
    <x v="1"/>
  </r>
  <r>
    <d v="2024-03-16T00:00:00"/>
    <s v="P4001"/>
    <x v="7"/>
    <s v="Household Cleaning"/>
    <n v="14"/>
    <x v="1"/>
    <x v="1"/>
    <n v="124"/>
    <n v="163.68"/>
    <n v="1736"/>
    <n v="2291.52"/>
    <n v="555.52"/>
    <x v="15"/>
    <x v="2"/>
    <x v="1"/>
  </r>
  <r>
    <d v="2024-03-18T00:00:00"/>
    <s v="P2004"/>
    <x v="16"/>
    <s v="Beverages"/>
    <n v="2"/>
    <x v="2"/>
    <x v="0"/>
    <n v="98"/>
    <n v="110.74"/>
    <n v="196"/>
    <n v="221.48"/>
    <n v="25.47999999999999"/>
    <x v="17"/>
    <x v="2"/>
    <x v="1"/>
  </r>
  <r>
    <d v="2024-03-20T00:00:00"/>
    <s v="P1008"/>
    <x v="12"/>
    <s v="Personal Care"/>
    <n v="7"/>
    <x v="2"/>
    <x v="1"/>
    <n v="16"/>
    <n v="17.600000000000001"/>
    <n v="112"/>
    <n v="123.20000000000002"/>
    <n v="11.200000000000017"/>
    <x v="19"/>
    <x v="2"/>
    <x v="1"/>
  </r>
  <r>
    <d v="2024-03-22T00:00:00"/>
    <s v="P1003"/>
    <x v="17"/>
    <s v="Personal Care"/>
    <n v="4"/>
    <x v="1"/>
    <x v="1"/>
    <n v="44"/>
    <n v="50.16"/>
    <n v="176"/>
    <n v="200.64"/>
    <n v="24.639999999999986"/>
    <x v="21"/>
    <x v="2"/>
    <x v="1"/>
  </r>
  <r>
    <d v="2024-03-24T00:00:00"/>
    <s v="P2008"/>
    <x v="18"/>
    <s v="Beverages"/>
    <n v="20"/>
    <x v="0"/>
    <x v="0"/>
    <n v="133"/>
    <n v="146.30000000000001"/>
    <n v="2660"/>
    <n v="2926"/>
    <n v="266"/>
    <x v="23"/>
    <x v="2"/>
    <x v="1"/>
  </r>
  <r>
    <d v="2024-03-26T00:00:00"/>
    <s v="P4005"/>
    <x v="19"/>
    <s v="Household Cleaning"/>
    <n v="15"/>
    <x v="0"/>
    <x v="1"/>
    <n v="123"/>
    <n v="173.43"/>
    <n v="1845"/>
    <n v="2601.4500000000003"/>
    <n v="756.45000000000027"/>
    <x v="25"/>
    <x v="2"/>
    <x v="1"/>
  </r>
  <r>
    <d v="2024-03-28T00:00:00"/>
    <s v="P2006"/>
    <x v="20"/>
    <s v="Beverages"/>
    <n v="2"/>
    <x v="1"/>
    <x v="0"/>
    <n v="44"/>
    <n v="72.599999999999994"/>
    <n v="88"/>
    <n v="145.19999999999999"/>
    <n v="57.199999999999989"/>
    <x v="27"/>
    <x v="2"/>
    <x v="1"/>
  </r>
  <r>
    <d v="2024-03-30T00:00:00"/>
    <s v="P4001"/>
    <x v="7"/>
    <s v="Household Cleaning"/>
    <n v="9"/>
    <x v="0"/>
    <x v="1"/>
    <n v="124"/>
    <n v="163.68"/>
    <n v="1116"/>
    <n v="1473.1200000000001"/>
    <n v="357.12000000000012"/>
    <x v="29"/>
    <x v="2"/>
    <x v="1"/>
  </r>
  <r>
    <d v="2024-04-01T00:00:00"/>
    <s v="P1002"/>
    <x v="21"/>
    <s v="Personal Care"/>
    <n v="6"/>
    <x v="0"/>
    <x v="0"/>
    <n v="105"/>
    <n v="117.6"/>
    <n v="630"/>
    <n v="705.59999999999991"/>
    <n v="75.599999999999909"/>
    <x v="0"/>
    <x v="3"/>
    <x v="1"/>
  </r>
  <r>
    <d v="2024-04-03T00:00:00"/>
    <s v="P5009"/>
    <x v="10"/>
    <s v="Paper &amp; Essentials"/>
    <n v="8"/>
    <x v="1"/>
    <x v="1"/>
    <n v="136"/>
    <n v="183.6"/>
    <n v="1088"/>
    <n v="1468.8"/>
    <n v="380.79999999999995"/>
    <x v="2"/>
    <x v="3"/>
    <x v="1"/>
  </r>
  <r>
    <d v="2024-04-05T00:00:00"/>
    <s v="P5001"/>
    <x v="1"/>
    <s v="Paper &amp; Essentials"/>
    <n v="12"/>
    <x v="2"/>
    <x v="1"/>
    <n v="44"/>
    <n v="58.08"/>
    <n v="528"/>
    <n v="696.96"/>
    <n v="168.96000000000004"/>
    <x v="4"/>
    <x v="3"/>
    <x v="1"/>
  </r>
  <r>
    <d v="2024-04-07T00:00:00"/>
    <s v="P3007"/>
    <x v="22"/>
    <s v="Packaged Foods"/>
    <n v="13"/>
    <x v="2"/>
    <x v="0"/>
    <n v="105"/>
    <n v="117.6"/>
    <n v="1365"/>
    <n v="1528.8"/>
    <n v="163.79999999999995"/>
    <x v="6"/>
    <x v="3"/>
    <x v="1"/>
  </r>
  <r>
    <d v="2024-04-09T00:00:00"/>
    <s v="P3009"/>
    <x v="23"/>
    <s v="Packaged Foods"/>
    <n v="14"/>
    <x v="1"/>
    <x v="1"/>
    <n v="71"/>
    <n v="95.85"/>
    <n v="994"/>
    <n v="1341.8999999999999"/>
    <n v="347.89999999999986"/>
    <x v="8"/>
    <x v="3"/>
    <x v="1"/>
  </r>
  <r>
    <d v="2024-04-11T00:00:00"/>
    <s v="P1006"/>
    <x v="24"/>
    <s v="Personal Care"/>
    <n v="2"/>
    <x v="0"/>
    <x v="1"/>
    <n v="124"/>
    <n v="204.60000000000002"/>
    <n v="248"/>
    <n v="409.20000000000005"/>
    <n v="161.20000000000005"/>
    <x v="10"/>
    <x v="3"/>
    <x v="1"/>
  </r>
  <r>
    <d v="2024-04-13T00:00:00"/>
    <s v="P4003"/>
    <x v="25"/>
    <s v="Household Cleaning"/>
    <n v="19"/>
    <x v="0"/>
    <x v="0"/>
    <n v="16"/>
    <n v="18.240000000000002"/>
    <n v="304"/>
    <n v="346.56000000000006"/>
    <n v="42.560000000000059"/>
    <x v="12"/>
    <x v="3"/>
    <x v="1"/>
  </r>
  <r>
    <d v="2024-04-15T00:00:00"/>
    <s v="P2010"/>
    <x v="26"/>
    <s v="Beverages"/>
    <n v="19"/>
    <x v="1"/>
    <x v="1"/>
    <n v="10"/>
    <n v="14.600000000000001"/>
    <n v="190"/>
    <n v="277.40000000000003"/>
    <n v="87.400000000000034"/>
    <x v="14"/>
    <x v="3"/>
    <x v="1"/>
  </r>
  <r>
    <d v="2024-04-17T00:00:00"/>
    <s v="P1006"/>
    <x v="24"/>
    <s v="Personal Care"/>
    <n v="7"/>
    <x v="0"/>
    <x v="0"/>
    <n v="124"/>
    <n v="204.60000000000002"/>
    <n v="868"/>
    <n v="1432.2000000000003"/>
    <n v="564.20000000000027"/>
    <x v="16"/>
    <x v="3"/>
    <x v="1"/>
  </r>
  <r>
    <d v="2024-04-19T00:00:00"/>
    <s v="P5006"/>
    <x v="5"/>
    <s v="Paper &amp; Essentials"/>
    <n v="14"/>
    <x v="0"/>
    <x v="1"/>
    <n v="16"/>
    <n v="26.4"/>
    <n v="224"/>
    <n v="369.59999999999997"/>
    <n v="145.59999999999997"/>
    <x v="18"/>
    <x v="3"/>
    <x v="1"/>
  </r>
  <r>
    <d v="2024-04-21T00:00:00"/>
    <s v="P2006"/>
    <x v="20"/>
    <s v="Beverages"/>
    <n v="7"/>
    <x v="1"/>
    <x v="0"/>
    <n v="44"/>
    <n v="72.599999999999994"/>
    <n v="308"/>
    <n v="508.19999999999993"/>
    <n v="200.19999999999993"/>
    <x v="20"/>
    <x v="3"/>
    <x v="1"/>
  </r>
  <r>
    <d v="2024-04-23T00:00:00"/>
    <s v="P3010"/>
    <x v="27"/>
    <s v="Packaged Foods"/>
    <n v="10"/>
    <x v="2"/>
    <x v="1"/>
    <n v="133"/>
    <n v="194.18"/>
    <n v="1330"/>
    <n v="1941.8000000000002"/>
    <n v="611.80000000000018"/>
    <x v="22"/>
    <x v="3"/>
    <x v="1"/>
  </r>
  <r>
    <d v="2024-04-25T00:00:00"/>
    <s v="P2010"/>
    <x v="26"/>
    <s v="Beverages"/>
    <n v="18"/>
    <x v="2"/>
    <x v="1"/>
    <n v="10"/>
    <n v="14.600000000000001"/>
    <n v="180"/>
    <n v="262.8"/>
    <n v="82.800000000000011"/>
    <x v="24"/>
    <x v="3"/>
    <x v="1"/>
  </r>
  <r>
    <d v="2024-04-27T00:00:00"/>
    <s v="P2008"/>
    <x v="18"/>
    <s v="Beverages"/>
    <n v="13"/>
    <x v="1"/>
    <x v="0"/>
    <n v="133"/>
    <n v="146.30000000000001"/>
    <n v="1729"/>
    <n v="1901.9"/>
    <n v="172.90000000000009"/>
    <x v="26"/>
    <x v="3"/>
    <x v="1"/>
  </r>
  <r>
    <d v="2024-04-29T00:00:00"/>
    <s v="P5004"/>
    <x v="28"/>
    <s v="Paper &amp; Essentials"/>
    <n v="12"/>
    <x v="0"/>
    <x v="1"/>
    <n v="124"/>
    <n v="140.12"/>
    <n v="1488"/>
    <n v="1681.44"/>
    <n v="193.44000000000005"/>
    <x v="28"/>
    <x v="3"/>
    <x v="1"/>
  </r>
  <r>
    <d v="2024-05-01T00:00:00"/>
    <s v="P1010"/>
    <x v="29"/>
    <s v="Personal Care"/>
    <n v="5"/>
    <x v="0"/>
    <x v="1"/>
    <n v="123"/>
    <n v="179.58"/>
    <n v="615"/>
    <n v="897.90000000000009"/>
    <n v="282.90000000000009"/>
    <x v="0"/>
    <x v="4"/>
    <x v="1"/>
  </r>
  <r>
    <d v="2024-05-03T00:00:00"/>
    <s v="P5004"/>
    <x v="28"/>
    <s v="Paper &amp; Essentials"/>
    <n v="9"/>
    <x v="1"/>
    <x v="0"/>
    <n v="124"/>
    <n v="140.12"/>
    <n v="1116"/>
    <n v="1261.08"/>
    <n v="145.07999999999993"/>
    <x v="2"/>
    <x v="4"/>
    <x v="1"/>
  </r>
  <r>
    <s v="Total"/>
    <m/>
    <x v="50"/>
    <m/>
    <m/>
    <x v="3"/>
    <x v="2"/>
    <m/>
    <n v="336779"/>
    <n v="435820.44000000035"/>
    <n v="99041.439999999988"/>
    <m/>
    <x v="31"/>
    <x v="12"/>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C0199B5-E219-457D-8747-8FD4E44D740A}" name="PivotTable3" cacheId="5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C54" firstHeaderRow="0" firstDataRow="1" firstDataCol="1"/>
  <pivotFields count="15">
    <pivotField showAll="0"/>
    <pivotField showAll="0"/>
    <pivotField axis="axisRow" showAll="0">
      <items count="52">
        <item x="42"/>
        <item x="11"/>
        <item x="6"/>
        <item x="35"/>
        <item x="21"/>
        <item x="4"/>
        <item x="19"/>
        <item x="38"/>
        <item x="32"/>
        <item x="34"/>
        <item x="20"/>
        <item x="14"/>
        <item x="31"/>
        <item x="25"/>
        <item x="12"/>
        <item x="29"/>
        <item x="22"/>
        <item x="46"/>
        <item x="40"/>
        <item x="17"/>
        <item x="8"/>
        <item x="15"/>
        <item x="44"/>
        <item x="0"/>
        <item x="2"/>
        <item x="39"/>
        <item x="41"/>
        <item x="13"/>
        <item x="28"/>
        <item x="24"/>
        <item x="26"/>
        <item x="9"/>
        <item x="10"/>
        <item x="36"/>
        <item x="18"/>
        <item x="48"/>
        <item x="47"/>
        <item x="43"/>
        <item x="5"/>
        <item x="45"/>
        <item x="33"/>
        <item x="30"/>
        <item x="7"/>
        <item x="27"/>
        <item x="16"/>
        <item x="37"/>
        <item x="49"/>
        <item x="3"/>
        <item x="1"/>
        <item x="23"/>
        <item x="50"/>
        <item t="default"/>
      </items>
    </pivotField>
    <pivotField showAll="0"/>
    <pivotField showAll="0"/>
    <pivotField showAll="0"/>
    <pivotField showAll="0"/>
    <pivotField showAll="0"/>
    <pivotField showAll="0"/>
    <pivotField dataField="1" numFmtId="164" showAll="0"/>
    <pivotField dataField="1" numFmtId="164" showAll="0"/>
    <pivotField showAll="0"/>
    <pivotField showAll="0"/>
    <pivotField showAll="0">
      <items count="14">
        <item x="0"/>
        <item x="1"/>
        <item x="2"/>
        <item x="3"/>
        <item x="4"/>
        <item x="5"/>
        <item x="6"/>
        <item x="7"/>
        <item x="8"/>
        <item x="9"/>
        <item x="10"/>
        <item x="11"/>
        <item x="12"/>
        <item t="default"/>
      </items>
    </pivotField>
    <pivotField showAll="0">
      <items count="4">
        <item x="0"/>
        <item x="1"/>
        <item x="2"/>
        <item t="default"/>
      </items>
    </pivotField>
  </pivotFields>
  <rowFields count="1">
    <field x="2"/>
  </rowFields>
  <rowItems count="5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t="grand">
      <x/>
    </i>
  </rowItems>
  <colFields count="1">
    <field x="-2"/>
  </colFields>
  <colItems count="2">
    <i>
      <x/>
    </i>
    <i i="1">
      <x v="1"/>
    </i>
  </colItems>
  <dataFields count="2">
    <dataField name="Sum of Cost Value" fld="9" baseField="0" baseItem="0" numFmtId="164"/>
    <dataField name="Sum of Selling Value" fld="10" baseField="0" baseItem="0" numFmtId="164"/>
  </dataFields>
  <chartFormats count="2">
    <chartFormat chart="2" format="2"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A312223-15E2-4719-A5ED-90176F2504F5}" name="PivotTable2" cacheId="5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E2:G35" firstHeaderRow="0" firstDataRow="1" firstDataCol="1"/>
  <pivotFields count="15">
    <pivotField showAll="0"/>
    <pivotField showAll="0"/>
    <pivotField showAll="0"/>
    <pivotField showAll="0"/>
    <pivotField showAll="0"/>
    <pivotField showAll="0"/>
    <pivotField showAll="0"/>
    <pivotField showAll="0"/>
    <pivotField showAll="0"/>
    <pivotField numFmtId="164" showAll="0"/>
    <pivotField dataField="1" numFmtId="164" showAll="0"/>
    <pivotField dataField="1" showAll="0"/>
    <pivotField axis="axisRow" showAll="0">
      <items count="3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t="default"/>
      </items>
    </pivotField>
    <pivotField showAll="0">
      <items count="14">
        <item x="0"/>
        <item x="1"/>
        <item x="2"/>
        <item x="3"/>
        <item x="4"/>
        <item x="5"/>
        <item x="6"/>
        <item x="7"/>
        <item x="8"/>
        <item x="9"/>
        <item x="10"/>
        <item x="11"/>
        <item x="12"/>
        <item t="default"/>
      </items>
    </pivotField>
    <pivotField showAll="0">
      <items count="4">
        <item x="0"/>
        <item x="1"/>
        <item x="2"/>
        <item t="default"/>
      </items>
    </pivotField>
  </pivotFields>
  <rowFields count="1">
    <field x="12"/>
  </rowFields>
  <rowItems count="3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t="grand">
      <x/>
    </i>
  </rowItems>
  <colFields count="1">
    <field x="-2"/>
  </colFields>
  <colItems count="2">
    <i>
      <x/>
    </i>
    <i i="1">
      <x v="1"/>
    </i>
  </colItems>
  <dataFields count="2">
    <dataField name="Sum of Selling Value" fld="10" baseField="0" baseItem="0" numFmtId="164"/>
    <dataField name="Sum of Profit" fld="11" baseField="0" baseItem="0"/>
  </dataFields>
  <formats count="2">
    <format dxfId="295">
      <pivotArea dataOnly="0" labelOnly="1" outline="0" fieldPosition="0">
        <references count="1">
          <reference field="4294967294" count="1">
            <x v="1"/>
          </reference>
        </references>
      </pivotArea>
    </format>
    <format dxfId="294">
      <pivotArea collapsedLevelsAreSubtotals="1" fieldPosition="0">
        <references count="2">
          <reference field="4294967294" count="1" selected="0">
            <x v="1"/>
          </reference>
          <reference field="12" count="0"/>
        </references>
      </pivotArea>
    </format>
  </formats>
  <chartFormats count="2">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2AC8FFB-C2DF-42AA-A207-88811C60D54E}" name="PivotTable1" cacheId="5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O16:Q17" firstHeaderRow="0" firstDataRow="1" firstDataCol="0"/>
  <pivotFields count="15">
    <pivotField showAll="0"/>
    <pivotField showAll="0"/>
    <pivotField showAll="0"/>
    <pivotField showAll="0"/>
    <pivotField showAll="0"/>
    <pivotField showAll="0"/>
    <pivotField showAll="0"/>
    <pivotField showAll="0"/>
    <pivotField showAll="0"/>
    <pivotField dataField="1" numFmtId="164" showAll="0"/>
    <pivotField dataField="1" numFmtId="164" showAll="0"/>
    <pivotField dataField="1" showAll="0"/>
    <pivotField showAll="0"/>
    <pivotField showAll="0">
      <items count="14">
        <item x="0"/>
        <item x="1"/>
        <item x="2"/>
        <item x="3"/>
        <item x="4"/>
        <item x="5"/>
        <item x="6"/>
        <item x="7"/>
        <item x="8"/>
        <item x="9"/>
        <item x="10"/>
        <item x="11"/>
        <item x="12"/>
        <item t="default"/>
      </items>
    </pivotField>
    <pivotField showAll="0">
      <items count="4">
        <item x="0"/>
        <item x="1"/>
        <item x="2"/>
        <item t="default"/>
      </items>
    </pivotField>
  </pivotFields>
  <rowItems count="1">
    <i/>
  </rowItems>
  <colFields count="1">
    <field x="-2"/>
  </colFields>
  <colItems count="3">
    <i>
      <x/>
    </i>
    <i i="1">
      <x v="1"/>
    </i>
    <i i="2">
      <x v="2"/>
    </i>
  </colItems>
  <dataFields count="3">
    <dataField name="Sum of Selling Value" fld="10" baseField="0" baseItem="0" numFmtId="164"/>
    <dataField name="Sum of Cost Value" fld="9" baseField="0" baseItem="0" numFmtId="164"/>
    <dataField name="Sum of Profit" fld="11" baseField="0" baseItem="0" numFmtId="44"/>
  </dataFields>
  <formats count="1">
    <format dxfId="296">
      <pivotArea outline="0" collapsedLevelsAreSubtotals="1" fieldPosition="0">
        <references count="1">
          <reference field="4294967294" count="1" selected="0">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4BD4B69-9DCC-4A2B-8380-986F5F6F6896}" name="PivotTable6" cacheId="5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location ref="I2:J7" firstHeaderRow="1" firstDataRow="1" firstDataCol="1"/>
  <pivotFields count="15">
    <pivotField showAll="0"/>
    <pivotField showAll="0"/>
    <pivotField showAll="0"/>
    <pivotField showAll="0"/>
    <pivotField showAll="0"/>
    <pivotField axis="axisRow" showAll="0">
      <items count="5">
        <item x="1"/>
        <item x="2"/>
        <item x="0"/>
        <item x="3"/>
        <item t="default"/>
      </items>
    </pivotField>
    <pivotField showAll="0"/>
    <pivotField showAll="0"/>
    <pivotField showAll="0"/>
    <pivotField numFmtId="164" showAll="0"/>
    <pivotField dataField="1" numFmtId="164" showAll="0"/>
    <pivotField showAll="0"/>
    <pivotField showAll="0"/>
    <pivotField showAll="0">
      <items count="14">
        <item x="0"/>
        <item x="1"/>
        <item x="2"/>
        <item x="3"/>
        <item x="4"/>
        <item x="5"/>
        <item x="6"/>
        <item x="7"/>
        <item x="8"/>
        <item x="9"/>
        <item x="10"/>
        <item x="11"/>
        <item x="12"/>
        <item t="default"/>
      </items>
    </pivotField>
    <pivotField showAll="0">
      <items count="4">
        <item x="0"/>
        <item x="1"/>
        <item x="2"/>
        <item t="default"/>
      </items>
    </pivotField>
  </pivotFields>
  <rowFields count="1">
    <field x="5"/>
  </rowFields>
  <rowItems count="5">
    <i>
      <x/>
    </i>
    <i>
      <x v="1"/>
    </i>
    <i>
      <x v="2"/>
    </i>
    <i>
      <x v="3"/>
    </i>
    <i t="grand">
      <x/>
    </i>
  </rowItems>
  <colItems count="1">
    <i/>
  </colItems>
  <dataFields count="1">
    <dataField name="Sum of Selling Value" fld="10" baseField="0" baseItem="0" numFmtId="164"/>
  </dataFields>
  <chartFormats count="1">
    <chartFormat chart="15"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88054A3-5616-48F1-B922-E558CE04FDBD}" name="PivotTable7" cacheId="58"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location ref="I6:J16" firstHeaderRow="1" firstDataRow="1" firstDataCol="1"/>
  <pivotFields count="15">
    <pivotField showAll="0"/>
    <pivotField showAll="0"/>
    <pivotField axis="axisRow" showAll="0" measureFilter="1">
      <items count="52">
        <item x="42"/>
        <item x="11"/>
        <item x="6"/>
        <item x="35"/>
        <item x="21"/>
        <item x="4"/>
        <item x="19"/>
        <item x="38"/>
        <item x="32"/>
        <item x="34"/>
        <item x="20"/>
        <item x="14"/>
        <item x="31"/>
        <item x="25"/>
        <item x="12"/>
        <item x="29"/>
        <item x="22"/>
        <item x="46"/>
        <item x="40"/>
        <item x="17"/>
        <item x="8"/>
        <item x="15"/>
        <item x="44"/>
        <item x="0"/>
        <item x="2"/>
        <item x="39"/>
        <item x="41"/>
        <item x="13"/>
        <item x="28"/>
        <item x="24"/>
        <item x="26"/>
        <item x="9"/>
        <item x="10"/>
        <item x="36"/>
        <item x="18"/>
        <item x="48"/>
        <item x="47"/>
        <item x="43"/>
        <item x="5"/>
        <item x="45"/>
        <item x="33"/>
        <item x="30"/>
        <item x="7"/>
        <item x="27"/>
        <item x="16"/>
        <item x="37"/>
        <item x="49"/>
        <item x="3"/>
        <item x="1"/>
        <item x="23"/>
        <item x="50"/>
        <item t="default"/>
      </items>
    </pivotField>
    <pivotField showAll="0"/>
    <pivotField showAll="0"/>
    <pivotField showAll="0"/>
    <pivotField showAll="0"/>
    <pivotField showAll="0"/>
    <pivotField showAll="0"/>
    <pivotField numFmtId="164" showAll="0"/>
    <pivotField numFmtId="164" showAll="0"/>
    <pivotField dataField="1" showAll="0"/>
    <pivotField showAll="0"/>
    <pivotField showAll="0">
      <items count="14">
        <item x="0"/>
        <item x="1"/>
        <item x="2"/>
        <item x="3"/>
        <item x="4"/>
        <item x="5"/>
        <item x="6"/>
        <item x="7"/>
        <item x="8"/>
        <item x="9"/>
        <item x="10"/>
        <item x="11"/>
        <item x="12"/>
        <item t="default"/>
      </items>
    </pivotField>
    <pivotField showAll="0">
      <items count="4">
        <item x="0"/>
        <item x="1"/>
        <item x="2"/>
        <item t="default"/>
      </items>
    </pivotField>
  </pivotFields>
  <rowFields count="1">
    <field x="2"/>
  </rowFields>
  <rowItems count="10">
    <i>
      <x v="10"/>
    </i>
    <i>
      <x v="11"/>
    </i>
    <i>
      <x v="15"/>
    </i>
    <i>
      <x v="18"/>
    </i>
    <i>
      <x v="27"/>
    </i>
    <i>
      <x v="29"/>
    </i>
    <i>
      <x v="32"/>
    </i>
    <i>
      <x v="36"/>
    </i>
    <i>
      <x v="42"/>
    </i>
    <i>
      <x v="49"/>
    </i>
  </rowItems>
  <colItems count="1">
    <i/>
  </colItems>
  <dataFields count="1">
    <dataField name="Sum of Profit" fld="11" baseField="0" baseItem="0"/>
  </dataFields>
  <formats count="10">
    <format dxfId="290">
      <pivotArea type="all" dataOnly="0" outline="0" fieldPosition="0"/>
    </format>
    <format dxfId="284">
      <pivotArea outline="0" collapsedLevelsAreSubtotals="1" fieldPosition="0"/>
    </format>
    <format dxfId="283">
      <pivotArea field="2" type="button" dataOnly="0" labelOnly="1" outline="0" axis="axisRow" fieldPosition="0"/>
    </format>
    <format dxfId="282">
      <pivotArea dataOnly="0" labelOnly="1" fieldPosition="0">
        <references count="1">
          <reference field="2" count="10">
            <x v="10"/>
            <x v="11"/>
            <x v="15"/>
            <x v="18"/>
            <x v="27"/>
            <x v="29"/>
            <x v="32"/>
            <x v="36"/>
            <x v="42"/>
            <x v="49"/>
          </reference>
        </references>
      </pivotArea>
    </format>
    <format dxfId="281">
      <pivotArea dataOnly="0" labelOnly="1" outline="0" axis="axisValues" fieldPosition="0"/>
    </format>
    <format dxfId="272">
      <pivotArea type="all" dataOnly="0" outline="0" fieldPosition="0"/>
    </format>
    <format dxfId="271">
      <pivotArea outline="0" collapsedLevelsAreSubtotals="1" fieldPosition="0"/>
    </format>
    <format dxfId="270">
      <pivotArea field="2" type="button" dataOnly="0" labelOnly="1" outline="0" axis="axisRow" fieldPosition="0"/>
    </format>
    <format dxfId="269">
      <pivotArea dataOnly="0" labelOnly="1" fieldPosition="0">
        <references count="1">
          <reference field="2" count="10">
            <x v="10"/>
            <x v="11"/>
            <x v="15"/>
            <x v="18"/>
            <x v="27"/>
            <x v="29"/>
            <x v="32"/>
            <x v="36"/>
            <x v="42"/>
            <x v="49"/>
          </reference>
        </references>
      </pivotArea>
    </format>
    <format dxfId="268">
      <pivotArea dataOnly="0" labelOnly="1" outline="0" axis="axisValues" fieldPosition="0"/>
    </format>
  </formats>
  <pivotTableStyleInfo name="PivotStyleLight16" showRowHeaders="1" showColHeaders="1" showRowStripes="0" showColStripes="0" showLastColumn="1"/>
  <filters count="1">
    <filter fld="2"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53E67C5-C98A-4286-99D4-6A45F454A389}" name="PivotTable5" cacheId="5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B13:C17" firstHeaderRow="1" firstDataRow="1" firstDataCol="1"/>
  <pivotFields count="15">
    <pivotField showAll="0"/>
    <pivotField showAll="0"/>
    <pivotField showAll="0"/>
    <pivotField showAll="0"/>
    <pivotField showAll="0"/>
    <pivotField showAll="0"/>
    <pivotField axis="axisRow" showAll="0">
      <items count="4">
        <item x="1"/>
        <item x="0"/>
        <item x="2"/>
        <item t="default"/>
      </items>
    </pivotField>
    <pivotField showAll="0"/>
    <pivotField showAll="0"/>
    <pivotField numFmtId="164" showAll="0"/>
    <pivotField dataField="1" numFmtId="164" showAll="0"/>
    <pivotField showAll="0"/>
    <pivotField showAll="0"/>
    <pivotField showAll="0">
      <items count="14">
        <item x="0"/>
        <item x="1"/>
        <item x="2"/>
        <item x="3"/>
        <item x="4"/>
        <item x="5"/>
        <item x="6"/>
        <item x="7"/>
        <item x="8"/>
        <item x="9"/>
        <item x="10"/>
        <item x="11"/>
        <item x="12"/>
        <item t="default"/>
      </items>
    </pivotField>
    <pivotField showAll="0">
      <items count="4">
        <item x="0"/>
        <item x="1"/>
        <item x="2"/>
        <item t="default"/>
      </items>
    </pivotField>
  </pivotFields>
  <rowFields count="1">
    <field x="6"/>
  </rowFields>
  <rowItems count="4">
    <i>
      <x/>
    </i>
    <i>
      <x v="1"/>
    </i>
    <i>
      <x v="2"/>
    </i>
    <i t="grand">
      <x/>
    </i>
  </rowItems>
  <colItems count="1">
    <i/>
  </colItems>
  <dataFields count="1">
    <dataField name="Sum of Selling Value" fld="10" baseField="0" baseItem="0" numFmtId="164"/>
  </dataFields>
  <formats count="12">
    <format dxfId="279">
      <pivotArea type="all" dataOnly="0" outline="0" fieldPosition="0"/>
    </format>
    <format dxfId="278">
      <pivotArea outline="0" collapsedLevelsAreSubtotals="1" fieldPosition="0"/>
    </format>
    <format dxfId="277">
      <pivotArea field="6" type="button" dataOnly="0" labelOnly="1" outline="0" axis="axisRow" fieldPosition="0"/>
    </format>
    <format dxfId="276">
      <pivotArea dataOnly="0" labelOnly="1" fieldPosition="0">
        <references count="1">
          <reference field="6" count="0"/>
        </references>
      </pivotArea>
    </format>
    <format dxfId="275">
      <pivotArea dataOnly="0" labelOnly="1" grandRow="1" outline="0" fieldPosition="0"/>
    </format>
    <format dxfId="274">
      <pivotArea dataOnly="0" labelOnly="1" outline="0" axis="axisValues" fieldPosition="0"/>
    </format>
    <format dxfId="266">
      <pivotArea type="all" dataOnly="0" outline="0" fieldPosition="0"/>
    </format>
    <format dxfId="265">
      <pivotArea outline="0" collapsedLevelsAreSubtotals="1" fieldPosition="0"/>
    </format>
    <format dxfId="264">
      <pivotArea field="6" type="button" dataOnly="0" labelOnly="1" outline="0" axis="axisRow" fieldPosition="0"/>
    </format>
    <format dxfId="263">
      <pivotArea dataOnly="0" labelOnly="1" fieldPosition="0">
        <references count="1">
          <reference field="6" count="0"/>
        </references>
      </pivotArea>
    </format>
    <format dxfId="262">
      <pivotArea dataOnly="0" labelOnly="1" grandRow="1" outline="0" fieldPosition="0"/>
    </format>
    <format dxfId="261">
      <pivotArea dataOnly="0" labelOnly="1" outline="0" axis="axisValues" fieldPosition="0"/>
    </format>
  </formats>
  <chartFormats count="3">
    <chartFormat chart="4" format="3" series="1">
      <pivotArea type="data" outline="0" fieldPosition="0">
        <references count="1">
          <reference field="4294967294" count="1" selected="0">
            <x v="0"/>
          </reference>
        </references>
      </pivotArea>
    </chartFormat>
    <chartFormat chart="4" format="4">
      <pivotArea type="data" outline="0" fieldPosition="0">
        <references count="2">
          <reference field="4294967294" count="1" selected="0">
            <x v="0"/>
          </reference>
          <reference field="6" count="1" selected="0">
            <x v="0"/>
          </reference>
        </references>
      </pivotArea>
    </chartFormat>
    <chartFormat chart="4" format="5">
      <pivotArea type="data" outline="0" fieldPosition="0">
        <references count="2">
          <reference field="4294967294" count="1" selected="0">
            <x v="0"/>
          </reference>
          <reference field="6"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91C0B8B0-6A09-4658-A341-B485014D9C4D}" sourceName="MONTH">
  <pivotTables>
    <pivotTable tabId="5" name="PivotTable2"/>
    <pivotTable tabId="5" name="PivotTable1"/>
    <pivotTable tabId="5" name="PivotTable6"/>
    <pivotTable tabId="6" name="PivotTable5"/>
    <pivotTable tabId="6" name="PivotTable7"/>
    <pivotTable tabId="5" name="PivotTable3"/>
  </pivotTables>
  <data>
    <tabular pivotCacheId="813070425">
      <items count="13">
        <i x="0" s="1"/>
        <i x="1" s="1"/>
        <i x="2" s="1"/>
        <i x="3" s="1"/>
        <i x="4" s="1"/>
        <i x="5" s="1"/>
        <i x="6" s="1"/>
        <i x="7" s="1"/>
        <i x="8" s="1"/>
        <i x="9" s="1"/>
        <i x="10" s="1"/>
        <i x="11" s="1"/>
        <i x="1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717DEC80-348E-4797-92C5-9A1C4BECB9EB}" sourceName="YEAR">
  <pivotTables>
    <pivotTable tabId="6" name="PivotTable5"/>
    <pivotTable tabId="5" name="PivotTable1"/>
    <pivotTable tabId="5" name="PivotTable2"/>
    <pivotTable tabId="5" name="PivotTable3"/>
    <pivotTable tabId="5" name="PivotTable6"/>
    <pivotTable tabId="6" name="PivotTable7"/>
  </pivotTables>
  <data>
    <tabular pivotCacheId="813070425">
      <items count="3">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DF396E06-CCA1-4315-8584-1F93D5CA61AA}" cache="Slicer_MONTH" caption="MONTH" columnCount="6" rowHeight="234950"/>
  <slicer name="YEAR" xr10:uid="{D1700F0E-EBA3-4E41-8E49-B32C4DBD4F57}" cache="Slicer_YEAR" caption="YEAR" rowHeight="234950"/>
</slicers>
</file>

<file path=xl/theme/theme1.xml><?xml version="1.0" encoding="utf-8"?>
<a:theme xmlns:a="http://schemas.openxmlformats.org/drawingml/2006/main" name="Office Theme">
  <a:themeElements>
    <a:clrScheme name="Violet">
      <a:dk1>
        <a:sysClr val="windowText" lastClr="000000"/>
      </a:dk1>
      <a:lt1>
        <a:sysClr val="window" lastClr="FFFFFF"/>
      </a:lt1>
      <a:dk2>
        <a:srgbClr val="373545"/>
      </a:dk2>
      <a:lt2>
        <a:srgbClr val="DCD8DC"/>
      </a:lt2>
      <a:accent1>
        <a:srgbClr val="AD84C6"/>
      </a:accent1>
      <a:accent2>
        <a:srgbClr val="8784C7"/>
      </a:accent2>
      <a:accent3>
        <a:srgbClr val="5D739A"/>
      </a:accent3>
      <a:accent4>
        <a:srgbClr val="6997AF"/>
      </a:accent4>
      <a:accent5>
        <a:srgbClr val="84ACB6"/>
      </a:accent5>
      <a:accent6>
        <a:srgbClr val="6F8183"/>
      </a:accent6>
      <a:hlink>
        <a:srgbClr val="69A020"/>
      </a:hlink>
      <a:folHlink>
        <a:srgbClr val="8C8C8C"/>
      </a:folHlink>
    </a:clrScheme>
    <a:fontScheme name="Times New Roman-Arial">
      <a:majorFont>
        <a:latin typeface="Times New Roman" panose="02020603050405020304"/>
        <a:ea typeface=""/>
        <a:cs typeface=""/>
        <a:font script="Jpan" typeface="ＭＳ Ｐ明朝"/>
        <a:font script="Hang" typeface="바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Arial" panose="020B0604020202020204"/>
        <a:ea typeface=""/>
        <a:cs typeface=""/>
        <a:font script="Jpan" typeface="ＭＳ Ｐゴシック"/>
        <a:font script="Hang" typeface="돋움"/>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pivotTable" Target="../pivotTables/pivotTable6.xml"/><Relationship Id="rId1" Type="http://schemas.openxmlformats.org/officeDocument/2006/relationships/pivotTable" Target="../pivotTables/pivotTable5.xml"/><Relationship Id="rId5" Type="http://schemas.microsoft.com/office/2007/relationships/slicer" Target="../slicers/slicer1.xm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2F72B5-59C0-4415-A412-0EF985DCEFFC}">
  <dimension ref="A1:N51"/>
  <sheetViews>
    <sheetView workbookViewId="0">
      <selection activeCell="A25" sqref="A25"/>
    </sheetView>
  </sheetViews>
  <sheetFormatPr defaultRowHeight="14.4" x14ac:dyDescent="0.25"/>
  <cols>
    <col min="1" max="1" width="11.59765625" customWidth="1"/>
    <col min="2" max="2" width="22.8984375" customWidth="1"/>
    <col min="3" max="3" width="18.8984375" customWidth="1"/>
    <col min="4" max="4" width="15.5" customWidth="1"/>
    <col min="5" max="5" width="13.296875" customWidth="1"/>
    <col min="6" max="6" width="13.5" customWidth="1"/>
    <col min="11" max="11" width="10" customWidth="1"/>
    <col min="12" max="12" width="19.796875" customWidth="1"/>
    <col min="13" max="13" width="15" customWidth="1"/>
    <col min="14" max="14" width="15.5" customWidth="1"/>
  </cols>
  <sheetData>
    <row r="1" spans="1:14" ht="13.8" x14ac:dyDescent="0.25">
      <c r="A1" t="s">
        <v>0</v>
      </c>
      <c r="B1" t="s">
        <v>1</v>
      </c>
      <c r="C1" t="s">
        <v>2</v>
      </c>
      <c r="D1" t="s">
        <v>3</v>
      </c>
      <c r="E1" t="s">
        <v>4</v>
      </c>
      <c r="F1" t="s">
        <v>5</v>
      </c>
    </row>
    <row r="2" spans="1:14" ht="13.8" x14ac:dyDescent="0.25">
      <c r="A2" s="3" t="s">
        <v>14</v>
      </c>
      <c r="B2" s="3" t="s">
        <v>15</v>
      </c>
      <c r="C2" s="3" t="s">
        <v>16</v>
      </c>
      <c r="D2" s="3" t="s">
        <v>17</v>
      </c>
      <c r="E2">
        <v>98</v>
      </c>
      <c r="F2">
        <v>129.36000000000001</v>
      </c>
    </row>
    <row r="3" spans="1:14" ht="13.8" x14ac:dyDescent="0.25">
      <c r="A3" s="3" t="s">
        <v>18</v>
      </c>
      <c r="B3" s="3" t="s">
        <v>19</v>
      </c>
      <c r="C3" s="3" t="s">
        <v>16</v>
      </c>
      <c r="D3" s="3" t="s">
        <v>20</v>
      </c>
      <c r="E3">
        <v>105</v>
      </c>
      <c r="F3">
        <v>117.6</v>
      </c>
      <c r="K3" s="1"/>
      <c r="L3" s="1"/>
      <c r="M3" s="1"/>
      <c r="N3" s="1"/>
    </row>
    <row r="4" spans="1:14" ht="13.8" x14ac:dyDescent="0.25">
      <c r="A4" s="3" t="s">
        <v>21</v>
      </c>
      <c r="B4" s="3" t="s">
        <v>22</v>
      </c>
      <c r="C4" s="3" t="s">
        <v>16</v>
      </c>
      <c r="D4" s="3" t="s">
        <v>23</v>
      </c>
      <c r="E4">
        <v>44</v>
      </c>
      <c r="F4">
        <v>50.16</v>
      </c>
      <c r="K4" s="2"/>
      <c r="L4" s="2"/>
      <c r="M4" s="2"/>
      <c r="N4" s="2"/>
    </row>
    <row r="5" spans="1:14" ht="13.8" x14ac:dyDescent="0.25">
      <c r="A5" s="3" t="s">
        <v>24</v>
      </c>
      <c r="B5" s="3" t="s">
        <v>25</v>
      </c>
      <c r="C5" s="3" t="s">
        <v>16</v>
      </c>
      <c r="D5" s="3" t="s">
        <v>26</v>
      </c>
      <c r="E5">
        <v>71</v>
      </c>
      <c r="F5">
        <v>80.23</v>
      </c>
      <c r="K5" s="2"/>
      <c r="L5" s="2"/>
      <c r="M5" s="2"/>
      <c r="N5" s="2"/>
    </row>
    <row r="6" spans="1:14" ht="13.8" x14ac:dyDescent="0.25">
      <c r="A6" s="3" t="s">
        <v>27</v>
      </c>
      <c r="B6" s="3" t="s">
        <v>28</v>
      </c>
      <c r="C6" s="3" t="s">
        <v>16</v>
      </c>
      <c r="D6" s="3" t="s">
        <v>29</v>
      </c>
      <c r="E6">
        <v>133</v>
      </c>
      <c r="F6">
        <v>187.53</v>
      </c>
      <c r="K6" s="2"/>
      <c r="L6" s="2"/>
      <c r="M6" s="2"/>
      <c r="N6" s="2"/>
    </row>
    <row r="7" spans="1:14" ht="13.8" x14ac:dyDescent="0.25">
      <c r="A7" s="3" t="s">
        <v>30</v>
      </c>
      <c r="B7" s="3" t="s">
        <v>31</v>
      </c>
      <c r="C7" s="3" t="s">
        <v>16</v>
      </c>
      <c r="D7" s="3" t="s">
        <v>32</v>
      </c>
      <c r="E7">
        <v>124</v>
      </c>
      <c r="F7">
        <v>204.60000000000002</v>
      </c>
      <c r="K7" s="2"/>
      <c r="L7" s="2"/>
      <c r="M7" s="2"/>
      <c r="N7" s="2"/>
    </row>
    <row r="8" spans="1:14" ht="13.8" x14ac:dyDescent="0.25">
      <c r="A8" s="3" t="s">
        <v>33</v>
      </c>
      <c r="B8" s="3" t="s">
        <v>34</v>
      </c>
      <c r="C8" s="3" t="s">
        <v>16</v>
      </c>
      <c r="D8" s="3" t="s">
        <v>35</v>
      </c>
      <c r="E8">
        <v>10</v>
      </c>
      <c r="F8">
        <v>11.2</v>
      </c>
      <c r="K8" s="2"/>
      <c r="L8" s="2"/>
      <c r="M8" s="2"/>
      <c r="N8" s="2"/>
    </row>
    <row r="9" spans="1:14" ht="13.8" x14ac:dyDescent="0.25">
      <c r="A9" s="3" t="s">
        <v>36</v>
      </c>
      <c r="B9" s="3" t="s">
        <v>37</v>
      </c>
      <c r="C9" s="3" t="s">
        <v>16</v>
      </c>
      <c r="D9" s="3" t="s">
        <v>38</v>
      </c>
      <c r="E9">
        <v>16</v>
      </c>
      <c r="F9">
        <v>17.600000000000001</v>
      </c>
      <c r="K9" s="2"/>
      <c r="L9" s="2"/>
      <c r="M9" s="2"/>
      <c r="N9" s="2"/>
    </row>
    <row r="10" spans="1:14" ht="13.8" x14ac:dyDescent="0.25">
      <c r="A10" s="3" t="s">
        <v>39</v>
      </c>
      <c r="B10" s="3" t="s">
        <v>40</v>
      </c>
      <c r="C10" s="3" t="s">
        <v>16</v>
      </c>
      <c r="D10" s="3" t="s">
        <v>41</v>
      </c>
      <c r="E10">
        <v>10</v>
      </c>
      <c r="F10">
        <v>13.5</v>
      </c>
      <c r="K10" s="2"/>
      <c r="L10" s="2"/>
      <c r="M10" s="2"/>
      <c r="N10" s="2"/>
    </row>
    <row r="11" spans="1:14" ht="13.8" x14ac:dyDescent="0.25">
      <c r="A11" s="3" t="s">
        <v>42</v>
      </c>
      <c r="B11" s="3" t="s">
        <v>43</v>
      </c>
      <c r="C11" s="3" t="s">
        <v>16</v>
      </c>
      <c r="D11" s="3" t="s">
        <v>44</v>
      </c>
      <c r="E11">
        <v>123</v>
      </c>
      <c r="F11">
        <v>179.58</v>
      </c>
      <c r="K11" s="2"/>
      <c r="L11" s="2"/>
      <c r="M11" s="2"/>
      <c r="N11" s="2"/>
    </row>
    <row r="12" spans="1:14" ht="13.8" x14ac:dyDescent="0.25">
      <c r="A12" s="3" t="s">
        <v>45</v>
      </c>
      <c r="B12" s="3" t="s">
        <v>46</v>
      </c>
      <c r="C12" s="3" t="s">
        <v>47</v>
      </c>
      <c r="D12" s="3" t="s">
        <v>48</v>
      </c>
      <c r="E12">
        <v>136</v>
      </c>
      <c r="F12">
        <v>179.52</v>
      </c>
      <c r="K12" s="2"/>
      <c r="L12" s="2"/>
      <c r="M12" s="2"/>
      <c r="N12" s="2"/>
    </row>
    <row r="13" spans="1:14" ht="13.8" x14ac:dyDescent="0.25">
      <c r="A13" s="3" t="s">
        <v>49</v>
      </c>
      <c r="B13" s="3" t="s">
        <v>50</v>
      </c>
      <c r="C13" s="3" t="s">
        <v>47</v>
      </c>
      <c r="D13" s="3" t="s">
        <v>51</v>
      </c>
      <c r="E13">
        <v>12</v>
      </c>
      <c r="F13">
        <v>13.44</v>
      </c>
      <c r="K13" s="2"/>
      <c r="L13" s="2"/>
      <c r="M13" s="2"/>
      <c r="N13" s="2"/>
    </row>
    <row r="14" spans="1:14" ht="13.8" x14ac:dyDescent="0.25">
      <c r="A14" s="3" t="s">
        <v>52</v>
      </c>
      <c r="B14" s="3" t="s">
        <v>53</v>
      </c>
      <c r="C14" s="3" t="s">
        <v>47</v>
      </c>
      <c r="D14" s="3" t="s">
        <v>54</v>
      </c>
      <c r="E14">
        <v>63</v>
      </c>
      <c r="F14">
        <v>71.819999999999993</v>
      </c>
    </row>
    <row r="15" spans="1:14" ht="13.8" x14ac:dyDescent="0.25">
      <c r="A15" s="3" t="s">
        <v>55</v>
      </c>
      <c r="B15" s="3" t="s">
        <v>56</v>
      </c>
      <c r="C15" s="3" t="s">
        <v>47</v>
      </c>
      <c r="D15" s="3" t="s">
        <v>57</v>
      </c>
      <c r="E15">
        <v>98</v>
      </c>
      <c r="F15">
        <v>110.74</v>
      </c>
    </row>
    <row r="16" spans="1:14" ht="13.8" x14ac:dyDescent="0.25">
      <c r="A16" s="3" t="s">
        <v>58</v>
      </c>
      <c r="B16" s="3" t="s">
        <v>59</v>
      </c>
      <c r="C16" s="3" t="s">
        <v>47</v>
      </c>
      <c r="D16" s="3" t="s">
        <v>60</v>
      </c>
      <c r="E16">
        <v>105</v>
      </c>
      <c r="F16">
        <v>148.05000000000001</v>
      </c>
    </row>
    <row r="17" spans="1:6" ht="13.8" x14ac:dyDescent="0.25">
      <c r="A17" s="3" t="s">
        <v>61</v>
      </c>
      <c r="B17" s="3" t="s">
        <v>62</v>
      </c>
      <c r="C17" s="3" t="s">
        <v>47</v>
      </c>
      <c r="D17" s="3" t="s">
        <v>63</v>
      </c>
      <c r="E17">
        <v>44</v>
      </c>
      <c r="F17">
        <v>72.599999999999994</v>
      </c>
    </row>
    <row r="18" spans="1:6" ht="13.8" x14ac:dyDescent="0.25">
      <c r="A18" s="3" t="s">
        <v>64</v>
      </c>
      <c r="B18" s="3" t="s">
        <v>65</v>
      </c>
      <c r="C18" s="3" t="s">
        <v>47</v>
      </c>
      <c r="D18" s="3" t="s">
        <v>66</v>
      </c>
      <c r="E18">
        <v>71</v>
      </c>
      <c r="F18">
        <v>79.52</v>
      </c>
    </row>
    <row r="19" spans="1:6" ht="13.8" x14ac:dyDescent="0.25">
      <c r="A19" s="3" t="s">
        <v>67</v>
      </c>
      <c r="B19" s="3" t="s">
        <v>68</v>
      </c>
      <c r="C19" s="3" t="s">
        <v>47</v>
      </c>
      <c r="D19" s="3" t="s">
        <v>57</v>
      </c>
      <c r="E19">
        <v>133</v>
      </c>
      <c r="F19">
        <v>146.30000000000001</v>
      </c>
    </row>
    <row r="20" spans="1:6" ht="13.8" x14ac:dyDescent="0.25">
      <c r="A20" s="3" t="s">
        <v>69</v>
      </c>
      <c r="B20" s="3" t="s">
        <v>70</v>
      </c>
      <c r="C20" s="3" t="s">
        <v>47</v>
      </c>
      <c r="D20" s="3" t="s">
        <v>23</v>
      </c>
      <c r="E20">
        <v>124</v>
      </c>
      <c r="F20">
        <v>167.4</v>
      </c>
    </row>
    <row r="21" spans="1:6" ht="13.8" x14ac:dyDescent="0.25">
      <c r="A21" s="3" t="s">
        <v>71</v>
      </c>
      <c r="B21" s="3" t="s">
        <v>72</v>
      </c>
      <c r="C21" s="3" t="s">
        <v>47</v>
      </c>
      <c r="D21" s="3" t="s">
        <v>73</v>
      </c>
      <c r="E21">
        <v>10</v>
      </c>
      <c r="F21">
        <v>14.600000000000001</v>
      </c>
    </row>
    <row r="22" spans="1:6" ht="13.8" x14ac:dyDescent="0.25">
      <c r="A22" s="3" t="s">
        <v>74</v>
      </c>
      <c r="B22" s="3" t="s">
        <v>75</v>
      </c>
      <c r="C22" s="3" t="s">
        <v>76</v>
      </c>
      <c r="D22" s="3" t="s">
        <v>77</v>
      </c>
      <c r="E22">
        <v>16</v>
      </c>
      <c r="F22">
        <v>21.12</v>
      </c>
    </row>
    <row r="23" spans="1:6" ht="13.8" x14ac:dyDescent="0.25">
      <c r="A23" s="3" t="s">
        <v>78</v>
      </c>
      <c r="B23" s="3" t="s">
        <v>79</v>
      </c>
      <c r="C23" s="3" t="s">
        <v>76</v>
      </c>
      <c r="D23" s="3" t="s">
        <v>80</v>
      </c>
      <c r="E23">
        <v>10</v>
      </c>
      <c r="F23">
        <v>11.2</v>
      </c>
    </row>
    <row r="24" spans="1:6" ht="13.8" x14ac:dyDescent="0.25">
      <c r="A24" s="3" t="s">
        <v>81</v>
      </c>
      <c r="B24" s="3" t="s">
        <v>82</v>
      </c>
      <c r="C24" s="3" t="s">
        <v>76</v>
      </c>
      <c r="D24" s="3" t="s">
        <v>83</v>
      </c>
      <c r="E24">
        <v>123</v>
      </c>
      <c r="F24">
        <v>140.22</v>
      </c>
    </row>
    <row r="25" spans="1:6" ht="13.8" x14ac:dyDescent="0.25">
      <c r="A25" s="3" t="s">
        <v>84</v>
      </c>
      <c r="B25" s="3" t="s">
        <v>85</v>
      </c>
      <c r="C25" s="3" t="s">
        <v>76</v>
      </c>
      <c r="D25" s="3" t="s">
        <v>86</v>
      </c>
      <c r="E25">
        <v>136</v>
      </c>
      <c r="F25">
        <v>153.68</v>
      </c>
    </row>
    <row r="26" spans="1:6" ht="13.8" x14ac:dyDescent="0.25">
      <c r="A26" s="3" t="s">
        <v>87</v>
      </c>
      <c r="B26" s="3" t="s">
        <v>88</v>
      </c>
      <c r="C26" s="3" t="s">
        <v>76</v>
      </c>
      <c r="D26" s="3" t="s">
        <v>89</v>
      </c>
      <c r="E26">
        <v>12</v>
      </c>
      <c r="F26">
        <v>16.920000000000002</v>
      </c>
    </row>
    <row r="27" spans="1:6" ht="13.8" x14ac:dyDescent="0.25">
      <c r="A27" s="3" t="s">
        <v>90</v>
      </c>
      <c r="B27" s="3" t="s">
        <v>91</v>
      </c>
      <c r="C27" s="3" t="s">
        <v>76</v>
      </c>
      <c r="D27" s="3" t="s">
        <v>92</v>
      </c>
      <c r="E27">
        <v>98</v>
      </c>
      <c r="F27">
        <v>161.69999999999999</v>
      </c>
    </row>
    <row r="28" spans="1:6" ht="13.8" x14ac:dyDescent="0.25">
      <c r="A28" s="3" t="s">
        <v>93</v>
      </c>
      <c r="B28" s="3" t="s">
        <v>94</v>
      </c>
      <c r="C28" s="3" t="s">
        <v>76</v>
      </c>
      <c r="D28" s="3" t="s">
        <v>95</v>
      </c>
      <c r="E28">
        <v>105</v>
      </c>
      <c r="F28">
        <v>117.6</v>
      </c>
    </row>
    <row r="29" spans="1:6" ht="13.8" x14ac:dyDescent="0.25">
      <c r="A29" s="3" t="s">
        <v>96</v>
      </c>
      <c r="B29" s="3" t="s">
        <v>97</v>
      </c>
      <c r="C29" s="3" t="s">
        <v>76</v>
      </c>
      <c r="D29" s="3" t="s">
        <v>98</v>
      </c>
      <c r="E29">
        <v>44</v>
      </c>
      <c r="F29">
        <v>48.4</v>
      </c>
    </row>
    <row r="30" spans="1:6" ht="13.8" x14ac:dyDescent="0.25">
      <c r="A30" s="3" t="s">
        <v>99</v>
      </c>
      <c r="B30" s="3" t="s">
        <v>100</v>
      </c>
      <c r="C30" s="3" t="s">
        <v>76</v>
      </c>
      <c r="D30" s="3" t="s">
        <v>101</v>
      </c>
      <c r="E30">
        <v>71</v>
      </c>
      <c r="F30">
        <v>95.85</v>
      </c>
    </row>
    <row r="31" spans="1:6" ht="13.8" x14ac:dyDescent="0.25">
      <c r="A31" s="3" t="s">
        <v>102</v>
      </c>
      <c r="B31" s="3" t="s">
        <v>103</v>
      </c>
      <c r="C31" s="3" t="s">
        <v>76</v>
      </c>
      <c r="D31" s="3" t="s">
        <v>77</v>
      </c>
      <c r="E31">
        <v>133</v>
      </c>
      <c r="F31">
        <v>194.18</v>
      </c>
    </row>
    <row r="32" spans="1:6" ht="13.8" x14ac:dyDescent="0.25">
      <c r="A32" s="3" t="s">
        <v>104</v>
      </c>
      <c r="B32" s="3" t="s">
        <v>105</v>
      </c>
      <c r="C32" s="3" t="s">
        <v>106</v>
      </c>
      <c r="D32" s="3" t="s">
        <v>107</v>
      </c>
      <c r="E32">
        <v>124</v>
      </c>
      <c r="F32">
        <v>163.68</v>
      </c>
    </row>
    <row r="33" spans="1:6" ht="13.8" x14ac:dyDescent="0.25">
      <c r="A33" s="3" t="s">
        <v>108</v>
      </c>
      <c r="B33" s="3" t="s">
        <v>109</v>
      </c>
      <c r="C33" s="3" t="s">
        <v>106</v>
      </c>
      <c r="D33" s="3" t="s">
        <v>110</v>
      </c>
      <c r="E33">
        <v>10</v>
      </c>
      <c r="F33">
        <v>11.2</v>
      </c>
    </row>
    <row r="34" spans="1:6" ht="13.8" x14ac:dyDescent="0.25">
      <c r="A34" s="3" t="s">
        <v>111</v>
      </c>
      <c r="B34" s="3" t="s">
        <v>112</v>
      </c>
      <c r="C34" s="3" t="s">
        <v>106</v>
      </c>
      <c r="D34" s="3" t="s">
        <v>51</v>
      </c>
      <c r="E34">
        <v>16</v>
      </c>
      <c r="F34">
        <v>18.240000000000002</v>
      </c>
    </row>
    <row r="35" spans="1:6" ht="13.8" x14ac:dyDescent="0.25">
      <c r="A35" s="3" t="s">
        <v>113</v>
      </c>
      <c r="B35" s="3" t="s">
        <v>114</v>
      </c>
      <c r="C35" s="3" t="s">
        <v>106</v>
      </c>
      <c r="D35" s="3" t="s">
        <v>115</v>
      </c>
      <c r="E35">
        <v>10</v>
      </c>
      <c r="F35">
        <v>11.3</v>
      </c>
    </row>
    <row r="36" spans="1:6" ht="13.8" x14ac:dyDescent="0.25">
      <c r="A36" s="3" t="s">
        <v>116</v>
      </c>
      <c r="B36" s="3" t="s">
        <v>117</v>
      </c>
      <c r="C36" s="3" t="s">
        <v>106</v>
      </c>
      <c r="D36" s="3" t="s">
        <v>118</v>
      </c>
      <c r="E36">
        <v>123</v>
      </c>
      <c r="F36">
        <v>173.43</v>
      </c>
    </row>
    <row r="37" spans="1:6" ht="13.8" x14ac:dyDescent="0.25">
      <c r="A37" s="3" t="s">
        <v>119</v>
      </c>
      <c r="B37" s="3" t="s">
        <v>120</v>
      </c>
      <c r="C37" s="3" t="s">
        <v>106</v>
      </c>
      <c r="D37" s="3" t="s">
        <v>121</v>
      </c>
      <c r="E37">
        <v>136</v>
      </c>
      <c r="F37">
        <v>224.4</v>
      </c>
    </row>
    <row r="38" spans="1:6" ht="13.8" x14ac:dyDescent="0.25">
      <c r="A38" s="3" t="s">
        <v>122</v>
      </c>
      <c r="B38" s="3" t="s">
        <v>123</v>
      </c>
      <c r="C38" s="3" t="s">
        <v>106</v>
      </c>
      <c r="D38" s="3" t="s">
        <v>124</v>
      </c>
      <c r="E38">
        <v>12</v>
      </c>
      <c r="F38">
        <v>13.44</v>
      </c>
    </row>
    <row r="39" spans="1:6" ht="13.8" x14ac:dyDescent="0.25">
      <c r="A39" s="3" t="s">
        <v>125</v>
      </c>
      <c r="B39" s="3" t="s">
        <v>126</v>
      </c>
      <c r="C39" s="3" t="s">
        <v>106</v>
      </c>
      <c r="D39" s="3" t="s">
        <v>127</v>
      </c>
      <c r="E39">
        <v>63</v>
      </c>
      <c r="F39">
        <v>69.3</v>
      </c>
    </row>
    <row r="40" spans="1:6" ht="13.8" x14ac:dyDescent="0.25">
      <c r="A40" s="3" t="s">
        <v>128</v>
      </c>
      <c r="B40" s="3" t="s">
        <v>129</v>
      </c>
      <c r="C40" s="3" t="s">
        <v>106</v>
      </c>
      <c r="D40" s="3" t="s">
        <v>130</v>
      </c>
      <c r="E40">
        <v>98</v>
      </c>
      <c r="F40">
        <v>132.30000000000001</v>
      </c>
    </row>
    <row r="41" spans="1:6" ht="13.8" x14ac:dyDescent="0.25">
      <c r="A41" s="3" t="s">
        <v>131</v>
      </c>
      <c r="B41" s="3" t="s">
        <v>132</v>
      </c>
      <c r="C41" s="3" t="s">
        <v>106</v>
      </c>
      <c r="D41" s="3" t="s">
        <v>133</v>
      </c>
      <c r="E41">
        <v>105</v>
      </c>
      <c r="F41">
        <v>153.30000000000001</v>
      </c>
    </row>
    <row r="42" spans="1:6" ht="13.8" x14ac:dyDescent="0.25">
      <c r="A42" s="3" t="s">
        <v>134</v>
      </c>
      <c r="B42" s="3" t="s">
        <v>135</v>
      </c>
      <c r="C42" s="3" t="s">
        <v>136</v>
      </c>
      <c r="D42" s="3" t="s">
        <v>137</v>
      </c>
      <c r="E42">
        <v>44</v>
      </c>
      <c r="F42">
        <v>58.08</v>
      </c>
    </row>
    <row r="43" spans="1:6" ht="13.8" x14ac:dyDescent="0.25">
      <c r="A43" s="3" t="s">
        <v>138</v>
      </c>
      <c r="B43" s="3" t="s">
        <v>139</v>
      </c>
      <c r="C43" s="3" t="s">
        <v>136</v>
      </c>
      <c r="D43" s="3" t="s">
        <v>140</v>
      </c>
      <c r="E43">
        <v>71</v>
      </c>
      <c r="F43">
        <v>79.52</v>
      </c>
    </row>
    <row r="44" spans="1:6" ht="13.8" x14ac:dyDescent="0.25">
      <c r="A44" s="3" t="s">
        <v>141</v>
      </c>
      <c r="B44" s="3" t="s">
        <v>142</v>
      </c>
      <c r="C44" s="3" t="s">
        <v>136</v>
      </c>
      <c r="D44" s="3" t="s">
        <v>143</v>
      </c>
      <c r="E44">
        <v>133</v>
      </c>
      <c r="F44">
        <v>151.62</v>
      </c>
    </row>
    <row r="45" spans="1:6" ht="13.8" x14ac:dyDescent="0.25">
      <c r="A45" s="3" t="s">
        <v>144</v>
      </c>
      <c r="B45" s="3" t="s">
        <v>145</v>
      </c>
      <c r="C45" s="3" t="s">
        <v>136</v>
      </c>
      <c r="D45" s="3" t="s">
        <v>146</v>
      </c>
      <c r="E45">
        <v>124</v>
      </c>
      <c r="F45">
        <v>140.12</v>
      </c>
    </row>
    <row r="46" spans="1:6" ht="13.8" x14ac:dyDescent="0.25">
      <c r="A46" s="3" t="s">
        <v>147</v>
      </c>
      <c r="B46" s="3" t="s">
        <v>148</v>
      </c>
      <c r="C46" s="3" t="s">
        <v>136</v>
      </c>
      <c r="D46" s="3" t="s">
        <v>149</v>
      </c>
      <c r="E46">
        <v>10</v>
      </c>
      <c r="F46">
        <v>14.100000000000001</v>
      </c>
    </row>
    <row r="47" spans="1:6" ht="13.8" x14ac:dyDescent="0.25">
      <c r="A47" s="3" t="s">
        <v>150</v>
      </c>
      <c r="B47" s="3" t="s">
        <v>151</v>
      </c>
      <c r="C47" s="3" t="s">
        <v>136</v>
      </c>
      <c r="D47" s="3" t="s">
        <v>152</v>
      </c>
      <c r="E47">
        <v>16</v>
      </c>
      <c r="F47">
        <v>26.4</v>
      </c>
    </row>
    <row r="48" spans="1:6" ht="13.8" x14ac:dyDescent="0.25">
      <c r="A48" s="3" t="s">
        <v>153</v>
      </c>
      <c r="B48" s="3" t="s">
        <v>154</v>
      </c>
      <c r="C48" s="3" t="s">
        <v>136</v>
      </c>
      <c r="D48" s="3" t="s">
        <v>155</v>
      </c>
      <c r="E48">
        <v>10</v>
      </c>
      <c r="F48">
        <v>11.2</v>
      </c>
    </row>
    <row r="49" spans="1:6" ht="13.8" x14ac:dyDescent="0.25">
      <c r="A49" s="3" t="s">
        <v>156</v>
      </c>
      <c r="B49" s="3" t="s">
        <v>157</v>
      </c>
      <c r="C49" s="3" t="s">
        <v>136</v>
      </c>
      <c r="D49" s="3" t="s">
        <v>158</v>
      </c>
      <c r="E49">
        <v>123</v>
      </c>
      <c r="F49">
        <v>135.30000000000001</v>
      </c>
    </row>
    <row r="50" spans="1:6" ht="13.8" x14ac:dyDescent="0.25">
      <c r="A50" s="3" t="s">
        <v>159</v>
      </c>
      <c r="B50" s="3" t="s">
        <v>160</v>
      </c>
      <c r="C50" s="3" t="s">
        <v>136</v>
      </c>
      <c r="D50" s="3" t="s">
        <v>161</v>
      </c>
      <c r="E50">
        <v>136</v>
      </c>
      <c r="F50">
        <v>183.6</v>
      </c>
    </row>
    <row r="51" spans="1:6" ht="13.8" x14ac:dyDescent="0.25">
      <c r="A51" s="3" t="s">
        <v>162</v>
      </c>
      <c r="B51" s="3" t="s">
        <v>163</v>
      </c>
      <c r="C51" s="3" t="s">
        <v>136</v>
      </c>
      <c r="D51" s="3" t="s">
        <v>164</v>
      </c>
      <c r="E51">
        <v>12</v>
      </c>
      <c r="F51">
        <v>17.52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CB61C9-8020-4E18-9548-FB11178F1C3A}">
  <dimension ref="A2:AA58"/>
  <sheetViews>
    <sheetView topLeftCell="D1" zoomScale="87" zoomScaleNormal="100" workbookViewId="0">
      <selection activeCell="H35" sqref="H35"/>
    </sheetView>
  </sheetViews>
  <sheetFormatPr defaultRowHeight="14.4" x14ac:dyDescent="0.25"/>
  <cols>
    <col min="1" max="1" width="21" customWidth="1"/>
    <col min="2" max="2" width="16.59765625" customWidth="1"/>
    <col min="3" max="3" width="18.796875" customWidth="1"/>
    <col min="4" max="4" width="12" customWidth="1"/>
    <col min="5" max="5" width="13" customWidth="1"/>
    <col min="6" max="6" width="18.796875" customWidth="1"/>
    <col min="7" max="7" width="13.59765625" customWidth="1"/>
    <col min="8" max="8" width="18.796875" customWidth="1"/>
    <col min="9" max="9" width="13" customWidth="1"/>
    <col min="10" max="10" width="18.796875" customWidth="1"/>
    <col min="11" max="11" width="13" customWidth="1"/>
    <col min="12" max="12" width="18.796875" customWidth="1"/>
    <col min="13" max="13" width="10.3984375" customWidth="1"/>
    <col min="14" max="14" width="10.796875" customWidth="1"/>
    <col min="15" max="15" width="18.796875" customWidth="1"/>
    <col min="16" max="16" width="16.59765625" customWidth="1"/>
    <col min="17" max="17" width="12.3984375" customWidth="1"/>
    <col min="21" max="21" width="20.69921875" customWidth="1"/>
    <col min="22" max="22" width="12.3984375" customWidth="1"/>
  </cols>
  <sheetData>
    <row r="2" spans="1:27" ht="13.8" x14ac:dyDescent="0.25">
      <c r="A2" s="18" t="s">
        <v>171</v>
      </c>
      <c r="B2" t="s">
        <v>179</v>
      </c>
      <c r="C2" t="s">
        <v>180</v>
      </c>
      <c r="E2" s="18" t="s">
        <v>171</v>
      </c>
      <c r="F2" t="s">
        <v>180</v>
      </c>
      <c r="G2" s="27" t="s">
        <v>181</v>
      </c>
      <c r="I2" s="18" t="s">
        <v>171</v>
      </c>
      <c r="J2" t="s">
        <v>180</v>
      </c>
    </row>
    <row r="3" spans="1:27" ht="13.8" x14ac:dyDescent="0.25">
      <c r="A3" s="19" t="s">
        <v>70</v>
      </c>
      <c r="B3" s="24">
        <v>10044</v>
      </c>
      <c r="C3" s="24">
        <v>13559.399999999998</v>
      </c>
      <c r="E3" s="19">
        <v>1</v>
      </c>
      <c r="F3" s="24">
        <v>13675.58</v>
      </c>
      <c r="G3" s="27">
        <v>2183.5800000000004</v>
      </c>
      <c r="I3" s="19" t="s">
        <v>11</v>
      </c>
      <c r="J3" s="24">
        <v>154019.16</v>
      </c>
    </row>
    <row r="4" spans="1:27" ht="13.8" x14ac:dyDescent="0.25">
      <c r="A4" s="19" t="s">
        <v>154</v>
      </c>
      <c r="B4" s="24">
        <v>440</v>
      </c>
      <c r="C4" s="24">
        <v>492.8</v>
      </c>
      <c r="E4" s="19">
        <v>2</v>
      </c>
      <c r="F4" s="24">
        <v>14103.219999999998</v>
      </c>
      <c r="G4" s="27">
        <v>2378.2200000000003</v>
      </c>
      <c r="I4" s="19" t="s">
        <v>13</v>
      </c>
      <c r="J4" s="24">
        <v>95499.7</v>
      </c>
    </row>
    <row r="5" spans="1:27" ht="13.8" x14ac:dyDescent="0.25">
      <c r="A5" s="19" t="s">
        <v>97</v>
      </c>
      <c r="B5" s="24">
        <v>3520</v>
      </c>
      <c r="C5" s="24">
        <v>3872</v>
      </c>
      <c r="E5" s="19">
        <v>3</v>
      </c>
      <c r="F5" s="24">
        <v>14934.4</v>
      </c>
      <c r="G5" s="27">
        <v>2534.3999999999996</v>
      </c>
      <c r="I5" s="19" t="s">
        <v>10</v>
      </c>
      <c r="J5" s="24">
        <v>186301.58000000002</v>
      </c>
    </row>
    <row r="6" spans="1:27" ht="13.8" x14ac:dyDescent="0.25">
      <c r="A6" s="19" t="s">
        <v>46</v>
      </c>
      <c r="B6" s="24">
        <v>10608</v>
      </c>
      <c r="C6" s="24">
        <v>14002.560000000001</v>
      </c>
      <c r="E6" s="19">
        <v>4</v>
      </c>
      <c r="F6" s="24">
        <v>12074.530000000002</v>
      </c>
      <c r="G6" s="27">
        <v>2266.5300000000002</v>
      </c>
      <c r="I6" s="19" t="s">
        <v>172</v>
      </c>
      <c r="J6" s="24">
        <v>99041.439999999988</v>
      </c>
    </row>
    <row r="7" spans="1:27" ht="13.8" x14ac:dyDescent="0.25">
      <c r="A7" s="19" t="s">
        <v>19</v>
      </c>
      <c r="B7" s="24">
        <v>12285</v>
      </c>
      <c r="C7" s="24">
        <v>13759.199999999999</v>
      </c>
      <c r="E7" s="19">
        <v>5</v>
      </c>
      <c r="F7" s="24">
        <v>16483.86</v>
      </c>
      <c r="G7" s="27">
        <v>4518.8600000000006</v>
      </c>
      <c r="I7" s="19" t="s">
        <v>173</v>
      </c>
      <c r="J7" s="24">
        <v>534861.88</v>
      </c>
    </row>
    <row r="8" spans="1:27" ht="13.8" x14ac:dyDescent="0.25">
      <c r="A8" s="19" t="s">
        <v>34</v>
      </c>
      <c r="B8" s="24">
        <v>1350</v>
      </c>
      <c r="C8" s="24">
        <v>1511.9999999999998</v>
      </c>
      <c r="E8" s="19">
        <v>6</v>
      </c>
      <c r="F8" s="24">
        <v>13296.36</v>
      </c>
      <c r="G8" s="27">
        <v>2796.3600000000006</v>
      </c>
      <c r="Z8" s="23"/>
      <c r="AA8" s="23"/>
    </row>
    <row r="9" spans="1:27" ht="13.8" x14ac:dyDescent="0.25">
      <c r="A9" s="19" t="s">
        <v>117</v>
      </c>
      <c r="B9" s="24">
        <v>7380</v>
      </c>
      <c r="C9" s="24">
        <v>10405.800000000001</v>
      </c>
      <c r="E9" s="19">
        <v>7</v>
      </c>
      <c r="F9" s="24">
        <v>17368.279999999995</v>
      </c>
      <c r="G9" s="27">
        <v>3658.2799999999997</v>
      </c>
      <c r="Z9" s="19"/>
    </row>
    <row r="10" spans="1:27" ht="13.8" x14ac:dyDescent="0.25">
      <c r="A10" s="19" t="s">
        <v>15</v>
      </c>
      <c r="B10" s="24">
        <v>8036</v>
      </c>
      <c r="C10" s="24">
        <v>10607.520000000002</v>
      </c>
      <c r="E10" s="19">
        <v>8</v>
      </c>
      <c r="F10" s="24">
        <v>12365.599999999999</v>
      </c>
      <c r="G10" s="27">
        <v>2705.6000000000013</v>
      </c>
      <c r="Z10" s="19"/>
    </row>
    <row r="11" spans="1:27" ht="13.8" x14ac:dyDescent="0.25">
      <c r="A11" s="19" t="s">
        <v>157</v>
      </c>
      <c r="B11" s="24">
        <v>14760</v>
      </c>
      <c r="C11" s="24">
        <v>16236</v>
      </c>
      <c r="E11" s="19">
        <v>9</v>
      </c>
      <c r="F11" s="24">
        <v>12459.8</v>
      </c>
      <c r="G11" s="27">
        <v>2633.8</v>
      </c>
      <c r="Z11" s="19"/>
    </row>
    <row r="12" spans="1:27" ht="13.8" x14ac:dyDescent="0.25">
      <c r="A12" s="19" t="s">
        <v>129</v>
      </c>
      <c r="B12" s="24">
        <v>6860</v>
      </c>
      <c r="C12" s="24">
        <v>9261</v>
      </c>
      <c r="E12" s="19">
        <v>10</v>
      </c>
      <c r="F12" s="24">
        <v>14765.62</v>
      </c>
      <c r="G12" s="27">
        <v>3568.6200000000008</v>
      </c>
      <c r="Z12" s="19"/>
    </row>
    <row r="13" spans="1:27" ht="13.8" x14ac:dyDescent="0.25">
      <c r="A13" s="19" t="s">
        <v>62</v>
      </c>
      <c r="B13" s="24">
        <v>6732</v>
      </c>
      <c r="C13" s="24">
        <v>11107.799999999997</v>
      </c>
      <c r="E13" s="19">
        <v>11</v>
      </c>
      <c r="F13" s="24">
        <v>17515.600000000002</v>
      </c>
      <c r="G13" s="27">
        <v>3202.6000000000004</v>
      </c>
      <c r="Z13" s="19"/>
    </row>
    <row r="14" spans="1:27" ht="13.8" x14ac:dyDescent="0.25">
      <c r="A14" s="19" t="s">
        <v>28</v>
      </c>
      <c r="B14" s="24">
        <v>12768</v>
      </c>
      <c r="C14" s="24">
        <v>18002.88</v>
      </c>
      <c r="E14" s="19">
        <v>12</v>
      </c>
      <c r="F14" s="24">
        <v>16160.08</v>
      </c>
      <c r="G14" s="27">
        <v>3211.0799999999995</v>
      </c>
      <c r="Z14" s="19"/>
    </row>
    <row r="15" spans="1:27" ht="13.8" x14ac:dyDescent="0.25">
      <c r="A15" s="19" t="s">
        <v>88</v>
      </c>
      <c r="B15" s="24">
        <v>1656</v>
      </c>
      <c r="C15" s="24">
        <v>2334.96</v>
      </c>
      <c r="E15" s="19">
        <v>13</v>
      </c>
      <c r="F15" s="24">
        <v>15352.839999999998</v>
      </c>
      <c r="G15" s="27">
        <v>3548.84</v>
      </c>
      <c r="Z15" s="19"/>
    </row>
    <row r="16" spans="1:27" ht="13.8" x14ac:dyDescent="0.25">
      <c r="A16" s="19" t="s">
        <v>112</v>
      </c>
      <c r="B16" s="24">
        <v>1776</v>
      </c>
      <c r="C16" s="24">
        <v>2024.6400000000008</v>
      </c>
      <c r="E16" s="19">
        <v>14</v>
      </c>
      <c r="F16" s="24">
        <v>5919.28</v>
      </c>
      <c r="G16" s="27">
        <v>1114.2800000000002</v>
      </c>
      <c r="O16" t="s">
        <v>180</v>
      </c>
      <c r="P16" t="s">
        <v>179</v>
      </c>
      <c r="Q16" t="s">
        <v>181</v>
      </c>
      <c r="Z16" s="19"/>
    </row>
    <row r="17" spans="1:26" ht="13.8" x14ac:dyDescent="0.25">
      <c r="A17" s="19" t="s">
        <v>37</v>
      </c>
      <c r="B17" s="24">
        <v>2336</v>
      </c>
      <c r="C17" s="24">
        <v>2569.6</v>
      </c>
      <c r="E17" s="19">
        <v>15</v>
      </c>
      <c r="F17" s="24">
        <v>13486.87</v>
      </c>
      <c r="G17" s="27">
        <v>3157.8700000000008</v>
      </c>
      <c r="O17" s="24">
        <v>534861.88000000035</v>
      </c>
      <c r="P17" s="24">
        <v>772599.44000000041</v>
      </c>
      <c r="Q17" s="27">
        <v>99041.439999999988</v>
      </c>
      <c r="Z17" s="19"/>
    </row>
    <row r="18" spans="1:26" ht="13.8" x14ac:dyDescent="0.25">
      <c r="A18" s="19" t="s">
        <v>43</v>
      </c>
      <c r="B18" s="24">
        <v>8979</v>
      </c>
      <c r="C18" s="24">
        <v>13109.34</v>
      </c>
      <c r="E18" s="19">
        <v>16</v>
      </c>
      <c r="F18" s="24">
        <v>11527.09</v>
      </c>
      <c r="G18" s="27">
        <v>2388.09</v>
      </c>
      <c r="Z18" s="19"/>
    </row>
    <row r="19" spans="1:26" ht="13.8" x14ac:dyDescent="0.25">
      <c r="A19" s="19" t="s">
        <v>94</v>
      </c>
      <c r="B19" s="24">
        <v>11970</v>
      </c>
      <c r="C19" s="24">
        <v>13406.399999999998</v>
      </c>
      <c r="E19" s="19">
        <v>17</v>
      </c>
      <c r="F19" s="24">
        <v>17564.02</v>
      </c>
      <c r="G19" s="27">
        <v>4911.0200000000004</v>
      </c>
      <c r="Z19" s="19"/>
    </row>
    <row r="20" spans="1:26" ht="13.8" x14ac:dyDescent="0.25">
      <c r="A20" s="19" t="s">
        <v>142</v>
      </c>
      <c r="B20" s="24">
        <v>11039</v>
      </c>
      <c r="C20" s="24">
        <v>12584.460000000003</v>
      </c>
      <c r="E20" s="19">
        <v>18</v>
      </c>
      <c r="F20" s="24">
        <v>21427.94</v>
      </c>
      <c r="G20" s="27">
        <v>5662.94</v>
      </c>
      <c r="Z20" s="19"/>
    </row>
    <row r="21" spans="1:26" ht="13.8" x14ac:dyDescent="0.25">
      <c r="A21" s="19" t="s">
        <v>91</v>
      </c>
      <c r="B21" s="24">
        <v>6174</v>
      </c>
      <c r="C21" s="24">
        <v>10187.099999999999</v>
      </c>
      <c r="E21" s="19">
        <v>19</v>
      </c>
      <c r="F21" s="24">
        <v>7190.8600000000006</v>
      </c>
      <c r="G21" s="27">
        <v>1795.8600000000001</v>
      </c>
      <c r="Z21" s="19"/>
    </row>
    <row r="22" spans="1:26" ht="13.8" x14ac:dyDescent="0.25">
      <c r="A22" s="19" t="s">
        <v>22</v>
      </c>
      <c r="B22" s="24">
        <v>2992</v>
      </c>
      <c r="C22" s="24">
        <v>3410.8799999999997</v>
      </c>
      <c r="E22" s="19">
        <v>20</v>
      </c>
      <c r="F22" s="24">
        <v>17539.7</v>
      </c>
      <c r="G22" s="27">
        <v>4391.7000000000007</v>
      </c>
      <c r="Z22" s="19"/>
    </row>
    <row r="23" spans="1:26" ht="13.8" x14ac:dyDescent="0.25">
      <c r="A23" s="19" t="s">
        <v>114</v>
      </c>
      <c r="B23" s="24">
        <v>670</v>
      </c>
      <c r="C23" s="24">
        <v>757.10000000000014</v>
      </c>
      <c r="E23" s="19">
        <v>21</v>
      </c>
      <c r="F23" s="24">
        <v>11390.730000000003</v>
      </c>
      <c r="G23" s="27">
        <v>2093.73</v>
      </c>
      <c r="Z23" s="19"/>
    </row>
    <row r="24" spans="1:26" ht="13.8" x14ac:dyDescent="0.25">
      <c r="A24" s="19" t="s">
        <v>75</v>
      </c>
      <c r="B24" s="24">
        <v>832</v>
      </c>
      <c r="C24" s="24">
        <v>1098.2399999999998</v>
      </c>
      <c r="E24" s="19">
        <v>22</v>
      </c>
      <c r="F24" s="24">
        <v>15443.14</v>
      </c>
      <c r="G24" s="27">
        <v>3795.1400000000003</v>
      </c>
      <c r="O24" s="26">
        <f>GETPIVOTDATA("Sum of Selling Value",$O$16)</f>
        <v>534861.88000000035</v>
      </c>
      <c r="P24" s="26">
        <f>GETPIVOTDATA("Sum of Cost Value",$O$16)</f>
        <v>772599.44000000041</v>
      </c>
      <c r="Q24" s="26">
        <f>GETPIVOTDATA("Sum of Profit",$O$16)</f>
        <v>99041.439999999988</v>
      </c>
      <c r="Z24" s="19"/>
    </row>
    <row r="25" spans="1:26" ht="13.8" x14ac:dyDescent="0.25">
      <c r="A25" s="19" t="s">
        <v>59</v>
      </c>
      <c r="B25" s="24">
        <v>7140</v>
      </c>
      <c r="C25" s="24">
        <v>10067.400000000001</v>
      </c>
      <c r="E25" s="19">
        <v>23</v>
      </c>
      <c r="F25" s="24">
        <v>11924.82</v>
      </c>
      <c r="G25" s="27">
        <v>2408.8199999999997</v>
      </c>
      <c r="Z25" s="19"/>
    </row>
    <row r="26" spans="1:26" ht="13.8" x14ac:dyDescent="0.25">
      <c r="A26" s="19" t="s">
        <v>85</v>
      </c>
      <c r="B26" s="24">
        <v>10336</v>
      </c>
      <c r="C26" s="24">
        <v>11679.68</v>
      </c>
      <c r="E26" s="19">
        <v>24</v>
      </c>
      <c r="F26" s="24">
        <v>15623.16</v>
      </c>
      <c r="G26" s="27">
        <v>3585.1600000000008</v>
      </c>
      <c r="Z26" s="19"/>
    </row>
    <row r="27" spans="1:26" ht="13.8" x14ac:dyDescent="0.25">
      <c r="A27" s="19" t="s">
        <v>82</v>
      </c>
      <c r="B27" s="24">
        <v>10701</v>
      </c>
      <c r="C27" s="24">
        <v>12199.14</v>
      </c>
      <c r="E27" s="19">
        <v>25</v>
      </c>
      <c r="F27" s="24">
        <v>9022.9600000000009</v>
      </c>
      <c r="G27" s="27">
        <v>2361.9600000000005</v>
      </c>
      <c r="Z27" s="19"/>
    </row>
    <row r="28" spans="1:26" ht="13.8" x14ac:dyDescent="0.25">
      <c r="A28" s="19" t="s">
        <v>65</v>
      </c>
      <c r="B28" s="24">
        <v>6035</v>
      </c>
      <c r="C28" s="24">
        <v>6759.1999999999989</v>
      </c>
      <c r="E28" s="19">
        <v>26</v>
      </c>
      <c r="F28" s="24">
        <v>15349.83</v>
      </c>
      <c r="G28" s="27">
        <v>4572.83</v>
      </c>
      <c r="Z28" s="19"/>
    </row>
    <row r="29" spans="1:26" ht="13.8" x14ac:dyDescent="0.25">
      <c r="A29" s="19" t="s">
        <v>25</v>
      </c>
      <c r="B29" s="24">
        <v>7100</v>
      </c>
      <c r="C29" s="24">
        <v>8023</v>
      </c>
      <c r="E29" s="19">
        <v>27</v>
      </c>
      <c r="F29" s="24">
        <v>17211.810000000001</v>
      </c>
      <c r="G29" s="27">
        <v>3900.81</v>
      </c>
      <c r="Z29" s="19"/>
    </row>
    <row r="30" spans="1:26" ht="13.8" x14ac:dyDescent="0.25">
      <c r="A30" s="19" t="s">
        <v>132</v>
      </c>
      <c r="B30" s="24">
        <v>10815</v>
      </c>
      <c r="C30" s="24">
        <v>15789.900000000003</v>
      </c>
      <c r="E30" s="19">
        <v>28</v>
      </c>
      <c r="F30" s="24">
        <v>8978.6199999999972</v>
      </c>
      <c r="G30" s="27">
        <v>1685.6200000000003</v>
      </c>
      <c r="Z30" s="19"/>
    </row>
    <row r="31" spans="1:26" ht="13.8" x14ac:dyDescent="0.25">
      <c r="A31" s="19" t="s">
        <v>145</v>
      </c>
      <c r="B31" s="24">
        <v>14756</v>
      </c>
      <c r="C31" s="24">
        <v>16674.280000000002</v>
      </c>
      <c r="E31" s="19">
        <v>29</v>
      </c>
      <c r="F31" s="24">
        <v>14367.240000000002</v>
      </c>
      <c r="G31" s="27">
        <v>3398.2400000000007</v>
      </c>
      <c r="Z31" s="19"/>
    </row>
    <row r="32" spans="1:26" ht="13.8" x14ac:dyDescent="0.25">
      <c r="A32" s="19" t="s">
        <v>31</v>
      </c>
      <c r="B32" s="24">
        <v>15128</v>
      </c>
      <c r="C32" s="24">
        <v>24961.200000000008</v>
      </c>
      <c r="E32" s="19">
        <v>30</v>
      </c>
      <c r="F32" s="24">
        <v>17006.05</v>
      </c>
      <c r="G32" s="27">
        <v>4899.05</v>
      </c>
      <c r="Z32" s="19"/>
    </row>
    <row r="33" spans="1:26" ht="13.8" x14ac:dyDescent="0.25">
      <c r="A33" s="19" t="s">
        <v>72</v>
      </c>
      <c r="B33" s="24">
        <v>1070</v>
      </c>
      <c r="C33" s="24">
        <v>1562.2</v>
      </c>
      <c r="E33" s="19">
        <v>31</v>
      </c>
      <c r="F33" s="24">
        <v>14290.550000000001</v>
      </c>
      <c r="G33" s="27">
        <v>3711.55</v>
      </c>
      <c r="Z33" s="19"/>
    </row>
    <row r="34" spans="1:26" ht="13.8" x14ac:dyDescent="0.25">
      <c r="A34" s="19" t="s">
        <v>50</v>
      </c>
      <c r="B34" s="24">
        <v>1416</v>
      </c>
      <c r="C34" s="24">
        <v>1585.92</v>
      </c>
      <c r="E34" s="19" t="s">
        <v>172</v>
      </c>
      <c r="F34" s="24">
        <v>99041.439999999988</v>
      </c>
      <c r="G34" s="27"/>
      <c r="Z34" s="19"/>
    </row>
    <row r="35" spans="1:26" ht="13.8" x14ac:dyDescent="0.25">
      <c r="A35" s="19" t="s">
        <v>160</v>
      </c>
      <c r="B35" s="24">
        <v>13872</v>
      </c>
      <c r="C35" s="24">
        <v>18727.199999999997</v>
      </c>
      <c r="E35" s="19" t="s">
        <v>173</v>
      </c>
      <c r="F35" s="24">
        <v>534861.87999999989</v>
      </c>
      <c r="G35" s="25">
        <v>99041.440000000046</v>
      </c>
      <c r="Z35" s="19"/>
    </row>
    <row r="36" spans="1:26" ht="13.8" x14ac:dyDescent="0.25">
      <c r="A36" s="19" t="s">
        <v>126</v>
      </c>
      <c r="B36" s="24">
        <v>3843</v>
      </c>
      <c r="C36" s="24">
        <v>4227.3</v>
      </c>
      <c r="Z36" s="19"/>
    </row>
    <row r="37" spans="1:26" ht="13.8" x14ac:dyDescent="0.25">
      <c r="A37" s="19" t="s">
        <v>68</v>
      </c>
      <c r="B37" s="24">
        <v>17423</v>
      </c>
      <c r="C37" s="24">
        <v>19165.300000000003</v>
      </c>
      <c r="Z37" s="19"/>
    </row>
    <row r="38" spans="1:26" ht="13.8" x14ac:dyDescent="0.25">
      <c r="A38" s="19" t="s">
        <v>53</v>
      </c>
      <c r="B38" s="24">
        <v>2898</v>
      </c>
      <c r="C38" s="24">
        <v>3303.72</v>
      </c>
      <c r="Z38" s="19"/>
    </row>
    <row r="39" spans="1:26" ht="13.8" x14ac:dyDescent="0.25">
      <c r="A39" s="19" t="s">
        <v>120</v>
      </c>
      <c r="B39" s="24">
        <v>9928</v>
      </c>
      <c r="C39" s="24">
        <v>16381.199999999999</v>
      </c>
      <c r="Z39" s="19"/>
    </row>
    <row r="40" spans="1:26" ht="13.8" x14ac:dyDescent="0.25">
      <c r="A40" s="19" t="s">
        <v>123</v>
      </c>
      <c r="B40" s="24">
        <v>792</v>
      </c>
      <c r="C40" s="24">
        <v>887.04000000000008</v>
      </c>
      <c r="Z40" s="19"/>
    </row>
    <row r="41" spans="1:26" ht="13.8" x14ac:dyDescent="0.25">
      <c r="A41" s="19" t="s">
        <v>151</v>
      </c>
      <c r="B41" s="24">
        <v>1872</v>
      </c>
      <c r="C41" s="24">
        <v>3088.7999999999997</v>
      </c>
      <c r="Z41" s="19"/>
    </row>
    <row r="42" spans="1:26" ht="13.8" x14ac:dyDescent="0.25">
      <c r="A42" s="19" t="s">
        <v>139</v>
      </c>
      <c r="B42" s="24">
        <v>3195</v>
      </c>
      <c r="C42" s="24">
        <v>3578.3999999999996</v>
      </c>
      <c r="Z42" s="19"/>
    </row>
    <row r="43" spans="1:26" ht="13.8" x14ac:dyDescent="0.25">
      <c r="A43" s="19" t="s">
        <v>148</v>
      </c>
      <c r="B43" s="24">
        <v>660</v>
      </c>
      <c r="C43" s="24">
        <v>930.60000000000014</v>
      </c>
      <c r="Z43" s="19"/>
    </row>
    <row r="44" spans="1:26" ht="13.8" x14ac:dyDescent="0.25">
      <c r="A44" s="19" t="s">
        <v>79</v>
      </c>
      <c r="B44" s="24">
        <v>1050</v>
      </c>
      <c r="C44" s="24">
        <v>1175.9999999999998</v>
      </c>
      <c r="Z44" s="19"/>
    </row>
    <row r="45" spans="1:26" ht="13.8" x14ac:dyDescent="0.25">
      <c r="A45" s="19" t="s">
        <v>105</v>
      </c>
      <c r="B45" s="24">
        <v>22196</v>
      </c>
      <c r="C45" s="24">
        <v>29298.720000000001</v>
      </c>
      <c r="Z45" s="19"/>
    </row>
    <row r="46" spans="1:26" ht="13.8" x14ac:dyDescent="0.25">
      <c r="A46" s="19" t="s">
        <v>103</v>
      </c>
      <c r="B46" s="24">
        <v>6650</v>
      </c>
      <c r="C46" s="24">
        <v>9709</v>
      </c>
      <c r="Z46" s="19"/>
    </row>
    <row r="47" spans="1:26" ht="13.8" x14ac:dyDescent="0.25">
      <c r="A47" s="19" t="s">
        <v>56</v>
      </c>
      <c r="B47" s="24">
        <v>6860</v>
      </c>
      <c r="C47" s="24">
        <v>7751.7999999999984</v>
      </c>
      <c r="Z47" s="19"/>
    </row>
    <row r="48" spans="1:26" ht="13.8" x14ac:dyDescent="0.25">
      <c r="A48" s="19" t="s">
        <v>40</v>
      </c>
      <c r="B48" s="24">
        <v>580</v>
      </c>
      <c r="C48" s="24">
        <v>783</v>
      </c>
      <c r="Z48" s="19"/>
    </row>
    <row r="49" spans="1:26" ht="13.8" x14ac:dyDescent="0.25">
      <c r="A49" s="19" t="s">
        <v>109</v>
      </c>
      <c r="B49" s="24">
        <v>280</v>
      </c>
      <c r="C49" s="24">
        <v>313.60000000000002</v>
      </c>
      <c r="Z49" s="19"/>
    </row>
    <row r="50" spans="1:26" ht="13.8" x14ac:dyDescent="0.25">
      <c r="A50" s="19" t="s">
        <v>163</v>
      </c>
      <c r="B50" s="24">
        <v>1104</v>
      </c>
      <c r="C50" s="24">
        <v>1611.84</v>
      </c>
      <c r="Z50" s="19"/>
    </row>
    <row r="51" spans="1:26" ht="13.8" x14ac:dyDescent="0.25">
      <c r="A51" s="19" t="s">
        <v>135</v>
      </c>
      <c r="B51" s="24">
        <v>4796</v>
      </c>
      <c r="C51" s="24">
        <v>6330.72</v>
      </c>
      <c r="Z51" s="19"/>
    </row>
    <row r="52" spans="1:26" ht="13.8" x14ac:dyDescent="0.25">
      <c r="A52" s="19" t="s">
        <v>100</v>
      </c>
      <c r="B52" s="24">
        <v>11076</v>
      </c>
      <c r="C52" s="24">
        <v>14952.599999999997</v>
      </c>
      <c r="Z52" s="19"/>
    </row>
    <row r="53" spans="1:26" ht="13.8" x14ac:dyDescent="0.25">
      <c r="A53" s="19" t="s">
        <v>172</v>
      </c>
      <c r="B53" s="24">
        <v>435820.44000000035</v>
      </c>
      <c r="C53" s="24">
        <v>99041.439999999988</v>
      </c>
      <c r="Z53" s="19"/>
    </row>
    <row r="54" spans="1:26" ht="13.8" x14ac:dyDescent="0.25">
      <c r="A54" s="19" t="s">
        <v>173</v>
      </c>
      <c r="B54" s="24">
        <v>772599.44000000041</v>
      </c>
      <c r="C54" s="24">
        <v>534861.87999999989</v>
      </c>
      <c r="Z54" s="19"/>
    </row>
    <row r="55" spans="1:26" ht="13.8" x14ac:dyDescent="0.25">
      <c r="Z55" s="19"/>
    </row>
    <row r="56" spans="1:26" ht="13.8" x14ac:dyDescent="0.25">
      <c r="Z56" s="19"/>
    </row>
    <row r="57" spans="1:26" ht="13.8" x14ac:dyDescent="0.25">
      <c r="Z57" s="19"/>
    </row>
    <row r="58" spans="1:26" ht="13.8" x14ac:dyDescent="0.25">
      <c r="Z58" s="19"/>
    </row>
  </sheetData>
  <conditionalFormatting sqref="Z8:AA8">
    <cfRule type="top10" dxfId="292" priority="1" rank="10"/>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F5F872-8E89-4215-AEC1-958EC3C02954}">
  <dimension ref="A1:Y45"/>
  <sheetViews>
    <sheetView showGridLines="0" tabSelected="1" zoomScale="48" workbookViewId="0">
      <selection activeCell="B50" sqref="B50"/>
    </sheetView>
  </sheetViews>
  <sheetFormatPr defaultRowHeight="13.8" x14ac:dyDescent="0.25"/>
  <cols>
    <col min="1" max="1" width="33.796875" customWidth="1"/>
    <col min="2" max="2" width="18.796875" customWidth="1"/>
    <col min="3" max="3" width="25.59765625" customWidth="1"/>
    <col min="4" max="4" width="24.69921875" customWidth="1"/>
    <col min="5" max="5" width="19.09765625" customWidth="1"/>
    <col min="6" max="6" width="12.8984375" customWidth="1"/>
    <col min="7" max="7" width="18.3984375" customWidth="1"/>
    <col min="8" max="8" width="21.69921875" customWidth="1"/>
    <col min="9" max="9" width="24.5" customWidth="1"/>
    <col min="10" max="10" width="16.5" customWidth="1"/>
    <col min="11" max="11" width="20.09765625" customWidth="1"/>
    <col min="12" max="12" width="14.796875" customWidth="1"/>
    <col min="25" max="25" width="12.8984375" customWidth="1"/>
    <col min="26" max="26" width="18.3984375" customWidth="1"/>
    <col min="27" max="27" width="19.09765625" bestFit="1" customWidth="1"/>
    <col min="28" max="28" width="10.8984375" bestFit="1" customWidth="1"/>
  </cols>
  <sheetData>
    <row r="1" spans="1:25" s="28" customFormat="1" ht="39" x14ac:dyDescent="0.9">
      <c r="A1" s="35"/>
      <c r="B1" s="36"/>
      <c r="C1" s="36"/>
      <c r="D1" s="57"/>
      <c r="E1" s="57"/>
      <c r="F1" s="57"/>
      <c r="G1" s="58" t="s">
        <v>182</v>
      </c>
      <c r="H1" s="59"/>
      <c r="I1" s="59"/>
      <c r="J1" s="59"/>
      <c r="K1" s="37"/>
      <c r="L1" s="36"/>
      <c r="M1" s="36"/>
      <c r="N1" s="36"/>
      <c r="O1" s="36"/>
      <c r="P1" s="36"/>
      <c r="Q1" s="36"/>
      <c r="R1" s="36"/>
      <c r="S1" s="36"/>
      <c r="T1" s="36"/>
      <c r="U1" s="36"/>
      <c r="V1" s="36"/>
      <c r="W1" s="36"/>
      <c r="X1" s="36"/>
      <c r="Y1" s="38"/>
    </row>
    <row r="2" spans="1:25" s="28" customFormat="1" x14ac:dyDescent="0.25">
      <c r="A2" s="39"/>
      <c r="B2" s="40"/>
      <c r="C2" s="40"/>
      <c r="D2" s="40"/>
      <c r="E2" s="40"/>
      <c r="F2" s="40"/>
      <c r="G2" s="40"/>
      <c r="H2" s="40"/>
      <c r="I2" s="40"/>
      <c r="J2" s="40"/>
      <c r="K2" s="40"/>
      <c r="L2" s="40"/>
      <c r="M2" s="40"/>
      <c r="N2" s="40"/>
      <c r="O2" s="40"/>
      <c r="P2" s="40"/>
      <c r="Q2" s="40"/>
      <c r="R2" s="40"/>
      <c r="S2" s="40"/>
      <c r="T2" s="40"/>
      <c r="U2" s="40"/>
      <c r="V2" s="40"/>
      <c r="W2" s="40"/>
      <c r="X2" s="40"/>
      <c r="Y2" s="41"/>
    </row>
    <row r="3" spans="1:25" s="28" customFormat="1" ht="25.2" x14ac:dyDescent="0.25">
      <c r="A3" s="60" t="s">
        <v>183</v>
      </c>
      <c r="B3" s="61"/>
      <c r="C3" s="61"/>
      <c r="D3" s="61" t="s">
        <v>184</v>
      </c>
      <c r="E3" s="61"/>
      <c r="F3" s="61"/>
      <c r="G3" s="61"/>
      <c r="H3" s="61" t="s">
        <v>185</v>
      </c>
      <c r="I3" s="62"/>
      <c r="J3" s="42"/>
      <c r="K3" s="40"/>
      <c r="L3" s="40"/>
      <c r="M3" s="40"/>
      <c r="N3" s="40"/>
      <c r="O3" s="40"/>
      <c r="P3" s="40"/>
      <c r="Q3" s="40"/>
      <c r="R3" s="40"/>
      <c r="S3" s="40"/>
      <c r="T3" s="40"/>
      <c r="U3" s="40"/>
      <c r="V3" s="40"/>
      <c r="W3" s="40"/>
      <c r="X3" s="40"/>
      <c r="Y3" s="41"/>
    </row>
    <row r="4" spans="1:25" s="28" customFormat="1" ht="25.2" x14ac:dyDescent="0.25">
      <c r="A4" s="63">
        <f>'Data Analyse'!P24</f>
        <v>772599.44000000041</v>
      </c>
      <c r="B4" s="64"/>
      <c r="C4" s="64"/>
      <c r="D4" s="65">
        <f>'Data Analyse'!O24</f>
        <v>534861.88000000035</v>
      </c>
      <c r="E4" s="64"/>
      <c r="F4" s="64"/>
      <c r="G4" s="64"/>
      <c r="H4" s="65">
        <f>'Data Analyse'!Q24</f>
        <v>99041.439999999988</v>
      </c>
      <c r="I4" s="66"/>
      <c r="J4" s="42"/>
      <c r="K4" s="40"/>
      <c r="L4" s="40"/>
      <c r="M4" s="40"/>
      <c r="N4" s="40"/>
      <c r="O4" s="40"/>
      <c r="P4" s="40"/>
      <c r="Q4" s="40"/>
      <c r="R4" s="40"/>
      <c r="S4" s="40"/>
      <c r="T4" s="40"/>
      <c r="U4" s="40"/>
      <c r="V4" s="40"/>
      <c r="W4" s="40"/>
      <c r="X4" s="40"/>
      <c r="Y4" s="41"/>
    </row>
    <row r="5" spans="1:25" s="28" customFormat="1" ht="22.8" x14ac:dyDescent="0.4">
      <c r="A5" s="43"/>
      <c r="B5" s="44"/>
      <c r="C5" s="44"/>
      <c r="D5" s="44"/>
      <c r="E5" s="44"/>
      <c r="F5" s="44"/>
      <c r="G5" s="44"/>
      <c r="H5" s="44"/>
      <c r="I5" s="45" t="s">
        <v>186</v>
      </c>
      <c r="J5" s="40"/>
      <c r="K5" s="40"/>
      <c r="L5" s="40"/>
      <c r="M5" s="40"/>
      <c r="N5" s="40"/>
      <c r="O5" s="40"/>
      <c r="P5" s="40"/>
      <c r="Q5" s="40"/>
      <c r="R5" s="40"/>
      <c r="S5" s="40"/>
      <c r="T5" s="40"/>
      <c r="U5" s="40"/>
      <c r="V5" s="40"/>
      <c r="W5" s="40"/>
      <c r="X5" s="40"/>
      <c r="Y5" s="41"/>
    </row>
    <row r="6" spans="1:25" s="28" customFormat="1" x14ac:dyDescent="0.25">
      <c r="A6" s="39"/>
      <c r="B6" s="40"/>
      <c r="C6" s="40"/>
      <c r="D6" s="40"/>
      <c r="E6" s="40"/>
      <c r="F6" s="40"/>
      <c r="G6" s="40"/>
      <c r="H6" s="40"/>
      <c r="I6" s="46" t="s">
        <v>171</v>
      </c>
      <c r="J6" s="46" t="s">
        <v>181</v>
      </c>
      <c r="K6" s="40"/>
      <c r="L6" s="40"/>
      <c r="M6" s="40"/>
      <c r="N6" s="40"/>
      <c r="O6" s="40"/>
      <c r="P6" s="40"/>
      <c r="Q6" s="40"/>
      <c r="R6" s="40"/>
      <c r="S6" s="40"/>
      <c r="T6" s="40"/>
      <c r="U6" s="40"/>
      <c r="V6" s="40"/>
      <c r="W6" s="40"/>
      <c r="X6" s="40"/>
      <c r="Y6" s="41"/>
    </row>
    <row r="7" spans="1:25" s="28" customFormat="1" x14ac:dyDescent="0.25">
      <c r="A7" s="39"/>
      <c r="B7" s="40"/>
      <c r="C7" s="40"/>
      <c r="D7" s="40"/>
      <c r="E7" s="40"/>
      <c r="F7" s="40"/>
      <c r="G7" s="40"/>
      <c r="H7" s="40"/>
      <c r="I7" s="48" t="s">
        <v>62</v>
      </c>
      <c r="J7" s="53">
        <v>4375.7999999999984</v>
      </c>
      <c r="K7" s="40"/>
      <c r="L7" s="40"/>
      <c r="M7" s="40"/>
      <c r="N7" s="40"/>
      <c r="O7" s="40"/>
      <c r="P7" s="40"/>
      <c r="Q7" s="40"/>
      <c r="R7" s="40"/>
      <c r="S7" s="40"/>
      <c r="T7" s="40"/>
      <c r="U7" s="40"/>
      <c r="V7" s="40"/>
      <c r="W7" s="40"/>
      <c r="X7" s="40"/>
      <c r="Y7" s="41"/>
    </row>
    <row r="8" spans="1:25" s="28" customFormat="1" x14ac:dyDescent="0.25">
      <c r="A8" s="39"/>
      <c r="B8" s="40"/>
      <c r="C8" s="40"/>
      <c r="D8" s="40"/>
      <c r="E8" s="40"/>
      <c r="F8" s="40"/>
      <c r="G8" s="40"/>
      <c r="H8" s="40"/>
      <c r="I8" s="56" t="s">
        <v>28</v>
      </c>
      <c r="J8" s="54">
        <v>5234.880000000001</v>
      </c>
      <c r="K8" s="40"/>
      <c r="L8" s="40"/>
      <c r="M8" s="40"/>
      <c r="N8" s="40"/>
      <c r="O8" s="40"/>
      <c r="P8" s="40"/>
      <c r="Q8" s="40"/>
      <c r="R8" s="40"/>
      <c r="S8" s="40"/>
      <c r="T8" s="40"/>
      <c r="U8" s="40"/>
      <c r="V8" s="40"/>
      <c r="W8" s="40"/>
      <c r="X8" s="40"/>
      <c r="Y8" s="41"/>
    </row>
    <row r="9" spans="1:25" x14ac:dyDescent="0.25">
      <c r="A9" s="39"/>
      <c r="B9" s="40"/>
      <c r="C9" s="40"/>
      <c r="D9" s="40"/>
      <c r="E9" s="40"/>
      <c r="F9" s="40"/>
      <c r="G9" s="40"/>
      <c r="H9" s="40"/>
      <c r="I9" s="56" t="s">
        <v>43</v>
      </c>
      <c r="J9" s="54">
        <v>4130.3400000000011</v>
      </c>
      <c r="K9" s="40"/>
      <c r="L9" s="40"/>
      <c r="M9" s="40"/>
      <c r="N9" s="40"/>
      <c r="O9" s="40"/>
      <c r="P9" s="40"/>
      <c r="Q9" s="40"/>
      <c r="R9" s="40"/>
      <c r="S9" s="40"/>
      <c r="T9" s="40"/>
      <c r="U9" s="40"/>
      <c r="V9" s="40"/>
      <c r="W9" s="40"/>
      <c r="X9" s="40"/>
      <c r="Y9" s="41"/>
    </row>
    <row r="10" spans="1:25" x14ac:dyDescent="0.25">
      <c r="A10" s="39"/>
      <c r="B10" s="40"/>
      <c r="C10" s="40"/>
      <c r="D10" s="40"/>
      <c r="E10" s="40"/>
      <c r="F10" s="40"/>
      <c r="G10" s="40"/>
      <c r="H10" s="40"/>
      <c r="I10" s="56" t="s">
        <v>91</v>
      </c>
      <c r="J10" s="54">
        <v>4013.099999999999</v>
      </c>
      <c r="K10" s="40"/>
      <c r="L10" s="40"/>
      <c r="M10" s="40"/>
      <c r="N10" s="40"/>
      <c r="O10" s="40"/>
      <c r="P10" s="40"/>
      <c r="Q10" s="40"/>
      <c r="R10" s="40"/>
      <c r="S10" s="40"/>
      <c r="T10" s="40"/>
      <c r="U10" s="40"/>
      <c r="V10" s="40"/>
      <c r="W10" s="40"/>
      <c r="X10" s="40"/>
      <c r="Y10" s="41"/>
    </row>
    <row r="11" spans="1:25" x14ac:dyDescent="0.25">
      <c r="A11" s="39"/>
      <c r="B11" s="40"/>
      <c r="C11" s="40"/>
      <c r="D11" s="40"/>
      <c r="E11" s="40"/>
      <c r="F11" s="40"/>
      <c r="G11" s="40"/>
      <c r="H11" s="40"/>
      <c r="I11" s="56" t="s">
        <v>132</v>
      </c>
      <c r="J11" s="54">
        <v>4974.9000000000015</v>
      </c>
      <c r="K11" s="40"/>
      <c r="L11" s="40"/>
      <c r="M11" s="40"/>
      <c r="N11" s="40"/>
      <c r="O11" s="40"/>
      <c r="P11" s="40"/>
      <c r="Q11" s="40"/>
      <c r="R11" s="40"/>
      <c r="S11" s="40"/>
      <c r="T11" s="40"/>
      <c r="U11" s="40"/>
      <c r="V11" s="40"/>
      <c r="W11" s="40"/>
      <c r="X11" s="40"/>
      <c r="Y11" s="41"/>
    </row>
    <row r="12" spans="1:25" x14ac:dyDescent="0.25">
      <c r="A12" s="39"/>
      <c r="B12" s="40"/>
      <c r="C12" s="40"/>
      <c r="D12" s="40"/>
      <c r="E12" s="40"/>
      <c r="F12" s="40"/>
      <c r="G12" s="40"/>
      <c r="H12" s="40"/>
      <c r="I12" s="56" t="s">
        <v>31</v>
      </c>
      <c r="J12" s="54">
        <v>9833.2000000000044</v>
      </c>
      <c r="K12" s="40"/>
      <c r="L12" s="40"/>
      <c r="M12" s="40"/>
      <c r="N12" s="40"/>
      <c r="O12" s="40"/>
      <c r="P12" s="40"/>
      <c r="Q12" s="40"/>
      <c r="R12" s="40"/>
      <c r="S12" s="40"/>
      <c r="T12" s="40"/>
      <c r="U12" s="40"/>
      <c r="V12" s="40"/>
      <c r="W12" s="40"/>
      <c r="X12" s="40"/>
      <c r="Y12" s="41"/>
    </row>
    <row r="13" spans="1:25" x14ac:dyDescent="0.25">
      <c r="A13" s="39"/>
      <c r="B13" s="46" t="s">
        <v>171</v>
      </c>
      <c r="C13" s="46" t="s">
        <v>180</v>
      </c>
      <c r="D13" s="40"/>
      <c r="E13" s="40"/>
      <c r="F13" s="40"/>
      <c r="G13" s="40"/>
      <c r="H13" s="40"/>
      <c r="I13" s="56" t="s">
        <v>160</v>
      </c>
      <c r="J13" s="54">
        <v>4855.2</v>
      </c>
      <c r="K13" s="40"/>
      <c r="L13" s="40"/>
      <c r="M13" s="40"/>
      <c r="N13" s="40"/>
      <c r="O13" s="40"/>
      <c r="P13" s="40"/>
      <c r="Q13" s="40"/>
      <c r="R13" s="40"/>
      <c r="S13" s="40"/>
      <c r="T13" s="40"/>
      <c r="U13" s="40"/>
      <c r="V13" s="40"/>
      <c r="W13" s="40"/>
      <c r="X13" s="40"/>
      <c r="Y13" s="41"/>
    </row>
    <row r="14" spans="1:25" x14ac:dyDescent="0.25">
      <c r="A14" s="39"/>
      <c r="B14" s="48" t="s">
        <v>12</v>
      </c>
      <c r="C14" s="49">
        <v>252031.47999999992</v>
      </c>
      <c r="D14" s="40"/>
      <c r="E14" s="40"/>
      <c r="F14" s="40"/>
      <c r="G14" s="40"/>
      <c r="H14" s="40"/>
      <c r="I14" s="56" t="s">
        <v>120</v>
      </c>
      <c r="J14" s="54">
        <v>6453.2000000000007</v>
      </c>
      <c r="K14" s="40"/>
      <c r="L14" s="40"/>
      <c r="M14" s="40"/>
      <c r="N14" s="40"/>
      <c r="O14" s="40"/>
      <c r="P14" s="40"/>
      <c r="Q14" s="40"/>
      <c r="R14" s="40"/>
      <c r="S14" s="40"/>
      <c r="T14" s="40"/>
      <c r="U14" s="40"/>
      <c r="V14" s="40"/>
      <c r="W14" s="40"/>
      <c r="X14" s="40"/>
      <c r="Y14" s="41"/>
    </row>
    <row r="15" spans="1:25" x14ac:dyDescent="0.25">
      <c r="A15" s="39"/>
      <c r="B15" s="56" t="s">
        <v>11</v>
      </c>
      <c r="C15" s="51">
        <v>183788.95999999996</v>
      </c>
      <c r="D15" s="40"/>
      <c r="E15" s="40"/>
      <c r="F15" s="40"/>
      <c r="G15" s="40"/>
      <c r="H15" s="40"/>
      <c r="I15" s="56" t="s">
        <v>105</v>
      </c>
      <c r="J15" s="54">
        <v>7102.72</v>
      </c>
      <c r="K15" s="40"/>
      <c r="L15" s="40"/>
      <c r="M15" s="40"/>
      <c r="N15" s="40"/>
      <c r="O15" s="40"/>
      <c r="P15" s="40"/>
      <c r="Q15" s="40"/>
      <c r="R15" s="40"/>
      <c r="S15" s="40"/>
      <c r="T15" s="40"/>
      <c r="U15" s="40"/>
      <c r="V15" s="40"/>
      <c r="W15" s="40"/>
      <c r="X15" s="40"/>
      <c r="Y15" s="41"/>
    </row>
    <row r="16" spans="1:25" x14ac:dyDescent="0.25">
      <c r="A16" s="39"/>
      <c r="B16" s="50" t="s">
        <v>172</v>
      </c>
      <c r="C16" s="51">
        <v>99041.439999999988</v>
      </c>
      <c r="D16" s="40"/>
      <c r="E16" s="40"/>
      <c r="F16" s="40"/>
      <c r="G16" s="40"/>
      <c r="H16" s="40"/>
      <c r="I16" s="50" t="s">
        <v>100</v>
      </c>
      <c r="J16" s="55">
        <v>3876.5999999999995</v>
      </c>
      <c r="K16" s="40"/>
      <c r="L16" s="40"/>
      <c r="M16" s="40"/>
      <c r="N16" s="40"/>
      <c r="O16" s="40"/>
      <c r="P16" s="40"/>
      <c r="Q16" s="40"/>
      <c r="R16" s="40"/>
      <c r="S16" s="40"/>
      <c r="T16" s="40"/>
      <c r="U16" s="40"/>
      <c r="V16" s="40"/>
      <c r="W16" s="40"/>
      <c r="X16" s="40"/>
      <c r="Y16" s="41"/>
    </row>
    <row r="17" spans="1:25" x14ac:dyDescent="0.25">
      <c r="A17" s="39"/>
      <c r="B17" s="47" t="s">
        <v>173</v>
      </c>
      <c r="C17" s="52">
        <v>534861.87999999989</v>
      </c>
      <c r="D17" s="40"/>
      <c r="E17" s="40"/>
      <c r="F17" s="40"/>
      <c r="G17" s="40"/>
      <c r="H17" s="40"/>
      <c r="I17" s="40"/>
      <c r="J17" s="40"/>
      <c r="K17" s="40"/>
      <c r="L17" s="40"/>
      <c r="M17" s="40"/>
      <c r="N17" s="40"/>
      <c r="O17" s="40"/>
      <c r="P17" s="40"/>
      <c r="Q17" s="40"/>
      <c r="R17" s="40"/>
      <c r="S17" s="40"/>
      <c r="T17" s="40"/>
      <c r="U17" s="40"/>
      <c r="V17" s="40"/>
      <c r="W17" s="40"/>
      <c r="X17" s="40"/>
      <c r="Y17" s="41"/>
    </row>
    <row r="18" spans="1:25" x14ac:dyDescent="0.25">
      <c r="A18" s="39"/>
      <c r="B18" s="40"/>
      <c r="C18" s="40"/>
      <c r="D18" s="40"/>
      <c r="E18" s="40"/>
      <c r="F18" s="40"/>
      <c r="G18" s="40"/>
      <c r="H18" s="40"/>
      <c r="I18" s="40"/>
      <c r="J18" s="40"/>
      <c r="K18" s="40"/>
      <c r="L18" s="40"/>
      <c r="M18" s="40"/>
      <c r="N18" s="40"/>
      <c r="O18" s="40"/>
      <c r="P18" s="40"/>
      <c r="Q18" s="40"/>
      <c r="R18" s="40"/>
      <c r="S18" s="40"/>
      <c r="T18" s="40"/>
      <c r="U18" s="40"/>
      <c r="V18" s="40"/>
      <c r="W18" s="40"/>
      <c r="X18" s="40"/>
      <c r="Y18" s="41"/>
    </row>
    <row r="19" spans="1:25" x14ac:dyDescent="0.25">
      <c r="A19" s="39"/>
      <c r="B19" s="40"/>
      <c r="C19" s="40"/>
      <c r="D19" s="40"/>
      <c r="E19" s="40"/>
      <c r="F19" s="40"/>
      <c r="G19" s="40"/>
      <c r="H19" s="40"/>
      <c r="I19" s="40"/>
      <c r="J19" s="40"/>
      <c r="K19" s="40"/>
      <c r="L19" s="40"/>
      <c r="M19" s="40"/>
      <c r="N19" s="40"/>
      <c r="O19" s="40"/>
      <c r="P19" s="40"/>
      <c r="Q19" s="40"/>
      <c r="R19" s="40"/>
      <c r="S19" s="40"/>
      <c r="T19" s="40"/>
      <c r="U19" s="40"/>
      <c r="V19" s="40"/>
      <c r="W19" s="40"/>
      <c r="X19" s="40"/>
      <c r="Y19" s="41"/>
    </row>
    <row r="20" spans="1:25" x14ac:dyDescent="0.25">
      <c r="A20" s="39"/>
      <c r="B20" s="40"/>
      <c r="C20" s="40"/>
      <c r="D20" s="40"/>
      <c r="E20" s="40"/>
      <c r="F20" s="40"/>
      <c r="G20" s="40"/>
      <c r="H20" s="40"/>
      <c r="I20" s="40"/>
      <c r="J20" s="40"/>
      <c r="K20" s="40"/>
      <c r="L20" s="40"/>
      <c r="M20" s="40"/>
      <c r="N20" s="40"/>
      <c r="O20" s="40"/>
      <c r="P20" s="40"/>
      <c r="Q20" s="40"/>
      <c r="R20" s="40"/>
      <c r="S20" s="40"/>
      <c r="T20" s="40"/>
      <c r="U20" s="40"/>
      <c r="V20" s="40"/>
      <c r="W20" s="40"/>
      <c r="X20" s="40"/>
      <c r="Y20" s="41"/>
    </row>
    <row r="21" spans="1:25" x14ac:dyDescent="0.25">
      <c r="A21" s="39"/>
      <c r="B21" s="40"/>
      <c r="C21" s="40"/>
      <c r="D21" s="40"/>
      <c r="E21" s="40"/>
      <c r="F21" s="40"/>
      <c r="G21" s="40"/>
      <c r="H21" s="40"/>
      <c r="I21" s="40"/>
      <c r="J21" s="40"/>
      <c r="K21" s="40"/>
      <c r="L21" s="40"/>
      <c r="M21" s="40"/>
      <c r="N21" s="40"/>
      <c r="O21" s="40"/>
      <c r="P21" s="40"/>
      <c r="Q21" s="40"/>
      <c r="R21" s="40"/>
      <c r="S21" s="40"/>
      <c r="T21" s="40"/>
      <c r="U21" s="40"/>
      <c r="V21" s="40"/>
      <c r="W21" s="40"/>
      <c r="X21" s="40"/>
      <c r="Y21" s="41"/>
    </row>
    <row r="22" spans="1:25" x14ac:dyDescent="0.25">
      <c r="A22" s="39"/>
      <c r="B22" s="40"/>
      <c r="C22" s="40"/>
      <c r="D22" s="40"/>
      <c r="E22" s="40"/>
      <c r="F22" s="40"/>
      <c r="G22" s="40"/>
      <c r="H22" s="40"/>
      <c r="I22" s="40"/>
      <c r="J22" s="40"/>
      <c r="K22" s="40"/>
      <c r="L22" s="40"/>
      <c r="M22" s="40"/>
      <c r="N22" s="40"/>
      <c r="O22" s="40"/>
      <c r="P22" s="40"/>
      <c r="Q22" s="40"/>
      <c r="R22" s="40"/>
      <c r="S22" s="40"/>
      <c r="T22" s="40"/>
      <c r="U22" s="40"/>
      <c r="V22" s="40"/>
      <c r="W22" s="40"/>
      <c r="X22" s="40"/>
      <c r="Y22" s="41"/>
    </row>
    <row r="23" spans="1:25" x14ac:dyDescent="0.25">
      <c r="A23" s="39"/>
      <c r="B23" s="40"/>
      <c r="C23" s="40"/>
      <c r="D23" s="40"/>
      <c r="E23" s="40"/>
      <c r="F23" s="40"/>
      <c r="G23" s="40"/>
      <c r="H23" s="40"/>
      <c r="I23" s="40"/>
      <c r="J23" s="40"/>
      <c r="K23" s="40"/>
      <c r="L23" s="40"/>
      <c r="M23" s="40"/>
      <c r="N23" s="40"/>
      <c r="O23" s="40"/>
      <c r="P23" s="40"/>
      <c r="Q23" s="40"/>
      <c r="R23" s="40"/>
      <c r="S23" s="40"/>
      <c r="T23" s="40"/>
      <c r="U23" s="40"/>
      <c r="V23" s="40"/>
      <c r="W23" s="40"/>
      <c r="X23" s="40"/>
      <c r="Y23" s="41"/>
    </row>
    <row r="24" spans="1:25" x14ac:dyDescent="0.25">
      <c r="A24" s="39"/>
      <c r="B24" s="40"/>
      <c r="C24" s="40"/>
      <c r="D24" s="40"/>
      <c r="E24" s="40"/>
      <c r="F24" s="40"/>
      <c r="G24" s="40"/>
      <c r="H24" s="40"/>
      <c r="I24" s="40"/>
      <c r="J24" s="40"/>
      <c r="K24" s="40"/>
      <c r="L24" s="40"/>
      <c r="M24" s="40"/>
      <c r="N24" s="40"/>
      <c r="O24" s="40"/>
      <c r="P24" s="40"/>
      <c r="Q24" s="40"/>
      <c r="R24" s="40"/>
      <c r="S24" s="40"/>
      <c r="T24" s="40"/>
      <c r="U24" s="40"/>
      <c r="V24" s="40"/>
      <c r="W24" s="40"/>
      <c r="X24" s="40"/>
      <c r="Y24" s="41"/>
    </row>
    <row r="25" spans="1:25" x14ac:dyDescent="0.25">
      <c r="A25" s="39"/>
      <c r="B25" s="40"/>
      <c r="C25" s="40"/>
      <c r="D25" s="40"/>
      <c r="E25" s="40"/>
      <c r="F25" s="40"/>
      <c r="G25" s="40"/>
      <c r="H25" s="40"/>
      <c r="I25" s="40"/>
      <c r="J25" s="40"/>
      <c r="K25" s="40"/>
      <c r="L25" s="40"/>
      <c r="M25" s="40"/>
      <c r="N25" s="40"/>
      <c r="O25" s="40"/>
      <c r="P25" s="40"/>
      <c r="Q25" s="40"/>
      <c r="R25" s="40"/>
      <c r="S25" s="40"/>
      <c r="T25" s="40"/>
      <c r="U25" s="40"/>
      <c r="V25" s="40"/>
      <c r="W25" s="40"/>
      <c r="X25" s="40"/>
      <c r="Y25" s="41"/>
    </row>
    <row r="26" spans="1:25" x14ac:dyDescent="0.25">
      <c r="A26" s="39"/>
      <c r="B26" s="40"/>
      <c r="C26" s="40"/>
      <c r="D26" s="40"/>
      <c r="E26" s="40"/>
      <c r="F26" s="40"/>
      <c r="G26" s="40"/>
      <c r="H26" s="40"/>
      <c r="I26" s="40"/>
      <c r="J26" s="40"/>
      <c r="K26" s="40"/>
      <c r="L26" s="40"/>
      <c r="M26" s="40"/>
      <c r="N26" s="40"/>
      <c r="O26" s="40"/>
      <c r="P26" s="40"/>
      <c r="Q26" s="40"/>
      <c r="R26" s="40"/>
      <c r="S26" s="40"/>
      <c r="T26" s="40"/>
      <c r="U26" s="40"/>
      <c r="V26" s="40"/>
      <c r="W26" s="40"/>
      <c r="X26" s="40"/>
      <c r="Y26" s="41"/>
    </row>
    <row r="27" spans="1:25" x14ac:dyDescent="0.25">
      <c r="A27" s="39"/>
      <c r="B27" s="40"/>
      <c r="C27" s="40"/>
      <c r="D27" s="40"/>
      <c r="E27" s="40"/>
      <c r="F27" s="40"/>
      <c r="G27" s="40"/>
      <c r="H27" s="40"/>
      <c r="I27" s="40"/>
      <c r="J27" s="40"/>
      <c r="K27" s="40"/>
      <c r="L27" s="40"/>
      <c r="M27" s="40"/>
      <c r="N27" s="40"/>
      <c r="O27" s="40"/>
      <c r="P27" s="40"/>
      <c r="Q27" s="40"/>
      <c r="R27" s="40"/>
      <c r="S27" s="40"/>
      <c r="T27" s="40"/>
      <c r="U27" s="40"/>
      <c r="V27" s="40"/>
      <c r="W27" s="40"/>
      <c r="X27" s="40"/>
      <c r="Y27" s="41"/>
    </row>
    <row r="28" spans="1:25" x14ac:dyDescent="0.25">
      <c r="A28" s="39"/>
      <c r="B28" s="40"/>
      <c r="C28" s="40"/>
      <c r="D28" s="40"/>
      <c r="E28" s="40"/>
      <c r="F28" s="40"/>
      <c r="G28" s="40"/>
      <c r="H28" s="40"/>
      <c r="I28" s="40"/>
      <c r="J28" s="40"/>
      <c r="K28" s="40"/>
      <c r="L28" s="40"/>
      <c r="M28" s="40"/>
      <c r="N28" s="40"/>
      <c r="O28" s="40"/>
      <c r="P28" s="40"/>
      <c r="Q28" s="40"/>
      <c r="R28" s="40"/>
      <c r="S28" s="40"/>
      <c r="T28" s="40"/>
      <c r="U28" s="40"/>
      <c r="V28" s="40"/>
      <c r="W28" s="40"/>
      <c r="X28" s="40"/>
      <c r="Y28" s="41"/>
    </row>
    <row r="29" spans="1:25" x14ac:dyDescent="0.25">
      <c r="A29" s="39"/>
      <c r="B29" s="40"/>
      <c r="C29" s="40"/>
      <c r="D29" s="40"/>
      <c r="E29" s="40"/>
      <c r="F29" s="40"/>
      <c r="G29" s="40"/>
      <c r="H29" s="40"/>
      <c r="I29" s="40"/>
      <c r="J29" s="40"/>
      <c r="K29" s="40"/>
      <c r="L29" s="40"/>
      <c r="M29" s="40"/>
      <c r="N29" s="40"/>
      <c r="O29" s="40"/>
      <c r="P29" s="40"/>
      <c r="Q29" s="40"/>
      <c r="R29" s="40"/>
      <c r="S29" s="40"/>
      <c r="T29" s="40"/>
      <c r="U29" s="40"/>
      <c r="V29" s="40"/>
      <c r="W29" s="40"/>
      <c r="X29" s="40"/>
      <c r="Y29" s="41"/>
    </row>
    <row r="30" spans="1:25" x14ac:dyDescent="0.25">
      <c r="A30" s="39"/>
      <c r="B30" s="40"/>
      <c r="C30" s="40"/>
      <c r="D30" s="40"/>
      <c r="E30" s="40"/>
      <c r="F30" s="40"/>
      <c r="G30" s="40"/>
      <c r="H30" s="40"/>
      <c r="I30" s="40"/>
      <c r="J30" s="40"/>
      <c r="K30" s="40"/>
      <c r="L30" s="40"/>
      <c r="M30" s="40"/>
      <c r="N30" s="40"/>
      <c r="O30" s="40"/>
      <c r="P30" s="40"/>
      <c r="Q30" s="40"/>
      <c r="R30" s="40"/>
      <c r="S30" s="40"/>
      <c r="T30" s="40"/>
      <c r="U30" s="40"/>
      <c r="V30" s="40"/>
      <c r="W30" s="40"/>
      <c r="X30" s="40"/>
      <c r="Y30" s="41"/>
    </row>
    <row r="31" spans="1:25" x14ac:dyDescent="0.25">
      <c r="A31" s="39"/>
      <c r="B31" s="40"/>
      <c r="C31" s="40"/>
      <c r="D31" s="40"/>
      <c r="E31" s="40"/>
      <c r="F31" s="40"/>
      <c r="G31" s="40"/>
      <c r="H31" s="40"/>
      <c r="I31" s="40"/>
      <c r="J31" s="40"/>
      <c r="K31" s="40"/>
      <c r="L31" s="40"/>
      <c r="M31" s="40"/>
      <c r="N31" s="40"/>
      <c r="O31" s="40"/>
      <c r="P31" s="40"/>
      <c r="Q31" s="40"/>
      <c r="R31" s="40"/>
      <c r="S31" s="40"/>
      <c r="T31" s="40"/>
      <c r="U31" s="40"/>
      <c r="V31" s="40"/>
      <c r="W31" s="40"/>
      <c r="X31" s="40"/>
      <c r="Y31" s="41"/>
    </row>
    <row r="32" spans="1:25" x14ac:dyDescent="0.25">
      <c r="A32" s="39"/>
      <c r="B32" s="40"/>
      <c r="C32" s="40"/>
      <c r="D32" s="40"/>
      <c r="E32" s="40"/>
      <c r="F32" s="40"/>
      <c r="G32" s="40"/>
      <c r="H32" s="40"/>
      <c r="I32" s="40"/>
      <c r="J32" s="40"/>
      <c r="K32" s="40"/>
      <c r="L32" s="40"/>
      <c r="M32" s="40"/>
      <c r="N32" s="40"/>
      <c r="O32" s="40"/>
      <c r="P32" s="40"/>
      <c r="Q32" s="40"/>
      <c r="R32" s="40"/>
      <c r="S32" s="40"/>
      <c r="T32" s="40"/>
      <c r="U32" s="40"/>
      <c r="V32" s="40"/>
      <c r="W32" s="40"/>
      <c r="X32" s="40"/>
      <c r="Y32" s="41"/>
    </row>
    <row r="33" spans="1:25" x14ac:dyDescent="0.25">
      <c r="A33" s="39"/>
      <c r="B33" s="40"/>
      <c r="C33" s="40"/>
      <c r="D33" s="40"/>
      <c r="E33" s="40"/>
      <c r="F33" s="40"/>
      <c r="G33" s="40"/>
      <c r="H33" s="40"/>
      <c r="I33" s="40"/>
      <c r="J33" s="40"/>
      <c r="K33" s="40"/>
      <c r="L33" s="40"/>
      <c r="M33" s="40"/>
      <c r="N33" s="40"/>
      <c r="O33" s="40"/>
      <c r="P33" s="40"/>
      <c r="Q33" s="40"/>
      <c r="R33" s="40"/>
      <c r="S33" s="40"/>
      <c r="T33" s="40"/>
      <c r="U33" s="40"/>
      <c r="V33" s="40"/>
      <c r="W33" s="40"/>
      <c r="X33" s="40"/>
      <c r="Y33" s="41"/>
    </row>
    <row r="34" spans="1:25" x14ac:dyDescent="0.25">
      <c r="A34" s="39"/>
      <c r="B34" s="40"/>
      <c r="C34" s="40"/>
      <c r="D34" s="40"/>
      <c r="E34" s="40"/>
      <c r="F34" s="40"/>
      <c r="G34" s="40"/>
      <c r="H34" s="40"/>
      <c r="I34" s="40"/>
      <c r="J34" s="40"/>
      <c r="K34" s="40"/>
      <c r="L34" s="40"/>
      <c r="M34" s="40"/>
      <c r="N34" s="40"/>
      <c r="O34" s="40"/>
      <c r="P34" s="40"/>
      <c r="Q34" s="40"/>
      <c r="R34" s="40"/>
      <c r="S34" s="40"/>
      <c r="T34" s="40"/>
      <c r="U34" s="40"/>
      <c r="V34" s="40"/>
      <c r="W34" s="40"/>
      <c r="X34" s="40"/>
      <c r="Y34" s="41"/>
    </row>
    <row r="35" spans="1:25" x14ac:dyDescent="0.25">
      <c r="A35" s="39"/>
      <c r="B35" s="40"/>
      <c r="C35" s="40"/>
      <c r="D35" s="40"/>
      <c r="E35" s="40"/>
      <c r="F35" s="40"/>
      <c r="G35" s="40"/>
      <c r="H35" s="40"/>
      <c r="I35" s="40"/>
      <c r="J35" s="40"/>
      <c r="K35" s="40"/>
      <c r="L35" s="40"/>
      <c r="M35" s="40"/>
      <c r="N35" s="40"/>
      <c r="O35" s="40"/>
      <c r="P35" s="40"/>
      <c r="Q35" s="40"/>
      <c r="R35" s="40"/>
      <c r="S35" s="40"/>
      <c r="T35" s="40"/>
      <c r="U35" s="40"/>
      <c r="V35" s="40"/>
      <c r="W35" s="40"/>
      <c r="X35" s="40"/>
      <c r="Y35" s="41"/>
    </row>
    <row r="36" spans="1:25" x14ac:dyDescent="0.25">
      <c r="A36" s="39"/>
      <c r="B36" s="40"/>
      <c r="C36" s="40"/>
      <c r="D36" s="40"/>
      <c r="E36" s="40"/>
      <c r="F36" s="40"/>
      <c r="G36" s="40"/>
      <c r="H36" s="40"/>
      <c r="I36" s="40"/>
      <c r="J36" s="40"/>
      <c r="K36" s="40"/>
      <c r="L36" s="40"/>
      <c r="M36" s="40"/>
      <c r="N36" s="40"/>
      <c r="O36" s="40"/>
      <c r="P36" s="40"/>
      <c r="Q36" s="40"/>
      <c r="R36" s="40"/>
      <c r="S36" s="40"/>
      <c r="T36" s="40"/>
      <c r="U36" s="40"/>
      <c r="V36" s="40"/>
      <c r="W36" s="40"/>
      <c r="X36" s="40"/>
      <c r="Y36" s="41"/>
    </row>
    <row r="37" spans="1:25" x14ac:dyDescent="0.25">
      <c r="A37" s="39"/>
      <c r="B37" s="40"/>
      <c r="C37" s="40"/>
      <c r="D37" s="40"/>
      <c r="E37" s="40"/>
      <c r="F37" s="40"/>
      <c r="G37" s="40"/>
      <c r="H37" s="40"/>
      <c r="I37" s="40"/>
      <c r="J37" s="40"/>
      <c r="K37" s="40"/>
      <c r="L37" s="40"/>
      <c r="M37" s="40"/>
      <c r="N37" s="40"/>
      <c r="O37" s="40"/>
      <c r="P37" s="40"/>
      <c r="Q37" s="40"/>
      <c r="R37" s="40"/>
      <c r="S37" s="40"/>
      <c r="T37" s="40"/>
      <c r="U37" s="40"/>
      <c r="V37" s="40"/>
      <c r="W37" s="40"/>
      <c r="X37" s="40"/>
      <c r="Y37" s="41"/>
    </row>
    <row r="38" spans="1:25" x14ac:dyDescent="0.25">
      <c r="A38" s="39"/>
      <c r="B38" s="40"/>
      <c r="C38" s="40"/>
      <c r="D38" s="40"/>
      <c r="E38" s="40"/>
      <c r="F38" s="40"/>
      <c r="G38" s="40"/>
      <c r="H38" s="40"/>
      <c r="I38" s="40"/>
      <c r="J38" s="40"/>
      <c r="K38" s="40"/>
      <c r="L38" s="40"/>
      <c r="M38" s="40"/>
      <c r="N38" s="40"/>
      <c r="O38" s="40"/>
      <c r="P38" s="40"/>
      <c r="Q38" s="40"/>
      <c r="R38" s="40"/>
      <c r="S38" s="40"/>
      <c r="T38" s="40"/>
      <c r="U38" s="40"/>
      <c r="V38" s="40"/>
      <c r="W38" s="40"/>
      <c r="X38" s="40"/>
      <c r="Y38" s="41"/>
    </row>
    <row r="39" spans="1:25" x14ac:dyDescent="0.25">
      <c r="A39" s="39"/>
      <c r="B39" s="40"/>
      <c r="C39" s="40"/>
      <c r="D39" s="40"/>
      <c r="E39" s="40"/>
      <c r="F39" s="40"/>
      <c r="G39" s="40"/>
      <c r="H39" s="40"/>
      <c r="I39" s="40"/>
      <c r="J39" s="40"/>
      <c r="K39" s="40"/>
      <c r="L39" s="40"/>
      <c r="M39" s="40"/>
      <c r="N39" s="40"/>
      <c r="O39" s="40"/>
      <c r="P39" s="40"/>
      <c r="Q39" s="40"/>
      <c r="R39" s="40"/>
      <c r="S39" s="40"/>
      <c r="T39" s="40"/>
      <c r="U39" s="40"/>
      <c r="V39" s="40"/>
      <c r="W39" s="40"/>
      <c r="X39" s="40"/>
      <c r="Y39" s="41"/>
    </row>
    <row r="40" spans="1:25" x14ac:dyDescent="0.25">
      <c r="A40" s="39"/>
      <c r="B40" s="40"/>
      <c r="C40" s="40"/>
      <c r="D40" s="40"/>
      <c r="E40" s="40"/>
      <c r="F40" s="40"/>
      <c r="G40" s="40"/>
      <c r="H40" s="40"/>
      <c r="I40" s="40"/>
      <c r="J40" s="40"/>
      <c r="K40" s="40"/>
      <c r="L40" s="40"/>
      <c r="M40" s="40"/>
      <c r="N40" s="40"/>
      <c r="O40" s="40"/>
      <c r="P40" s="40"/>
      <c r="Q40" s="40"/>
      <c r="R40" s="40"/>
      <c r="S40" s="40"/>
      <c r="T40" s="40"/>
      <c r="U40" s="40"/>
      <c r="V40" s="40"/>
      <c r="W40" s="40"/>
      <c r="X40" s="40"/>
      <c r="Y40" s="41"/>
    </row>
    <row r="41" spans="1:25" x14ac:dyDescent="0.25">
      <c r="A41" s="39"/>
      <c r="B41" s="40"/>
      <c r="C41" s="40"/>
      <c r="D41" s="40"/>
      <c r="E41" s="40"/>
      <c r="F41" s="40"/>
      <c r="G41" s="40"/>
      <c r="H41" s="40"/>
      <c r="I41" s="40"/>
      <c r="J41" s="40"/>
      <c r="K41" s="40"/>
      <c r="L41" s="40"/>
      <c r="M41" s="40"/>
      <c r="N41" s="40"/>
      <c r="O41" s="40"/>
      <c r="P41" s="40"/>
      <c r="Q41" s="40"/>
      <c r="R41" s="40"/>
      <c r="S41" s="40"/>
      <c r="T41" s="40"/>
      <c r="U41" s="40"/>
      <c r="V41" s="40"/>
      <c r="W41" s="40"/>
      <c r="X41" s="40"/>
      <c r="Y41" s="41"/>
    </row>
    <row r="42" spans="1:25" x14ac:dyDescent="0.25">
      <c r="A42" s="39"/>
      <c r="B42" s="40"/>
      <c r="C42" s="40"/>
      <c r="D42" s="40"/>
      <c r="E42" s="40"/>
      <c r="F42" s="40"/>
      <c r="G42" s="40"/>
      <c r="H42" s="40"/>
      <c r="I42" s="40"/>
      <c r="J42" s="40"/>
      <c r="K42" s="40"/>
      <c r="L42" s="40"/>
      <c r="M42" s="40"/>
      <c r="N42" s="40"/>
      <c r="O42" s="40"/>
      <c r="P42" s="40"/>
      <c r="Q42" s="40"/>
      <c r="R42" s="40"/>
      <c r="S42" s="40"/>
      <c r="T42" s="40"/>
      <c r="U42" s="40"/>
      <c r="V42" s="40"/>
      <c r="W42" s="40"/>
      <c r="X42" s="40"/>
      <c r="Y42" s="41"/>
    </row>
    <row r="43" spans="1:25" x14ac:dyDescent="0.25">
      <c r="A43" s="39"/>
      <c r="B43" s="40"/>
      <c r="C43" s="40"/>
      <c r="D43" s="40"/>
      <c r="E43" s="40"/>
      <c r="F43" s="40"/>
      <c r="G43" s="40"/>
      <c r="H43" s="40"/>
      <c r="I43" s="40"/>
      <c r="J43" s="40"/>
      <c r="K43" s="40"/>
      <c r="L43" s="40"/>
      <c r="M43" s="40"/>
      <c r="N43" s="40"/>
      <c r="O43" s="40"/>
      <c r="P43" s="40"/>
      <c r="Q43" s="40"/>
      <c r="R43" s="40"/>
      <c r="S43" s="40"/>
      <c r="T43" s="40"/>
      <c r="U43" s="40"/>
      <c r="V43" s="40"/>
      <c r="W43" s="40"/>
      <c r="X43" s="40"/>
      <c r="Y43" s="41"/>
    </row>
    <row r="44" spans="1:25" x14ac:dyDescent="0.25">
      <c r="A44" s="30"/>
      <c r="B44" s="29"/>
      <c r="C44" s="29"/>
      <c r="D44" s="29"/>
      <c r="E44" s="29"/>
      <c r="F44" s="29"/>
      <c r="G44" s="29"/>
      <c r="H44" s="29"/>
      <c r="I44" s="29"/>
      <c r="J44" s="29"/>
      <c r="K44" s="29"/>
      <c r="L44" s="29"/>
      <c r="M44" s="29"/>
      <c r="N44" s="29"/>
      <c r="O44" s="29"/>
      <c r="P44" s="29"/>
      <c r="Q44" s="29"/>
      <c r="R44" s="29"/>
      <c r="S44" s="29"/>
      <c r="T44" s="29"/>
      <c r="U44" s="29"/>
      <c r="V44" s="29"/>
      <c r="W44" s="29"/>
      <c r="X44" s="29"/>
      <c r="Y44" s="31"/>
    </row>
    <row r="45" spans="1:25" x14ac:dyDescent="0.25">
      <c r="A45" s="32"/>
      <c r="B45" s="33"/>
      <c r="C45" s="33"/>
      <c r="D45" s="33"/>
      <c r="E45" s="33"/>
      <c r="F45" s="33"/>
      <c r="G45" s="33"/>
      <c r="H45" s="33"/>
      <c r="I45" s="33"/>
      <c r="J45" s="33"/>
      <c r="K45" s="33"/>
      <c r="L45" s="33"/>
      <c r="M45" s="33"/>
      <c r="N45" s="33"/>
      <c r="O45" s="33"/>
      <c r="P45" s="33"/>
      <c r="Q45" s="33"/>
      <c r="R45" s="33"/>
      <c r="S45" s="33"/>
      <c r="T45" s="33"/>
      <c r="U45" s="33"/>
      <c r="V45" s="33"/>
      <c r="W45" s="33"/>
      <c r="X45" s="33"/>
      <c r="Y45" s="34"/>
    </row>
  </sheetData>
  <conditionalFormatting sqref="I6:J6">
    <cfRule type="top10" dxfId="291" priority="1" rank="10"/>
  </conditionalFormatting>
  <pageMargins left="0.7" right="0.7" top="0.75" bottom="0.75" header="0.3" footer="0.3"/>
  <pageSetup orientation="portrait" r:id="rId3"/>
  <drawing r:id="rId4"/>
  <extLst>
    <ext xmlns:x14="http://schemas.microsoft.com/office/spreadsheetml/2009/9/main" uri="{A8765BA9-456A-4dab-B4F3-ACF838C121DE}">
      <x14:slicerList>
        <x14:slicer r:id="rId5"/>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18D743-8A8F-4166-94CA-CC5A09AF80DA}">
  <dimension ref="A1:O429"/>
  <sheetViews>
    <sheetView topLeftCell="D1" workbookViewId="0">
      <selection activeCell="T10" sqref="T10"/>
    </sheetView>
  </sheetViews>
  <sheetFormatPr defaultRowHeight="14.4" x14ac:dyDescent="0.25"/>
  <cols>
    <col min="1" max="1" width="10" customWidth="1"/>
    <col min="2" max="2" width="14" customWidth="1"/>
    <col min="3" max="4" width="26" customWidth="1"/>
    <col min="5" max="5" width="13" customWidth="1"/>
    <col min="6" max="6" width="19.59765625" customWidth="1"/>
    <col min="7" max="7" width="11.8984375" customWidth="1"/>
    <col min="8" max="8" width="14" customWidth="1"/>
    <col min="9" max="9" width="13.5" customWidth="1"/>
    <col min="10" max="10" width="15.796875" customWidth="1"/>
    <col min="11" max="11" width="9" customWidth="1"/>
  </cols>
  <sheetData>
    <row r="1" spans="1:15" ht="13.8" x14ac:dyDescent="0.25">
      <c r="A1" s="5" t="s">
        <v>6</v>
      </c>
      <c r="B1" s="6" t="s">
        <v>0</v>
      </c>
      <c r="C1" s="6" t="s">
        <v>174</v>
      </c>
      <c r="D1" s="6" t="s">
        <v>175</v>
      </c>
      <c r="E1" s="6" t="s">
        <v>7</v>
      </c>
      <c r="F1" s="6" t="s">
        <v>8</v>
      </c>
      <c r="G1" s="6" t="s">
        <v>9</v>
      </c>
      <c r="H1" s="6" t="s">
        <v>165</v>
      </c>
      <c r="I1" s="6" t="s">
        <v>166</v>
      </c>
      <c r="J1" s="7" t="s">
        <v>167</v>
      </c>
      <c r="K1" s="7" t="s">
        <v>168</v>
      </c>
      <c r="L1" s="8" t="s">
        <v>169</v>
      </c>
      <c r="M1" s="20" t="s">
        <v>176</v>
      </c>
      <c r="N1" s="20" t="s">
        <v>177</v>
      </c>
      <c r="O1" s="20" t="s">
        <v>178</v>
      </c>
    </row>
    <row r="2" spans="1:15" ht="13.8" x14ac:dyDescent="0.25">
      <c r="A2" s="9">
        <v>44927</v>
      </c>
      <c r="B2" s="10" t="s">
        <v>84</v>
      </c>
      <c r="C2" s="10" t="str">
        <f>VLOOKUP(B2,Catalogue!$A$1:$F$51,2,)</f>
        <v>MTR Ready Curry</v>
      </c>
      <c r="D2" s="10" t="str">
        <f>VLOOKUP(B2,Catalogue!$A$1:$F$51,3,)</f>
        <v>Packaged Foods</v>
      </c>
      <c r="E2" s="10">
        <v>10</v>
      </c>
      <c r="F2" s="10" t="s">
        <v>10</v>
      </c>
      <c r="G2" s="10" t="s">
        <v>11</v>
      </c>
      <c r="H2" s="10">
        <f>VLOOKUP(B2,Catalogue!$A$1:$F$51,5,)</f>
        <v>136</v>
      </c>
      <c r="I2" s="10">
        <f>VLOOKUP(B2,Catalogue!$A$1:$F$51,6,)</f>
        <v>153.68</v>
      </c>
      <c r="J2" s="11">
        <f t="shared" ref="J2:J65" si="0">E2*H2</f>
        <v>1360</v>
      </c>
      <c r="K2" s="11">
        <f t="shared" ref="K2:K65" si="1">E2*I2</f>
        <v>1536.8000000000002</v>
      </c>
      <c r="L2" s="12">
        <f>K2-J2</f>
        <v>176.80000000000018</v>
      </c>
      <c r="M2" s="21">
        <f>DAY(A2)</f>
        <v>1</v>
      </c>
      <c r="N2" s="21" t="str">
        <f>TEXT(A2,"mmm")</f>
        <v>Jan</v>
      </c>
      <c r="O2" s="21">
        <f>YEAR(A2)</f>
        <v>2023</v>
      </c>
    </row>
    <row r="3" spans="1:15" ht="13.8" x14ac:dyDescent="0.25">
      <c r="A3" s="13">
        <v>44928</v>
      </c>
      <c r="B3" s="14" t="s">
        <v>134</v>
      </c>
      <c r="C3" s="10" t="str">
        <f>VLOOKUP(B3,Catalogue!$A$1:$F$51,2,)</f>
        <v>Whisper Sanitary Pads</v>
      </c>
      <c r="D3" s="10" t="str">
        <f>VLOOKUP(B3,Catalogue!$A$1:$F$51,3,)</f>
        <v>Paper &amp; Essentials</v>
      </c>
      <c r="E3" s="14">
        <v>2</v>
      </c>
      <c r="F3" s="14" t="s">
        <v>11</v>
      </c>
      <c r="G3" s="14" t="s">
        <v>12</v>
      </c>
      <c r="H3" s="10">
        <f>VLOOKUP(B3,Catalogue!$A$1:$F$51,5,)</f>
        <v>44</v>
      </c>
      <c r="I3" s="10">
        <f>VLOOKUP(B3,Catalogue!$A$1:$F$51,6,)</f>
        <v>58.08</v>
      </c>
      <c r="J3" s="11">
        <f t="shared" si="0"/>
        <v>88</v>
      </c>
      <c r="K3" s="11">
        <f t="shared" si="1"/>
        <v>116.16</v>
      </c>
      <c r="L3" s="12">
        <f t="shared" ref="L3:L66" si="2">K3-J3</f>
        <v>28.159999999999997</v>
      </c>
      <c r="M3" s="21">
        <f t="shared" ref="M3:M66" si="3">DAY(A3)</f>
        <v>2</v>
      </c>
      <c r="N3" s="21" t="str">
        <f t="shared" ref="N3:N66" si="4">TEXT(A3,"mmm")</f>
        <v>Jan</v>
      </c>
      <c r="O3" s="21">
        <f t="shared" ref="O3:O66" si="5">YEAR(A3)</f>
        <v>2023</v>
      </c>
    </row>
    <row r="4" spans="1:15" ht="13.8" x14ac:dyDescent="0.25">
      <c r="A4" s="9">
        <v>44929</v>
      </c>
      <c r="B4" s="10" t="s">
        <v>81</v>
      </c>
      <c r="C4" s="10" t="str">
        <f>VLOOKUP(B4,Catalogue!$A$1:$F$51,2,)</f>
        <v>Nestlé Cerelac</v>
      </c>
      <c r="D4" s="10" t="str">
        <f>VLOOKUP(B4,Catalogue!$A$1:$F$51,3,)</f>
        <v>Packaged Foods</v>
      </c>
      <c r="E4" s="10">
        <v>2</v>
      </c>
      <c r="F4" s="10" t="s">
        <v>13</v>
      </c>
      <c r="G4" s="10" t="s">
        <v>12</v>
      </c>
      <c r="H4" s="10">
        <f>VLOOKUP(B4,Catalogue!$A$1:$F$51,5,)</f>
        <v>123</v>
      </c>
      <c r="I4" s="10">
        <f>VLOOKUP(B4,Catalogue!$A$1:$F$51,6,)</f>
        <v>140.22</v>
      </c>
      <c r="J4" s="11">
        <f t="shared" si="0"/>
        <v>246</v>
      </c>
      <c r="K4" s="11">
        <f t="shared" si="1"/>
        <v>280.44</v>
      </c>
      <c r="L4" s="12">
        <f t="shared" si="2"/>
        <v>34.44</v>
      </c>
      <c r="M4" s="21">
        <f t="shared" si="3"/>
        <v>3</v>
      </c>
      <c r="N4" s="21" t="str">
        <f t="shared" si="4"/>
        <v>Jan</v>
      </c>
      <c r="O4" s="21">
        <f t="shared" si="5"/>
        <v>2023</v>
      </c>
    </row>
    <row r="5" spans="1:15" ht="13.8" x14ac:dyDescent="0.25">
      <c r="A5" s="13">
        <v>44930</v>
      </c>
      <c r="B5" s="14" t="s">
        <v>162</v>
      </c>
      <c r="C5" s="10" t="str">
        <f>VLOOKUP(B5,Catalogue!$A$1:$F$51,2,)</f>
        <v>Wet Wipes - Himalaya</v>
      </c>
      <c r="D5" s="10" t="str">
        <f>VLOOKUP(B5,Catalogue!$A$1:$F$51,3,)</f>
        <v>Paper &amp; Essentials</v>
      </c>
      <c r="E5" s="14">
        <v>11</v>
      </c>
      <c r="F5" s="14" t="s">
        <v>13</v>
      </c>
      <c r="G5" s="14" t="s">
        <v>11</v>
      </c>
      <c r="H5" s="10">
        <f>VLOOKUP(B5,Catalogue!$A$1:$F$51,5,)</f>
        <v>12</v>
      </c>
      <c r="I5" s="10">
        <f>VLOOKUP(B5,Catalogue!$A$1:$F$51,6,)</f>
        <v>17.52</v>
      </c>
      <c r="J5" s="11">
        <f t="shared" si="0"/>
        <v>132</v>
      </c>
      <c r="K5" s="11">
        <f t="shared" si="1"/>
        <v>192.72</v>
      </c>
      <c r="L5" s="12">
        <f t="shared" si="2"/>
        <v>60.72</v>
      </c>
      <c r="M5" s="21">
        <f t="shared" si="3"/>
        <v>4</v>
      </c>
      <c r="N5" s="21" t="str">
        <f t="shared" si="4"/>
        <v>Jan</v>
      </c>
      <c r="O5" s="21">
        <f t="shared" si="5"/>
        <v>2023</v>
      </c>
    </row>
    <row r="6" spans="1:15" ht="13.8" x14ac:dyDescent="0.25">
      <c r="A6" s="9">
        <v>44931</v>
      </c>
      <c r="B6" s="10" t="s">
        <v>134</v>
      </c>
      <c r="C6" s="10" t="str">
        <f>VLOOKUP(B6,Catalogue!$A$1:$F$51,2,)</f>
        <v>Whisper Sanitary Pads</v>
      </c>
      <c r="D6" s="10" t="str">
        <f>VLOOKUP(B6,Catalogue!$A$1:$F$51,3,)</f>
        <v>Paper &amp; Essentials</v>
      </c>
      <c r="E6" s="10">
        <v>18</v>
      </c>
      <c r="F6" s="10" t="s">
        <v>11</v>
      </c>
      <c r="G6" s="10" t="s">
        <v>12</v>
      </c>
      <c r="H6" s="10">
        <f>VLOOKUP(B6,Catalogue!$A$1:$F$51,5,)</f>
        <v>44</v>
      </c>
      <c r="I6" s="10">
        <f>VLOOKUP(B6,Catalogue!$A$1:$F$51,6,)</f>
        <v>58.08</v>
      </c>
      <c r="J6" s="11">
        <f t="shared" si="0"/>
        <v>792</v>
      </c>
      <c r="K6" s="11">
        <f t="shared" si="1"/>
        <v>1045.44</v>
      </c>
      <c r="L6" s="12">
        <f t="shared" si="2"/>
        <v>253.44000000000005</v>
      </c>
      <c r="M6" s="21">
        <f t="shared" si="3"/>
        <v>5</v>
      </c>
      <c r="N6" s="21" t="str">
        <f t="shared" si="4"/>
        <v>Jan</v>
      </c>
      <c r="O6" s="21">
        <f t="shared" si="5"/>
        <v>2023</v>
      </c>
    </row>
    <row r="7" spans="1:15" ht="13.8" x14ac:dyDescent="0.25">
      <c r="A7" s="13">
        <v>44932</v>
      </c>
      <c r="B7" s="14" t="s">
        <v>33</v>
      </c>
      <c r="C7" s="10" t="str">
        <f>VLOOKUP(B7,Catalogue!$A$1:$F$51,2,)</f>
        <v>Dettol Antiseptic Liquid</v>
      </c>
      <c r="D7" s="10" t="str">
        <f>VLOOKUP(B7,Catalogue!$A$1:$F$51,3,)</f>
        <v>Personal Care</v>
      </c>
      <c r="E7" s="14">
        <v>10</v>
      </c>
      <c r="F7" s="14" t="s">
        <v>10</v>
      </c>
      <c r="G7" s="14" t="s">
        <v>11</v>
      </c>
      <c r="H7" s="10">
        <f>VLOOKUP(B7,Catalogue!$A$1:$F$51,5,)</f>
        <v>10</v>
      </c>
      <c r="I7" s="10">
        <f>VLOOKUP(B7,Catalogue!$A$1:$F$51,6,)</f>
        <v>11.2</v>
      </c>
      <c r="J7" s="11">
        <f t="shared" si="0"/>
        <v>100</v>
      </c>
      <c r="K7" s="11">
        <f t="shared" si="1"/>
        <v>112</v>
      </c>
      <c r="L7" s="12">
        <f t="shared" si="2"/>
        <v>12</v>
      </c>
      <c r="M7" s="21">
        <f t="shared" si="3"/>
        <v>6</v>
      </c>
      <c r="N7" s="21" t="str">
        <f t="shared" si="4"/>
        <v>Jan</v>
      </c>
      <c r="O7" s="21">
        <f t="shared" si="5"/>
        <v>2023</v>
      </c>
    </row>
    <row r="8" spans="1:15" ht="13.8" x14ac:dyDescent="0.25">
      <c r="A8" s="9">
        <v>44933</v>
      </c>
      <c r="B8" s="10" t="s">
        <v>150</v>
      </c>
      <c r="C8" s="10" t="str">
        <f>VLOOKUP(B8,Catalogue!$A$1:$F$51,2,)</f>
        <v>Scott Toilet Paper</v>
      </c>
      <c r="D8" s="10" t="str">
        <f>VLOOKUP(B8,Catalogue!$A$1:$F$51,3,)</f>
        <v>Paper &amp; Essentials</v>
      </c>
      <c r="E8" s="10">
        <v>14</v>
      </c>
      <c r="F8" s="10" t="s">
        <v>10</v>
      </c>
      <c r="G8" s="10" t="s">
        <v>12</v>
      </c>
      <c r="H8" s="10">
        <f>VLOOKUP(B8,Catalogue!$A$1:$F$51,5,)</f>
        <v>16</v>
      </c>
      <c r="I8" s="10">
        <f>VLOOKUP(B8,Catalogue!$A$1:$F$51,6,)</f>
        <v>26.4</v>
      </c>
      <c r="J8" s="11">
        <f t="shared" si="0"/>
        <v>224</v>
      </c>
      <c r="K8" s="11">
        <f t="shared" si="1"/>
        <v>369.59999999999997</v>
      </c>
      <c r="L8" s="12">
        <f t="shared" si="2"/>
        <v>145.59999999999997</v>
      </c>
      <c r="M8" s="21">
        <f t="shared" si="3"/>
        <v>7</v>
      </c>
      <c r="N8" s="21" t="str">
        <f t="shared" si="4"/>
        <v>Jan</v>
      </c>
      <c r="O8" s="21">
        <f t="shared" si="5"/>
        <v>2023</v>
      </c>
    </row>
    <row r="9" spans="1:15" ht="13.8" x14ac:dyDescent="0.25">
      <c r="A9" s="13">
        <v>44934</v>
      </c>
      <c r="B9" s="14" t="s">
        <v>96</v>
      </c>
      <c r="C9" s="10" t="str">
        <f>VLOOKUP(B9,Catalogue!$A$1:$F$51,2,)</f>
        <v>Britannia Cake</v>
      </c>
      <c r="D9" s="10" t="str">
        <f>VLOOKUP(B9,Catalogue!$A$1:$F$51,3,)</f>
        <v>Packaged Foods</v>
      </c>
      <c r="E9" s="14">
        <v>10</v>
      </c>
      <c r="F9" s="14" t="s">
        <v>11</v>
      </c>
      <c r="G9" s="14" t="s">
        <v>11</v>
      </c>
      <c r="H9" s="10">
        <f>VLOOKUP(B9,Catalogue!$A$1:$F$51,5,)</f>
        <v>44</v>
      </c>
      <c r="I9" s="10">
        <f>VLOOKUP(B9,Catalogue!$A$1:$F$51,6,)</f>
        <v>48.4</v>
      </c>
      <c r="J9" s="11">
        <f t="shared" si="0"/>
        <v>440</v>
      </c>
      <c r="K9" s="11">
        <f t="shared" si="1"/>
        <v>484</v>
      </c>
      <c r="L9" s="12">
        <f t="shared" si="2"/>
        <v>44</v>
      </c>
      <c r="M9" s="21">
        <f t="shared" si="3"/>
        <v>8</v>
      </c>
      <c r="N9" s="21" t="str">
        <f t="shared" si="4"/>
        <v>Jan</v>
      </c>
      <c r="O9" s="21">
        <f t="shared" si="5"/>
        <v>2023</v>
      </c>
    </row>
    <row r="10" spans="1:15" ht="13.8" x14ac:dyDescent="0.25">
      <c r="A10" s="9">
        <v>44935</v>
      </c>
      <c r="B10" s="10" t="s">
        <v>104</v>
      </c>
      <c r="C10" s="10" t="str">
        <f>VLOOKUP(B10,Catalogue!$A$1:$F$51,2,)</f>
        <v>Surf Excel Detergent</v>
      </c>
      <c r="D10" s="10" t="str">
        <f>VLOOKUP(B10,Catalogue!$A$1:$F$51,3,)</f>
        <v>Household Cleaning</v>
      </c>
      <c r="E10" s="10">
        <v>16</v>
      </c>
      <c r="F10" s="10" t="s">
        <v>10</v>
      </c>
      <c r="G10" s="10" t="s">
        <v>12</v>
      </c>
      <c r="H10" s="10">
        <f>VLOOKUP(B10,Catalogue!$A$1:$F$51,5,)</f>
        <v>124</v>
      </c>
      <c r="I10" s="10">
        <f>VLOOKUP(B10,Catalogue!$A$1:$F$51,6,)</f>
        <v>163.68</v>
      </c>
      <c r="J10" s="11">
        <f t="shared" si="0"/>
        <v>1984</v>
      </c>
      <c r="K10" s="11">
        <f t="shared" si="1"/>
        <v>2618.88</v>
      </c>
      <c r="L10" s="12">
        <f t="shared" si="2"/>
        <v>634.88000000000011</v>
      </c>
      <c r="M10" s="21">
        <f t="shared" si="3"/>
        <v>9</v>
      </c>
      <c r="N10" s="21" t="str">
        <f t="shared" si="4"/>
        <v>Jan</v>
      </c>
      <c r="O10" s="21">
        <f t="shared" si="5"/>
        <v>2023</v>
      </c>
    </row>
    <row r="11" spans="1:15" ht="13.8" x14ac:dyDescent="0.25">
      <c r="A11" s="13">
        <v>44936</v>
      </c>
      <c r="B11" s="14" t="s">
        <v>113</v>
      </c>
      <c r="C11" s="10" t="str">
        <f>VLOOKUP(B11,Catalogue!$A$1:$F$51,2,)</f>
        <v>Lizol Floor Cleaner</v>
      </c>
      <c r="D11" s="10" t="str">
        <f>VLOOKUP(B11,Catalogue!$A$1:$F$51,3,)</f>
        <v>Household Cleaning</v>
      </c>
      <c r="E11" s="14">
        <v>14</v>
      </c>
      <c r="F11" s="14" t="s">
        <v>10</v>
      </c>
      <c r="G11" s="14" t="s">
        <v>12</v>
      </c>
      <c r="H11" s="10">
        <f>VLOOKUP(B11,Catalogue!$A$1:$F$51,5,)</f>
        <v>10</v>
      </c>
      <c r="I11" s="10">
        <f>VLOOKUP(B11,Catalogue!$A$1:$F$51,6,)</f>
        <v>11.3</v>
      </c>
      <c r="J11" s="11">
        <f t="shared" si="0"/>
        <v>140</v>
      </c>
      <c r="K11" s="11">
        <f t="shared" si="1"/>
        <v>158.20000000000002</v>
      </c>
      <c r="L11" s="12">
        <f t="shared" si="2"/>
        <v>18.200000000000017</v>
      </c>
      <c r="M11" s="21">
        <f t="shared" si="3"/>
        <v>10</v>
      </c>
      <c r="N11" s="21" t="str">
        <f t="shared" si="4"/>
        <v>Jan</v>
      </c>
      <c r="O11" s="21">
        <f t="shared" si="5"/>
        <v>2023</v>
      </c>
    </row>
    <row r="12" spans="1:15" ht="13.8" x14ac:dyDescent="0.25">
      <c r="A12" s="9">
        <v>44937</v>
      </c>
      <c r="B12" s="10" t="s">
        <v>81</v>
      </c>
      <c r="C12" s="10" t="str">
        <f>VLOOKUP(B12,Catalogue!$A$1:$F$51,2,)</f>
        <v>Nestlé Cerelac</v>
      </c>
      <c r="D12" s="10" t="str">
        <f>VLOOKUP(B12,Catalogue!$A$1:$F$51,3,)</f>
        <v>Packaged Foods</v>
      </c>
      <c r="E12" s="10">
        <v>17</v>
      </c>
      <c r="F12" s="10" t="s">
        <v>11</v>
      </c>
      <c r="G12" s="10" t="s">
        <v>11</v>
      </c>
      <c r="H12" s="10">
        <f>VLOOKUP(B12,Catalogue!$A$1:$F$51,5,)</f>
        <v>123</v>
      </c>
      <c r="I12" s="10">
        <f>VLOOKUP(B12,Catalogue!$A$1:$F$51,6,)</f>
        <v>140.22</v>
      </c>
      <c r="J12" s="11">
        <f t="shared" si="0"/>
        <v>2091</v>
      </c>
      <c r="K12" s="11">
        <f t="shared" si="1"/>
        <v>2383.7399999999998</v>
      </c>
      <c r="L12" s="12">
        <f t="shared" si="2"/>
        <v>292.73999999999978</v>
      </c>
      <c r="M12" s="21">
        <f t="shared" si="3"/>
        <v>11</v>
      </c>
      <c r="N12" s="21" t="str">
        <f t="shared" si="4"/>
        <v>Jan</v>
      </c>
      <c r="O12" s="21">
        <f t="shared" si="5"/>
        <v>2023</v>
      </c>
    </row>
    <row r="13" spans="1:15" ht="13.8" x14ac:dyDescent="0.25">
      <c r="A13" s="13">
        <v>44938</v>
      </c>
      <c r="B13" s="14" t="s">
        <v>49</v>
      </c>
      <c r="C13" s="10" t="str">
        <f>VLOOKUP(B13,Catalogue!$A$1:$F$51,2,)</f>
        <v>Pepsi Bottle</v>
      </c>
      <c r="D13" s="10" t="str">
        <f>VLOOKUP(B13,Catalogue!$A$1:$F$51,3,)</f>
        <v>Beverages</v>
      </c>
      <c r="E13" s="14">
        <v>10</v>
      </c>
      <c r="F13" s="14" t="s">
        <v>13</v>
      </c>
      <c r="G13" s="14" t="s">
        <v>12</v>
      </c>
      <c r="H13" s="10">
        <f>VLOOKUP(B13,Catalogue!$A$1:$F$51,5,)</f>
        <v>12</v>
      </c>
      <c r="I13" s="10">
        <f>VLOOKUP(B13,Catalogue!$A$1:$F$51,6,)</f>
        <v>13.44</v>
      </c>
      <c r="J13" s="11">
        <f t="shared" si="0"/>
        <v>120</v>
      </c>
      <c r="K13" s="11">
        <f t="shared" si="1"/>
        <v>134.4</v>
      </c>
      <c r="L13" s="12">
        <f t="shared" si="2"/>
        <v>14.400000000000006</v>
      </c>
      <c r="M13" s="21">
        <f t="shared" si="3"/>
        <v>12</v>
      </c>
      <c r="N13" s="21" t="str">
        <f t="shared" si="4"/>
        <v>Jan</v>
      </c>
      <c r="O13" s="21">
        <f t="shared" si="5"/>
        <v>2023</v>
      </c>
    </row>
    <row r="14" spans="1:15" ht="13.8" x14ac:dyDescent="0.25">
      <c r="A14" s="9">
        <v>44939</v>
      </c>
      <c r="B14" s="10" t="s">
        <v>159</v>
      </c>
      <c r="C14" s="10" t="str">
        <f>VLOOKUP(B14,Catalogue!$A$1:$F$51,2,)</f>
        <v>Premier Facial Tissues</v>
      </c>
      <c r="D14" s="10" t="str">
        <f>VLOOKUP(B14,Catalogue!$A$1:$F$51,3,)</f>
        <v>Paper &amp; Essentials</v>
      </c>
      <c r="E14" s="10">
        <v>8</v>
      </c>
      <c r="F14" s="10" t="s">
        <v>13</v>
      </c>
      <c r="G14" s="10" t="s">
        <v>12</v>
      </c>
      <c r="H14" s="10">
        <f>VLOOKUP(B14,Catalogue!$A$1:$F$51,5,)</f>
        <v>136</v>
      </c>
      <c r="I14" s="10">
        <f>VLOOKUP(B14,Catalogue!$A$1:$F$51,6,)</f>
        <v>183.6</v>
      </c>
      <c r="J14" s="11">
        <f t="shared" si="0"/>
        <v>1088</v>
      </c>
      <c r="K14" s="11">
        <f t="shared" si="1"/>
        <v>1468.8</v>
      </c>
      <c r="L14" s="12">
        <f t="shared" si="2"/>
        <v>380.79999999999995</v>
      </c>
      <c r="M14" s="21">
        <f t="shared" si="3"/>
        <v>13</v>
      </c>
      <c r="N14" s="21" t="str">
        <f t="shared" si="4"/>
        <v>Jan</v>
      </c>
      <c r="O14" s="21">
        <f t="shared" si="5"/>
        <v>2023</v>
      </c>
    </row>
    <row r="15" spans="1:15" ht="13.8" x14ac:dyDescent="0.25">
      <c r="A15" s="13">
        <v>44940</v>
      </c>
      <c r="B15" s="14" t="s">
        <v>49</v>
      </c>
      <c r="C15" s="10" t="str">
        <f>VLOOKUP(B15,Catalogue!$A$1:$F$51,2,)</f>
        <v>Pepsi Bottle</v>
      </c>
      <c r="D15" s="10" t="str">
        <f>VLOOKUP(B15,Catalogue!$A$1:$F$51,3,)</f>
        <v>Beverages</v>
      </c>
      <c r="E15" s="14">
        <v>12</v>
      </c>
      <c r="F15" s="14" t="s">
        <v>11</v>
      </c>
      <c r="G15" s="14" t="s">
        <v>11</v>
      </c>
      <c r="H15" s="10">
        <f>VLOOKUP(B15,Catalogue!$A$1:$F$51,5,)</f>
        <v>12</v>
      </c>
      <c r="I15" s="10">
        <f>VLOOKUP(B15,Catalogue!$A$1:$F$51,6,)</f>
        <v>13.44</v>
      </c>
      <c r="J15" s="11">
        <f t="shared" si="0"/>
        <v>144</v>
      </c>
      <c r="K15" s="11">
        <f t="shared" si="1"/>
        <v>161.28</v>
      </c>
      <c r="L15" s="12">
        <f t="shared" si="2"/>
        <v>17.28</v>
      </c>
      <c r="M15" s="21">
        <f t="shared" si="3"/>
        <v>14</v>
      </c>
      <c r="N15" s="21" t="str">
        <f t="shared" si="4"/>
        <v>Jan</v>
      </c>
      <c r="O15" s="21">
        <f t="shared" si="5"/>
        <v>2023</v>
      </c>
    </row>
    <row r="16" spans="1:15" ht="13.8" x14ac:dyDescent="0.25">
      <c r="A16" s="9">
        <v>44941</v>
      </c>
      <c r="B16" s="10" t="s">
        <v>153</v>
      </c>
      <c r="C16" s="10" t="str">
        <f>VLOOKUP(B16,Catalogue!$A$1:$F$51,2,)</f>
        <v>Bella Napkins</v>
      </c>
      <c r="D16" s="10" t="str">
        <f>VLOOKUP(B16,Catalogue!$A$1:$F$51,3,)</f>
        <v>Paper &amp; Essentials</v>
      </c>
      <c r="E16" s="10">
        <v>4</v>
      </c>
      <c r="F16" s="10" t="s">
        <v>10</v>
      </c>
      <c r="G16" s="10" t="s">
        <v>12</v>
      </c>
      <c r="H16" s="10">
        <f>VLOOKUP(B16,Catalogue!$A$1:$F$51,5,)</f>
        <v>10</v>
      </c>
      <c r="I16" s="10">
        <f>VLOOKUP(B16,Catalogue!$A$1:$F$51,6,)</f>
        <v>11.2</v>
      </c>
      <c r="J16" s="11">
        <f t="shared" si="0"/>
        <v>40</v>
      </c>
      <c r="K16" s="11">
        <f t="shared" si="1"/>
        <v>44.8</v>
      </c>
      <c r="L16" s="12">
        <f t="shared" si="2"/>
        <v>4.7999999999999972</v>
      </c>
      <c r="M16" s="21">
        <f t="shared" si="3"/>
        <v>15</v>
      </c>
      <c r="N16" s="21" t="str">
        <f t="shared" si="4"/>
        <v>Jan</v>
      </c>
      <c r="O16" s="21">
        <f t="shared" si="5"/>
        <v>2023</v>
      </c>
    </row>
    <row r="17" spans="1:15" ht="13.8" x14ac:dyDescent="0.25">
      <c r="A17" s="13">
        <v>44942</v>
      </c>
      <c r="B17" s="14" t="s">
        <v>36</v>
      </c>
      <c r="C17" s="10" t="str">
        <f>VLOOKUP(B17,Catalogue!$A$1:$F$51,2,)</f>
        <v>Himalaya Face Wash</v>
      </c>
      <c r="D17" s="10" t="str">
        <f>VLOOKUP(B17,Catalogue!$A$1:$F$51,3,)</f>
        <v>Personal Care</v>
      </c>
      <c r="E17" s="14">
        <v>8</v>
      </c>
      <c r="F17" s="14" t="s">
        <v>10</v>
      </c>
      <c r="G17" s="14" t="s">
        <v>11</v>
      </c>
      <c r="H17" s="10">
        <f>VLOOKUP(B17,Catalogue!$A$1:$F$51,5,)</f>
        <v>16</v>
      </c>
      <c r="I17" s="10">
        <f>VLOOKUP(B17,Catalogue!$A$1:$F$51,6,)</f>
        <v>17.600000000000001</v>
      </c>
      <c r="J17" s="11">
        <f t="shared" si="0"/>
        <v>128</v>
      </c>
      <c r="K17" s="11">
        <f t="shared" si="1"/>
        <v>140.80000000000001</v>
      </c>
      <c r="L17" s="12">
        <f t="shared" si="2"/>
        <v>12.800000000000011</v>
      </c>
      <c r="M17" s="21">
        <f t="shared" si="3"/>
        <v>16</v>
      </c>
      <c r="N17" s="21" t="str">
        <f t="shared" si="4"/>
        <v>Jan</v>
      </c>
      <c r="O17" s="21">
        <f t="shared" si="5"/>
        <v>2023</v>
      </c>
    </row>
    <row r="18" spans="1:15" ht="13.8" x14ac:dyDescent="0.25">
      <c r="A18" s="9">
        <v>44943</v>
      </c>
      <c r="B18" s="10" t="s">
        <v>131</v>
      </c>
      <c r="C18" s="10" t="str">
        <f>VLOOKUP(B18,Catalogue!$A$1:$F$51,2,)</f>
        <v>Odonil Room Freshener</v>
      </c>
      <c r="D18" s="10" t="str">
        <f>VLOOKUP(B18,Catalogue!$A$1:$F$51,3,)</f>
        <v>Household Cleaning</v>
      </c>
      <c r="E18" s="10">
        <v>4</v>
      </c>
      <c r="F18" s="10" t="s">
        <v>11</v>
      </c>
      <c r="G18" s="10" t="s">
        <v>12</v>
      </c>
      <c r="H18" s="10">
        <f>VLOOKUP(B18,Catalogue!$A$1:$F$51,5,)</f>
        <v>105</v>
      </c>
      <c r="I18" s="10">
        <f>VLOOKUP(B18,Catalogue!$A$1:$F$51,6,)</f>
        <v>153.30000000000001</v>
      </c>
      <c r="J18" s="11">
        <f t="shared" si="0"/>
        <v>420</v>
      </c>
      <c r="K18" s="11">
        <f t="shared" si="1"/>
        <v>613.20000000000005</v>
      </c>
      <c r="L18" s="12">
        <f t="shared" si="2"/>
        <v>193.20000000000005</v>
      </c>
      <c r="M18" s="21">
        <f t="shared" si="3"/>
        <v>17</v>
      </c>
      <c r="N18" s="21" t="str">
        <f t="shared" si="4"/>
        <v>Jan</v>
      </c>
      <c r="O18" s="21">
        <f t="shared" si="5"/>
        <v>2023</v>
      </c>
    </row>
    <row r="19" spans="1:15" ht="13.8" x14ac:dyDescent="0.25">
      <c r="A19" s="13">
        <v>44944</v>
      </c>
      <c r="B19" s="14" t="s">
        <v>27</v>
      </c>
      <c r="C19" s="10" t="str">
        <f>VLOOKUP(B19,Catalogue!$A$1:$F$51,2,)</f>
        <v>Gillette Shaving Foam</v>
      </c>
      <c r="D19" s="10" t="str">
        <f>VLOOKUP(B19,Catalogue!$A$1:$F$51,3,)</f>
        <v>Personal Care</v>
      </c>
      <c r="E19" s="14">
        <v>19</v>
      </c>
      <c r="F19" s="14" t="s">
        <v>10</v>
      </c>
      <c r="G19" s="14" t="s">
        <v>11</v>
      </c>
      <c r="H19" s="10">
        <f>VLOOKUP(B19,Catalogue!$A$1:$F$51,5,)</f>
        <v>133</v>
      </c>
      <c r="I19" s="10">
        <f>VLOOKUP(B19,Catalogue!$A$1:$F$51,6,)</f>
        <v>187.53</v>
      </c>
      <c r="J19" s="11">
        <f t="shared" si="0"/>
        <v>2527</v>
      </c>
      <c r="K19" s="11">
        <f t="shared" si="1"/>
        <v>3563.07</v>
      </c>
      <c r="L19" s="12">
        <f t="shared" si="2"/>
        <v>1036.0700000000002</v>
      </c>
      <c r="M19" s="21">
        <f t="shared" si="3"/>
        <v>18</v>
      </c>
      <c r="N19" s="21" t="str">
        <f t="shared" si="4"/>
        <v>Jan</v>
      </c>
      <c r="O19" s="21">
        <f t="shared" si="5"/>
        <v>2023</v>
      </c>
    </row>
    <row r="20" spans="1:15" ht="13.8" x14ac:dyDescent="0.25">
      <c r="A20" s="9">
        <v>44945</v>
      </c>
      <c r="B20" s="10" t="s">
        <v>74</v>
      </c>
      <c r="C20" s="10" t="str">
        <f>VLOOKUP(B20,Catalogue!$A$1:$F$51,2,)</f>
        <v>Maggi Noodles</v>
      </c>
      <c r="D20" s="10" t="str">
        <f>VLOOKUP(B20,Catalogue!$A$1:$F$51,3,)</f>
        <v>Packaged Foods</v>
      </c>
      <c r="E20" s="10">
        <v>3</v>
      </c>
      <c r="F20" s="10" t="s">
        <v>10</v>
      </c>
      <c r="G20" s="10" t="s">
        <v>12</v>
      </c>
      <c r="H20" s="10">
        <f>VLOOKUP(B20,Catalogue!$A$1:$F$51,5,)</f>
        <v>16</v>
      </c>
      <c r="I20" s="10">
        <f>VLOOKUP(B20,Catalogue!$A$1:$F$51,6,)</f>
        <v>21.12</v>
      </c>
      <c r="J20" s="11">
        <f t="shared" si="0"/>
        <v>48</v>
      </c>
      <c r="K20" s="11">
        <f t="shared" si="1"/>
        <v>63.36</v>
      </c>
      <c r="L20" s="12">
        <f t="shared" si="2"/>
        <v>15.36</v>
      </c>
      <c r="M20" s="21">
        <f t="shared" si="3"/>
        <v>19</v>
      </c>
      <c r="N20" s="21" t="str">
        <f t="shared" si="4"/>
        <v>Jan</v>
      </c>
      <c r="O20" s="21">
        <f t="shared" si="5"/>
        <v>2023</v>
      </c>
    </row>
    <row r="21" spans="1:15" ht="13.8" x14ac:dyDescent="0.25">
      <c r="A21" s="13">
        <v>44946</v>
      </c>
      <c r="B21" s="14" t="s">
        <v>104</v>
      </c>
      <c r="C21" s="10" t="str">
        <f>VLOOKUP(B21,Catalogue!$A$1:$F$51,2,)</f>
        <v>Surf Excel Detergent</v>
      </c>
      <c r="D21" s="10" t="str">
        <f>VLOOKUP(B21,Catalogue!$A$1:$F$51,3,)</f>
        <v>Household Cleaning</v>
      </c>
      <c r="E21" s="14">
        <v>14</v>
      </c>
      <c r="F21" s="14" t="s">
        <v>11</v>
      </c>
      <c r="G21" s="14" t="s">
        <v>12</v>
      </c>
      <c r="H21" s="10">
        <f>VLOOKUP(B21,Catalogue!$A$1:$F$51,5,)</f>
        <v>124</v>
      </c>
      <c r="I21" s="10">
        <f>VLOOKUP(B21,Catalogue!$A$1:$F$51,6,)</f>
        <v>163.68</v>
      </c>
      <c r="J21" s="11">
        <f t="shared" si="0"/>
        <v>1736</v>
      </c>
      <c r="K21" s="11">
        <f t="shared" si="1"/>
        <v>2291.52</v>
      </c>
      <c r="L21" s="12">
        <f t="shared" si="2"/>
        <v>555.52</v>
      </c>
      <c r="M21" s="21">
        <f t="shared" si="3"/>
        <v>20</v>
      </c>
      <c r="N21" s="21" t="str">
        <f t="shared" si="4"/>
        <v>Jan</v>
      </c>
      <c r="O21" s="21">
        <f t="shared" si="5"/>
        <v>2023</v>
      </c>
    </row>
    <row r="22" spans="1:15" ht="13.8" x14ac:dyDescent="0.25">
      <c r="A22" s="9">
        <v>44947</v>
      </c>
      <c r="B22" s="10" t="s">
        <v>55</v>
      </c>
      <c r="C22" s="10" t="str">
        <f>VLOOKUP(B22,Catalogue!$A$1:$F$51,2,)</f>
        <v>Tropicana Orange Juice</v>
      </c>
      <c r="D22" s="10" t="str">
        <f>VLOOKUP(B22,Catalogue!$A$1:$F$51,3,)</f>
        <v>Beverages</v>
      </c>
      <c r="E22" s="10">
        <v>2</v>
      </c>
      <c r="F22" s="10" t="s">
        <v>13</v>
      </c>
      <c r="G22" s="10" t="s">
        <v>11</v>
      </c>
      <c r="H22" s="10">
        <f>VLOOKUP(B22,Catalogue!$A$1:$F$51,5,)</f>
        <v>98</v>
      </c>
      <c r="I22" s="10">
        <f>VLOOKUP(B22,Catalogue!$A$1:$F$51,6,)</f>
        <v>110.74</v>
      </c>
      <c r="J22" s="11">
        <f t="shared" si="0"/>
        <v>196</v>
      </c>
      <c r="K22" s="11">
        <f t="shared" si="1"/>
        <v>221.48</v>
      </c>
      <c r="L22" s="12">
        <f t="shared" si="2"/>
        <v>25.47999999999999</v>
      </c>
      <c r="M22" s="21">
        <f t="shared" si="3"/>
        <v>21</v>
      </c>
      <c r="N22" s="21" t="str">
        <f t="shared" si="4"/>
        <v>Jan</v>
      </c>
      <c r="O22" s="21">
        <f t="shared" si="5"/>
        <v>2023</v>
      </c>
    </row>
    <row r="23" spans="1:15" ht="13.8" x14ac:dyDescent="0.25">
      <c r="A23" s="13">
        <v>44948</v>
      </c>
      <c r="B23" s="14" t="s">
        <v>36</v>
      </c>
      <c r="C23" s="10" t="str">
        <f>VLOOKUP(B23,Catalogue!$A$1:$F$51,2,)</f>
        <v>Himalaya Face Wash</v>
      </c>
      <c r="D23" s="10" t="str">
        <f>VLOOKUP(B23,Catalogue!$A$1:$F$51,3,)</f>
        <v>Personal Care</v>
      </c>
      <c r="E23" s="14">
        <v>7</v>
      </c>
      <c r="F23" s="14" t="s">
        <v>13</v>
      </c>
      <c r="G23" s="14" t="s">
        <v>12</v>
      </c>
      <c r="H23" s="10">
        <f>VLOOKUP(B23,Catalogue!$A$1:$F$51,5,)</f>
        <v>16</v>
      </c>
      <c r="I23" s="10">
        <f>VLOOKUP(B23,Catalogue!$A$1:$F$51,6,)</f>
        <v>17.600000000000001</v>
      </c>
      <c r="J23" s="11">
        <f t="shared" si="0"/>
        <v>112</v>
      </c>
      <c r="K23" s="11">
        <f t="shared" si="1"/>
        <v>123.20000000000002</v>
      </c>
      <c r="L23" s="12">
        <f t="shared" si="2"/>
        <v>11.200000000000017</v>
      </c>
      <c r="M23" s="21">
        <f t="shared" si="3"/>
        <v>22</v>
      </c>
      <c r="N23" s="21" t="str">
        <f t="shared" si="4"/>
        <v>Jan</v>
      </c>
      <c r="O23" s="21">
        <f t="shared" si="5"/>
        <v>2023</v>
      </c>
    </row>
    <row r="24" spans="1:15" ht="13.8" x14ac:dyDescent="0.25">
      <c r="A24" s="9">
        <v>44949</v>
      </c>
      <c r="B24" s="10" t="s">
        <v>21</v>
      </c>
      <c r="C24" s="10" t="str">
        <f>VLOOKUP(B24,Catalogue!$A$1:$F$51,2,)</f>
        <v>Lifebuoy Handwash</v>
      </c>
      <c r="D24" s="10" t="str">
        <f>VLOOKUP(B24,Catalogue!$A$1:$F$51,3,)</f>
        <v>Personal Care</v>
      </c>
      <c r="E24" s="10">
        <v>4</v>
      </c>
      <c r="F24" s="10" t="s">
        <v>11</v>
      </c>
      <c r="G24" s="10" t="s">
        <v>12</v>
      </c>
      <c r="H24" s="10">
        <f>VLOOKUP(B24,Catalogue!$A$1:$F$51,5,)</f>
        <v>44</v>
      </c>
      <c r="I24" s="10">
        <f>VLOOKUP(B24,Catalogue!$A$1:$F$51,6,)</f>
        <v>50.16</v>
      </c>
      <c r="J24" s="11">
        <f t="shared" si="0"/>
        <v>176</v>
      </c>
      <c r="K24" s="11">
        <f t="shared" si="1"/>
        <v>200.64</v>
      </c>
      <c r="L24" s="12">
        <f t="shared" si="2"/>
        <v>24.639999999999986</v>
      </c>
      <c r="M24" s="21">
        <f t="shared" si="3"/>
        <v>23</v>
      </c>
      <c r="N24" s="21" t="str">
        <f t="shared" si="4"/>
        <v>Jan</v>
      </c>
      <c r="O24" s="21">
        <f t="shared" si="5"/>
        <v>2023</v>
      </c>
    </row>
    <row r="25" spans="1:15" ht="13.8" x14ac:dyDescent="0.25">
      <c r="A25" s="13">
        <v>44950</v>
      </c>
      <c r="B25" s="14" t="s">
        <v>67</v>
      </c>
      <c r="C25" s="10" t="str">
        <f>VLOOKUP(B25,Catalogue!$A$1:$F$51,2,)</f>
        <v>Real Mixed Fruit Juice</v>
      </c>
      <c r="D25" s="10" t="str">
        <f>VLOOKUP(B25,Catalogue!$A$1:$F$51,3,)</f>
        <v>Beverages</v>
      </c>
      <c r="E25" s="14">
        <v>20</v>
      </c>
      <c r="F25" s="14" t="s">
        <v>10</v>
      </c>
      <c r="G25" s="14" t="s">
        <v>11</v>
      </c>
      <c r="H25" s="10">
        <f>VLOOKUP(B25,Catalogue!$A$1:$F$51,5,)</f>
        <v>133</v>
      </c>
      <c r="I25" s="10">
        <f>VLOOKUP(B25,Catalogue!$A$1:$F$51,6,)</f>
        <v>146.30000000000001</v>
      </c>
      <c r="J25" s="11">
        <f t="shared" si="0"/>
        <v>2660</v>
      </c>
      <c r="K25" s="11">
        <f t="shared" si="1"/>
        <v>2926</v>
      </c>
      <c r="L25" s="12">
        <f t="shared" si="2"/>
        <v>266</v>
      </c>
      <c r="M25" s="21">
        <f t="shared" si="3"/>
        <v>24</v>
      </c>
      <c r="N25" s="21" t="str">
        <f t="shared" si="4"/>
        <v>Jan</v>
      </c>
      <c r="O25" s="21">
        <f t="shared" si="5"/>
        <v>2023</v>
      </c>
    </row>
    <row r="26" spans="1:15" ht="13.8" x14ac:dyDescent="0.25">
      <c r="A26" s="9">
        <v>44951</v>
      </c>
      <c r="B26" s="10" t="s">
        <v>116</v>
      </c>
      <c r="C26" s="10" t="str">
        <f>VLOOKUP(B26,Catalogue!$A$1:$F$51,2,)</f>
        <v>Domex Disinfectant</v>
      </c>
      <c r="D26" s="10" t="str">
        <f>VLOOKUP(B26,Catalogue!$A$1:$F$51,3,)</f>
        <v>Household Cleaning</v>
      </c>
      <c r="E26" s="10">
        <v>15</v>
      </c>
      <c r="F26" s="10" t="s">
        <v>10</v>
      </c>
      <c r="G26" s="10" t="s">
        <v>12</v>
      </c>
      <c r="H26" s="10">
        <f>VLOOKUP(B26,Catalogue!$A$1:$F$51,5,)</f>
        <v>123</v>
      </c>
      <c r="I26" s="10">
        <f>VLOOKUP(B26,Catalogue!$A$1:$F$51,6,)</f>
        <v>173.43</v>
      </c>
      <c r="J26" s="11">
        <f t="shared" si="0"/>
        <v>1845</v>
      </c>
      <c r="K26" s="11">
        <f t="shared" si="1"/>
        <v>2601.4500000000003</v>
      </c>
      <c r="L26" s="12">
        <f t="shared" si="2"/>
        <v>756.45000000000027</v>
      </c>
      <c r="M26" s="21">
        <f t="shared" si="3"/>
        <v>25</v>
      </c>
      <c r="N26" s="21" t="str">
        <f t="shared" si="4"/>
        <v>Jan</v>
      </c>
      <c r="O26" s="21">
        <f t="shared" si="5"/>
        <v>2023</v>
      </c>
    </row>
    <row r="27" spans="1:15" ht="13.8" x14ac:dyDescent="0.25">
      <c r="A27" s="13">
        <v>44952</v>
      </c>
      <c r="B27" s="14" t="s">
        <v>61</v>
      </c>
      <c r="C27" s="10" t="str">
        <f>VLOOKUP(B27,Catalogue!$A$1:$F$51,2,)</f>
        <v>Frooti Mango Drink</v>
      </c>
      <c r="D27" s="10" t="str">
        <f>VLOOKUP(B27,Catalogue!$A$1:$F$51,3,)</f>
        <v>Beverages</v>
      </c>
      <c r="E27" s="14">
        <v>2</v>
      </c>
      <c r="F27" s="14" t="s">
        <v>11</v>
      </c>
      <c r="G27" s="14" t="s">
        <v>11</v>
      </c>
      <c r="H27" s="10">
        <f>VLOOKUP(B27,Catalogue!$A$1:$F$51,5,)</f>
        <v>44</v>
      </c>
      <c r="I27" s="10">
        <f>VLOOKUP(B27,Catalogue!$A$1:$F$51,6,)</f>
        <v>72.599999999999994</v>
      </c>
      <c r="J27" s="11">
        <f t="shared" si="0"/>
        <v>88</v>
      </c>
      <c r="K27" s="11">
        <f t="shared" si="1"/>
        <v>145.19999999999999</v>
      </c>
      <c r="L27" s="12">
        <f t="shared" si="2"/>
        <v>57.199999999999989</v>
      </c>
      <c r="M27" s="21">
        <f t="shared" si="3"/>
        <v>26</v>
      </c>
      <c r="N27" s="21" t="str">
        <f t="shared" si="4"/>
        <v>Jan</v>
      </c>
      <c r="O27" s="21">
        <f t="shared" si="5"/>
        <v>2023</v>
      </c>
    </row>
    <row r="28" spans="1:15" ht="13.8" x14ac:dyDescent="0.25">
      <c r="A28" s="9">
        <v>44953</v>
      </c>
      <c r="B28" s="10" t="s">
        <v>104</v>
      </c>
      <c r="C28" s="10" t="str">
        <f>VLOOKUP(B28,Catalogue!$A$1:$F$51,2,)</f>
        <v>Surf Excel Detergent</v>
      </c>
      <c r="D28" s="10" t="str">
        <f>VLOOKUP(B28,Catalogue!$A$1:$F$51,3,)</f>
        <v>Household Cleaning</v>
      </c>
      <c r="E28" s="10">
        <v>9</v>
      </c>
      <c r="F28" s="10" t="s">
        <v>10</v>
      </c>
      <c r="G28" s="10" t="s">
        <v>12</v>
      </c>
      <c r="H28" s="10">
        <f>VLOOKUP(B28,Catalogue!$A$1:$F$51,5,)</f>
        <v>124</v>
      </c>
      <c r="I28" s="10">
        <f>VLOOKUP(B28,Catalogue!$A$1:$F$51,6,)</f>
        <v>163.68</v>
      </c>
      <c r="J28" s="11">
        <f t="shared" si="0"/>
        <v>1116</v>
      </c>
      <c r="K28" s="11">
        <f t="shared" si="1"/>
        <v>1473.1200000000001</v>
      </c>
      <c r="L28" s="12">
        <f t="shared" si="2"/>
        <v>357.12000000000012</v>
      </c>
      <c r="M28" s="21">
        <f t="shared" si="3"/>
        <v>27</v>
      </c>
      <c r="N28" s="21" t="str">
        <f t="shared" si="4"/>
        <v>Jan</v>
      </c>
      <c r="O28" s="21">
        <f t="shared" si="5"/>
        <v>2023</v>
      </c>
    </row>
    <row r="29" spans="1:15" ht="13.8" x14ac:dyDescent="0.25">
      <c r="A29" s="13">
        <v>44954</v>
      </c>
      <c r="B29" s="14" t="s">
        <v>18</v>
      </c>
      <c r="C29" s="10" t="str">
        <f>VLOOKUP(B29,Catalogue!$A$1:$F$51,2,)</f>
        <v>Colgate Toothpaste</v>
      </c>
      <c r="D29" s="10" t="str">
        <f>VLOOKUP(B29,Catalogue!$A$1:$F$51,3,)</f>
        <v>Personal Care</v>
      </c>
      <c r="E29" s="14">
        <v>6</v>
      </c>
      <c r="F29" s="14" t="s">
        <v>10</v>
      </c>
      <c r="G29" s="14" t="s">
        <v>11</v>
      </c>
      <c r="H29" s="10">
        <f>VLOOKUP(B29,Catalogue!$A$1:$F$51,5,)</f>
        <v>105</v>
      </c>
      <c r="I29" s="10">
        <f>VLOOKUP(B29,Catalogue!$A$1:$F$51,6,)</f>
        <v>117.6</v>
      </c>
      <c r="J29" s="11">
        <f t="shared" si="0"/>
        <v>630</v>
      </c>
      <c r="K29" s="11">
        <f t="shared" si="1"/>
        <v>705.59999999999991</v>
      </c>
      <c r="L29" s="12">
        <f t="shared" si="2"/>
        <v>75.599999999999909</v>
      </c>
      <c r="M29" s="21">
        <f t="shared" si="3"/>
        <v>28</v>
      </c>
      <c r="N29" s="21" t="str">
        <f t="shared" si="4"/>
        <v>Jan</v>
      </c>
      <c r="O29" s="21">
        <f t="shared" si="5"/>
        <v>2023</v>
      </c>
    </row>
    <row r="30" spans="1:15" ht="13.8" x14ac:dyDescent="0.25">
      <c r="A30" s="9">
        <v>44955</v>
      </c>
      <c r="B30" s="10" t="s">
        <v>159</v>
      </c>
      <c r="C30" s="10" t="str">
        <f>VLOOKUP(B30,Catalogue!$A$1:$F$51,2,)</f>
        <v>Premier Facial Tissues</v>
      </c>
      <c r="D30" s="10" t="str">
        <f>VLOOKUP(B30,Catalogue!$A$1:$F$51,3,)</f>
        <v>Paper &amp; Essentials</v>
      </c>
      <c r="E30" s="10">
        <v>8</v>
      </c>
      <c r="F30" s="10" t="s">
        <v>11</v>
      </c>
      <c r="G30" s="10" t="s">
        <v>12</v>
      </c>
      <c r="H30" s="10">
        <f>VLOOKUP(B30,Catalogue!$A$1:$F$51,5,)</f>
        <v>136</v>
      </c>
      <c r="I30" s="10">
        <f>VLOOKUP(B30,Catalogue!$A$1:$F$51,6,)</f>
        <v>183.6</v>
      </c>
      <c r="J30" s="11">
        <f t="shared" si="0"/>
        <v>1088</v>
      </c>
      <c r="K30" s="11">
        <f t="shared" si="1"/>
        <v>1468.8</v>
      </c>
      <c r="L30" s="12">
        <f t="shared" si="2"/>
        <v>380.79999999999995</v>
      </c>
      <c r="M30" s="21">
        <f t="shared" si="3"/>
        <v>29</v>
      </c>
      <c r="N30" s="21" t="str">
        <f t="shared" si="4"/>
        <v>Jan</v>
      </c>
      <c r="O30" s="21">
        <f t="shared" si="5"/>
        <v>2023</v>
      </c>
    </row>
    <row r="31" spans="1:15" ht="13.8" x14ac:dyDescent="0.25">
      <c r="A31" s="13">
        <v>44956</v>
      </c>
      <c r="B31" s="14" t="s">
        <v>134</v>
      </c>
      <c r="C31" s="10" t="str">
        <f>VLOOKUP(B31,Catalogue!$A$1:$F$51,2,)</f>
        <v>Whisper Sanitary Pads</v>
      </c>
      <c r="D31" s="10" t="str">
        <f>VLOOKUP(B31,Catalogue!$A$1:$F$51,3,)</f>
        <v>Paper &amp; Essentials</v>
      </c>
      <c r="E31" s="14">
        <v>12</v>
      </c>
      <c r="F31" s="14" t="s">
        <v>13</v>
      </c>
      <c r="G31" s="14" t="s">
        <v>12</v>
      </c>
      <c r="H31" s="10">
        <f>VLOOKUP(B31,Catalogue!$A$1:$F$51,5,)</f>
        <v>44</v>
      </c>
      <c r="I31" s="10">
        <f>VLOOKUP(B31,Catalogue!$A$1:$F$51,6,)</f>
        <v>58.08</v>
      </c>
      <c r="J31" s="11">
        <f t="shared" si="0"/>
        <v>528</v>
      </c>
      <c r="K31" s="11">
        <f t="shared" si="1"/>
        <v>696.96</v>
      </c>
      <c r="L31" s="12">
        <f t="shared" si="2"/>
        <v>168.96000000000004</v>
      </c>
      <c r="M31" s="21">
        <f t="shared" si="3"/>
        <v>30</v>
      </c>
      <c r="N31" s="21" t="str">
        <f t="shared" si="4"/>
        <v>Jan</v>
      </c>
      <c r="O31" s="21">
        <f t="shared" si="5"/>
        <v>2023</v>
      </c>
    </row>
    <row r="32" spans="1:15" ht="13.8" x14ac:dyDescent="0.25">
      <c r="A32" s="9">
        <v>44957</v>
      </c>
      <c r="B32" s="10" t="s">
        <v>93</v>
      </c>
      <c r="C32" s="10" t="str">
        <f>VLOOKUP(B32,Catalogue!$A$1:$F$51,2,)</f>
        <v>Kellogg’s Corn Flakes</v>
      </c>
      <c r="D32" s="10" t="str">
        <f>VLOOKUP(B32,Catalogue!$A$1:$F$51,3,)</f>
        <v>Packaged Foods</v>
      </c>
      <c r="E32" s="10">
        <v>13</v>
      </c>
      <c r="F32" s="10" t="s">
        <v>13</v>
      </c>
      <c r="G32" s="10" t="s">
        <v>11</v>
      </c>
      <c r="H32" s="10">
        <f>VLOOKUP(B32,Catalogue!$A$1:$F$51,5,)</f>
        <v>105</v>
      </c>
      <c r="I32" s="10">
        <f>VLOOKUP(B32,Catalogue!$A$1:$F$51,6,)</f>
        <v>117.6</v>
      </c>
      <c r="J32" s="11">
        <f t="shared" si="0"/>
        <v>1365</v>
      </c>
      <c r="K32" s="11">
        <f t="shared" si="1"/>
        <v>1528.8</v>
      </c>
      <c r="L32" s="12">
        <f t="shared" si="2"/>
        <v>163.79999999999995</v>
      </c>
      <c r="M32" s="21">
        <f t="shared" si="3"/>
        <v>31</v>
      </c>
      <c r="N32" s="21" t="str">
        <f t="shared" si="4"/>
        <v>Jan</v>
      </c>
      <c r="O32" s="21">
        <f t="shared" si="5"/>
        <v>2023</v>
      </c>
    </row>
    <row r="33" spans="1:15" ht="13.8" x14ac:dyDescent="0.25">
      <c r="A33" s="13">
        <v>44958</v>
      </c>
      <c r="B33" s="14" t="s">
        <v>99</v>
      </c>
      <c r="C33" s="10" t="str">
        <f>VLOOKUP(B33,Catalogue!$A$1:$F$51,2,)</f>
        <v>Yippee Noodles</v>
      </c>
      <c r="D33" s="10" t="str">
        <f>VLOOKUP(B33,Catalogue!$A$1:$F$51,3,)</f>
        <v>Packaged Foods</v>
      </c>
      <c r="E33" s="14">
        <v>14</v>
      </c>
      <c r="F33" s="14" t="s">
        <v>11</v>
      </c>
      <c r="G33" s="14" t="s">
        <v>12</v>
      </c>
      <c r="H33" s="10">
        <f>VLOOKUP(B33,Catalogue!$A$1:$F$51,5,)</f>
        <v>71</v>
      </c>
      <c r="I33" s="10">
        <f>VLOOKUP(B33,Catalogue!$A$1:$F$51,6,)</f>
        <v>95.85</v>
      </c>
      <c r="J33" s="11">
        <f t="shared" si="0"/>
        <v>994</v>
      </c>
      <c r="K33" s="11">
        <f t="shared" si="1"/>
        <v>1341.8999999999999</v>
      </c>
      <c r="L33" s="12">
        <f t="shared" si="2"/>
        <v>347.89999999999986</v>
      </c>
      <c r="M33" s="21">
        <f t="shared" si="3"/>
        <v>1</v>
      </c>
      <c r="N33" s="21" t="str">
        <f t="shared" si="4"/>
        <v>Feb</v>
      </c>
      <c r="O33" s="21">
        <f t="shared" si="5"/>
        <v>2023</v>
      </c>
    </row>
    <row r="34" spans="1:15" ht="13.8" x14ac:dyDescent="0.25">
      <c r="A34" s="9">
        <v>44959</v>
      </c>
      <c r="B34" s="10" t="s">
        <v>30</v>
      </c>
      <c r="C34" s="10" t="str">
        <f>VLOOKUP(B34,Catalogue!$A$1:$F$51,2,)</f>
        <v>Pantene Shampoo</v>
      </c>
      <c r="D34" s="10" t="str">
        <f>VLOOKUP(B34,Catalogue!$A$1:$F$51,3,)</f>
        <v>Personal Care</v>
      </c>
      <c r="E34" s="10">
        <v>2</v>
      </c>
      <c r="F34" s="10" t="s">
        <v>10</v>
      </c>
      <c r="G34" s="10" t="s">
        <v>12</v>
      </c>
      <c r="H34" s="10">
        <f>VLOOKUP(B34,Catalogue!$A$1:$F$51,5,)</f>
        <v>124</v>
      </c>
      <c r="I34" s="10">
        <f>VLOOKUP(B34,Catalogue!$A$1:$F$51,6,)</f>
        <v>204.60000000000002</v>
      </c>
      <c r="J34" s="11">
        <f t="shared" si="0"/>
        <v>248</v>
      </c>
      <c r="K34" s="11">
        <f t="shared" si="1"/>
        <v>409.20000000000005</v>
      </c>
      <c r="L34" s="12">
        <f t="shared" si="2"/>
        <v>161.20000000000005</v>
      </c>
      <c r="M34" s="21">
        <f t="shared" si="3"/>
        <v>2</v>
      </c>
      <c r="N34" s="21" t="str">
        <f t="shared" si="4"/>
        <v>Feb</v>
      </c>
      <c r="O34" s="21">
        <f t="shared" si="5"/>
        <v>2023</v>
      </c>
    </row>
    <row r="35" spans="1:15" ht="13.8" x14ac:dyDescent="0.25">
      <c r="A35" s="13">
        <v>44960</v>
      </c>
      <c r="B35" s="14" t="s">
        <v>111</v>
      </c>
      <c r="C35" s="10" t="str">
        <f>VLOOKUP(B35,Catalogue!$A$1:$F$51,2,)</f>
        <v>Harpic Toilet Cleaner</v>
      </c>
      <c r="D35" s="10" t="str">
        <f>VLOOKUP(B35,Catalogue!$A$1:$F$51,3,)</f>
        <v>Household Cleaning</v>
      </c>
      <c r="E35" s="14">
        <v>19</v>
      </c>
      <c r="F35" s="14" t="s">
        <v>10</v>
      </c>
      <c r="G35" s="14" t="s">
        <v>11</v>
      </c>
      <c r="H35" s="10">
        <f>VLOOKUP(B35,Catalogue!$A$1:$F$51,5,)</f>
        <v>16</v>
      </c>
      <c r="I35" s="10">
        <f>VLOOKUP(B35,Catalogue!$A$1:$F$51,6,)</f>
        <v>18.240000000000002</v>
      </c>
      <c r="J35" s="11">
        <f t="shared" si="0"/>
        <v>304</v>
      </c>
      <c r="K35" s="11">
        <f t="shared" si="1"/>
        <v>346.56000000000006</v>
      </c>
      <c r="L35" s="12">
        <f t="shared" si="2"/>
        <v>42.560000000000059</v>
      </c>
      <c r="M35" s="21">
        <f t="shared" si="3"/>
        <v>3</v>
      </c>
      <c r="N35" s="21" t="str">
        <f t="shared" si="4"/>
        <v>Feb</v>
      </c>
      <c r="O35" s="21">
        <f t="shared" si="5"/>
        <v>2023</v>
      </c>
    </row>
    <row r="36" spans="1:15" ht="13.8" x14ac:dyDescent="0.25">
      <c r="A36" s="9">
        <v>44961</v>
      </c>
      <c r="B36" s="10" t="s">
        <v>71</v>
      </c>
      <c r="C36" s="10" t="str">
        <f>VLOOKUP(B36,Catalogue!$A$1:$F$51,2,)</f>
        <v>Paper Boat Aam Panna</v>
      </c>
      <c r="D36" s="10" t="str">
        <f>VLOOKUP(B36,Catalogue!$A$1:$F$51,3,)</f>
        <v>Beverages</v>
      </c>
      <c r="E36" s="10">
        <v>19</v>
      </c>
      <c r="F36" s="10" t="s">
        <v>11</v>
      </c>
      <c r="G36" s="10" t="s">
        <v>12</v>
      </c>
      <c r="H36" s="10">
        <f>VLOOKUP(B36,Catalogue!$A$1:$F$51,5,)</f>
        <v>10</v>
      </c>
      <c r="I36" s="10">
        <f>VLOOKUP(B36,Catalogue!$A$1:$F$51,6,)</f>
        <v>14.600000000000001</v>
      </c>
      <c r="J36" s="11">
        <f t="shared" si="0"/>
        <v>190</v>
      </c>
      <c r="K36" s="11">
        <f t="shared" si="1"/>
        <v>277.40000000000003</v>
      </c>
      <c r="L36" s="12">
        <f t="shared" si="2"/>
        <v>87.400000000000034</v>
      </c>
      <c r="M36" s="21">
        <f t="shared" si="3"/>
        <v>4</v>
      </c>
      <c r="N36" s="21" t="str">
        <f t="shared" si="4"/>
        <v>Feb</v>
      </c>
      <c r="O36" s="21">
        <f t="shared" si="5"/>
        <v>2023</v>
      </c>
    </row>
    <row r="37" spans="1:15" ht="13.8" x14ac:dyDescent="0.25">
      <c r="A37" s="13">
        <v>44962</v>
      </c>
      <c r="B37" s="14" t="s">
        <v>30</v>
      </c>
      <c r="C37" s="10" t="str">
        <f>VLOOKUP(B37,Catalogue!$A$1:$F$51,2,)</f>
        <v>Pantene Shampoo</v>
      </c>
      <c r="D37" s="10" t="str">
        <f>VLOOKUP(B37,Catalogue!$A$1:$F$51,3,)</f>
        <v>Personal Care</v>
      </c>
      <c r="E37" s="14">
        <v>7</v>
      </c>
      <c r="F37" s="14" t="s">
        <v>10</v>
      </c>
      <c r="G37" s="14" t="s">
        <v>11</v>
      </c>
      <c r="H37" s="10">
        <f>VLOOKUP(B37,Catalogue!$A$1:$F$51,5,)</f>
        <v>124</v>
      </c>
      <c r="I37" s="10">
        <f>VLOOKUP(B37,Catalogue!$A$1:$F$51,6,)</f>
        <v>204.60000000000002</v>
      </c>
      <c r="J37" s="11">
        <f t="shared" si="0"/>
        <v>868</v>
      </c>
      <c r="K37" s="11">
        <f t="shared" si="1"/>
        <v>1432.2000000000003</v>
      </c>
      <c r="L37" s="12">
        <f t="shared" si="2"/>
        <v>564.20000000000027</v>
      </c>
      <c r="M37" s="21">
        <f t="shared" si="3"/>
        <v>5</v>
      </c>
      <c r="N37" s="21" t="str">
        <f t="shared" si="4"/>
        <v>Feb</v>
      </c>
      <c r="O37" s="21">
        <f t="shared" si="5"/>
        <v>2023</v>
      </c>
    </row>
    <row r="38" spans="1:15" ht="13.8" x14ac:dyDescent="0.25">
      <c r="A38" s="9">
        <v>44963</v>
      </c>
      <c r="B38" s="10" t="s">
        <v>150</v>
      </c>
      <c r="C38" s="10" t="str">
        <f>VLOOKUP(B38,Catalogue!$A$1:$F$51,2,)</f>
        <v>Scott Toilet Paper</v>
      </c>
      <c r="D38" s="10" t="str">
        <f>VLOOKUP(B38,Catalogue!$A$1:$F$51,3,)</f>
        <v>Paper &amp; Essentials</v>
      </c>
      <c r="E38" s="10">
        <v>14</v>
      </c>
      <c r="F38" s="10" t="s">
        <v>10</v>
      </c>
      <c r="G38" s="10" t="s">
        <v>12</v>
      </c>
      <c r="H38" s="10">
        <f>VLOOKUP(B38,Catalogue!$A$1:$F$51,5,)</f>
        <v>16</v>
      </c>
      <c r="I38" s="10">
        <f>VLOOKUP(B38,Catalogue!$A$1:$F$51,6,)</f>
        <v>26.4</v>
      </c>
      <c r="J38" s="11">
        <f t="shared" si="0"/>
        <v>224</v>
      </c>
      <c r="K38" s="11">
        <f t="shared" si="1"/>
        <v>369.59999999999997</v>
      </c>
      <c r="L38" s="12">
        <f t="shared" si="2"/>
        <v>145.59999999999997</v>
      </c>
      <c r="M38" s="21">
        <f t="shared" si="3"/>
        <v>6</v>
      </c>
      <c r="N38" s="21" t="str">
        <f t="shared" si="4"/>
        <v>Feb</v>
      </c>
      <c r="O38" s="21">
        <f t="shared" si="5"/>
        <v>2023</v>
      </c>
    </row>
    <row r="39" spans="1:15" ht="13.8" x14ac:dyDescent="0.25">
      <c r="A39" s="13">
        <v>44964</v>
      </c>
      <c r="B39" s="14" t="s">
        <v>61</v>
      </c>
      <c r="C39" s="10" t="str">
        <f>VLOOKUP(B39,Catalogue!$A$1:$F$51,2,)</f>
        <v>Frooti Mango Drink</v>
      </c>
      <c r="D39" s="10" t="str">
        <f>VLOOKUP(B39,Catalogue!$A$1:$F$51,3,)</f>
        <v>Beverages</v>
      </c>
      <c r="E39" s="14">
        <v>7</v>
      </c>
      <c r="F39" s="14" t="s">
        <v>11</v>
      </c>
      <c r="G39" s="14" t="s">
        <v>11</v>
      </c>
      <c r="H39" s="10">
        <f>VLOOKUP(B39,Catalogue!$A$1:$F$51,5,)</f>
        <v>44</v>
      </c>
      <c r="I39" s="10">
        <f>VLOOKUP(B39,Catalogue!$A$1:$F$51,6,)</f>
        <v>72.599999999999994</v>
      </c>
      <c r="J39" s="11">
        <f t="shared" si="0"/>
        <v>308</v>
      </c>
      <c r="K39" s="11">
        <f t="shared" si="1"/>
        <v>508.19999999999993</v>
      </c>
      <c r="L39" s="12">
        <f t="shared" si="2"/>
        <v>200.19999999999993</v>
      </c>
      <c r="M39" s="21">
        <f t="shared" si="3"/>
        <v>7</v>
      </c>
      <c r="N39" s="21" t="str">
        <f t="shared" si="4"/>
        <v>Feb</v>
      </c>
      <c r="O39" s="21">
        <f t="shared" si="5"/>
        <v>2023</v>
      </c>
    </row>
    <row r="40" spans="1:15" ht="13.8" x14ac:dyDescent="0.25">
      <c r="A40" s="9">
        <v>44965</v>
      </c>
      <c r="B40" s="10" t="s">
        <v>102</v>
      </c>
      <c r="C40" s="10" t="str">
        <f>VLOOKUP(B40,Catalogue!$A$1:$F$51,2,)</f>
        <v>Top Ramen</v>
      </c>
      <c r="D40" s="10" t="str">
        <f>VLOOKUP(B40,Catalogue!$A$1:$F$51,3,)</f>
        <v>Packaged Foods</v>
      </c>
      <c r="E40" s="10">
        <v>10</v>
      </c>
      <c r="F40" s="10" t="s">
        <v>13</v>
      </c>
      <c r="G40" s="10" t="s">
        <v>12</v>
      </c>
      <c r="H40" s="10">
        <f>VLOOKUP(B40,Catalogue!$A$1:$F$51,5,)</f>
        <v>133</v>
      </c>
      <c r="I40" s="10">
        <f>VLOOKUP(B40,Catalogue!$A$1:$F$51,6,)</f>
        <v>194.18</v>
      </c>
      <c r="J40" s="11">
        <f t="shared" si="0"/>
        <v>1330</v>
      </c>
      <c r="K40" s="11">
        <f t="shared" si="1"/>
        <v>1941.8000000000002</v>
      </c>
      <c r="L40" s="12">
        <f t="shared" si="2"/>
        <v>611.80000000000018</v>
      </c>
      <c r="M40" s="21">
        <f t="shared" si="3"/>
        <v>8</v>
      </c>
      <c r="N40" s="21" t="str">
        <f t="shared" si="4"/>
        <v>Feb</v>
      </c>
      <c r="O40" s="21">
        <f t="shared" si="5"/>
        <v>2023</v>
      </c>
    </row>
    <row r="41" spans="1:15" ht="13.8" x14ac:dyDescent="0.25">
      <c r="A41" s="13">
        <v>44966</v>
      </c>
      <c r="B41" s="14" t="s">
        <v>71</v>
      </c>
      <c r="C41" s="10" t="str">
        <f>VLOOKUP(B41,Catalogue!$A$1:$F$51,2,)</f>
        <v>Paper Boat Aam Panna</v>
      </c>
      <c r="D41" s="10" t="str">
        <f>VLOOKUP(B41,Catalogue!$A$1:$F$51,3,)</f>
        <v>Beverages</v>
      </c>
      <c r="E41" s="14">
        <v>18</v>
      </c>
      <c r="F41" s="14" t="s">
        <v>13</v>
      </c>
      <c r="G41" s="14" t="s">
        <v>12</v>
      </c>
      <c r="H41" s="10">
        <f>VLOOKUP(B41,Catalogue!$A$1:$F$51,5,)</f>
        <v>10</v>
      </c>
      <c r="I41" s="10">
        <f>VLOOKUP(B41,Catalogue!$A$1:$F$51,6,)</f>
        <v>14.600000000000001</v>
      </c>
      <c r="J41" s="11">
        <f t="shared" si="0"/>
        <v>180</v>
      </c>
      <c r="K41" s="11">
        <f t="shared" si="1"/>
        <v>262.8</v>
      </c>
      <c r="L41" s="12">
        <f t="shared" si="2"/>
        <v>82.800000000000011</v>
      </c>
      <c r="M41" s="21">
        <f t="shared" si="3"/>
        <v>9</v>
      </c>
      <c r="N41" s="21" t="str">
        <f t="shared" si="4"/>
        <v>Feb</v>
      </c>
      <c r="O41" s="21">
        <f t="shared" si="5"/>
        <v>2023</v>
      </c>
    </row>
    <row r="42" spans="1:15" ht="13.8" x14ac:dyDescent="0.25">
      <c r="A42" s="9">
        <v>44967</v>
      </c>
      <c r="B42" s="10" t="s">
        <v>67</v>
      </c>
      <c r="C42" s="10" t="str">
        <f>VLOOKUP(B42,Catalogue!$A$1:$F$51,2,)</f>
        <v>Real Mixed Fruit Juice</v>
      </c>
      <c r="D42" s="10" t="str">
        <f>VLOOKUP(B42,Catalogue!$A$1:$F$51,3,)</f>
        <v>Beverages</v>
      </c>
      <c r="E42" s="10">
        <v>13</v>
      </c>
      <c r="F42" s="10" t="s">
        <v>11</v>
      </c>
      <c r="G42" s="10" t="s">
        <v>11</v>
      </c>
      <c r="H42" s="10">
        <f>VLOOKUP(B42,Catalogue!$A$1:$F$51,5,)</f>
        <v>133</v>
      </c>
      <c r="I42" s="10">
        <f>VLOOKUP(B42,Catalogue!$A$1:$F$51,6,)</f>
        <v>146.30000000000001</v>
      </c>
      <c r="J42" s="11">
        <f t="shared" si="0"/>
        <v>1729</v>
      </c>
      <c r="K42" s="11">
        <f t="shared" si="1"/>
        <v>1901.9</v>
      </c>
      <c r="L42" s="12">
        <f t="shared" si="2"/>
        <v>172.90000000000009</v>
      </c>
      <c r="M42" s="21">
        <f t="shared" si="3"/>
        <v>10</v>
      </c>
      <c r="N42" s="21" t="str">
        <f t="shared" si="4"/>
        <v>Feb</v>
      </c>
      <c r="O42" s="21">
        <f t="shared" si="5"/>
        <v>2023</v>
      </c>
    </row>
    <row r="43" spans="1:15" ht="13.8" x14ac:dyDescent="0.25">
      <c r="A43" s="13">
        <v>44968</v>
      </c>
      <c r="B43" s="14" t="s">
        <v>144</v>
      </c>
      <c r="C43" s="10" t="str">
        <f>VLOOKUP(B43,Catalogue!$A$1:$F$51,2,)</f>
        <v>Origami Kitchen Towels</v>
      </c>
      <c r="D43" s="10" t="str">
        <f>VLOOKUP(B43,Catalogue!$A$1:$F$51,3,)</f>
        <v>Paper &amp; Essentials</v>
      </c>
      <c r="E43" s="14">
        <v>12</v>
      </c>
      <c r="F43" s="14" t="s">
        <v>10</v>
      </c>
      <c r="G43" s="14" t="s">
        <v>12</v>
      </c>
      <c r="H43" s="10">
        <f>VLOOKUP(B43,Catalogue!$A$1:$F$51,5,)</f>
        <v>124</v>
      </c>
      <c r="I43" s="10">
        <f>VLOOKUP(B43,Catalogue!$A$1:$F$51,6,)</f>
        <v>140.12</v>
      </c>
      <c r="J43" s="11">
        <f t="shared" si="0"/>
        <v>1488</v>
      </c>
      <c r="K43" s="11">
        <f t="shared" si="1"/>
        <v>1681.44</v>
      </c>
      <c r="L43" s="12">
        <f t="shared" si="2"/>
        <v>193.44000000000005</v>
      </c>
      <c r="M43" s="21">
        <f t="shared" si="3"/>
        <v>11</v>
      </c>
      <c r="N43" s="21" t="str">
        <f t="shared" si="4"/>
        <v>Feb</v>
      </c>
      <c r="O43" s="21">
        <f t="shared" si="5"/>
        <v>2023</v>
      </c>
    </row>
    <row r="44" spans="1:15" ht="13.8" x14ac:dyDescent="0.25">
      <c r="A44" s="9">
        <v>44969</v>
      </c>
      <c r="B44" s="10" t="s">
        <v>42</v>
      </c>
      <c r="C44" s="10" t="str">
        <f>VLOOKUP(B44,Catalogue!$A$1:$F$51,2,)</f>
        <v>Johnson’s Baby Powder</v>
      </c>
      <c r="D44" s="10" t="str">
        <f>VLOOKUP(B44,Catalogue!$A$1:$F$51,3,)</f>
        <v>Personal Care</v>
      </c>
      <c r="E44" s="10">
        <v>5</v>
      </c>
      <c r="F44" s="10" t="s">
        <v>10</v>
      </c>
      <c r="G44" s="10" t="s">
        <v>12</v>
      </c>
      <c r="H44" s="10">
        <f>VLOOKUP(B44,Catalogue!$A$1:$F$51,5,)</f>
        <v>123</v>
      </c>
      <c r="I44" s="10">
        <f>VLOOKUP(B44,Catalogue!$A$1:$F$51,6,)</f>
        <v>179.58</v>
      </c>
      <c r="J44" s="11">
        <f t="shared" si="0"/>
        <v>615</v>
      </c>
      <c r="K44" s="11">
        <f t="shared" si="1"/>
        <v>897.90000000000009</v>
      </c>
      <c r="L44" s="12">
        <f t="shared" si="2"/>
        <v>282.90000000000009</v>
      </c>
      <c r="M44" s="21">
        <f t="shared" si="3"/>
        <v>12</v>
      </c>
      <c r="N44" s="21" t="str">
        <f t="shared" si="4"/>
        <v>Feb</v>
      </c>
      <c r="O44" s="21">
        <f t="shared" si="5"/>
        <v>2023</v>
      </c>
    </row>
    <row r="45" spans="1:15" ht="13.8" x14ac:dyDescent="0.25">
      <c r="A45" s="13">
        <v>44970</v>
      </c>
      <c r="B45" s="14" t="s">
        <v>144</v>
      </c>
      <c r="C45" s="10" t="str">
        <f>VLOOKUP(B45,Catalogue!$A$1:$F$51,2,)</f>
        <v>Origami Kitchen Towels</v>
      </c>
      <c r="D45" s="10" t="str">
        <f>VLOOKUP(B45,Catalogue!$A$1:$F$51,3,)</f>
        <v>Paper &amp; Essentials</v>
      </c>
      <c r="E45" s="14">
        <v>9</v>
      </c>
      <c r="F45" s="14" t="s">
        <v>11</v>
      </c>
      <c r="G45" s="14" t="s">
        <v>11</v>
      </c>
      <c r="H45" s="10">
        <f>VLOOKUP(B45,Catalogue!$A$1:$F$51,5,)</f>
        <v>124</v>
      </c>
      <c r="I45" s="10">
        <f>VLOOKUP(B45,Catalogue!$A$1:$F$51,6,)</f>
        <v>140.12</v>
      </c>
      <c r="J45" s="11">
        <f t="shared" si="0"/>
        <v>1116</v>
      </c>
      <c r="K45" s="11">
        <f t="shared" si="1"/>
        <v>1261.08</v>
      </c>
      <c r="L45" s="12">
        <f t="shared" si="2"/>
        <v>145.07999999999993</v>
      </c>
      <c r="M45" s="21">
        <f t="shared" si="3"/>
        <v>13</v>
      </c>
      <c r="N45" s="21" t="str">
        <f t="shared" si="4"/>
        <v>Feb</v>
      </c>
      <c r="O45" s="21">
        <f t="shared" si="5"/>
        <v>2023</v>
      </c>
    </row>
    <row r="46" spans="1:15" ht="13.8" x14ac:dyDescent="0.25">
      <c r="A46" s="9">
        <v>44971</v>
      </c>
      <c r="B46" s="10" t="s">
        <v>93</v>
      </c>
      <c r="C46" s="10" t="str">
        <f>VLOOKUP(B46,Catalogue!$A$1:$F$51,2,)</f>
        <v>Kellogg’s Corn Flakes</v>
      </c>
      <c r="D46" s="10" t="str">
        <f>VLOOKUP(B46,Catalogue!$A$1:$F$51,3,)</f>
        <v>Packaged Foods</v>
      </c>
      <c r="E46" s="10">
        <v>13</v>
      </c>
      <c r="F46" s="10" t="s">
        <v>10</v>
      </c>
      <c r="G46" s="10" t="s">
        <v>12</v>
      </c>
      <c r="H46" s="10">
        <f>VLOOKUP(B46,Catalogue!$A$1:$F$51,5,)</f>
        <v>105</v>
      </c>
      <c r="I46" s="10">
        <f>VLOOKUP(B46,Catalogue!$A$1:$F$51,6,)</f>
        <v>117.6</v>
      </c>
      <c r="J46" s="11">
        <f t="shared" si="0"/>
        <v>1365</v>
      </c>
      <c r="K46" s="11">
        <f t="shared" si="1"/>
        <v>1528.8</v>
      </c>
      <c r="L46" s="12">
        <f t="shared" si="2"/>
        <v>163.79999999999995</v>
      </c>
      <c r="M46" s="21">
        <f t="shared" si="3"/>
        <v>14</v>
      </c>
      <c r="N46" s="21" t="str">
        <f t="shared" si="4"/>
        <v>Feb</v>
      </c>
      <c r="O46" s="21">
        <f t="shared" si="5"/>
        <v>2023</v>
      </c>
    </row>
    <row r="47" spans="1:15" ht="13.8" x14ac:dyDescent="0.25">
      <c r="A47" s="13">
        <v>44972</v>
      </c>
      <c r="B47" s="14" t="s">
        <v>78</v>
      </c>
      <c r="C47" s="10" t="str">
        <f>VLOOKUP(B47,Catalogue!$A$1:$F$51,2,)</f>
        <v>Sunfeast Biscuits</v>
      </c>
      <c r="D47" s="10" t="str">
        <f>VLOOKUP(B47,Catalogue!$A$1:$F$51,3,)</f>
        <v>Packaged Foods</v>
      </c>
      <c r="E47" s="14">
        <v>3</v>
      </c>
      <c r="F47" s="14" t="s">
        <v>10</v>
      </c>
      <c r="G47" s="14" t="s">
        <v>11</v>
      </c>
      <c r="H47" s="10">
        <f>VLOOKUP(B47,Catalogue!$A$1:$F$51,5,)</f>
        <v>10</v>
      </c>
      <c r="I47" s="10">
        <f>VLOOKUP(B47,Catalogue!$A$1:$F$51,6,)</f>
        <v>11.2</v>
      </c>
      <c r="J47" s="11">
        <f t="shared" si="0"/>
        <v>30</v>
      </c>
      <c r="K47" s="11">
        <f t="shared" si="1"/>
        <v>33.599999999999994</v>
      </c>
      <c r="L47" s="12">
        <f t="shared" si="2"/>
        <v>3.5999999999999943</v>
      </c>
      <c r="M47" s="21">
        <f t="shared" si="3"/>
        <v>15</v>
      </c>
      <c r="N47" s="21" t="str">
        <f t="shared" si="4"/>
        <v>Feb</v>
      </c>
      <c r="O47" s="21">
        <f t="shared" si="5"/>
        <v>2023</v>
      </c>
    </row>
    <row r="48" spans="1:15" ht="13.8" x14ac:dyDescent="0.25">
      <c r="A48" s="9">
        <v>44973</v>
      </c>
      <c r="B48" s="10" t="s">
        <v>113</v>
      </c>
      <c r="C48" s="10" t="str">
        <f>VLOOKUP(B48,Catalogue!$A$1:$F$51,2,)</f>
        <v>Lizol Floor Cleaner</v>
      </c>
      <c r="D48" s="10" t="str">
        <f>VLOOKUP(B48,Catalogue!$A$1:$F$51,3,)</f>
        <v>Household Cleaning</v>
      </c>
      <c r="E48" s="10">
        <v>12</v>
      </c>
      <c r="F48" s="10" t="s">
        <v>11</v>
      </c>
      <c r="G48" s="10" t="s">
        <v>12</v>
      </c>
      <c r="H48" s="10">
        <f>VLOOKUP(B48,Catalogue!$A$1:$F$51,5,)</f>
        <v>10</v>
      </c>
      <c r="I48" s="10">
        <f>VLOOKUP(B48,Catalogue!$A$1:$F$51,6,)</f>
        <v>11.3</v>
      </c>
      <c r="J48" s="11">
        <f t="shared" si="0"/>
        <v>120</v>
      </c>
      <c r="K48" s="11">
        <f t="shared" si="1"/>
        <v>135.60000000000002</v>
      </c>
      <c r="L48" s="12">
        <f t="shared" si="2"/>
        <v>15.600000000000023</v>
      </c>
      <c r="M48" s="21">
        <f t="shared" si="3"/>
        <v>16</v>
      </c>
      <c r="N48" s="21" t="str">
        <f t="shared" si="4"/>
        <v>Feb</v>
      </c>
      <c r="O48" s="21">
        <f t="shared" si="5"/>
        <v>2023</v>
      </c>
    </row>
    <row r="49" spans="1:15" ht="13.8" x14ac:dyDescent="0.25">
      <c r="A49" s="13">
        <v>44974</v>
      </c>
      <c r="B49" s="14" t="s">
        <v>87</v>
      </c>
      <c r="C49" s="10" t="str">
        <f>VLOOKUP(B49,Catalogue!$A$1:$F$51,2,)</f>
        <v>Haldiram's Bhujia</v>
      </c>
      <c r="D49" s="10" t="str">
        <f>VLOOKUP(B49,Catalogue!$A$1:$F$51,3,)</f>
        <v>Packaged Foods</v>
      </c>
      <c r="E49" s="14">
        <v>7</v>
      </c>
      <c r="F49" s="14" t="s">
        <v>13</v>
      </c>
      <c r="G49" s="14" t="s">
        <v>11</v>
      </c>
      <c r="H49" s="10">
        <f>VLOOKUP(B49,Catalogue!$A$1:$F$51,5,)</f>
        <v>12</v>
      </c>
      <c r="I49" s="10">
        <f>VLOOKUP(B49,Catalogue!$A$1:$F$51,6,)</f>
        <v>16.920000000000002</v>
      </c>
      <c r="J49" s="11">
        <f t="shared" si="0"/>
        <v>84</v>
      </c>
      <c r="K49" s="11">
        <f t="shared" si="1"/>
        <v>118.44000000000001</v>
      </c>
      <c r="L49" s="12">
        <f t="shared" si="2"/>
        <v>34.440000000000012</v>
      </c>
      <c r="M49" s="21">
        <f t="shared" si="3"/>
        <v>17</v>
      </c>
      <c r="N49" s="21" t="str">
        <f t="shared" si="4"/>
        <v>Feb</v>
      </c>
      <c r="O49" s="21">
        <f t="shared" si="5"/>
        <v>2023</v>
      </c>
    </row>
    <row r="50" spans="1:15" ht="13.8" x14ac:dyDescent="0.25">
      <c r="A50" s="9">
        <v>44975</v>
      </c>
      <c r="B50" s="10" t="s">
        <v>156</v>
      </c>
      <c r="C50" s="10" t="str">
        <f>VLOOKUP(B50,Catalogue!$A$1:$F$51,2,)</f>
        <v>Everteen Wipes</v>
      </c>
      <c r="D50" s="10" t="str">
        <f>VLOOKUP(B50,Catalogue!$A$1:$F$51,3,)</f>
        <v>Paper &amp; Essentials</v>
      </c>
      <c r="E50" s="10">
        <v>15</v>
      </c>
      <c r="F50" s="10" t="s">
        <v>13</v>
      </c>
      <c r="G50" s="10" t="s">
        <v>12</v>
      </c>
      <c r="H50" s="10">
        <f>VLOOKUP(B50,Catalogue!$A$1:$F$51,5,)</f>
        <v>123</v>
      </c>
      <c r="I50" s="10">
        <f>VLOOKUP(B50,Catalogue!$A$1:$F$51,6,)</f>
        <v>135.30000000000001</v>
      </c>
      <c r="J50" s="11">
        <f t="shared" si="0"/>
        <v>1845</v>
      </c>
      <c r="K50" s="11">
        <f t="shared" si="1"/>
        <v>2029.5000000000002</v>
      </c>
      <c r="L50" s="12">
        <f t="shared" si="2"/>
        <v>184.50000000000023</v>
      </c>
      <c r="M50" s="21">
        <f t="shared" si="3"/>
        <v>18</v>
      </c>
      <c r="N50" s="21" t="str">
        <f t="shared" si="4"/>
        <v>Feb</v>
      </c>
      <c r="O50" s="21">
        <f t="shared" si="5"/>
        <v>2023</v>
      </c>
    </row>
    <row r="51" spans="1:15" ht="13.8" x14ac:dyDescent="0.25">
      <c r="A51" s="13">
        <v>44976</v>
      </c>
      <c r="B51" s="14" t="s">
        <v>78</v>
      </c>
      <c r="C51" s="10" t="str">
        <f>VLOOKUP(B51,Catalogue!$A$1:$F$51,2,)</f>
        <v>Sunfeast Biscuits</v>
      </c>
      <c r="D51" s="10" t="str">
        <f>VLOOKUP(B51,Catalogue!$A$1:$F$51,3,)</f>
        <v>Packaged Foods</v>
      </c>
      <c r="E51" s="14">
        <v>8</v>
      </c>
      <c r="F51" s="14" t="s">
        <v>11</v>
      </c>
      <c r="G51" s="14" t="s">
        <v>12</v>
      </c>
      <c r="H51" s="10">
        <f>VLOOKUP(B51,Catalogue!$A$1:$F$51,5,)</f>
        <v>10</v>
      </c>
      <c r="I51" s="10">
        <f>VLOOKUP(B51,Catalogue!$A$1:$F$51,6,)</f>
        <v>11.2</v>
      </c>
      <c r="J51" s="11">
        <f t="shared" si="0"/>
        <v>80</v>
      </c>
      <c r="K51" s="11">
        <f t="shared" si="1"/>
        <v>89.6</v>
      </c>
      <c r="L51" s="12">
        <f t="shared" si="2"/>
        <v>9.5999999999999943</v>
      </c>
      <c r="M51" s="21">
        <f t="shared" si="3"/>
        <v>19</v>
      </c>
      <c r="N51" s="21" t="str">
        <f t="shared" si="4"/>
        <v>Feb</v>
      </c>
      <c r="O51" s="21">
        <f t="shared" si="5"/>
        <v>2023</v>
      </c>
    </row>
    <row r="52" spans="1:15" ht="13.8" x14ac:dyDescent="0.25">
      <c r="A52" s="9">
        <v>44977</v>
      </c>
      <c r="B52" s="10" t="s">
        <v>116</v>
      </c>
      <c r="C52" s="10" t="str">
        <f>VLOOKUP(B52,Catalogue!$A$1:$F$51,2,)</f>
        <v>Domex Disinfectant</v>
      </c>
      <c r="D52" s="10" t="str">
        <f>VLOOKUP(B52,Catalogue!$A$1:$F$51,3,)</f>
        <v>Household Cleaning</v>
      </c>
      <c r="E52" s="10">
        <v>5</v>
      </c>
      <c r="F52" s="10" t="s">
        <v>10</v>
      </c>
      <c r="G52" s="10" t="s">
        <v>11</v>
      </c>
      <c r="H52" s="10">
        <f>VLOOKUP(B52,Catalogue!$A$1:$F$51,5,)</f>
        <v>123</v>
      </c>
      <c r="I52" s="10">
        <f>VLOOKUP(B52,Catalogue!$A$1:$F$51,6,)</f>
        <v>173.43</v>
      </c>
      <c r="J52" s="11">
        <f t="shared" si="0"/>
        <v>615</v>
      </c>
      <c r="K52" s="11">
        <f t="shared" si="1"/>
        <v>867.15000000000009</v>
      </c>
      <c r="L52" s="12">
        <f t="shared" si="2"/>
        <v>252.15000000000009</v>
      </c>
      <c r="M52" s="21">
        <f t="shared" si="3"/>
        <v>20</v>
      </c>
      <c r="N52" s="21" t="str">
        <f t="shared" si="4"/>
        <v>Feb</v>
      </c>
      <c r="O52" s="21">
        <f t="shared" si="5"/>
        <v>2023</v>
      </c>
    </row>
    <row r="53" spans="1:15" ht="13.8" x14ac:dyDescent="0.25">
      <c r="A53" s="13">
        <v>44978</v>
      </c>
      <c r="B53" s="14" t="s">
        <v>36</v>
      </c>
      <c r="C53" s="10" t="str">
        <f>VLOOKUP(B53,Catalogue!$A$1:$F$51,2,)</f>
        <v>Himalaya Face Wash</v>
      </c>
      <c r="D53" s="10" t="str">
        <f>VLOOKUP(B53,Catalogue!$A$1:$F$51,3,)</f>
        <v>Personal Care</v>
      </c>
      <c r="E53" s="14">
        <v>20</v>
      </c>
      <c r="F53" s="14" t="s">
        <v>10</v>
      </c>
      <c r="G53" s="14" t="s">
        <v>12</v>
      </c>
      <c r="H53" s="10">
        <f>VLOOKUP(B53,Catalogue!$A$1:$F$51,5,)</f>
        <v>16</v>
      </c>
      <c r="I53" s="10">
        <f>VLOOKUP(B53,Catalogue!$A$1:$F$51,6,)</f>
        <v>17.600000000000001</v>
      </c>
      <c r="J53" s="11">
        <f t="shared" si="0"/>
        <v>320</v>
      </c>
      <c r="K53" s="11">
        <f t="shared" si="1"/>
        <v>352</v>
      </c>
      <c r="L53" s="12">
        <f t="shared" si="2"/>
        <v>32</v>
      </c>
      <c r="M53" s="21">
        <f t="shared" si="3"/>
        <v>21</v>
      </c>
      <c r="N53" s="21" t="str">
        <f t="shared" si="4"/>
        <v>Feb</v>
      </c>
      <c r="O53" s="21">
        <f t="shared" si="5"/>
        <v>2023</v>
      </c>
    </row>
    <row r="54" spans="1:15" ht="13.8" x14ac:dyDescent="0.25">
      <c r="A54" s="9">
        <v>44979</v>
      </c>
      <c r="B54" s="10" t="s">
        <v>96</v>
      </c>
      <c r="C54" s="10" t="str">
        <f>VLOOKUP(B54,Catalogue!$A$1:$F$51,2,)</f>
        <v>Britannia Cake</v>
      </c>
      <c r="D54" s="10" t="str">
        <f>VLOOKUP(B54,Catalogue!$A$1:$F$51,3,)</f>
        <v>Packaged Foods</v>
      </c>
      <c r="E54" s="10">
        <v>10</v>
      </c>
      <c r="F54" s="10" t="s">
        <v>11</v>
      </c>
      <c r="G54" s="10" t="s">
        <v>12</v>
      </c>
      <c r="H54" s="10">
        <f>VLOOKUP(B54,Catalogue!$A$1:$F$51,5,)</f>
        <v>44</v>
      </c>
      <c r="I54" s="10">
        <f>VLOOKUP(B54,Catalogue!$A$1:$F$51,6,)</f>
        <v>48.4</v>
      </c>
      <c r="J54" s="11">
        <f t="shared" si="0"/>
        <v>440</v>
      </c>
      <c r="K54" s="11">
        <f t="shared" si="1"/>
        <v>484</v>
      </c>
      <c r="L54" s="12">
        <f t="shared" si="2"/>
        <v>44</v>
      </c>
      <c r="M54" s="21">
        <f t="shared" si="3"/>
        <v>22</v>
      </c>
      <c r="N54" s="21" t="str">
        <f t="shared" si="4"/>
        <v>Feb</v>
      </c>
      <c r="O54" s="21">
        <f t="shared" si="5"/>
        <v>2023</v>
      </c>
    </row>
    <row r="55" spans="1:15" ht="13.8" x14ac:dyDescent="0.25">
      <c r="A55" s="13">
        <v>44980</v>
      </c>
      <c r="B55" s="14" t="s">
        <v>150</v>
      </c>
      <c r="C55" s="10" t="str">
        <f>VLOOKUP(B55,Catalogue!$A$1:$F$51,2,)</f>
        <v>Scott Toilet Paper</v>
      </c>
      <c r="D55" s="10" t="str">
        <f>VLOOKUP(B55,Catalogue!$A$1:$F$51,3,)</f>
        <v>Paper &amp; Essentials</v>
      </c>
      <c r="E55" s="14">
        <v>12</v>
      </c>
      <c r="F55" s="14" t="s">
        <v>10</v>
      </c>
      <c r="G55" s="14" t="s">
        <v>11</v>
      </c>
      <c r="H55" s="10">
        <f>VLOOKUP(B55,Catalogue!$A$1:$F$51,5,)</f>
        <v>16</v>
      </c>
      <c r="I55" s="10">
        <f>VLOOKUP(B55,Catalogue!$A$1:$F$51,6,)</f>
        <v>26.4</v>
      </c>
      <c r="J55" s="11">
        <f t="shared" si="0"/>
        <v>192</v>
      </c>
      <c r="K55" s="11">
        <f t="shared" si="1"/>
        <v>316.79999999999995</v>
      </c>
      <c r="L55" s="12">
        <f t="shared" si="2"/>
        <v>124.79999999999995</v>
      </c>
      <c r="M55" s="21">
        <f t="shared" si="3"/>
        <v>23</v>
      </c>
      <c r="N55" s="21" t="str">
        <f t="shared" si="4"/>
        <v>Feb</v>
      </c>
      <c r="O55" s="21">
        <f t="shared" si="5"/>
        <v>2023</v>
      </c>
    </row>
    <row r="56" spans="1:15" ht="13.8" x14ac:dyDescent="0.25">
      <c r="A56" s="9">
        <v>44981</v>
      </c>
      <c r="B56" s="10" t="s">
        <v>162</v>
      </c>
      <c r="C56" s="10" t="str">
        <f>VLOOKUP(B56,Catalogue!$A$1:$F$51,2,)</f>
        <v>Wet Wipes - Himalaya</v>
      </c>
      <c r="D56" s="10" t="str">
        <f>VLOOKUP(B56,Catalogue!$A$1:$F$51,3,)</f>
        <v>Paper &amp; Essentials</v>
      </c>
      <c r="E56" s="10">
        <v>5</v>
      </c>
      <c r="F56" s="10" t="s">
        <v>10</v>
      </c>
      <c r="G56" s="10" t="s">
        <v>12</v>
      </c>
      <c r="H56" s="10">
        <f>VLOOKUP(B56,Catalogue!$A$1:$F$51,5,)</f>
        <v>12</v>
      </c>
      <c r="I56" s="10">
        <f>VLOOKUP(B56,Catalogue!$A$1:$F$51,6,)</f>
        <v>17.52</v>
      </c>
      <c r="J56" s="11">
        <f t="shared" si="0"/>
        <v>60</v>
      </c>
      <c r="K56" s="11">
        <f t="shared" si="1"/>
        <v>87.6</v>
      </c>
      <c r="L56" s="12">
        <f t="shared" si="2"/>
        <v>27.599999999999994</v>
      </c>
      <c r="M56" s="21">
        <f t="shared" si="3"/>
        <v>24</v>
      </c>
      <c r="N56" s="21" t="str">
        <f t="shared" si="4"/>
        <v>Feb</v>
      </c>
      <c r="O56" s="21">
        <f t="shared" si="5"/>
        <v>2023</v>
      </c>
    </row>
    <row r="57" spans="1:15" ht="13.8" x14ac:dyDescent="0.25">
      <c r="A57" s="13">
        <v>44982</v>
      </c>
      <c r="B57" s="14" t="s">
        <v>150</v>
      </c>
      <c r="C57" s="10" t="str">
        <f>VLOOKUP(B57,Catalogue!$A$1:$F$51,2,)</f>
        <v>Scott Toilet Paper</v>
      </c>
      <c r="D57" s="10" t="str">
        <f>VLOOKUP(B57,Catalogue!$A$1:$F$51,3,)</f>
        <v>Paper &amp; Essentials</v>
      </c>
      <c r="E57" s="14">
        <v>3</v>
      </c>
      <c r="F57" s="14" t="s">
        <v>11</v>
      </c>
      <c r="G57" s="14" t="s">
        <v>11</v>
      </c>
      <c r="H57" s="10">
        <f>VLOOKUP(B57,Catalogue!$A$1:$F$51,5,)</f>
        <v>16</v>
      </c>
      <c r="I57" s="10">
        <f>VLOOKUP(B57,Catalogue!$A$1:$F$51,6,)</f>
        <v>26.4</v>
      </c>
      <c r="J57" s="11">
        <f t="shared" si="0"/>
        <v>48</v>
      </c>
      <c r="K57" s="11">
        <f t="shared" si="1"/>
        <v>79.199999999999989</v>
      </c>
      <c r="L57" s="12">
        <f t="shared" si="2"/>
        <v>31.199999999999989</v>
      </c>
      <c r="M57" s="21">
        <f t="shared" si="3"/>
        <v>25</v>
      </c>
      <c r="N57" s="21" t="str">
        <f t="shared" si="4"/>
        <v>Feb</v>
      </c>
      <c r="O57" s="21">
        <f t="shared" si="5"/>
        <v>2023</v>
      </c>
    </row>
    <row r="58" spans="1:15" ht="13.8" x14ac:dyDescent="0.25">
      <c r="A58" s="9">
        <v>44983</v>
      </c>
      <c r="B58" s="10" t="s">
        <v>147</v>
      </c>
      <c r="C58" s="10" t="str">
        <f>VLOOKUP(B58,Catalogue!$A$1:$F$51,2,)</f>
        <v>Stayfree Ultra</v>
      </c>
      <c r="D58" s="10" t="str">
        <f>VLOOKUP(B58,Catalogue!$A$1:$F$51,3,)</f>
        <v>Paper &amp; Essentials</v>
      </c>
      <c r="E58" s="10">
        <v>8</v>
      </c>
      <c r="F58" s="10" t="s">
        <v>13</v>
      </c>
      <c r="G58" s="10" t="s">
        <v>12</v>
      </c>
      <c r="H58" s="10">
        <f>VLOOKUP(B58,Catalogue!$A$1:$F$51,5,)</f>
        <v>10</v>
      </c>
      <c r="I58" s="10">
        <f>VLOOKUP(B58,Catalogue!$A$1:$F$51,6,)</f>
        <v>14.100000000000001</v>
      </c>
      <c r="J58" s="11">
        <f t="shared" si="0"/>
        <v>80</v>
      </c>
      <c r="K58" s="11">
        <f t="shared" si="1"/>
        <v>112.80000000000001</v>
      </c>
      <c r="L58" s="12">
        <f t="shared" si="2"/>
        <v>32.800000000000011</v>
      </c>
      <c r="M58" s="21">
        <f t="shared" si="3"/>
        <v>26</v>
      </c>
      <c r="N58" s="21" t="str">
        <f t="shared" si="4"/>
        <v>Feb</v>
      </c>
      <c r="O58" s="21">
        <f t="shared" si="5"/>
        <v>2023</v>
      </c>
    </row>
    <row r="59" spans="1:15" ht="13.8" x14ac:dyDescent="0.25">
      <c r="A59" s="13">
        <v>44984</v>
      </c>
      <c r="B59" s="14" t="s">
        <v>84</v>
      </c>
      <c r="C59" s="10" t="str">
        <f>VLOOKUP(B59,Catalogue!$A$1:$F$51,2,)</f>
        <v>MTR Ready Curry</v>
      </c>
      <c r="D59" s="10" t="str">
        <f>VLOOKUP(B59,Catalogue!$A$1:$F$51,3,)</f>
        <v>Packaged Foods</v>
      </c>
      <c r="E59" s="14">
        <v>7</v>
      </c>
      <c r="F59" s="14" t="s">
        <v>13</v>
      </c>
      <c r="G59" s="14" t="s">
        <v>11</v>
      </c>
      <c r="H59" s="10">
        <f>VLOOKUP(B59,Catalogue!$A$1:$F$51,5,)</f>
        <v>136</v>
      </c>
      <c r="I59" s="10">
        <f>VLOOKUP(B59,Catalogue!$A$1:$F$51,6,)</f>
        <v>153.68</v>
      </c>
      <c r="J59" s="11">
        <f t="shared" si="0"/>
        <v>952</v>
      </c>
      <c r="K59" s="11">
        <f t="shared" si="1"/>
        <v>1075.76</v>
      </c>
      <c r="L59" s="12">
        <f t="shared" si="2"/>
        <v>123.75999999999999</v>
      </c>
      <c r="M59" s="21">
        <f t="shared" si="3"/>
        <v>27</v>
      </c>
      <c r="N59" s="21" t="str">
        <f t="shared" si="4"/>
        <v>Feb</v>
      </c>
      <c r="O59" s="21">
        <f t="shared" si="5"/>
        <v>2023</v>
      </c>
    </row>
    <row r="60" spans="1:15" ht="13.8" x14ac:dyDescent="0.25">
      <c r="A60" s="9">
        <v>44985</v>
      </c>
      <c r="B60" s="10" t="s">
        <v>74</v>
      </c>
      <c r="C60" s="10" t="str">
        <f>VLOOKUP(B60,Catalogue!$A$1:$F$51,2,)</f>
        <v>Maggi Noodles</v>
      </c>
      <c r="D60" s="10" t="str">
        <f>VLOOKUP(B60,Catalogue!$A$1:$F$51,3,)</f>
        <v>Packaged Foods</v>
      </c>
      <c r="E60" s="10">
        <v>6</v>
      </c>
      <c r="F60" s="10" t="s">
        <v>11</v>
      </c>
      <c r="G60" s="10" t="s">
        <v>12</v>
      </c>
      <c r="H60" s="10">
        <f>VLOOKUP(B60,Catalogue!$A$1:$F$51,5,)</f>
        <v>16</v>
      </c>
      <c r="I60" s="10">
        <f>VLOOKUP(B60,Catalogue!$A$1:$F$51,6,)</f>
        <v>21.12</v>
      </c>
      <c r="J60" s="11">
        <f t="shared" si="0"/>
        <v>96</v>
      </c>
      <c r="K60" s="11">
        <f t="shared" si="1"/>
        <v>126.72</v>
      </c>
      <c r="L60" s="12">
        <f t="shared" si="2"/>
        <v>30.72</v>
      </c>
      <c r="M60" s="21">
        <f t="shared" si="3"/>
        <v>28</v>
      </c>
      <c r="N60" s="21" t="str">
        <f t="shared" si="4"/>
        <v>Feb</v>
      </c>
      <c r="O60" s="21">
        <f t="shared" si="5"/>
        <v>2023</v>
      </c>
    </row>
    <row r="61" spans="1:15" ht="13.8" x14ac:dyDescent="0.25">
      <c r="A61" s="13">
        <v>44986</v>
      </c>
      <c r="B61" s="14" t="s">
        <v>156</v>
      </c>
      <c r="C61" s="10" t="str">
        <f>VLOOKUP(B61,Catalogue!$A$1:$F$51,2,)</f>
        <v>Everteen Wipes</v>
      </c>
      <c r="D61" s="10" t="str">
        <f>VLOOKUP(B61,Catalogue!$A$1:$F$51,3,)</f>
        <v>Paper &amp; Essentials</v>
      </c>
      <c r="E61" s="14">
        <v>1</v>
      </c>
      <c r="F61" s="14" t="s">
        <v>10</v>
      </c>
      <c r="G61" s="14" t="s">
        <v>12</v>
      </c>
      <c r="H61" s="10">
        <f>VLOOKUP(B61,Catalogue!$A$1:$F$51,5,)</f>
        <v>123</v>
      </c>
      <c r="I61" s="10">
        <f>VLOOKUP(B61,Catalogue!$A$1:$F$51,6,)</f>
        <v>135.30000000000001</v>
      </c>
      <c r="J61" s="11">
        <f t="shared" si="0"/>
        <v>123</v>
      </c>
      <c r="K61" s="11">
        <f t="shared" si="1"/>
        <v>135.30000000000001</v>
      </c>
      <c r="L61" s="12">
        <f t="shared" si="2"/>
        <v>12.300000000000011</v>
      </c>
      <c r="M61" s="21">
        <f t="shared" si="3"/>
        <v>1</v>
      </c>
      <c r="N61" s="21" t="str">
        <f t="shared" si="4"/>
        <v>Mar</v>
      </c>
      <c r="O61" s="21">
        <f t="shared" si="5"/>
        <v>2023</v>
      </c>
    </row>
    <row r="62" spans="1:15" ht="13.8" x14ac:dyDescent="0.25">
      <c r="A62" s="9">
        <v>44987</v>
      </c>
      <c r="B62" s="10" t="s">
        <v>99</v>
      </c>
      <c r="C62" s="10" t="str">
        <f>VLOOKUP(B62,Catalogue!$A$1:$F$51,2,)</f>
        <v>Yippee Noodles</v>
      </c>
      <c r="D62" s="10" t="str">
        <f>VLOOKUP(B62,Catalogue!$A$1:$F$51,3,)</f>
        <v>Packaged Foods</v>
      </c>
      <c r="E62" s="10">
        <v>14</v>
      </c>
      <c r="F62" s="10" t="s">
        <v>10</v>
      </c>
      <c r="G62" s="10" t="s">
        <v>11</v>
      </c>
      <c r="H62" s="10">
        <f>VLOOKUP(B62,Catalogue!$A$1:$F$51,5,)</f>
        <v>71</v>
      </c>
      <c r="I62" s="10">
        <f>VLOOKUP(B62,Catalogue!$A$1:$F$51,6,)</f>
        <v>95.85</v>
      </c>
      <c r="J62" s="11">
        <f t="shared" si="0"/>
        <v>994</v>
      </c>
      <c r="K62" s="11">
        <f t="shared" si="1"/>
        <v>1341.8999999999999</v>
      </c>
      <c r="L62" s="12">
        <f t="shared" si="2"/>
        <v>347.89999999999986</v>
      </c>
      <c r="M62" s="21">
        <f t="shared" si="3"/>
        <v>2</v>
      </c>
      <c r="N62" s="21" t="str">
        <f t="shared" si="4"/>
        <v>Mar</v>
      </c>
      <c r="O62" s="21">
        <f t="shared" si="5"/>
        <v>2023</v>
      </c>
    </row>
    <row r="63" spans="1:15" ht="13.8" x14ac:dyDescent="0.25">
      <c r="A63" s="13">
        <v>44988</v>
      </c>
      <c r="B63" s="14" t="s">
        <v>99</v>
      </c>
      <c r="C63" s="10" t="str">
        <f>VLOOKUP(B63,Catalogue!$A$1:$F$51,2,)</f>
        <v>Yippee Noodles</v>
      </c>
      <c r="D63" s="10" t="str">
        <f>VLOOKUP(B63,Catalogue!$A$1:$F$51,3,)</f>
        <v>Packaged Foods</v>
      </c>
      <c r="E63" s="14">
        <v>20</v>
      </c>
      <c r="F63" s="14" t="s">
        <v>11</v>
      </c>
      <c r="G63" s="14" t="s">
        <v>12</v>
      </c>
      <c r="H63" s="10">
        <f>VLOOKUP(B63,Catalogue!$A$1:$F$51,5,)</f>
        <v>71</v>
      </c>
      <c r="I63" s="10">
        <f>VLOOKUP(B63,Catalogue!$A$1:$F$51,6,)</f>
        <v>95.85</v>
      </c>
      <c r="J63" s="11">
        <f t="shared" si="0"/>
        <v>1420</v>
      </c>
      <c r="K63" s="11">
        <f t="shared" si="1"/>
        <v>1917</v>
      </c>
      <c r="L63" s="12">
        <f t="shared" si="2"/>
        <v>497</v>
      </c>
      <c r="M63" s="21">
        <f t="shared" si="3"/>
        <v>3</v>
      </c>
      <c r="N63" s="21" t="str">
        <f t="shared" si="4"/>
        <v>Mar</v>
      </c>
      <c r="O63" s="21">
        <f t="shared" si="5"/>
        <v>2023</v>
      </c>
    </row>
    <row r="64" spans="1:15" ht="13.8" x14ac:dyDescent="0.25">
      <c r="A64" s="9">
        <v>44989</v>
      </c>
      <c r="B64" s="10" t="s">
        <v>93</v>
      </c>
      <c r="C64" s="10" t="str">
        <f>VLOOKUP(B64,Catalogue!$A$1:$F$51,2,)</f>
        <v>Kellogg’s Corn Flakes</v>
      </c>
      <c r="D64" s="10" t="str">
        <f>VLOOKUP(B64,Catalogue!$A$1:$F$51,3,)</f>
        <v>Packaged Foods</v>
      </c>
      <c r="E64" s="10">
        <v>13</v>
      </c>
      <c r="F64" s="10" t="s">
        <v>10</v>
      </c>
      <c r="G64" s="10" t="s">
        <v>12</v>
      </c>
      <c r="H64" s="10">
        <f>VLOOKUP(B64,Catalogue!$A$1:$F$51,5,)</f>
        <v>105</v>
      </c>
      <c r="I64" s="10">
        <f>VLOOKUP(B64,Catalogue!$A$1:$F$51,6,)</f>
        <v>117.6</v>
      </c>
      <c r="J64" s="11">
        <f t="shared" si="0"/>
        <v>1365</v>
      </c>
      <c r="K64" s="11">
        <f t="shared" si="1"/>
        <v>1528.8</v>
      </c>
      <c r="L64" s="12">
        <f t="shared" si="2"/>
        <v>163.79999999999995</v>
      </c>
      <c r="M64" s="21">
        <f t="shared" si="3"/>
        <v>4</v>
      </c>
      <c r="N64" s="21" t="str">
        <f t="shared" si="4"/>
        <v>Mar</v>
      </c>
      <c r="O64" s="21">
        <f t="shared" si="5"/>
        <v>2023</v>
      </c>
    </row>
    <row r="65" spans="1:15" ht="13.8" x14ac:dyDescent="0.25">
      <c r="A65" s="13">
        <v>44990</v>
      </c>
      <c r="B65" s="14" t="s">
        <v>128</v>
      </c>
      <c r="C65" s="10" t="str">
        <f>VLOOKUP(B65,Catalogue!$A$1:$F$51,2,)</f>
        <v>Exo Dishwash Bar</v>
      </c>
      <c r="D65" s="10" t="str">
        <f>VLOOKUP(B65,Catalogue!$A$1:$F$51,3,)</f>
        <v>Household Cleaning</v>
      </c>
      <c r="E65" s="14">
        <v>10</v>
      </c>
      <c r="F65" s="14" t="s">
        <v>10</v>
      </c>
      <c r="G65" s="14" t="s">
        <v>11</v>
      </c>
      <c r="H65" s="10">
        <f>VLOOKUP(B65,Catalogue!$A$1:$F$51,5,)</f>
        <v>98</v>
      </c>
      <c r="I65" s="10">
        <f>VLOOKUP(B65,Catalogue!$A$1:$F$51,6,)</f>
        <v>132.30000000000001</v>
      </c>
      <c r="J65" s="11">
        <f t="shared" si="0"/>
        <v>980</v>
      </c>
      <c r="K65" s="11">
        <f t="shared" si="1"/>
        <v>1323</v>
      </c>
      <c r="L65" s="12">
        <f t="shared" si="2"/>
        <v>343</v>
      </c>
      <c r="M65" s="21">
        <f t="shared" si="3"/>
        <v>5</v>
      </c>
      <c r="N65" s="21" t="str">
        <f t="shared" si="4"/>
        <v>Mar</v>
      </c>
      <c r="O65" s="21">
        <f t="shared" si="5"/>
        <v>2023</v>
      </c>
    </row>
    <row r="66" spans="1:15" ht="13.8" x14ac:dyDescent="0.25">
      <c r="A66" s="9">
        <v>44991</v>
      </c>
      <c r="B66" s="10" t="s">
        <v>45</v>
      </c>
      <c r="C66" s="10" t="str">
        <f>VLOOKUP(B66,Catalogue!$A$1:$F$51,2,)</f>
        <v>Coca-Cola Can</v>
      </c>
      <c r="D66" s="10" t="str">
        <f>VLOOKUP(B66,Catalogue!$A$1:$F$51,3,)</f>
        <v>Beverages</v>
      </c>
      <c r="E66" s="10">
        <v>20</v>
      </c>
      <c r="F66" s="10" t="s">
        <v>11</v>
      </c>
      <c r="G66" s="10" t="s">
        <v>12</v>
      </c>
      <c r="H66" s="10">
        <f>VLOOKUP(B66,Catalogue!$A$1:$F$51,5,)</f>
        <v>136</v>
      </c>
      <c r="I66" s="10">
        <f>VLOOKUP(B66,Catalogue!$A$1:$F$51,6,)</f>
        <v>179.52</v>
      </c>
      <c r="J66" s="11">
        <f t="shared" ref="J66:J129" si="6">E66*H66</f>
        <v>2720</v>
      </c>
      <c r="K66" s="11">
        <f t="shared" ref="K66:K129" si="7">E66*I66</f>
        <v>3590.4</v>
      </c>
      <c r="L66" s="12">
        <f t="shared" si="2"/>
        <v>870.40000000000009</v>
      </c>
      <c r="M66" s="21">
        <f t="shared" si="3"/>
        <v>6</v>
      </c>
      <c r="N66" s="21" t="str">
        <f t="shared" si="4"/>
        <v>Mar</v>
      </c>
      <c r="O66" s="21">
        <f t="shared" si="5"/>
        <v>2023</v>
      </c>
    </row>
    <row r="67" spans="1:15" ht="13.8" x14ac:dyDescent="0.25">
      <c r="A67" s="13">
        <v>44992</v>
      </c>
      <c r="B67" s="14" t="s">
        <v>159</v>
      </c>
      <c r="C67" s="10" t="str">
        <f>VLOOKUP(B67,Catalogue!$A$1:$F$51,2,)</f>
        <v>Premier Facial Tissues</v>
      </c>
      <c r="D67" s="10" t="str">
        <f>VLOOKUP(B67,Catalogue!$A$1:$F$51,3,)</f>
        <v>Paper &amp; Essentials</v>
      </c>
      <c r="E67" s="14">
        <v>18</v>
      </c>
      <c r="F67" s="14" t="s">
        <v>13</v>
      </c>
      <c r="G67" s="14" t="s">
        <v>11</v>
      </c>
      <c r="H67" s="10">
        <f>VLOOKUP(B67,Catalogue!$A$1:$F$51,5,)</f>
        <v>136</v>
      </c>
      <c r="I67" s="10">
        <f>VLOOKUP(B67,Catalogue!$A$1:$F$51,6,)</f>
        <v>183.6</v>
      </c>
      <c r="J67" s="11">
        <f t="shared" si="6"/>
        <v>2448</v>
      </c>
      <c r="K67" s="11">
        <f t="shared" si="7"/>
        <v>3304.7999999999997</v>
      </c>
      <c r="L67" s="12">
        <f t="shared" ref="L67:L130" si="8">K67-J67</f>
        <v>856.79999999999973</v>
      </c>
      <c r="M67" s="21">
        <f t="shared" ref="M67:M130" si="9">DAY(A67)</f>
        <v>7</v>
      </c>
      <c r="N67" s="21" t="str">
        <f t="shared" ref="N67:N130" si="10">TEXT(A67,"mmm")</f>
        <v>Mar</v>
      </c>
      <c r="O67" s="21">
        <f t="shared" ref="O67:O130" si="11">YEAR(A67)</f>
        <v>2023</v>
      </c>
    </row>
    <row r="68" spans="1:15" ht="13.8" x14ac:dyDescent="0.25">
      <c r="A68" s="9">
        <v>44993</v>
      </c>
      <c r="B68" s="10" t="s">
        <v>111</v>
      </c>
      <c r="C68" s="10" t="str">
        <f>VLOOKUP(B68,Catalogue!$A$1:$F$51,2,)</f>
        <v>Harpic Toilet Cleaner</v>
      </c>
      <c r="D68" s="10" t="str">
        <f>VLOOKUP(B68,Catalogue!$A$1:$F$51,3,)</f>
        <v>Household Cleaning</v>
      </c>
      <c r="E68" s="10">
        <v>20</v>
      </c>
      <c r="F68" s="10" t="s">
        <v>13</v>
      </c>
      <c r="G68" s="10" t="s">
        <v>12</v>
      </c>
      <c r="H68" s="10">
        <f>VLOOKUP(B68,Catalogue!$A$1:$F$51,5,)</f>
        <v>16</v>
      </c>
      <c r="I68" s="10">
        <f>VLOOKUP(B68,Catalogue!$A$1:$F$51,6,)</f>
        <v>18.240000000000002</v>
      </c>
      <c r="J68" s="11">
        <f t="shared" si="6"/>
        <v>320</v>
      </c>
      <c r="K68" s="11">
        <f t="shared" si="7"/>
        <v>364.80000000000007</v>
      </c>
      <c r="L68" s="12">
        <f t="shared" si="8"/>
        <v>44.800000000000068</v>
      </c>
      <c r="M68" s="21">
        <f t="shared" si="9"/>
        <v>8</v>
      </c>
      <c r="N68" s="21" t="str">
        <f t="shared" si="10"/>
        <v>Mar</v>
      </c>
      <c r="O68" s="21">
        <f t="shared" si="11"/>
        <v>2023</v>
      </c>
    </row>
    <row r="69" spans="1:15" ht="13.8" x14ac:dyDescent="0.25">
      <c r="A69" s="13">
        <v>44994</v>
      </c>
      <c r="B69" s="14" t="s">
        <v>125</v>
      </c>
      <c r="C69" s="10" t="str">
        <f>VLOOKUP(B69,Catalogue!$A$1:$F$51,2,)</f>
        <v>Pril Dishwash Liquid</v>
      </c>
      <c r="D69" s="10" t="str">
        <f>VLOOKUP(B69,Catalogue!$A$1:$F$51,3,)</f>
        <v>Household Cleaning</v>
      </c>
      <c r="E69" s="14">
        <v>3</v>
      </c>
      <c r="F69" s="14" t="s">
        <v>11</v>
      </c>
      <c r="G69" s="14" t="s">
        <v>11</v>
      </c>
      <c r="H69" s="10">
        <f>VLOOKUP(B69,Catalogue!$A$1:$F$51,5,)</f>
        <v>63</v>
      </c>
      <c r="I69" s="10">
        <f>VLOOKUP(B69,Catalogue!$A$1:$F$51,6,)</f>
        <v>69.3</v>
      </c>
      <c r="J69" s="11">
        <f t="shared" si="6"/>
        <v>189</v>
      </c>
      <c r="K69" s="11">
        <f t="shared" si="7"/>
        <v>207.89999999999998</v>
      </c>
      <c r="L69" s="12">
        <f t="shared" si="8"/>
        <v>18.899999999999977</v>
      </c>
      <c r="M69" s="21">
        <f t="shared" si="9"/>
        <v>9</v>
      </c>
      <c r="N69" s="21" t="str">
        <f t="shared" si="10"/>
        <v>Mar</v>
      </c>
      <c r="O69" s="21">
        <f t="shared" si="11"/>
        <v>2023</v>
      </c>
    </row>
    <row r="70" spans="1:15" ht="13.8" x14ac:dyDescent="0.25">
      <c r="A70" s="9">
        <v>44995</v>
      </c>
      <c r="B70" s="10" t="s">
        <v>39</v>
      </c>
      <c r="C70" s="10" t="str">
        <f>VLOOKUP(B70,Catalogue!$A$1:$F$51,2,)</f>
        <v>Vaseline Lip Care</v>
      </c>
      <c r="D70" s="10" t="str">
        <f>VLOOKUP(B70,Catalogue!$A$1:$F$51,3,)</f>
        <v>Personal Care</v>
      </c>
      <c r="E70" s="10">
        <v>17</v>
      </c>
      <c r="F70" s="10" t="s">
        <v>10</v>
      </c>
      <c r="G70" s="10" t="s">
        <v>12</v>
      </c>
      <c r="H70" s="10">
        <f>VLOOKUP(B70,Catalogue!$A$1:$F$51,5,)</f>
        <v>10</v>
      </c>
      <c r="I70" s="10">
        <f>VLOOKUP(B70,Catalogue!$A$1:$F$51,6,)</f>
        <v>13.5</v>
      </c>
      <c r="J70" s="11">
        <f t="shared" si="6"/>
        <v>170</v>
      </c>
      <c r="K70" s="11">
        <f t="shared" si="7"/>
        <v>229.5</v>
      </c>
      <c r="L70" s="12">
        <f t="shared" si="8"/>
        <v>59.5</v>
      </c>
      <c r="M70" s="21">
        <f t="shared" si="9"/>
        <v>10</v>
      </c>
      <c r="N70" s="21" t="str">
        <f t="shared" si="10"/>
        <v>Mar</v>
      </c>
      <c r="O70" s="21">
        <f t="shared" si="11"/>
        <v>2023</v>
      </c>
    </row>
    <row r="71" spans="1:15" ht="13.8" x14ac:dyDescent="0.25">
      <c r="A71" s="13">
        <v>44996</v>
      </c>
      <c r="B71" s="14" t="s">
        <v>14</v>
      </c>
      <c r="C71" s="10" t="str">
        <f>VLOOKUP(B71,Catalogue!$A$1:$F$51,2,)</f>
        <v>Dove Soap</v>
      </c>
      <c r="D71" s="10" t="str">
        <f>VLOOKUP(B71,Catalogue!$A$1:$F$51,3,)</f>
        <v>Personal Care</v>
      </c>
      <c r="E71" s="14">
        <v>13</v>
      </c>
      <c r="F71" s="14" t="s">
        <v>10</v>
      </c>
      <c r="G71" s="14" t="s">
        <v>12</v>
      </c>
      <c r="H71" s="10">
        <f>VLOOKUP(B71,Catalogue!$A$1:$F$51,5,)</f>
        <v>98</v>
      </c>
      <c r="I71" s="10">
        <f>VLOOKUP(B71,Catalogue!$A$1:$F$51,6,)</f>
        <v>129.36000000000001</v>
      </c>
      <c r="J71" s="11">
        <f t="shared" si="6"/>
        <v>1274</v>
      </c>
      <c r="K71" s="11">
        <f t="shared" si="7"/>
        <v>1681.6800000000003</v>
      </c>
      <c r="L71" s="12">
        <f t="shared" si="8"/>
        <v>407.68000000000029</v>
      </c>
      <c r="M71" s="21">
        <f t="shared" si="9"/>
        <v>11</v>
      </c>
      <c r="N71" s="21" t="str">
        <f t="shared" si="10"/>
        <v>Mar</v>
      </c>
      <c r="O71" s="21">
        <f t="shared" si="11"/>
        <v>2023</v>
      </c>
    </row>
    <row r="72" spans="1:15" ht="13.8" x14ac:dyDescent="0.25">
      <c r="A72" s="9">
        <v>44997</v>
      </c>
      <c r="B72" s="10" t="s">
        <v>111</v>
      </c>
      <c r="C72" s="10" t="str">
        <f>VLOOKUP(B72,Catalogue!$A$1:$F$51,2,)</f>
        <v>Harpic Toilet Cleaner</v>
      </c>
      <c r="D72" s="10" t="str">
        <f>VLOOKUP(B72,Catalogue!$A$1:$F$51,3,)</f>
        <v>Household Cleaning</v>
      </c>
      <c r="E72" s="10">
        <v>8</v>
      </c>
      <c r="F72" s="10" t="s">
        <v>11</v>
      </c>
      <c r="G72" s="10" t="s">
        <v>11</v>
      </c>
      <c r="H72" s="10">
        <f>VLOOKUP(B72,Catalogue!$A$1:$F$51,5,)</f>
        <v>16</v>
      </c>
      <c r="I72" s="10">
        <f>VLOOKUP(B72,Catalogue!$A$1:$F$51,6,)</f>
        <v>18.240000000000002</v>
      </c>
      <c r="J72" s="11">
        <f t="shared" si="6"/>
        <v>128</v>
      </c>
      <c r="K72" s="11">
        <f t="shared" si="7"/>
        <v>145.92000000000002</v>
      </c>
      <c r="L72" s="12">
        <f t="shared" si="8"/>
        <v>17.920000000000016</v>
      </c>
      <c r="M72" s="21">
        <f t="shared" si="9"/>
        <v>12</v>
      </c>
      <c r="N72" s="21" t="str">
        <f t="shared" si="10"/>
        <v>Mar</v>
      </c>
      <c r="O72" s="21">
        <f t="shared" si="11"/>
        <v>2023</v>
      </c>
    </row>
    <row r="73" spans="1:15" ht="13.8" x14ac:dyDescent="0.25">
      <c r="A73" s="13">
        <v>44998</v>
      </c>
      <c r="B73" s="14" t="s">
        <v>64</v>
      </c>
      <c r="C73" s="10" t="str">
        <f>VLOOKUP(B73,Catalogue!$A$1:$F$51,2,)</f>
        <v>Nestlé Iced Tea</v>
      </c>
      <c r="D73" s="10" t="str">
        <f>VLOOKUP(B73,Catalogue!$A$1:$F$51,3,)</f>
        <v>Beverages</v>
      </c>
      <c r="E73" s="14">
        <v>6</v>
      </c>
      <c r="F73" s="14" t="s">
        <v>10</v>
      </c>
      <c r="G73" s="14" t="s">
        <v>12</v>
      </c>
      <c r="H73" s="10">
        <f>VLOOKUP(B73,Catalogue!$A$1:$F$51,5,)</f>
        <v>71</v>
      </c>
      <c r="I73" s="10">
        <f>VLOOKUP(B73,Catalogue!$A$1:$F$51,6,)</f>
        <v>79.52</v>
      </c>
      <c r="J73" s="11">
        <f t="shared" si="6"/>
        <v>426</v>
      </c>
      <c r="K73" s="11">
        <f t="shared" si="7"/>
        <v>477.12</v>
      </c>
      <c r="L73" s="12">
        <f t="shared" si="8"/>
        <v>51.120000000000005</v>
      </c>
      <c r="M73" s="21">
        <f t="shared" si="9"/>
        <v>13</v>
      </c>
      <c r="N73" s="21" t="str">
        <f t="shared" si="10"/>
        <v>Mar</v>
      </c>
      <c r="O73" s="21">
        <f t="shared" si="11"/>
        <v>2023</v>
      </c>
    </row>
    <row r="74" spans="1:15" ht="13.8" x14ac:dyDescent="0.25">
      <c r="A74" s="9">
        <v>44999</v>
      </c>
      <c r="B74" s="10" t="s">
        <v>116</v>
      </c>
      <c r="C74" s="10" t="str">
        <f>VLOOKUP(B74,Catalogue!$A$1:$F$51,2,)</f>
        <v>Domex Disinfectant</v>
      </c>
      <c r="D74" s="10" t="str">
        <f>VLOOKUP(B74,Catalogue!$A$1:$F$51,3,)</f>
        <v>Household Cleaning</v>
      </c>
      <c r="E74" s="10">
        <v>1</v>
      </c>
      <c r="F74" s="10" t="s">
        <v>10</v>
      </c>
      <c r="G74" s="10" t="s">
        <v>12</v>
      </c>
      <c r="H74" s="10">
        <f>VLOOKUP(B74,Catalogue!$A$1:$F$51,5,)</f>
        <v>123</v>
      </c>
      <c r="I74" s="10">
        <f>VLOOKUP(B74,Catalogue!$A$1:$F$51,6,)</f>
        <v>173.43</v>
      </c>
      <c r="J74" s="11">
        <f t="shared" si="6"/>
        <v>123</v>
      </c>
      <c r="K74" s="11">
        <f t="shared" si="7"/>
        <v>173.43</v>
      </c>
      <c r="L74" s="12">
        <f t="shared" si="8"/>
        <v>50.430000000000007</v>
      </c>
      <c r="M74" s="21">
        <f t="shared" si="9"/>
        <v>14</v>
      </c>
      <c r="N74" s="21" t="str">
        <f t="shared" si="10"/>
        <v>Mar</v>
      </c>
      <c r="O74" s="21">
        <f t="shared" si="11"/>
        <v>2023</v>
      </c>
    </row>
    <row r="75" spans="1:15" ht="13.8" x14ac:dyDescent="0.25">
      <c r="A75" s="13">
        <v>45000</v>
      </c>
      <c r="B75" s="14" t="s">
        <v>99</v>
      </c>
      <c r="C75" s="10" t="str">
        <f>VLOOKUP(B75,Catalogue!$A$1:$F$51,2,)</f>
        <v>Yippee Noodles</v>
      </c>
      <c r="D75" s="10" t="str">
        <f>VLOOKUP(B75,Catalogue!$A$1:$F$51,3,)</f>
        <v>Packaged Foods</v>
      </c>
      <c r="E75" s="14">
        <v>13</v>
      </c>
      <c r="F75" s="14" t="s">
        <v>11</v>
      </c>
      <c r="G75" s="14" t="s">
        <v>11</v>
      </c>
      <c r="H75" s="10">
        <f>VLOOKUP(B75,Catalogue!$A$1:$F$51,5,)</f>
        <v>71</v>
      </c>
      <c r="I75" s="10">
        <f>VLOOKUP(B75,Catalogue!$A$1:$F$51,6,)</f>
        <v>95.85</v>
      </c>
      <c r="J75" s="11">
        <f t="shared" si="6"/>
        <v>923</v>
      </c>
      <c r="K75" s="11">
        <f t="shared" si="7"/>
        <v>1246.05</v>
      </c>
      <c r="L75" s="12">
        <f t="shared" si="8"/>
        <v>323.04999999999995</v>
      </c>
      <c r="M75" s="21">
        <f t="shared" si="9"/>
        <v>15</v>
      </c>
      <c r="N75" s="21" t="str">
        <f t="shared" si="10"/>
        <v>Mar</v>
      </c>
      <c r="O75" s="21">
        <f t="shared" si="11"/>
        <v>2023</v>
      </c>
    </row>
    <row r="76" spans="1:15" ht="13.8" x14ac:dyDescent="0.25">
      <c r="A76" s="9">
        <v>45001</v>
      </c>
      <c r="B76" s="10" t="s">
        <v>87</v>
      </c>
      <c r="C76" s="10" t="str">
        <f>VLOOKUP(B76,Catalogue!$A$1:$F$51,2,)</f>
        <v>Haldiram's Bhujia</v>
      </c>
      <c r="D76" s="10" t="str">
        <f>VLOOKUP(B76,Catalogue!$A$1:$F$51,3,)</f>
        <v>Packaged Foods</v>
      </c>
      <c r="E76" s="10">
        <v>16</v>
      </c>
      <c r="F76" s="10" t="s">
        <v>13</v>
      </c>
      <c r="G76" s="10" t="s">
        <v>12</v>
      </c>
      <c r="H76" s="10">
        <f>VLOOKUP(B76,Catalogue!$A$1:$F$51,5,)</f>
        <v>12</v>
      </c>
      <c r="I76" s="10">
        <f>VLOOKUP(B76,Catalogue!$A$1:$F$51,6,)</f>
        <v>16.920000000000002</v>
      </c>
      <c r="J76" s="11">
        <f t="shared" si="6"/>
        <v>192</v>
      </c>
      <c r="K76" s="11">
        <f t="shared" si="7"/>
        <v>270.72000000000003</v>
      </c>
      <c r="L76" s="12">
        <f t="shared" si="8"/>
        <v>78.720000000000027</v>
      </c>
      <c r="M76" s="21">
        <f t="shared" si="9"/>
        <v>16</v>
      </c>
      <c r="N76" s="21" t="str">
        <f t="shared" si="10"/>
        <v>Mar</v>
      </c>
      <c r="O76" s="21">
        <f t="shared" si="11"/>
        <v>2023</v>
      </c>
    </row>
    <row r="77" spans="1:15" ht="13.8" x14ac:dyDescent="0.25">
      <c r="A77" s="13">
        <v>45002</v>
      </c>
      <c r="B77" s="14" t="s">
        <v>90</v>
      </c>
      <c r="C77" s="10" t="str">
        <f>VLOOKUP(B77,Catalogue!$A$1:$F$51,2,)</f>
        <v>Lay's Chips</v>
      </c>
      <c r="D77" s="10" t="str">
        <f>VLOOKUP(B77,Catalogue!$A$1:$F$51,3,)</f>
        <v>Packaged Foods</v>
      </c>
      <c r="E77" s="14">
        <v>4</v>
      </c>
      <c r="F77" s="14" t="s">
        <v>13</v>
      </c>
      <c r="G77" s="14" t="s">
        <v>11</v>
      </c>
      <c r="H77" s="10">
        <f>VLOOKUP(B77,Catalogue!$A$1:$F$51,5,)</f>
        <v>98</v>
      </c>
      <c r="I77" s="10">
        <f>VLOOKUP(B77,Catalogue!$A$1:$F$51,6,)</f>
        <v>161.69999999999999</v>
      </c>
      <c r="J77" s="11">
        <f t="shared" si="6"/>
        <v>392</v>
      </c>
      <c r="K77" s="11">
        <f t="shared" si="7"/>
        <v>646.79999999999995</v>
      </c>
      <c r="L77" s="12">
        <f t="shared" si="8"/>
        <v>254.79999999999995</v>
      </c>
      <c r="M77" s="21">
        <f t="shared" si="9"/>
        <v>17</v>
      </c>
      <c r="N77" s="21" t="str">
        <f t="shared" si="10"/>
        <v>Mar</v>
      </c>
      <c r="O77" s="21">
        <f t="shared" si="11"/>
        <v>2023</v>
      </c>
    </row>
    <row r="78" spans="1:15" ht="13.8" x14ac:dyDescent="0.25">
      <c r="A78" s="9">
        <v>45003</v>
      </c>
      <c r="B78" s="10" t="s">
        <v>116</v>
      </c>
      <c r="C78" s="10" t="str">
        <f>VLOOKUP(B78,Catalogue!$A$1:$F$51,2,)</f>
        <v>Domex Disinfectant</v>
      </c>
      <c r="D78" s="10" t="str">
        <f>VLOOKUP(B78,Catalogue!$A$1:$F$51,3,)</f>
        <v>Household Cleaning</v>
      </c>
      <c r="E78" s="10">
        <v>19</v>
      </c>
      <c r="F78" s="10" t="s">
        <v>11</v>
      </c>
      <c r="G78" s="10" t="s">
        <v>12</v>
      </c>
      <c r="H78" s="10">
        <f>VLOOKUP(B78,Catalogue!$A$1:$F$51,5,)</f>
        <v>123</v>
      </c>
      <c r="I78" s="10">
        <f>VLOOKUP(B78,Catalogue!$A$1:$F$51,6,)</f>
        <v>173.43</v>
      </c>
      <c r="J78" s="11">
        <f t="shared" si="6"/>
        <v>2337</v>
      </c>
      <c r="K78" s="11">
        <f t="shared" si="7"/>
        <v>3295.17</v>
      </c>
      <c r="L78" s="12">
        <f t="shared" si="8"/>
        <v>958.17000000000007</v>
      </c>
      <c r="M78" s="21">
        <f t="shared" si="9"/>
        <v>18</v>
      </c>
      <c r="N78" s="21" t="str">
        <f t="shared" si="10"/>
        <v>Mar</v>
      </c>
      <c r="O78" s="21">
        <f t="shared" si="11"/>
        <v>2023</v>
      </c>
    </row>
    <row r="79" spans="1:15" ht="13.8" x14ac:dyDescent="0.25">
      <c r="A79" s="13">
        <v>45004</v>
      </c>
      <c r="B79" s="14" t="s">
        <v>18</v>
      </c>
      <c r="C79" s="10" t="str">
        <f>VLOOKUP(B79,Catalogue!$A$1:$F$51,2,)</f>
        <v>Colgate Toothpaste</v>
      </c>
      <c r="D79" s="10" t="str">
        <f>VLOOKUP(B79,Catalogue!$A$1:$F$51,3,)</f>
        <v>Personal Care</v>
      </c>
      <c r="E79" s="14">
        <v>4</v>
      </c>
      <c r="F79" s="14" t="s">
        <v>10</v>
      </c>
      <c r="G79" s="14" t="s">
        <v>11</v>
      </c>
      <c r="H79" s="10">
        <f>VLOOKUP(B79,Catalogue!$A$1:$F$51,5,)</f>
        <v>105</v>
      </c>
      <c r="I79" s="10">
        <f>VLOOKUP(B79,Catalogue!$A$1:$F$51,6,)</f>
        <v>117.6</v>
      </c>
      <c r="J79" s="11">
        <f t="shared" si="6"/>
        <v>420</v>
      </c>
      <c r="K79" s="11">
        <f t="shared" si="7"/>
        <v>470.4</v>
      </c>
      <c r="L79" s="12">
        <f t="shared" si="8"/>
        <v>50.399999999999977</v>
      </c>
      <c r="M79" s="21">
        <f t="shared" si="9"/>
        <v>19</v>
      </c>
      <c r="N79" s="21" t="str">
        <f t="shared" si="10"/>
        <v>Mar</v>
      </c>
      <c r="O79" s="21">
        <f t="shared" si="11"/>
        <v>2023</v>
      </c>
    </row>
    <row r="80" spans="1:15" ht="13.8" x14ac:dyDescent="0.25">
      <c r="A80" s="9">
        <v>45005</v>
      </c>
      <c r="B80" s="10" t="s">
        <v>30</v>
      </c>
      <c r="C80" s="10" t="str">
        <f>VLOOKUP(B80,Catalogue!$A$1:$F$51,2,)</f>
        <v>Pantene Shampoo</v>
      </c>
      <c r="D80" s="10" t="str">
        <f>VLOOKUP(B80,Catalogue!$A$1:$F$51,3,)</f>
        <v>Personal Care</v>
      </c>
      <c r="E80" s="10">
        <v>8</v>
      </c>
      <c r="F80" s="10" t="s">
        <v>10</v>
      </c>
      <c r="G80" s="10" t="s">
        <v>12</v>
      </c>
      <c r="H80" s="10">
        <f>VLOOKUP(B80,Catalogue!$A$1:$F$51,5,)</f>
        <v>124</v>
      </c>
      <c r="I80" s="10">
        <f>VLOOKUP(B80,Catalogue!$A$1:$F$51,6,)</f>
        <v>204.60000000000002</v>
      </c>
      <c r="J80" s="11">
        <f t="shared" si="6"/>
        <v>992</v>
      </c>
      <c r="K80" s="11">
        <f t="shared" si="7"/>
        <v>1636.8000000000002</v>
      </c>
      <c r="L80" s="12">
        <f t="shared" si="8"/>
        <v>644.80000000000018</v>
      </c>
      <c r="M80" s="21">
        <f t="shared" si="9"/>
        <v>20</v>
      </c>
      <c r="N80" s="21" t="str">
        <f t="shared" si="10"/>
        <v>Mar</v>
      </c>
      <c r="O80" s="21">
        <f t="shared" si="11"/>
        <v>2023</v>
      </c>
    </row>
    <row r="81" spans="1:15" ht="13.8" x14ac:dyDescent="0.25">
      <c r="A81" s="13">
        <v>45006</v>
      </c>
      <c r="B81" s="14" t="s">
        <v>24</v>
      </c>
      <c r="C81" s="10" t="str">
        <f>VLOOKUP(B81,Catalogue!$A$1:$F$51,2,)</f>
        <v>Nivea Body Lotion</v>
      </c>
      <c r="D81" s="10" t="str">
        <f>VLOOKUP(B81,Catalogue!$A$1:$F$51,3,)</f>
        <v>Personal Care</v>
      </c>
      <c r="E81" s="14">
        <v>9</v>
      </c>
      <c r="F81" s="14" t="s">
        <v>11</v>
      </c>
      <c r="G81" s="14" t="s">
        <v>12</v>
      </c>
      <c r="H81" s="10">
        <f>VLOOKUP(B81,Catalogue!$A$1:$F$51,5,)</f>
        <v>71</v>
      </c>
      <c r="I81" s="10">
        <f>VLOOKUP(B81,Catalogue!$A$1:$F$51,6,)</f>
        <v>80.23</v>
      </c>
      <c r="J81" s="11">
        <f t="shared" si="6"/>
        <v>639</v>
      </c>
      <c r="K81" s="11">
        <f t="shared" si="7"/>
        <v>722.07</v>
      </c>
      <c r="L81" s="12">
        <f t="shared" si="8"/>
        <v>83.07000000000005</v>
      </c>
      <c r="M81" s="21">
        <f t="shared" si="9"/>
        <v>21</v>
      </c>
      <c r="N81" s="21" t="str">
        <f t="shared" si="10"/>
        <v>Mar</v>
      </c>
      <c r="O81" s="21">
        <f t="shared" si="11"/>
        <v>2023</v>
      </c>
    </row>
    <row r="82" spans="1:15" ht="13.8" x14ac:dyDescent="0.25">
      <c r="A82" s="9">
        <v>45007</v>
      </c>
      <c r="B82" s="10" t="s">
        <v>69</v>
      </c>
      <c r="C82" s="10" t="str">
        <f>VLOOKUP(B82,Catalogue!$A$1:$F$51,2,)</f>
        <v>Amul Kool Flavored Milk</v>
      </c>
      <c r="D82" s="10" t="str">
        <f>VLOOKUP(B82,Catalogue!$A$1:$F$51,3,)</f>
        <v>Beverages</v>
      </c>
      <c r="E82" s="10">
        <v>14</v>
      </c>
      <c r="F82" s="10" t="s">
        <v>10</v>
      </c>
      <c r="G82" s="10" t="s">
        <v>11</v>
      </c>
      <c r="H82" s="10">
        <f>VLOOKUP(B82,Catalogue!$A$1:$F$51,5,)</f>
        <v>124</v>
      </c>
      <c r="I82" s="10">
        <f>VLOOKUP(B82,Catalogue!$A$1:$F$51,6,)</f>
        <v>167.4</v>
      </c>
      <c r="J82" s="11">
        <f t="shared" si="6"/>
        <v>1736</v>
      </c>
      <c r="K82" s="11">
        <f t="shared" si="7"/>
        <v>2343.6</v>
      </c>
      <c r="L82" s="12">
        <f t="shared" si="8"/>
        <v>607.59999999999991</v>
      </c>
      <c r="M82" s="21">
        <f t="shared" si="9"/>
        <v>22</v>
      </c>
      <c r="N82" s="21" t="str">
        <f t="shared" si="10"/>
        <v>Mar</v>
      </c>
      <c r="O82" s="21">
        <f t="shared" si="11"/>
        <v>2023</v>
      </c>
    </row>
    <row r="83" spans="1:15" ht="13.8" x14ac:dyDescent="0.25">
      <c r="A83" s="13">
        <v>45008</v>
      </c>
      <c r="B83" s="14" t="s">
        <v>87</v>
      </c>
      <c r="C83" s="10" t="str">
        <f>VLOOKUP(B83,Catalogue!$A$1:$F$51,2,)</f>
        <v>Haldiram's Bhujia</v>
      </c>
      <c r="D83" s="10" t="str">
        <f>VLOOKUP(B83,Catalogue!$A$1:$F$51,3,)</f>
        <v>Packaged Foods</v>
      </c>
      <c r="E83" s="14">
        <v>19</v>
      </c>
      <c r="F83" s="14" t="s">
        <v>10</v>
      </c>
      <c r="G83" s="14" t="s">
        <v>12</v>
      </c>
      <c r="H83" s="10">
        <f>VLOOKUP(B83,Catalogue!$A$1:$F$51,5,)</f>
        <v>12</v>
      </c>
      <c r="I83" s="10">
        <f>VLOOKUP(B83,Catalogue!$A$1:$F$51,6,)</f>
        <v>16.920000000000002</v>
      </c>
      <c r="J83" s="11">
        <f t="shared" si="6"/>
        <v>228</v>
      </c>
      <c r="K83" s="11">
        <f t="shared" si="7"/>
        <v>321.48</v>
      </c>
      <c r="L83" s="12">
        <f t="shared" si="8"/>
        <v>93.480000000000018</v>
      </c>
      <c r="M83" s="21">
        <f t="shared" si="9"/>
        <v>23</v>
      </c>
      <c r="N83" s="21" t="str">
        <f t="shared" si="10"/>
        <v>Mar</v>
      </c>
      <c r="O83" s="21">
        <f t="shared" si="11"/>
        <v>2023</v>
      </c>
    </row>
    <row r="84" spans="1:15" ht="13.8" x14ac:dyDescent="0.25">
      <c r="A84" s="9">
        <v>45009</v>
      </c>
      <c r="B84" s="10" t="s">
        <v>61</v>
      </c>
      <c r="C84" s="10" t="str">
        <f>VLOOKUP(B84,Catalogue!$A$1:$F$51,2,)</f>
        <v>Frooti Mango Drink</v>
      </c>
      <c r="D84" s="10" t="str">
        <f>VLOOKUP(B84,Catalogue!$A$1:$F$51,3,)</f>
        <v>Beverages</v>
      </c>
      <c r="E84" s="10">
        <v>18</v>
      </c>
      <c r="F84" s="10" t="s">
        <v>11</v>
      </c>
      <c r="G84" s="10" t="s">
        <v>12</v>
      </c>
      <c r="H84" s="10">
        <f>VLOOKUP(B84,Catalogue!$A$1:$F$51,5,)</f>
        <v>44</v>
      </c>
      <c r="I84" s="10">
        <f>VLOOKUP(B84,Catalogue!$A$1:$F$51,6,)</f>
        <v>72.599999999999994</v>
      </c>
      <c r="J84" s="11">
        <f t="shared" si="6"/>
        <v>792</v>
      </c>
      <c r="K84" s="11">
        <f t="shared" si="7"/>
        <v>1306.8</v>
      </c>
      <c r="L84" s="12">
        <f t="shared" si="8"/>
        <v>514.79999999999995</v>
      </c>
      <c r="M84" s="21">
        <f t="shared" si="9"/>
        <v>24</v>
      </c>
      <c r="N84" s="21" t="str">
        <f t="shared" si="10"/>
        <v>Mar</v>
      </c>
      <c r="O84" s="21">
        <f t="shared" si="11"/>
        <v>2023</v>
      </c>
    </row>
    <row r="85" spans="1:15" ht="13.8" x14ac:dyDescent="0.25">
      <c r="A85" s="13">
        <v>45010</v>
      </c>
      <c r="B85" s="14" t="s">
        <v>128</v>
      </c>
      <c r="C85" s="10" t="str">
        <f>VLOOKUP(B85,Catalogue!$A$1:$F$51,2,)</f>
        <v>Exo Dishwash Bar</v>
      </c>
      <c r="D85" s="10" t="str">
        <f>VLOOKUP(B85,Catalogue!$A$1:$F$51,3,)</f>
        <v>Household Cleaning</v>
      </c>
      <c r="E85" s="14">
        <v>4</v>
      </c>
      <c r="F85" s="14" t="s">
        <v>13</v>
      </c>
      <c r="G85" s="14" t="s">
        <v>11</v>
      </c>
      <c r="H85" s="10">
        <f>VLOOKUP(B85,Catalogue!$A$1:$F$51,5,)</f>
        <v>98</v>
      </c>
      <c r="I85" s="10">
        <f>VLOOKUP(B85,Catalogue!$A$1:$F$51,6,)</f>
        <v>132.30000000000001</v>
      </c>
      <c r="J85" s="11">
        <f t="shared" si="6"/>
        <v>392</v>
      </c>
      <c r="K85" s="11">
        <f t="shared" si="7"/>
        <v>529.20000000000005</v>
      </c>
      <c r="L85" s="12">
        <f t="shared" si="8"/>
        <v>137.20000000000005</v>
      </c>
      <c r="M85" s="21">
        <f t="shared" si="9"/>
        <v>25</v>
      </c>
      <c r="N85" s="21" t="str">
        <f t="shared" si="10"/>
        <v>Mar</v>
      </c>
      <c r="O85" s="21">
        <f t="shared" si="11"/>
        <v>2023</v>
      </c>
    </row>
    <row r="86" spans="1:15" ht="13.8" x14ac:dyDescent="0.25">
      <c r="A86" s="9">
        <v>45011</v>
      </c>
      <c r="B86" s="10" t="s">
        <v>71</v>
      </c>
      <c r="C86" s="10" t="str">
        <f>VLOOKUP(B86,Catalogue!$A$1:$F$51,2,)</f>
        <v>Paper Boat Aam Panna</v>
      </c>
      <c r="D86" s="10" t="str">
        <f>VLOOKUP(B86,Catalogue!$A$1:$F$51,3,)</f>
        <v>Beverages</v>
      </c>
      <c r="E86" s="10">
        <v>12</v>
      </c>
      <c r="F86" s="10" t="s">
        <v>13</v>
      </c>
      <c r="G86" s="10" t="s">
        <v>12</v>
      </c>
      <c r="H86" s="10">
        <f>VLOOKUP(B86,Catalogue!$A$1:$F$51,5,)</f>
        <v>10</v>
      </c>
      <c r="I86" s="10">
        <f>VLOOKUP(B86,Catalogue!$A$1:$F$51,6,)</f>
        <v>14.600000000000001</v>
      </c>
      <c r="J86" s="11">
        <f t="shared" si="6"/>
        <v>120</v>
      </c>
      <c r="K86" s="11">
        <f t="shared" si="7"/>
        <v>175.20000000000002</v>
      </c>
      <c r="L86" s="12">
        <f t="shared" si="8"/>
        <v>55.200000000000017</v>
      </c>
      <c r="M86" s="21">
        <f t="shared" si="9"/>
        <v>26</v>
      </c>
      <c r="N86" s="21" t="str">
        <f t="shared" si="10"/>
        <v>Mar</v>
      </c>
      <c r="O86" s="21">
        <f t="shared" si="11"/>
        <v>2023</v>
      </c>
    </row>
    <row r="87" spans="1:15" ht="13.8" x14ac:dyDescent="0.25">
      <c r="A87" s="13">
        <v>45012</v>
      </c>
      <c r="B87" s="14" t="s">
        <v>99</v>
      </c>
      <c r="C87" s="10" t="str">
        <f>VLOOKUP(B87,Catalogue!$A$1:$F$51,2,)</f>
        <v>Yippee Noodles</v>
      </c>
      <c r="D87" s="10" t="str">
        <f>VLOOKUP(B87,Catalogue!$A$1:$F$51,3,)</f>
        <v>Packaged Foods</v>
      </c>
      <c r="E87" s="14">
        <v>18</v>
      </c>
      <c r="F87" s="14" t="s">
        <v>11</v>
      </c>
      <c r="G87" s="14" t="s">
        <v>11</v>
      </c>
      <c r="H87" s="10">
        <f>VLOOKUP(B87,Catalogue!$A$1:$F$51,5,)</f>
        <v>71</v>
      </c>
      <c r="I87" s="10">
        <f>VLOOKUP(B87,Catalogue!$A$1:$F$51,6,)</f>
        <v>95.85</v>
      </c>
      <c r="J87" s="11">
        <f t="shared" si="6"/>
        <v>1278</v>
      </c>
      <c r="K87" s="11">
        <f t="shared" si="7"/>
        <v>1725.3</v>
      </c>
      <c r="L87" s="12">
        <f t="shared" si="8"/>
        <v>447.29999999999995</v>
      </c>
      <c r="M87" s="21">
        <f t="shared" si="9"/>
        <v>27</v>
      </c>
      <c r="N87" s="21" t="str">
        <f t="shared" si="10"/>
        <v>Mar</v>
      </c>
      <c r="O87" s="21">
        <f t="shared" si="11"/>
        <v>2023</v>
      </c>
    </row>
    <row r="88" spans="1:15" ht="13.8" x14ac:dyDescent="0.25">
      <c r="A88" s="9">
        <v>45013</v>
      </c>
      <c r="B88" s="10" t="s">
        <v>74</v>
      </c>
      <c r="C88" s="10" t="str">
        <f>VLOOKUP(B88,Catalogue!$A$1:$F$51,2,)</f>
        <v>Maggi Noodles</v>
      </c>
      <c r="D88" s="10" t="str">
        <f>VLOOKUP(B88,Catalogue!$A$1:$F$51,3,)</f>
        <v>Packaged Foods</v>
      </c>
      <c r="E88" s="10">
        <v>6</v>
      </c>
      <c r="F88" s="10" t="s">
        <v>10</v>
      </c>
      <c r="G88" s="10" t="s">
        <v>12</v>
      </c>
      <c r="H88" s="10">
        <f>VLOOKUP(B88,Catalogue!$A$1:$F$51,5,)</f>
        <v>16</v>
      </c>
      <c r="I88" s="10">
        <f>VLOOKUP(B88,Catalogue!$A$1:$F$51,6,)</f>
        <v>21.12</v>
      </c>
      <c r="J88" s="11">
        <f t="shared" si="6"/>
        <v>96</v>
      </c>
      <c r="K88" s="11">
        <f t="shared" si="7"/>
        <v>126.72</v>
      </c>
      <c r="L88" s="12">
        <f t="shared" si="8"/>
        <v>30.72</v>
      </c>
      <c r="M88" s="21">
        <f t="shared" si="9"/>
        <v>28</v>
      </c>
      <c r="N88" s="21" t="str">
        <f t="shared" si="10"/>
        <v>Mar</v>
      </c>
      <c r="O88" s="21">
        <f t="shared" si="11"/>
        <v>2023</v>
      </c>
    </row>
    <row r="89" spans="1:15" ht="13.8" x14ac:dyDescent="0.25">
      <c r="A89" s="13">
        <v>45014</v>
      </c>
      <c r="B89" s="14" t="s">
        <v>122</v>
      </c>
      <c r="C89" s="10" t="str">
        <f>VLOOKUP(B89,Catalogue!$A$1:$F$51,2,)</f>
        <v>Scotch-Brite Scrub Pad</v>
      </c>
      <c r="D89" s="10" t="str">
        <f>VLOOKUP(B89,Catalogue!$A$1:$F$51,3,)</f>
        <v>Household Cleaning</v>
      </c>
      <c r="E89" s="14">
        <v>14</v>
      </c>
      <c r="F89" s="14" t="s">
        <v>10</v>
      </c>
      <c r="G89" s="14" t="s">
        <v>11</v>
      </c>
      <c r="H89" s="10">
        <f>VLOOKUP(B89,Catalogue!$A$1:$F$51,5,)</f>
        <v>12</v>
      </c>
      <c r="I89" s="10">
        <f>VLOOKUP(B89,Catalogue!$A$1:$F$51,6,)</f>
        <v>13.44</v>
      </c>
      <c r="J89" s="11">
        <f t="shared" si="6"/>
        <v>168</v>
      </c>
      <c r="K89" s="11">
        <f t="shared" si="7"/>
        <v>188.16</v>
      </c>
      <c r="L89" s="12">
        <f t="shared" si="8"/>
        <v>20.159999999999997</v>
      </c>
      <c r="M89" s="21">
        <f t="shared" si="9"/>
        <v>29</v>
      </c>
      <c r="N89" s="21" t="str">
        <f t="shared" si="10"/>
        <v>Mar</v>
      </c>
      <c r="O89" s="21">
        <f t="shared" si="11"/>
        <v>2023</v>
      </c>
    </row>
    <row r="90" spans="1:15" ht="13.8" x14ac:dyDescent="0.25">
      <c r="A90" s="9">
        <v>45015</v>
      </c>
      <c r="B90" s="10" t="s">
        <v>58</v>
      </c>
      <c r="C90" s="10" t="str">
        <f>VLOOKUP(B90,Catalogue!$A$1:$F$51,2,)</f>
        <v>Minute Maid Pulpy</v>
      </c>
      <c r="D90" s="10" t="str">
        <f>VLOOKUP(B90,Catalogue!$A$1:$F$51,3,)</f>
        <v>Beverages</v>
      </c>
      <c r="E90" s="10">
        <v>13</v>
      </c>
      <c r="F90" s="10" t="s">
        <v>11</v>
      </c>
      <c r="G90" s="10" t="s">
        <v>12</v>
      </c>
      <c r="H90" s="10">
        <f>VLOOKUP(B90,Catalogue!$A$1:$F$51,5,)</f>
        <v>105</v>
      </c>
      <c r="I90" s="10">
        <f>VLOOKUP(B90,Catalogue!$A$1:$F$51,6,)</f>
        <v>148.05000000000001</v>
      </c>
      <c r="J90" s="11">
        <f t="shared" si="6"/>
        <v>1365</v>
      </c>
      <c r="K90" s="11">
        <f t="shared" si="7"/>
        <v>1924.65</v>
      </c>
      <c r="L90" s="12">
        <f t="shared" si="8"/>
        <v>559.65000000000009</v>
      </c>
      <c r="M90" s="21">
        <f t="shared" si="9"/>
        <v>30</v>
      </c>
      <c r="N90" s="21" t="str">
        <f t="shared" si="10"/>
        <v>Mar</v>
      </c>
      <c r="O90" s="21">
        <f t="shared" si="11"/>
        <v>2023</v>
      </c>
    </row>
    <row r="91" spans="1:15" ht="13.8" x14ac:dyDescent="0.25">
      <c r="A91" s="13">
        <v>45016</v>
      </c>
      <c r="B91" s="14" t="s">
        <v>93</v>
      </c>
      <c r="C91" s="10" t="str">
        <f>VLOOKUP(B91,Catalogue!$A$1:$F$51,2,)</f>
        <v>Kellogg’s Corn Flakes</v>
      </c>
      <c r="D91" s="10" t="str">
        <f>VLOOKUP(B91,Catalogue!$A$1:$F$51,3,)</f>
        <v>Packaged Foods</v>
      </c>
      <c r="E91" s="14">
        <v>17</v>
      </c>
      <c r="F91" s="14" t="s">
        <v>10</v>
      </c>
      <c r="G91" s="14" t="s">
        <v>12</v>
      </c>
      <c r="H91" s="10">
        <f>VLOOKUP(B91,Catalogue!$A$1:$F$51,5,)</f>
        <v>105</v>
      </c>
      <c r="I91" s="10">
        <f>VLOOKUP(B91,Catalogue!$A$1:$F$51,6,)</f>
        <v>117.6</v>
      </c>
      <c r="J91" s="11">
        <f t="shared" si="6"/>
        <v>1785</v>
      </c>
      <c r="K91" s="11">
        <f t="shared" si="7"/>
        <v>1999.1999999999998</v>
      </c>
      <c r="L91" s="12">
        <f t="shared" si="8"/>
        <v>214.19999999999982</v>
      </c>
      <c r="M91" s="21">
        <f t="shared" si="9"/>
        <v>31</v>
      </c>
      <c r="N91" s="21" t="str">
        <f t="shared" si="10"/>
        <v>Mar</v>
      </c>
      <c r="O91" s="21">
        <f t="shared" si="11"/>
        <v>2023</v>
      </c>
    </row>
    <row r="92" spans="1:15" ht="13.8" x14ac:dyDescent="0.25">
      <c r="A92" s="9">
        <v>45017</v>
      </c>
      <c r="B92" s="10" t="s">
        <v>78</v>
      </c>
      <c r="C92" s="10" t="str">
        <f>VLOOKUP(B92,Catalogue!$A$1:$F$51,2,)</f>
        <v>Sunfeast Biscuits</v>
      </c>
      <c r="D92" s="10" t="str">
        <f>VLOOKUP(B92,Catalogue!$A$1:$F$51,3,)</f>
        <v>Packaged Foods</v>
      </c>
      <c r="E92" s="10">
        <v>13</v>
      </c>
      <c r="F92" s="10" t="s">
        <v>10</v>
      </c>
      <c r="G92" s="10" t="s">
        <v>11</v>
      </c>
      <c r="H92" s="10">
        <f>VLOOKUP(B92,Catalogue!$A$1:$F$51,5,)</f>
        <v>10</v>
      </c>
      <c r="I92" s="10">
        <f>VLOOKUP(B92,Catalogue!$A$1:$F$51,6,)</f>
        <v>11.2</v>
      </c>
      <c r="J92" s="11">
        <f t="shared" si="6"/>
        <v>130</v>
      </c>
      <c r="K92" s="11">
        <f t="shared" si="7"/>
        <v>145.6</v>
      </c>
      <c r="L92" s="12">
        <f t="shared" si="8"/>
        <v>15.599999999999994</v>
      </c>
      <c r="M92" s="21">
        <f t="shared" si="9"/>
        <v>1</v>
      </c>
      <c r="N92" s="21" t="str">
        <f t="shared" si="10"/>
        <v>Apr</v>
      </c>
      <c r="O92" s="21">
        <f t="shared" si="11"/>
        <v>2023</v>
      </c>
    </row>
    <row r="93" spans="1:15" ht="13.8" x14ac:dyDescent="0.25">
      <c r="A93" s="13">
        <v>45018</v>
      </c>
      <c r="B93" s="14" t="s">
        <v>122</v>
      </c>
      <c r="C93" s="10" t="str">
        <f>VLOOKUP(B93,Catalogue!$A$1:$F$51,2,)</f>
        <v>Scotch-Brite Scrub Pad</v>
      </c>
      <c r="D93" s="10" t="str">
        <f>VLOOKUP(B93,Catalogue!$A$1:$F$51,3,)</f>
        <v>Household Cleaning</v>
      </c>
      <c r="E93" s="14">
        <v>19</v>
      </c>
      <c r="F93" s="14" t="s">
        <v>11</v>
      </c>
      <c r="G93" s="14" t="s">
        <v>12</v>
      </c>
      <c r="H93" s="10">
        <f>VLOOKUP(B93,Catalogue!$A$1:$F$51,5,)</f>
        <v>12</v>
      </c>
      <c r="I93" s="10">
        <f>VLOOKUP(B93,Catalogue!$A$1:$F$51,6,)</f>
        <v>13.44</v>
      </c>
      <c r="J93" s="11">
        <f t="shared" si="6"/>
        <v>228</v>
      </c>
      <c r="K93" s="11">
        <f t="shared" si="7"/>
        <v>255.35999999999999</v>
      </c>
      <c r="L93" s="12">
        <f t="shared" si="8"/>
        <v>27.359999999999985</v>
      </c>
      <c r="M93" s="21">
        <f t="shared" si="9"/>
        <v>2</v>
      </c>
      <c r="N93" s="21" t="str">
        <f t="shared" si="10"/>
        <v>Apr</v>
      </c>
      <c r="O93" s="21">
        <f t="shared" si="11"/>
        <v>2023</v>
      </c>
    </row>
    <row r="94" spans="1:15" ht="13.8" x14ac:dyDescent="0.25">
      <c r="A94" s="9">
        <v>45019</v>
      </c>
      <c r="B94" s="10" t="s">
        <v>55</v>
      </c>
      <c r="C94" s="10" t="str">
        <f>VLOOKUP(B94,Catalogue!$A$1:$F$51,2,)</f>
        <v>Tropicana Orange Juice</v>
      </c>
      <c r="D94" s="10" t="str">
        <f>VLOOKUP(B94,Catalogue!$A$1:$F$51,3,)</f>
        <v>Beverages</v>
      </c>
      <c r="E94" s="10">
        <v>11</v>
      </c>
      <c r="F94" s="10" t="s">
        <v>13</v>
      </c>
      <c r="G94" s="10" t="s">
        <v>12</v>
      </c>
      <c r="H94" s="10">
        <f>VLOOKUP(B94,Catalogue!$A$1:$F$51,5,)</f>
        <v>98</v>
      </c>
      <c r="I94" s="10">
        <f>VLOOKUP(B94,Catalogue!$A$1:$F$51,6,)</f>
        <v>110.74</v>
      </c>
      <c r="J94" s="11">
        <f t="shared" si="6"/>
        <v>1078</v>
      </c>
      <c r="K94" s="11">
        <f t="shared" si="7"/>
        <v>1218.1399999999999</v>
      </c>
      <c r="L94" s="12">
        <f t="shared" si="8"/>
        <v>140.13999999999987</v>
      </c>
      <c r="M94" s="21">
        <f t="shared" si="9"/>
        <v>3</v>
      </c>
      <c r="N94" s="21" t="str">
        <f t="shared" si="10"/>
        <v>Apr</v>
      </c>
      <c r="O94" s="21">
        <f t="shared" si="11"/>
        <v>2023</v>
      </c>
    </row>
    <row r="95" spans="1:15" ht="13.8" x14ac:dyDescent="0.25">
      <c r="A95" s="13">
        <v>45020</v>
      </c>
      <c r="B95" s="14" t="s">
        <v>99</v>
      </c>
      <c r="C95" s="10" t="str">
        <f>VLOOKUP(B95,Catalogue!$A$1:$F$51,2,)</f>
        <v>Yippee Noodles</v>
      </c>
      <c r="D95" s="10" t="str">
        <f>VLOOKUP(B95,Catalogue!$A$1:$F$51,3,)</f>
        <v>Packaged Foods</v>
      </c>
      <c r="E95" s="14">
        <v>15</v>
      </c>
      <c r="F95" s="14" t="s">
        <v>13</v>
      </c>
      <c r="G95" s="14" t="s">
        <v>11</v>
      </c>
      <c r="H95" s="10">
        <f>VLOOKUP(B95,Catalogue!$A$1:$F$51,5,)</f>
        <v>71</v>
      </c>
      <c r="I95" s="10">
        <f>VLOOKUP(B95,Catalogue!$A$1:$F$51,6,)</f>
        <v>95.85</v>
      </c>
      <c r="J95" s="11">
        <f t="shared" si="6"/>
        <v>1065</v>
      </c>
      <c r="K95" s="11">
        <f t="shared" si="7"/>
        <v>1437.75</v>
      </c>
      <c r="L95" s="12">
        <f t="shared" si="8"/>
        <v>372.75</v>
      </c>
      <c r="M95" s="21">
        <f t="shared" si="9"/>
        <v>4</v>
      </c>
      <c r="N95" s="21" t="str">
        <f t="shared" si="10"/>
        <v>Apr</v>
      </c>
      <c r="O95" s="21">
        <f t="shared" si="11"/>
        <v>2023</v>
      </c>
    </row>
    <row r="96" spans="1:15" ht="13.8" x14ac:dyDescent="0.25">
      <c r="A96" s="9">
        <v>45021</v>
      </c>
      <c r="B96" s="10" t="s">
        <v>69</v>
      </c>
      <c r="C96" s="10" t="str">
        <f>VLOOKUP(B96,Catalogue!$A$1:$F$51,2,)</f>
        <v>Amul Kool Flavored Milk</v>
      </c>
      <c r="D96" s="10" t="str">
        <f>VLOOKUP(B96,Catalogue!$A$1:$F$51,3,)</f>
        <v>Beverages</v>
      </c>
      <c r="E96" s="10">
        <v>11</v>
      </c>
      <c r="F96" s="10" t="s">
        <v>11</v>
      </c>
      <c r="G96" s="10" t="s">
        <v>12</v>
      </c>
      <c r="H96" s="10">
        <f>VLOOKUP(B96,Catalogue!$A$1:$F$51,5,)</f>
        <v>124</v>
      </c>
      <c r="I96" s="10">
        <f>VLOOKUP(B96,Catalogue!$A$1:$F$51,6,)</f>
        <v>167.4</v>
      </c>
      <c r="J96" s="11">
        <f t="shared" si="6"/>
        <v>1364</v>
      </c>
      <c r="K96" s="11">
        <f t="shared" si="7"/>
        <v>1841.4</v>
      </c>
      <c r="L96" s="12">
        <f t="shared" si="8"/>
        <v>477.40000000000009</v>
      </c>
      <c r="M96" s="21">
        <f t="shared" si="9"/>
        <v>5</v>
      </c>
      <c r="N96" s="21" t="str">
        <f t="shared" si="10"/>
        <v>Apr</v>
      </c>
      <c r="O96" s="21">
        <f t="shared" si="11"/>
        <v>2023</v>
      </c>
    </row>
    <row r="97" spans="1:15" ht="13.8" x14ac:dyDescent="0.25">
      <c r="A97" s="13">
        <v>45022</v>
      </c>
      <c r="B97" s="14" t="s">
        <v>36</v>
      </c>
      <c r="C97" s="10" t="str">
        <f>VLOOKUP(B97,Catalogue!$A$1:$F$51,2,)</f>
        <v>Himalaya Face Wash</v>
      </c>
      <c r="D97" s="10" t="str">
        <f>VLOOKUP(B97,Catalogue!$A$1:$F$51,3,)</f>
        <v>Personal Care</v>
      </c>
      <c r="E97" s="14">
        <v>7</v>
      </c>
      <c r="F97" s="14" t="s">
        <v>10</v>
      </c>
      <c r="G97" s="14" t="s">
        <v>11</v>
      </c>
      <c r="H97" s="10">
        <f>VLOOKUP(B97,Catalogue!$A$1:$F$51,5,)</f>
        <v>16</v>
      </c>
      <c r="I97" s="10">
        <f>VLOOKUP(B97,Catalogue!$A$1:$F$51,6,)</f>
        <v>17.600000000000001</v>
      </c>
      <c r="J97" s="11">
        <f t="shared" si="6"/>
        <v>112</v>
      </c>
      <c r="K97" s="11">
        <f t="shared" si="7"/>
        <v>123.20000000000002</v>
      </c>
      <c r="L97" s="12">
        <f t="shared" si="8"/>
        <v>11.200000000000017</v>
      </c>
      <c r="M97" s="21">
        <f t="shared" si="9"/>
        <v>6</v>
      </c>
      <c r="N97" s="21" t="str">
        <f t="shared" si="10"/>
        <v>Apr</v>
      </c>
      <c r="O97" s="21">
        <f t="shared" si="11"/>
        <v>2023</v>
      </c>
    </row>
    <row r="98" spans="1:15" ht="13.8" x14ac:dyDescent="0.25">
      <c r="A98" s="9">
        <v>45023</v>
      </c>
      <c r="B98" s="10" t="s">
        <v>128</v>
      </c>
      <c r="C98" s="10" t="str">
        <f>VLOOKUP(B98,Catalogue!$A$1:$F$51,2,)</f>
        <v>Exo Dishwash Bar</v>
      </c>
      <c r="D98" s="10" t="str">
        <f>VLOOKUP(B98,Catalogue!$A$1:$F$51,3,)</f>
        <v>Household Cleaning</v>
      </c>
      <c r="E98" s="10">
        <v>10</v>
      </c>
      <c r="F98" s="10" t="s">
        <v>10</v>
      </c>
      <c r="G98" s="10" t="s">
        <v>12</v>
      </c>
      <c r="H98" s="10">
        <f>VLOOKUP(B98,Catalogue!$A$1:$F$51,5,)</f>
        <v>98</v>
      </c>
      <c r="I98" s="10">
        <f>VLOOKUP(B98,Catalogue!$A$1:$F$51,6,)</f>
        <v>132.30000000000001</v>
      </c>
      <c r="J98" s="11">
        <f t="shared" si="6"/>
        <v>980</v>
      </c>
      <c r="K98" s="11">
        <f t="shared" si="7"/>
        <v>1323</v>
      </c>
      <c r="L98" s="12">
        <f t="shared" si="8"/>
        <v>343</v>
      </c>
      <c r="M98" s="21">
        <f t="shared" si="9"/>
        <v>7</v>
      </c>
      <c r="N98" s="21" t="str">
        <f t="shared" si="10"/>
        <v>Apr</v>
      </c>
      <c r="O98" s="21">
        <f t="shared" si="11"/>
        <v>2023</v>
      </c>
    </row>
    <row r="99" spans="1:15" ht="13.8" x14ac:dyDescent="0.25">
      <c r="A99" s="13">
        <v>45024</v>
      </c>
      <c r="B99" s="14" t="s">
        <v>111</v>
      </c>
      <c r="C99" s="10" t="str">
        <f>VLOOKUP(B99,Catalogue!$A$1:$F$51,2,)</f>
        <v>Harpic Toilet Cleaner</v>
      </c>
      <c r="D99" s="10" t="str">
        <f>VLOOKUP(B99,Catalogue!$A$1:$F$51,3,)</f>
        <v>Household Cleaning</v>
      </c>
      <c r="E99" s="14">
        <v>7</v>
      </c>
      <c r="F99" s="14" t="s">
        <v>11</v>
      </c>
      <c r="G99" s="14" t="s">
        <v>11</v>
      </c>
      <c r="H99" s="10">
        <f>VLOOKUP(B99,Catalogue!$A$1:$F$51,5,)</f>
        <v>16</v>
      </c>
      <c r="I99" s="10">
        <f>VLOOKUP(B99,Catalogue!$A$1:$F$51,6,)</f>
        <v>18.240000000000002</v>
      </c>
      <c r="J99" s="11">
        <f t="shared" si="6"/>
        <v>112</v>
      </c>
      <c r="K99" s="11">
        <f t="shared" si="7"/>
        <v>127.68</v>
      </c>
      <c r="L99" s="12">
        <f t="shared" si="8"/>
        <v>15.680000000000007</v>
      </c>
      <c r="M99" s="21">
        <f t="shared" si="9"/>
        <v>8</v>
      </c>
      <c r="N99" s="21" t="str">
        <f t="shared" si="10"/>
        <v>Apr</v>
      </c>
      <c r="O99" s="21">
        <f t="shared" si="11"/>
        <v>2023</v>
      </c>
    </row>
    <row r="100" spans="1:15" ht="13.8" x14ac:dyDescent="0.25">
      <c r="A100" s="9">
        <v>45025</v>
      </c>
      <c r="B100" s="10" t="s">
        <v>113</v>
      </c>
      <c r="C100" s="10" t="str">
        <f>VLOOKUP(B100,Catalogue!$A$1:$F$51,2,)</f>
        <v>Lizol Floor Cleaner</v>
      </c>
      <c r="D100" s="10" t="str">
        <f>VLOOKUP(B100,Catalogue!$A$1:$F$51,3,)</f>
        <v>Household Cleaning</v>
      </c>
      <c r="E100" s="10">
        <v>4</v>
      </c>
      <c r="F100" s="10" t="s">
        <v>10</v>
      </c>
      <c r="G100" s="10" t="s">
        <v>12</v>
      </c>
      <c r="H100" s="10">
        <f>VLOOKUP(B100,Catalogue!$A$1:$F$51,5,)</f>
        <v>10</v>
      </c>
      <c r="I100" s="10">
        <f>VLOOKUP(B100,Catalogue!$A$1:$F$51,6,)</f>
        <v>11.3</v>
      </c>
      <c r="J100" s="11">
        <f t="shared" si="6"/>
        <v>40</v>
      </c>
      <c r="K100" s="11">
        <f t="shared" si="7"/>
        <v>45.2</v>
      </c>
      <c r="L100" s="12">
        <f t="shared" si="8"/>
        <v>5.2000000000000028</v>
      </c>
      <c r="M100" s="21">
        <f t="shared" si="9"/>
        <v>9</v>
      </c>
      <c r="N100" s="21" t="str">
        <f t="shared" si="10"/>
        <v>Apr</v>
      </c>
      <c r="O100" s="21">
        <f t="shared" si="11"/>
        <v>2023</v>
      </c>
    </row>
    <row r="101" spans="1:15" ht="13.8" x14ac:dyDescent="0.25">
      <c r="A101" s="13">
        <v>45026</v>
      </c>
      <c r="B101" s="14" t="s">
        <v>42</v>
      </c>
      <c r="C101" s="10" t="str">
        <f>VLOOKUP(B101,Catalogue!$A$1:$F$51,2,)</f>
        <v>Johnson’s Baby Powder</v>
      </c>
      <c r="D101" s="10" t="str">
        <f>VLOOKUP(B101,Catalogue!$A$1:$F$51,3,)</f>
        <v>Personal Care</v>
      </c>
      <c r="E101" s="14">
        <v>6</v>
      </c>
      <c r="F101" s="14" t="s">
        <v>10</v>
      </c>
      <c r="G101" s="14" t="s">
        <v>12</v>
      </c>
      <c r="H101" s="10">
        <f>VLOOKUP(B101,Catalogue!$A$1:$F$51,5,)</f>
        <v>123</v>
      </c>
      <c r="I101" s="10">
        <f>VLOOKUP(B101,Catalogue!$A$1:$F$51,6,)</f>
        <v>179.58</v>
      </c>
      <c r="J101" s="11">
        <f t="shared" si="6"/>
        <v>738</v>
      </c>
      <c r="K101" s="11">
        <f t="shared" si="7"/>
        <v>1077.48</v>
      </c>
      <c r="L101" s="12">
        <f t="shared" si="8"/>
        <v>339.48</v>
      </c>
      <c r="M101" s="21">
        <f t="shared" si="9"/>
        <v>10</v>
      </c>
      <c r="N101" s="21" t="str">
        <f t="shared" si="10"/>
        <v>Apr</v>
      </c>
      <c r="O101" s="21">
        <f t="shared" si="11"/>
        <v>2023</v>
      </c>
    </row>
    <row r="102" spans="1:15" ht="13.8" x14ac:dyDescent="0.25">
      <c r="A102" s="9">
        <v>45027</v>
      </c>
      <c r="B102" s="10" t="s">
        <v>14</v>
      </c>
      <c r="C102" s="10" t="str">
        <f>VLOOKUP(B102,Catalogue!$A$1:$F$51,2,)</f>
        <v>Dove Soap</v>
      </c>
      <c r="D102" s="10" t="str">
        <f>VLOOKUP(B102,Catalogue!$A$1:$F$51,3,)</f>
        <v>Personal Care</v>
      </c>
      <c r="E102" s="10">
        <v>4</v>
      </c>
      <c r="F102" s="10" t="s">
        <v>11</v>
      </c>
      <c r="G102" s="10" t="s">
        <v>11</v>
      </c>
      <c r="H102" s="10">
        <f>VLOOKUP(B102,Catalogue!$A$1:$F$51,5,)</f>
        <v>98</v>
      </c>
      <c r="I102" s="10">
        <f>VLOOKUP(B102,Catalogue!$A$1:$F$51,6,)</f>
        <v>129.36000000000001</v>
      </c>
      <c r="J102" s="11">
        <f t="shared" si="6"/>
        <v>392</v>
      </c>
      <c r="K102" s="11">
        <f t="shared" si="7"/>
        <v>517.44000000000005</v>
      </c>
      <c r="L102" s="12">
        <f t="shared" si="8"/>
        <v>125.44000000000005</v>
      </c>
      <c r="M102" s="21">
        <f t="shared" si="9"/>
        <v>11</v>
      </c>
      <c r="N102" s="21" t="str">
        <f t="shared" si="10"/>
        <v>Apr</v>
      </c>
      <c r="O102" s="21">
        <f t="shared" si="11"/>
        <v>2023</v>
      </c>
    </row>
    <row r="103" spans="1:15" ht="13.8" x14ac:dyDescent="0.25">
      <c r="A103" s="13">
        <v>45028</v>
      </c>
      <c r="B103" s="14" t="s">
        <v>159</v>
      </c>
      <c r="C103" s="10" t="str">
        <f>VLOOKUP(B103,Catalogue!$A$1:$F$51,2,)</f>
        <v>Premier Facial Tissues</v>
      </c>
      <c r="D103" s="10" t="str">
        <f>VLOOKUP(B103,Catalogue!$A$1:$F$51,3,)</f>
        <v>Paper &amp; Essentials</v>
      </c>
      <c r="E103" s="14">
        <v>9</v>
      </c>
      <c r="F103" s="14" t="s">
        <v>13</v>
      </c>
      <c r="G103" s="14" t="s">
        <v>12</v>
      </c>
      <c r="H103" s="10">
        <f>VLOOKUP(B103,Catalogue!$A$1:$F$51,5,)</f>
        <v>136</v>
      </c>
      <c r="I103" s="10">
        <f>VLOOKUP(B103,Catalogue!$A$1:$F$51,6,)</f>
        <v>183.6</v>
      </c>
      <c r="J103" s="11">
        <f t="shared" si="6"/>
        <v>1224</v>
      </c>
      <c r="K103" s="11">
        <f t="shared" si="7"/>
        <v>1652.3999999999999</v>
      </c>
      <c r="L103" s="12">
        <f t="shared" si="8"/>
        <v>428.39999999999986</v>
      </c>
      <c r="M103" s="21">
        <f t="shared" si="9"/>
        <v>12</v>
      </c>
      <c r="N103" s="21" t="str">
        <f t="shared" si="10"/>
        <v>Apr</v>
      </c>
      <c r="O103" s="21">
        <f t="shared" si="11"/>
        <v>2023</v>
      </c>
    </row>
    <row r="104" spans="1:15" ht="13.8" x14ac:dyDescent="0.25">
      <c r="A104" s="9">
        <v>45029</v>
      </c>
      <c r="B104" s="10" t="s">
        <v>36</v>
      </c>
      <c r="C104" s="10" t="str">
        <f>VLOOKUP(B104,Catalogue!$A$1:$F$51,2,)</f>
        <v>Himalaya Face Wash</v>
      </c>
      <c r="D104" s="10" t="str">
        <f>VLOOKUP(B104,Catalogue!$A$1:$F$51,3,)</f>
        <v>Personal Care</v>
      </c>
      <c r="E104" s="10">
        <v>9</v>
      </c>
      <c r="F104" s="10" t="s">
        <v>13</v>
      </c>
      <c r="G104" s="10" t="s">
        <v>12</v>
      </c>
      <c r="H104" s="10">
        <f>VLOOKUP(B104,Catalogue!$A$1:$F$51,5,)</f>
        <v>16</v>
      </c>
      <c r="I104" s="10">
        <f>VLOOKUP(B104,Catalogue!$A$1:$F$51,6,)</f>
        <v>17.600000000000001</v>
      </c>
      <c r="J104" s="11">
        <f t="shared" si="6"/>
        <v>144</v>
      </c>
      <c r="K104" s="11">
        <f t="shared" si="7"/>
        <v>158.4</v>
      </c>
      <c r="L104" s="12">
        <f t="shared" si="8"/>
        <v>14.400000000000006</v>
      </c>
      <c r="M104" s="21">
        <f t="shared" si="9"/>
        <v>13</v>
      </c>
      <c r="N104" s="21" t="str">
        <f t="shared" si="10"/>
        <v>Apr</v>
      </c>
      <c r="O104" s="21">
        <f t="shared" si="11"/>
        <v>2023</v>
      </c>
    </row>
    <row r="105" spans="1:15" ht="13.8" x14ac:dyDescent="0.25">
      <c r="A105" s="13">
        <v>45030</v>
      </c>
      <c r="B105" s="14" t="s">
        <v>87</v>
      </c>
      <c r="C105" s="10" t="str">
        <f>VLOOKUP(B105,Catalogue!$A$1:$F$51,2,)</f>
        <v>Haldiram's Bhujia</v>
      </c>
      <c r="D105" s="10" t="str">
        <f>VLOOKUP(B105,Catalogue!$A$1:$F$51,3,)</f>
        <v>Packaged Foods</v>
      </c>
      <c r="E105" s="14">
        <v>2</v>
      </c>
      <c r="F105" s="14" t="s">
        <v>11</v>
      </c>
      <c r="G105" s="14" t="s">
        <v>11</v>
      </c>
      <c r="H105" s="10">
        <f>VLOOKUP(B105,Catalogue!$A$1:$F$51,5,)</f>
        <v>12</v>
      </c>
      <c r="I105" s="10">
        <f>VLOOKUP(B105,Catalogue!$A$1:$F$51,6,)</f>
        <v>16.920000000000002</v>
      </c>
      <c r="J105" s="11">
        <f t="shared" si="6"/>
        <v>24</v>
      </c>
      <c r="K105" s="11">
        <f t="shared" si="7"/>
        <v>33.840000000000003</v>
      </c>
      <c r="L105" s="12">
        <f t="shared" si="8"/>
        <v>9.8400000000000034</v>
      </c>
      <c r="M105" s="21">
        <f t="shared" si="9"/>
        <v>14</v>
      </c>
      <c r="N105" s="21" t="str">
        <f t="shared" si="10"/>
        <v>Apr</v>
      </c>
      <c r="O105" s="21">
        <f t="shared" si="11"/>
        <v>2023</v>
      </c>
    </row>
    <row r="106" spans="1:15" ht="13.8" x14ac:dyDescent="0.25">
      <c r="A106" s="9">
        <v>45031</v>
      </c>
      <c r="B106" s="10" t="s">
        <v>87</v>
      </c>
      <c r="C106" s="10" t="str">
        <f>VLOOKUP(B106,Catalogue!$A$1:$F$51,2,)</f>
        <v>Haldiram's Bhujia</v>
      </c>
      <c r="D106" s="10" t="str">
        <f>VLOOKUP(B106,Catalogue!$A$1:$F$51,3,)</f>
        <v>Packaged Foods</v>
      </c>
      <c r="E106" s="10">
        <v>15</v>
      </c>
      <c r="F106" s="10" t="s">
        <v>10</v>
      </c>
      <c r="G106" s="10" t="s">
        <v>12</v>
      </c>
      <c r="H106" s="10">
        <f>VLOOKUP(B106,Catalogue!$A$1:$F$51,5,)</f>
        <v>12</v>
      </c>
      <c r="I106" s="10">
        <f>VLOOKUP(B106,Catalogue!$A$1:$F$51,6,)</f>
        <v>16.920000000000002</v>
      </c>
      <c r="J106" s="11">
        <f t="shared" si="6"/>
        <v>180</v>
      </c>
      <c r="K106" s="11">
        <f t="shared" si="7"/>
        <v>253.8</v>
      </c>
      <c r="L106" s="12">
        <f t="shared" si="8"/>
        <v>73.800000000000011</v>
      </c>
      <c r="M106" s="21">
        <f t="shared" si="9"/>
        <v>15</v>
      </c>
      <c r="N106" s="21" t="str">
        <f t="shared" si="10"/>
        <v>Apr</v>
      </c>
      <c r="O106" s="21">
        <f t="shared" si="11"/>
        <v>2023</v>
      </c>
    </row>
    <row r="107" spans="1:15" ht="13.8" x14ac:dyDescent="0.25">
      <c r="A107" s="13">
        <v>45032</v>
      </c>
      <c r="B107" s="14" t="s">
        <v>61</v>
      </c>
      <c r="C107" s="10" t="str">
        <f>VLOOKUP(B107,Catalogue!$A$1:$F$51,2,)</f>
        <v>Frooti Mango Drink</v>
      </c>
      <c r="D107" s="10" t="str">
        <f>VLOOKUP(B107,Catalogue!$A$1:$F$51,3,)</f>
        <v>Beverages</v>
      </c>
      <c r="E107" s="14">
        <v>3</v>
      </c>
      <c r="F107" s="14" t="s">
        <v>10</v>
      </c>
      <c r="G107" s="14" t="s">
        <v>11</v>
      </c>
      <c r="H107" s="10">
        <f>VLOOKUP(B107,Catalogue!$A$1:$F$51,5,)</f>
        <v>44</v>
      </c>
      <c r="I107" s="10">
        <f>VLOOKUP(B107,Catalogue!$A$1:$F$51,6,)</f>
        <v>72.599999999999994</v>
      </c>
      <c r="J107" s="11">
        <f t="shared" si="6"/>
        <v>132</v>
      </c>
      <c r="K107" s="11">
        <f t="shared" si="7"/>
        <v>217.79999999999998</v>
      </c>
      <c r="L107" s="12">
        <f t="shared" si="8"/>
        <v>85.799999999999983</v>
      </c>
      <c r="M107" s="21">
        <f t="shared" si="9"/>
        <v>16</v>
      </c>
      <c r="N107" s="21" t="str">
        <f t="shared" si="10"/>
        <v>Apr</v>
      </c>
      <c r="O107" s="21">
        <f t="shared" si="11"/>
        <v>2023</v>
      </c>
    </row>
    <row r="108" spans="1:15" ht="13.8" x14ac:dyDescent="0.25">
      <c r="A108" s="9">
        <v>45033</v>
      </c>
      <c r="B108" s="10" t="s">
        <v>61</v>
      </c>
      <c r="C108" s="10" t="str">
        <f>VLOOKUP(B108,Catalogue!$A$1:$F$51,2,)</f>
        <v>Frooti Mango Drink</v>
      </c>
      <c r="D108" s="10" t="str">
        <f>VLOOKUP(B108,Catalogue!$A$1:$F$51,3,)</f>
        <v>Beverages</v>
      </c>
      <c r="E108" s="10">
        <v>14</v>
      </c>
      <c r="F108" s="10" t="s">
        <v>11</v>
      </c>
      <c r="G108" s="10" t="s">
        <v>12</v>
      </c>
      <c r="H108" s="10">
        <f>VLOOKUP(B108,Catalogue!$A$1:$F$51,5,)</f>
        <v>44</v>
      </c>
      <c r="I108" s="10">
        <f>VLOOKUP(B108,Catalogue!$A$1:$F$51,6,)</f>
        <v>72.599999999999994</v>
      </c>
      <c r="J108" s="11">
        <f t="shared" si="6"/>
        <v>616</v>
      </c>
      <c r="K108" s="11">
        <f t="shared" si="7"/>
        <v>1016.3999999999999</v>
      </c>
      <c r="L108" s="12">
        <f t="shared" si="8"/>
        <v>400.39999999999986</v>
      </c>
      <c r="M108" s="21">
        <f t="shared" si="9"/>
        <v>17</v>
      </c>
      <c r="N108" s="21" t="str">
        <f t="shared" si="10"/>
        <v>Apr</v>
      </c>
      <c r="O108" s="21">
        <f t="shared" si="11"/>
        <v>2023</v>
      </c>
    </row>
    <row r="109" spans="1:15" ht="13.8" x14ac:dyDescent="0.25">
      <c r="A109" s="13">
        <v>45034</v>
      </c>
      <c r="B109" s="14" t="s">
        <v>159</v>
      </c>
      <c r="C109" s="10" t="str">
        <f>VLOOKUP(B109,Catalogue!$A$1:$F$51,2,)</f>
        <v>Premier Facial Tissues</v>
      </c>
      <c r="D109" s="10" t="str">
        <f>VLOOKUP(B109,Catalogue!$A$1:$F$51,3,)</f>
        <v>Paper &amp; Essentials</v>
      </c>
      <c r="E109" s="14">
        <v>3</v>
      </c>
      <c r="F109" s="14" t="s">
        <v>10</v>
      </c>
      <c r="G109" s="14" t="s">
        <v>11</v>
      </c>
      <c r="H109" s="10">
        <f>VLOOKUP(B109,Catalogue!$A$1:$F$51,5,)</f>
        <v>136</v>
      </c>
      <c r="I109" s="10">
        <f>VLOOKUP(B109,Catalogue!$A$1:$F$51,6,)</f>
        <v>183.6</v>
      </c>
      <c r="J109" s="11">
        <f t="shared" si="6"/>
        <v>408</v>
      </c>
      <c r="K109" s="11">
        <f t="shared" si="7"/>
        <v>550.79999999999995</v>
      </c>
      <c r="L109" s="12">
        <f t="shared" si="8"/>
        <v>142.79999999999995</v>
      </c>
      <c r="M109" s="21">
        <f t="shared" si="9"/>
        <v>18</v>
      </c>
      <c r="N109" s="21" t="str">
        <f t="shared" si="10"/>
        <v>Apr</v>
      </c>
      <c r="O109" s="21">
        <f t="shared" si="11"/>
        <v>2023</v>
      </c>
    </row>
    <row r="110" spans="1:15" ht="13.8" x14ac:dyDescent="0.25">
      <c r="A110" s="9">
        <v>45035</v>
      </c>
      <c r="B110" s="10" t="s">
        <v>162</v>
      </c>
      <c r="C110" s="10" t="str">
        <f>VLOOKUP(B110,Catalogue!$A$1:$F$51,2,)</f>
        <v>Wet Wipes - Himalaya</v>
      </c>
      <c r="D110" s="10" t="str">
        <f>VLOOKUP(B110,Catalogue!$A$1:$F$51,3,)</f>
        <v>Paper &amp; Essentials</v>
      </c>
      <c r="E110" s="10">
        <v>19</v>
      </c>
      <c r="F110" s="10" t="s">
        <v>10</v>
      </c>
      <c r="G110" s="10" t="s">
        <v>12</v>
      </c>
      <c r="H110" s="10">
        <f>VLOOKUP(B110,Catalogue!$A$1:$F$51,5,)</f>
        <v>12</v>
      </c>
      <c r="I110" s="10">
        <f>VLOOKUP(B110,Catalogue!$A$1:$F$51,6,)</f>
        <v>17.52</v>
      </c>
      <c r="J110" s="11">
        <f t="shared" si="6"/>
        <v>228</v>
      </c>
      <c r="K110" s="11">
        <f t="shared" si="7"/>
        <v>332.88</v>
      </c>
      <c r="L110" s="12">
        <f t="shared" si="8"/>
        <v>104.88</v>
      </c>
      <c r="M110" s="21">
        <f t="shared" si="9"/>
        <v>19</v>
      </c>
      <c r="N110" s="21" t="str">
        <f t="shared" si="10"/>
        <v>Apr</v>
      </c>
      <c r="O110" s="21">
        <f t="shared" si="11"/>
        <v>2023</v>
      </c>
    </row>
    <row r="111" spans="1:15" ht="13.8" x14ac:dyDescent="0.25">
      <c r="A111" s="13">
        <v>45036</v>
      </c>
      <c r="B111" s="14" t="s">
        <v>27</v>
      </c>
      <c r="C111" s="10" t="str">
        <f>VLOOKUP(B111,Catalogue!$A$1:$F$51,2,)</f>
        <v>Gillette Shaving Foam</v>
      </c>
      <c r="D111" s="10" t="str">
        <f>VLOOKUP(B111,Catalogue!$A$1:$F$51,3,)</f>
        <v>Personal Care</v>
      </c>
      <c r="E111" s="14">
        <v>2</v>
      </c>
      <c r="F111" s="14" t="s">
        <v>11</v>
      </c>
      <c r="G111" s="14" t="s">
        <v>12</v>
      </c>
      <c r="H111" s="10">
        <f>VLOOKUP(B111,Catalogue!$A$1:$F$51,5,)</f>
        <v>133</v>
      </c>
      <c r="I111" s="10">
        <f>VLOOKUP(B111,Catalogue!$A$1:$F$51,6,)</f>
        <v>187.53</v>
      </c>
      <c r="J111" s="11">
        <f t="shared" si="6"/>
        <v>266</v>
      </c>
      <c r="K111" s="11">
        <f t="shared" si="7"/>
        <v>375.06</v>
      </c>
      <c r="L111" s="12">
        <f t="shared" si="8"/>
        <v>109.06</v>
      </c>
      <c r="M111" s="21">
        <f t="shared" si="9"/>
        <v>20</v>
      </c>
      <c r="N111" s="21" t="str">
        <f t="shared" si="10"/>
        <v>Apr</v>
      </c>
      <c r="O111" s="21">
        <f t="shared" si="11"/>
        <v>2023</v>
      </c>
    </row>
    <row r="112" spans="1:15" ht="13.8" x14ac:dyDescent="0.25">
      <c r="A112" s="9">
        <v>45037</v>
      </c>
      <c r="B112" s="10" t="s">
        <v>45</v>
      </c>
      <c r="C112" s="10" t="str">
        <f>VLOOKUP(B112,Catalogue!$A$1:$F$51,2,)</f>
        <v>Coca-Cola Can</v>
      </c>
      <c r="D112" s="10" t="str">
        <f>VLOOKUP(B112,Catalogue!$A$1:$F$51,3,)</f>
        <v>Beverages</v>
      </c>
      <c r="E112" s="10">
        <v>8</v>
      </c>
      <c r="F112" s="10" t="s">
        <v>13</v>
      </c>
      <c r="G112" s="10" t="s">
        <v>11</v>
      </c>
      <c r="H112" s="10">
        <f>VLOOKUP(B112,Catalogue!$A$1:$F$51,5,)</f>
        <v>136</v>
      </c>
      <c r="I112" s="10">
        <f>VLOOKUP(B112,Catalogue!$A$1:$F$51,6,)</f>
        <v>179.52</v>
      </c>
      <c r="J112" s="11">
        <f t="shared" si="6"/>
        <v>1088</v>
      </c>
      <c r="K112" s="11">
        <f t="shared" si="7"/>
        <v>1436.16</v>
      </c>
      <c r="L112" s="12">
        <f t="shared" si="8"/>
        <v>348.16000000000008</v>
      </c>
      <c r="M112" s="21">
        <f t="shared" si="9"/>
        <v>21</v>
      </c>
      <c r="N112" s="21" t="str">
        <f t="shared" si="10"/>
        <v>Apr</v>
      </c>
      <c r="O112" s="21">
        <f t="shared" si="11"/>
        <v>2023</v>
      </c>
    </row>
    <row r="113" spans="1:15" ht="13.8" x14ac:dyDescent="0.25">
      <c r="A113" s="13">
        <v>45038</v>
      </c>
      <c r="B113" s="14" t="s">
        <v>156</v>
      </c>
      <c r="C113" s="10" t="str">
        <f>VLOOKUP(B113,Catalogue!$A$1:$F$51,2,)</f>
        <v>Everteen Wipes</v>
      </c>
      <c r="D113" s="10" t="str">
        <f>VLOOKUP(B113,Catalogue!$A$1:$F$51,3,)</f>
        <v>Paper &amp; Essentials</v>
      </c>
      <c r="E113" s="14">
        <v>10</v>
      </c>
      <c r="F113" s="14" t="s">
        <v>13</v>
      </c>
      <c r="G113" s="14" t="s">
        <v>12</v>
      </c>
      <c r="H113" s="10">
        <f>VLOOKUP(B113,Catalogue!$A$1:$F$51,5,)</f>
        <v>123</v>
      </c>
      <c r="I113" s="10">
        <f>VLOOKUP(B113,Catalogue!$A$1:$F$51,6,)</f>
        <v>135.30000000000001</v>
      </c>
      <c r="J113" s="11">
        <f t="shared" si="6"/>
        <v>1230</v>
      </c>
      <c r="K113" s="11">
        <f t="shared" si="7"/>
        <v>1353</v>
      </c>
      <c r="L113" s="12">
        <f t="shared" si="8"/>
        <v>123</v>
      </c>
      <c r="M113" s="21">
        <f t="shared" si="9"/>
        <v>22</v>
      </c>
      <c r="N113" s="21" t="str">
        <f t="shared" si="10"/>
        <v>Apr</v>
      </c>
      <c r="O113" s="21">
        <f t="shared" si="11"/>
        <v>2023</v>
      </c>
    </row>
    <row r="114" spans="1:15" ht="13.8" x14ac:dyDescent="0.25">
      <c r="A114" s="9">
        <v>45039</v>
      </c>
      <c r="B114" s="10" t="s">
        <v>96</v>
      </c>
      <c r="C114" s="10" t="str">
        <f>VLOOKUP(B114,Catalogue!$A$1:$F$51,2,)</f>
        <v>Britannia Cake</v>
      </c>
      <c r="D114" s="10" t="str">
        <f>VLOOKUP(B114,Catalogue!$A$1:$F$51,3,)</f>
        <v>Packaged Foods</v>
      </c>
      <c r="E114" s="10">
        <v>12</v>
      </c>
      <c r="F114" s="10" t="s">
        <v>11</v>
      </c>
      <c r="G114" s="10" t="s">
        <v>12</v>
      </c>
      <c r="H114" s="10">
        <f>VLOOKUP(B114,Catalogue!$A$1:$F$51,5,)</f>
        <v>44</v>
      </c>
      <c r="I114" s="10">
        <f>VLOOKUP(B114,Catalogue!$A$1:$F$51,6,)</f>
        <v>48.4</v>
      </c>
      <c r="J114" s="11">
        <f t="shared" si="6"/>
        <v>528</v>
      </c>
      <c r="K114" s="11">
        <f t="shared" si="7"/>
        <v>580.79999999999995</v>
      </c>
      <c r="L114" s="12">
        <f t="shared" si="8"/>
        <v>52.799999999999955</v>
      </c>
      <c r="M114" s="21">
        <f t="shared" si="9"/>
        <v>23</v>
      </c>
      <c r="N114" s="21" t="str">
        <f t="shared" si="10"/>
        <v>Apr</v>
      </c>
      <c r="O114" s="21">
        <f t="shared" si="11"/>
        <v>2023</v>
      </c>
    </row>
    <row r="115" spans="1:15" ht="13.8" x14ac:dyDescent="0.25">
      <c r="A115" s="13">
        <v>45040</v>
      </c>
      <c r="B115" s="14" t="s">
        <v>104</v>
      </c>
      <c r="C115" s="10" t="str">
        <f>VLOOKUP(B115,Catalogue!$A$1:$F$51,2,)</f>
        <v>Surf Excel Detergent</v>
      </c>
      <c r="D115" s="10" t="str">
        <f>VLOOKUP(B115,Catalogue!$A$1:$F$51,3,)</f>
        <v>Household Cleaning</v>
      </c>
      <c r="E115" s="14">
        <v>13</v>
      </c>
      <c r="F115" s="14" t="s">
        <v>10</v>
      </c>
      <c r="G115" s="14" t="s">
        <v>11</v>
      </c>
      <c r="H115" s="10">
        <f>VLOOKUP(B115,Catalogue!$A$1:$F$51,5,)</f>
        <v>124</v>
      </c>
      <c r="I115" s="10">
        <f>VLOOKUP(B115,Catalogue!$A$1:$F$51,6,)</f>
        <v>163.68</v>
      </c>
      <c r="J115" s="11">
        <f t="shared" si="6"/>
        <v>1612</v>
      </c>
      <c r="K115" s="11">
        <f t="shared" si="7"/>
        <v>2127.84</v>
      </c>
      <c r="L115" s="12">
        <f t="shared" si="8"/>
        <v>515.84000000000015</v>
      </c>
      <c r="M115" s="21">
        <f t="shared" si="9"/>
        <v>24</v>
      </c>
      <c r="N115" s="21" t="str">
        <f t="shared" si="10"/>
        <v>Apr</v>
      </c>
      <c r="O115" s="21">
        <f t="shared" si="11"/>
        <v>2023</v>
      </c>
    </row>
    <row r="116" spans="1:15" ht="13.8" x14ac:dyDescent="0.25">
      <c r="A116" s="9">
        <v>45041</v>
      </c>
      <c r="B116" s="10" t="s">
        <v>138</v>
      </c>
      <c r="C116" s="10" t="str">
        <f>VLOOKUP(B116,Catalogue!$A$1:$F$51,2,)</f>
        <v>Sofy Pantyliners</v>
      </c>
      <c r="D116" s="10" t="str">
        <f>VLOOKUP(B116,Catalogue!$A$1:$F$51,3,)</f>
        <v>Paper &amp; Essentials</v>
      </c>
      <c r="E116" s="10">
        <v>12</v>
      </c>
      <c r="F116" s="10" t="s">
        <v>10</v>
      </c>
      <c r="G116" s="10" t="s">
        <v>12</v>
      </c>
      <c r="H116" s="10">
        <f>VLOOKUP(B116,Catalogue!$A$1:$F$51,5,)</f>
        <v>71</v>
      </c>
      <c r="I116" s="10">
        <f>VLOOKUP(B116,Catalogue!$A$1:$F$51,6,)</f>
        <v>79.52</v>
      </c>
      <c r="J116" s="11">
        <f t="shared" si="6"/>
        <v>852</v>
      </c>
      <c r="K116" s="11">
        <f t="shared" si="7"/>
        <v>954.24</v>
      </c>
      <c r="L116" s="12">
        <f t="shared" si="8"/>
        <v>102.24000000000001</v>
      </c>
      <c r="M116" s="21">
        <f t="shared" si="9"/>
        <v>25</v>
      </c>
      <c r="N116" s="21" t="str">
        <f t="shared" si="10"/>
        <v>Apr</v>
      </c>
      <c r="O116" s="21">
        <f t="shared" si="11"/>
        <v>2023</v>
      </c>
    </row>
    <row r="117" spans="1:15" ht="13.8" x14ac:dyDescent="0.25">
      <c r="A117" s="13">
        <v>45042</v>
      </c>
      <c r="B117" s="14" t="s">
        <v>71</v>
      </c>
      <c r="C117" s="10" t="str">
        <f>VLOOKUP(B117,Catalogue!$A$1:$F$51,2,)</f>
        <v>Paper Boat Aam Panna</v>
      </c>
      <c r="D117" s="10" t="str">
        <f>VLOOKUP(B117,Catalogue!$A$1:$F$51,3,)</f>
        <v>Beverages</v>
      </c>
      <c r="E117" s="14">
        <v>18</v>
      </c>
      <c r="F117" s="14" t="s">
        <v>11</v>
      </c>
      <c r="G117" s="14" t="s">
        <v>11</v>
      </c>
      <c r="H117" s="10">
        <f>VLOOKUP(B117,Catalogue!$A$1:$F$51,5,)</f>
        <v>10</v>
      </c>
      <c r="I117" s="10">
        <f>VLOOKUP(B117,Catalogue!$A$1:$F$51,6,)</f>
        <v>14.600000000000001</v>
      </c>
      <c r="J117" s="11">
        <f t="shared" si="6"/>
        <v>180</v>
      </c>
      <c r="K117" s="11">
        <f t="shared" si="7"/>
        <v>262.8</v>
      </c>
      <c r="L117" s="12">
        <f t="shared" si="8"/>
        <v>82.800000000000011</v>
      </c>
      <c r="M117" s="21">
        <f t="shared" si="9"/>
        <v>26</v>
      </c>
      <c r="N117" s="21" t="str">
        <f t="shared" si="10"/>
        <v>Apr</v>
      </c>
      <c r="O117" s="21">
        <f t="shared" si="11"/>
        <v>2023</v>
      </c>
    </row>
    <row r="118" spans="1:15" ht="13.8" x14ac:dyDescent="0.25">
      <c r="A118" s="9">
        <v>45043</v>
      </c>
      <c r="B118" s="10" t="s">
        <v>99</v>
      </c>
      <c r="C118" s="10" t="str">
        <f>VLOOKUP(B118,Catalogue!$A$1:$F$51,2,)</f>
        <v>Yippee Noodles</v>
      </c>
      <c r="D118" s="10" t="str">
        <f>VLOOKUP(B118,Catalogue!$A$1:$F$51,3,)</f>
        <v>Packaged Foods</v>
      </c>
      <c r="E118" s="10">
        <v>13</v>
      </c>
      <c r="F118" s="10" t="s">
        <v>10</v>
      </c>
      <c r="G118" s="10" t="s">
        <v>12</v>
      </c>
      <c r="H118" s="10">
        <f>VLOOKUP(B118,Catalogue!$A$1:$F$51,5,)</f>
        <v>71</v>
      </c>
      <c r="I118" s="10">
        <f>VLOOKUP(B118,Catalogue!$A$1:$F$51,6,)</f>
        <v>95.85</v>
      </c>
      <c r="J118" s="11">
        <f t="shared" si="6"/>
        <v>923</v>
      </c>
      <c r="K118" s="11">
        <f t="shared" si="7"/>
        <v>1246.05</v>
      </c>
      <c r="L118" s="12">
        <f t="shared" si="8"/>
        <v>323.04999999999995</v>
      </c>
      <c r="M118" s="21">
        <f t="shared" si="9"/>
        <v>27</v>
      </c>
      <c r="N118" s="21" t="str">
        <f t="shared" si="10"/>
        <v>Apr</v>
      </c>
      <c r="O118" s="21">
        <f t="shared" si="11"/>
        <v>2023</v>
      </c>
    </row>
    <row r="119" spans="1:15" ht="13.8" x14ac:dyDescent="0.25">
      <c r="A119" s="13">
        <v>45044</v>
      </c>
      <c r="B119" s="14" t="s">
        <v>58</v>
      </c>
      <c r="C119" s="10" t="str">
        <f>VLOOKUP(B119,Catalogue!$A$1:$F$51,2,)</f>
        <v>Minute Maid Pulpy</v>
      </c>
      <c r="D119" s="10" t="str">
        <f>VLOOKUP(B119,Catalogue!$A$1:$F$51,3,)</f>
        <v>Beverages</v>
      </c>
      <c r="E119" s="14">
        <v>4</v>
      </c>
      <c r="F119" s="14" t="s">
        <v>10</v>
      </c>
      <c r="G119" s="14" t="s">
        <v>11</v>
      </c>
      <c r="H119" s="10">
        <f>VLOOKUP(B119,Catalogue!$A$1:$F$51,5,)</f>
        <v>105</v>
      </c>
      <c r="I119" s="10">
        <f>VLOOKUP(B119,Catalogue!$A$1:$F$51,6,)</f>
        <v>148.05000000000001</v>
      </c>
      <c r="J119" s="11">
        <f t="shared" si="6"/>
        <v>420</v>
      </c>
      <c r="K119" s="11">
        <f t="shared" si="7"/>
        <v>592.20000000000005</v>
      </c>
      <c r="L119" s="12">
        <f t="shared" si="8"/>
        <v>172.20000000000005</v>
      </c>
      <c r="M119" s="21">
        <f t="shared" si="9"/>
        <v>28</v>
      </c>
      <c r="N119" s="21" t="str">
        <f t="shared" si="10"/>
        <v>Apr</v>
      </c>
      <c r="O119" s="21">
        <f t="shared" si="11"/>
        <v>2023</v>
      </c>
    </row>
    <row r="120" spans="1:15" ht="13.8" x14ac:dyDescent="0.25">
      <c r="A120" s="9">
        <v>45045</v>
      </c>
      <c r="B120" s="10" t="s">
        <v>162</v>
      </c>
      <c r="C120" s="10" t="str">
        <f>VLOOKUP(B120,Catalogue!$A$1:$F$51,2,)</f>
        <v>Wet Wipes - Himalaya</v>
      </c>
      <c r="D120" s="10" t="str">
        <f>VLOOKUP(B120,Catalogue!$A$1:$F$51,3,)</f>
        <v>Paper &amp; Essentials</v>
      </c>
      <c r="E120" s="10">
        <v>9</v>
      </c>
      <c r="F120" s="10" t="s">
        <v>11</v>
      </c>
      <c r="G120" s="10" t="s">
        <v>12</v>
      </c>
      <c r="H120" s="10">
        <f>VLOOKUP(B120,Catalogue!$A$1:$F$51,5,)</f>
        <v>12</v>
      </c>
      <c r="I120" s="10">
        <f>VLOOKUP(B120,Catalogue!$A$1:$F$51,6,)</f>
        <v>17.52</v>
      </c>
      <c r="J120" s="11">
        <f t="shared" si="6"/>
        <v>108</v>
      </c>
      <c r="K120" s="11">
        <f t="shared" si="7"/>
        <v>157.68</v>
      </c>
      <c r="L120" s="12">
        <f t="shared" si="8"/>
        <v>49.680000000000007</v>
      </c>
      <c r="M120" s="21">
        <f t="shared" si="9"/>
        <v>29</v>
      </c>
      <c r="N120" s="21" t="str">
        <f t="shared" si="10"/>
        <v>Apr</v>
      </c>
      <c r="O120" s="21">
        <f t="shared" si="11"/>
        <v>2023</v>
      </c>
    </row>
    <row r="121" spans="1:15" ht="13.8" x14ac:dyDescent="0.25">
      <c r="A121" s="13">
        <v>45046</v>
      </c>
      <c r="B121" s="14" t="s">
        <v>18</v>
      </c>
      <c r="C121" s="10" t="str">
        <f>VLOOKUP(B121,Catalogue!$A$1:$F$51,2,)</f>
        <v>Colgate Toothpaste</v>
      </c>
      <c r="D121" s="10" t="str">
        <f>VLOOKUP(B121,Catalogue!$A$1:$F$51,3,)</f>
        <v>Personal Care</v>
      </c>
      <c r="E121" s="14">
        <v>1</v>
      </c>
      <c r="F121" s="14" t="s">
        <v>13</v>
      </c>
      <c r="G121" s="14" t="s">
        <v>12</v>
      </c>
      <c r="H121" s="10">
        <f>VLOOKUP(B121,Catalogue!$A$1:$F$51,5,)</f>
        <v>105</v>
      </c>
      <c r="I121" s="10">
        <f>VLOOKUP(B121,Catalogue!$A$1:$F$51,6,)</f>
        <v>117.6</v>
      </c>
      <c r="J121" s="11">
        <f t="shared" si="6"/>
        <v>105</v>
      </c>
      <c r="K121" s="11">
        <f t="shared" si="7"/>
        <v>117.6</v>
      </c>
      <c r="L121" s="12">
        <f t="shared" si="8"/>
        <v>12.599999999999994</v>
      </c>
      <c r="M121" s="21">
        <f t="shared" si="9"/>
        <v>30</v>
      </c>
      <c r="N121" s="21" t="str">
        <f t="shared" si="10"/>
        <v>Apr</v>
      </c>
      <c r="O121" s="21">
        <f t="shared" si="11"/>
        <v>2023</v>
      </c>
    </row>
    <row r="122" spans="1:15" ht="13.8" x14ac:dyDescent="0.25">
      <c r="A122" s="9">
        <v>45047</v>
      </c>
      <c r="B122" s="10" t="s">
        <v>102</v>
      </c>
      <c r="C122" s="10" t="str">
        <f>VLOOKUP(B122,Catalogue!$A$1:$F$51,2,)</f>
        <v>Top Ramen</v>
      </c>
      <c r="D122" s="10" t="str">
        <f>VLOOKUP(B122,Catalogue!$A$1:$F$51,3,)</f>
        <v>Packaged Foods</v>
      </c>
      <c r="E122" s="10">
        <v>3</v>
      </c>
      <c r="F122" s="10" t="s">
        <v>13</v>
      </c>
      <c r="G122" s="10" t="s">
        <v>11</v>
      </c>
      <c r="H122" s="10">
        <f>VLOOKUP(B122,Catalogue!$A$1:$F$51,5,)</f>
        <v>133</v>
      </c>
      <c r="I122" s="10">
        <f>VLOOKUP(B122,Catalogue!$A$1:$F$51,6,)</f>
        <v>194.18</v>
      </c>
      <c r="J122" s="11">
        <f t="shared" si="6"/>
        <v>399</v>
      </c>
      <c r="K122" s="11">
        <f t="shared" si="7"/>
        <v>582.54</v>
      </c>
      <c r="L122" s="12">
        <f t="shared" si="8"/>
        <v>183.53999999999996</v>
      </c>
      <c r="M122" s="21">
        <f t="shared" si="9"/>
        <v>1</v>
      </c>
      <c r="N122" s="21" t="str">
        <f t="shared" si="10"/>
        <v>May</v>
      </c>
      <c r="O122" s="21">
        <f t="shared" si="11"/>
        <v>2023</v>
      </c>
    </row>
    <row r="123" spans="1:15" ht="13.8" x14ac:dyDescent="0.25">
      <c r="A123" s="13">
        <v>45048</v>
      </c>
      <c r="B123" s="14" t="s">
        <v>144</v>
      </c>
      <c r="C123" s="10" t="str">
        <f>VLOOKUP(B123,Catalogue!$A$1:$F$51,2,)</f>
        <v>Origami Kitchen Towels</v>
      </c>
      <c r="D123" s="10" t="str">
        <f>VLOOKUP(B123,Catalogue!$A$1:$F$51,3,)</f>
        <v>Paper &amp; Essentials</v>
      </c>
      <c r="E123" s="14">
        <v>19</v>
      </c>
      <c r="F123" s="14" t="s">
        <v>11</v>
      </c>
      <c r="G123" s="14" t="s">
        <v>12</v>
      </c>
      <c r="H123" s="10">
        <f>VLOOKUP(B123,Catalogue!$A$1:$F$51,5,)</f>
        <v>124</v>
      </c>
      <c r="I123" s="10">
        <f>VLOOKUP(B123,Catalogue!$A$1:$F$51,6,)</f>
        <v>140.12</v>
      </c>
      <c r="J123" s="11">
        <f t="shared" si="6"/>
        <v>2356</v>
      </c>
      <c r="K123" s="11">
        <f t="shared" si="7"/>
        <v>2662.28</v>
      </c>
      <c r="L123" s="12">
        <f t="shared" si="8"/>
        <v>306.2800000000002</v>
      </c>
      <c r="M123" s="21">
        <f t="shared" si="9"/>
        <v>2</v>
      </c>
      <c r="N123" s="21" t="str">
        <f t="shared" si="10"/>
        <v>May</v>
      </c>
      <c r="O123" s="21">
        <f t="shared" si="11"/>
        <v>2023</v>
      </c>
    </row>
    <row r="124" spans="1:15" ht="13.8" x14ac:dyDescent="0.25">
      <c r="A124" s="9">
        <v>45049</v>
      </c>
      <c r="B124" s="10" t="s">
        <v>84</v>
      </c>
      <c r="C124" s="10" t="str">
        <f>VLOOKUP(B124,Catalogue!$A$1:$F$51,2,)</f>
        <v>MTR Ready Curry</v>
      </c>
      <c r="D124" s="10" t="str">
        <f>VLOOKUP(B124,Catalogue!$A$1:$F$51,3,)</f>
        <v>Packaged Foods</v>
      </c>
      <c r="E124" s="10">
        <v>6</v>
      </c>
      <c r="F124" s="10" t="s">
        <v>10</v>
      </c>
      <c r="G124" s="10" t="s">
        <v>12</v>
      </c>
      <c r="H124" s="10">
        <f>VLOOKUP(B124,Catalogue!$A$1:$F$51,5,)</f>
        <v>136</v>
      </c>
      <c r="I124" s="10">
        <f>VLOOKUP(B124,Catalogue!$A$1:$F$51,6,)</f>
        <v>153.68</v>
      </c>
      <c r="J124" s="11">
        <f t="shared" si="6"/>
        <v>816</v>
      </c>
      <c r="K124" s="11">
        <f t="shared" si="7"/>
        <v>922.08</v>
      </c>
      <c r="L124" s="12">
        <f t="shared" si="8"/>
        <v>106.08000000000004</v>
      </c>
      <c r="M124" s="21">
        <f t="shared" si="9"/>
        <v>3</v>
      </c>
      <c r="N124" s="21" t="str">
        <f t="shared" si="10"/>
        <v>May</v>
      </c>
      <c r="O124" s="21">
        <f t="shared" si="11"/>
        <v>2023</v>
      </c>
    </row>
    <row r="125" spans="1:15" ht="13.8" x14ac:dyDescent="0.25">
      <c r="A125" s="13">
        <v>45050</v>
      </c>
      <c r="B125" s="14" t="s">
        <v>45</v>
      </c>
      <c r="C125" s="10" t="str">
        <f>VLOOKUP(B125,Catalogue!$A$1:$F$51,2,)</f>
        <v>Coca-Cola Can</v>
      </c>
      <c r="D125" s="10" t="str">
        <f>VLOOKUP(B125,Catalogue!$A$1:$F$51,3,)</f>
        <v>Beverages</v>
      </c>
      <c r="E125" s="14">
        <v>2</v>
      </c>
      <c r="F125" s="14" t="s">
        <v>10</v>
      </c>
      <c r="G125" s="14" t="s">
        <v>11</v>
      </c>
      <c r="H125" s="10">
        <f>VLOOKUP(B125,Catalogue!$A$1:$F$51,5,)</f>
        <v>136</v>
      </c>
      <c r="I125" s="10">
        <f>VLOOKUP(B125,Catalogue!$A$1:$F$51,6,)</f>
        <v>179.52</v>
      </c>
      <c r="J125" s="11">
        <f t="shared" si="6"/>
        <v>272</v>
      </c>
      <c r="K125" s="11">
        <f t="shared" si="7"/>
        <v>359.04</v>
      </c>
      <c r="L125" s="12">
        <f t="shared" si="8"/>
        <v>87.04000000000002</v>
      </c>
      <c r="M125" s="21">
        <f t="shared" si="9"/>
        <v>4</v>
      </c>
      <c r="N125" s="21" t="str">
        <f t="shared" si="10"/>
        <v>May</v>
      </c>
      <c r="O125" s="21">
        <f t="shared" si="11"/>
        <v>2023</v>
      </c>
    </row>
    <row r="126" spans="1:15" ht="13.8" x14ac:dyDescent="0.25">
      <c r="A126" s="9">
        <v>45051</v>
      </c>
      <c r="B126" s="10" t="s">
        <v>61</v>
      </c>
      <c r="C126" s="10" t="str">
        <f>VLOOKUP(B126,Catalogue!$A$1:$F$51,2,)</f>
        <v>Frooti Mango Drink</v>
      </c>
      <c r="D126" s="10" t="str">
        <f>VLOOKUP(B126,Catalogue!$A$1:$F$51,3,)</f>
        <v>Beverages</v>
      </c>
      <c r="E126" s="10">
        <v>14</v>
      </c>
      <c r="F126" s="10" t="s">
        <v>11</v>
      </c>
      <c r="G126" s="10" t="s">
        <v>12</v>
      </c>
      <c r="H126" s="10">
        <f>VLOOKUP(B126,Catalogue!$A$1:$F$51,5,)</f>
        <v>44</v>
      </c>
      <c r="I126" s="10">
        <f>VLOOKUP(B126,Catalogue!$A$1:$F$51,6,)</f>
        <v>72.599999999999994</v>
      </c>
      <c r="J126" s="11">
        <f t="shared" si="6"/>
        <v>616</v>
      </c>
      <c r="K126" s="11">
        <f t="shared" si="7"/>
        <v>1016.3999999999999</v>
      </c>
      <c r="L126" s="12">
        <f t="shared" si="8"/>
        <v>400.39999999999986</v>
      </c>
      <c r="M126" s="21">
        <f t="shared" si="9"/>
        <v>5</v>
      </c>
      <c r="N126" s="21" t="str">
        <f t="shared" si="10"/>
        <v>May</v>
      </c>
      <c r="O126" s="21">
        <f t="shared" si="11"/>
        <v>2023</v>
      </c>
    </row>
    <row r="127" spans="1:15" ht="13.8" x14ac:dyDescent="0.25">
      <c r="A127" s="13">
        <v>45052</v>
      </c>
      <c r="B127" s="14" t="s">
        <v>125</v>
      </c>
      <c r="C127" s="10" t="str">
        <f>VLOOKUP(B127,Catalogue!$A$1:$F$51,2,)</f>
        <v>Pril Dishwash Liquid</v>
      </c>
      <c r="D127" s="10" t="str">
        <f>VLOOKUP(B127,Catalogue!$A$1:$F$51,3,)</f>
        <v>Household Cleaning</v>
      </c>
      <c r="E127" s="14">
        <v>13</v>
      </c>
      <c r="F127" s="14" t="s">
        <v>10</v>
      </c>
      <c r="G127" s="14" t="s">
        <v>11</v>
      </c>
      <c r="H127" s="10">
        <f>VLOOKUP(B127,Catalogue!$A$1:$F$51,5,)</f>
        <v>63</v>
      </c>
      <c r="I127" s="10">
        <f>VLOOKUP(B127,Catalogue!$A$1:$F$51,6,)</f>
        <v>69.3</v>
      </c>
      <c r="J127" s="11">
        <f t="shared" si="6"/>
        <v>819</v>
      </c>
      <c r="K127" s="11">
        <f t="shared" si="7"/>
        <v>900.9</v>
      </c>
      <c r="L127" s="12">
        <f t="shared" si="8"/>
        <v>81.899999999999977</v>
      </c>
      <c r="M127" s="21">
        <f t="shared" si="9"/>
        <v>6</v>
      </c>
      <c r="N127" s="21" t="str">
        <f t="shared" si="10"/>
        <v>May</v>
      </c>
      <c r="O127" s="21">
        <f t="shared" si="11"/>
        <v>2023</v>
      </c>
    </row>
    <row r="128" spans="1:15" ht="13.8" x14ac:dyDescent="0.25">
      <c r="A128" s="9">
        <v>45053</v>
      </c>
      <c r="B128" s="10" t="s">
        <v>39</v>
      </c>
      <c r="C128" s="10" t="str">
        <f>VLOOKUP(B128,Catalogue!$A$1:$F$51,2,)</f>
        <v>Vaseline Lip Care</v>
      </c>
      <c r="D128" s="10" t="str">
        <f>VLOOKUP(B128,Catalogue!$A$1:$F$51,3,)</f>
        <v>Personal Care</v>
      </c>
      <c r="E128" s="10">
        <v>8</v>
      </c>
      <c r="F128" s="10" t="s">
        <v>10</v>
      </c>
      <c r="G128" s="10" t="s">
        <v>12</v>
      </c>
      <c r="H128" s="10">
        <f>VLOOKUP(B128,Catalogue!$A$1:$F$51,5,)</f>
        <v>10</v>
      </c>
      <c r="I128" s="10">
        <f>VLOOKUP(B128,Catalogue!$A$1:$F$51,6,)</f>
        <v>13.5</v>
      </c>
      <c r="J128" s="11">
        <f t="shared" si="6"/>
        <v>80</v>
      </c>
      <c r="K128" s="11">
        <f t="shared" si="7"/>
        <v>108</v>
      </c>
      <c r="L128" s="12">
        <f t="shared" si="8"/>
        <v>28</v>
      </c>
      <c r="M128" s="21">
        <f t="shared" si="9"/>
        <v>7</v>
      </c>
      <c r="N128" s="21" t="str">
        <f t="shared" si="10"/>
        <v>May</v>
      </c>
      <c r="O128" s="21">
        <f t="shared" si="11"/>
        <v>2023</v>
      </c>
    </row>
    <row r="129" spans="1:15" ht="13.8" x14ac:dyDescent="0.25">
      <c r="A129" s="13">
        <v>45054</v>
      </c>
      <c r="B129" s="14" t="s">
        <v>96</v>
      </c>
      <c r="C129" s="10" t="str">
        <f>VLOOKUP(B129,Catalogue!$A$1:$F$51,2,)</f>
        <v>Britannia Cake</v>
      </c>
      <c r="D129" s="10" t="str">
        <f>VLOOKUP(B129,Catalogue!$A$1:$F$51,3,)</f>
        <v>Packaged Foods</v>
      </c>
      <c r="E129" s="14">
        <v>20</v>
      </c>
      <c r="F129" s="14" t="s">
        <v>11</v>
      </c>
      <c r="G129" s="14" t="s">
        <v>11</v>
      </c>
      <c r="H129" s="10">
        <f>VLOOKUP(B129,Catalogue!$A$1:$F$51,5,)</f>
        <v>44</v>
      </c>
      <c r="I129" s="10">
        <f>VLOOKUP(B129,Catalogue!$A$1:$F$51,6,)</f>
        <v>48.4</v>
      </c>
      <c r="J129" s="11">
        <f t="shared" si="6"/>
        <v>880</v>
      </c>
      <c r="K129" s="11">
        <f t="shared" si="7"/>
        <v>968</v>
      </c>
      <c r="L129" s="12">
        <f t="shared" si="8"/>
        <v>88</v>
      </c>
      <c r="M129" s="21">
        <f t="shared" si="9"/>
        <v>8</v>
      </c>
      <c r="N129" s="21" t="str">
        <f t="shared" si="10"/>
        <v>May</v>
      </c>
      <c r="O129" s="21">
        <f t="shared" si="11"/>
        <v>2023</v>
      </c>
    </row>
    <row r="130" spans="1:15" ht="13.8" x14ac:dyDescent="0.25">
      <c r="A130" s="9">
        <v>45055</v>
      </c>
      <c r="B130" s="10" t="s">
        <v>87</v>
      </c>
      <c r="C130" s="10" t="str">
        <f>VLOOKUP(B130,Catalogue!$A$1:$F$51,2,)</f>
        <v>Haldiram's Bhujia</v>
      </c>
      <c r="D130" s="10" t="str">
        <f>VLOOKUP(B130,Catalogue!$A$1:$F$51,3,)</f>
        <v>Packaged Foods</v>
      </c>
      <c r="E130" s="10">
        <v>18</v>
      </c>
      <c r="F130" s="10" t="s">
        <v>13</v>
      </c>
      <c r="G130" s="10" t="s">
        <v>12</v>
      </c>
      <c r="H130" s="10">
        <f>VLOOKUP(B130,Catalogue!$A$1:$F$51,5,)</f>
        <v>12</v>
      </c>
      <c r="I130" s="10">
        <f>VLOOKUP(B130,Catalogue!$A$1:$F$51,6,)</f>
        <v>16.920000000000002</v>
      </c>
      <c r="J130" s="11">
        <f t="shared" ref="J130:J193" si="12">E130*H130</f>
        <v>216</v>
      </c>
      <c r="K130" s="11">
        <f t="shared" ref="K130:K193" si="13">E130*I130</f>
        <v>304.56000000000006</v>
      </c>
      <c r="L130" s="12">
        <f t="shared" si="8"/>
        <v>88.560000000000059</v>
      </c>
      <c r="M130" s="21">
        <f t="shared" si="9"/>
        <v>9</v>
      </c>
      <c r="N130" s="21" t="str">
        <f t="shared" si="10"/>
        <v>May</v>
      </c>
      <c r="O130" s="21">
        <f t="shared" si="11"/>
        <v>2023</v>
      </c>
    </row>
    <row r="131" spans="1:15" ht="13.8" x14ac:dyDescent="0.25">
      <c r="A131" s="13">
        <v>45056</v>
      </c>
      <c r="B131" s="14" t="s">
        <v>14</v>
      </c>
      <c r="C131" s="10" t="str">
        <f>VLOOKUP(B131,Catalogue!$A$1:$F$51,2,)</f>
        <v>Dove Soap</v>
      </c>
      <c r="D131" s="10" t="str">
        <f>VLOOKUP(B131,Catalogue!$A$1:$F$51,3,)</f>
        <v>Personal Care</v>
      </c>
      <c r="E131" s="14">
        <v>13</v>
      </c>
      <c r="F131" s="14" t="s">
        <v>13</v>
      </c>
      <c r="G131" s="14" t="s">
        <v>12</v>
      </c>
      <c r="H131" s="10">
        <f>VLOOKUP(B131,Catalogue!$A$1:$F$51,5,)</f>
        <v>98</v>
      </c>
      <c r="I131" s="10">
        <f>VLOOKUP(B131,Catalogue!$A$1:$F$51,6,)</f>
        <v>129.36000000000001</v>
      </c>
      <c r="J131" s="11">
        <f t="shared" si="12"/>
        <v>1274</v>
      </c>
      <c r="K131" s="11">
        <f t="shared" si="13"/>
        <v>1681.6800000000003</v>
      </c>
      <c r="L131" s="12">
        <f t="shared" ref="L131:L194" si="14">K131-J131</f>
        <v>407.68000000000029</v>
      </c>
      <c r="M131" s="21">
        <f t="shared" ref="M131:M194" si="15">DAY(A131)</f>
        <v>10</v>
      </c>
      <c r="N131" s="21" t="str">
        <f t="shared" ref="N131:N194" si="16">TEXT(A131,"mmm")</f>
        <v>May</v>
      </c>
      <c r="O131" s="21">
        <f t="shared" ref="O131:O194" si="17">YEAR(A131)</f>
        <v>2023</v>
      </c>
    </row>
    <row r="132" spans="1:15" ht="13.8" x14ac:dyDescent="0.25">
      <c r="A132" s="9">
        <v>45057</v>
      </c>
      <c r="B132" s="10" t="s">
        <v>141</v>
      </c>
      <c r="C132" s="10" t="str">
        <f>VLOOKUP(B132,Catalogue!$A$1:$F$51,2,)</f>
        <v>Kleenex Tissue Box</v>
      </c>
      <c r="D132" s="10" t="str">
        <f>VLOOKUP(B132,Catalogue!$A$1:$F$51,3,)</f>
        <v>Paper &amp; Essentials</v>
      </c>
      <c r="E132" s="10">
        <v>20</v>
      </c>
      <c r="F132" s="10" t="s">
        <v>11</v>
      </c>
      <c r="G132" s="10" t="s">
        <v>11</v>
      </c>
      <c r="H132" s="10">
        <f>VLOOKUP(B132,Catalogue!$A$1:$F$51,5,)</f>
        <v>133</v>
      </c>
      <c r="I132" s="10">
        <f>VLOOKUP(B132,Catalogue!$A$1:$F$51,6,)</f>
        <v>151.62</v>
      </c>
      <c r="J132" s="11">
        <f t="shared" si="12"/>
        <v>2660</v>
      </c>
      <c r="K132" s="11">
        <f t="shared" si="13"/>
        <v>3032.4</v>
      </c>
      <c r="L132" s="12">
        <f t="shared" si="14"/>
        <v>372.40000000000009</v>
      </c>
      <c r="M132" s="21">
        <f t="shared" si="15"/>
        <v>11</v>
      </c>
      <c r="N132" s="21" t="str">
        <f t="shared" si="16"/>
        <v>May</v>
      </c>
      <c r="O132" s="21">
        <f t="shared" si="17"/>
        <v>2023</v>
      </c>
    </row>
    <row r="133" spans="1:15" ht="13.8" x14ac:dyDescent="0.25">
      <c r="A133" s="13">
        <v>45058</v>
      </c>
      <c r="B133" s="14" t="s">
        <v>138</v>
      </c>
      <c r="C133" s="10" t="str">
        <f>VLOOKUP(B133,Catalogue!$A$1:$F$51,2,)</f>
        <v>Sofy Pantyliners</v>
      </c>
      <c r="D133" s="10" t="str">
        <f>VLOOKUP(B133,Catalogue!$A$1:$F$51,3,)</f>
        <v>Paper &amp; Essentials</v>
      </c>
      <c r="E133" s="14">
        <v>8</v>
      </c>
      <c r="F133" s="14" t="s">
        <v>10</v>
      </c>
      <c r="G133" s="14" t="s">
        <v>12</v>
      </c>
      <c r="H133" s="10">
        <f>VLOOKUP(B133,Catalogue!$A$1:$F$51,5,)</f>
        <v>71</v>
      </c>
      <c r="I133" s="10">
        <f>VLOOKUP(B133,Catalogue!$A$1:$F$51,6,)</f>
        <v>79.52</v>
      </c>
      <c r="J133" s="11">
        <f t="shared" si="12"/>
        <v>568</v>
      </c>
      <c r="K133" s="11">
        <f t="shared" si="13"/>
        <v>636.16</v>
      </c>
      <c r="L133" s="12">
        <f t="shared" si="14"/>
        <v>68.159999999999968</v>
      </c>
      <c r="M133" s="21">
        <f t="shared" si="15"/>
        <v>12</v>
      </c>
      <c r="N133" s="21" t="str">
        <f t="shared" si="16"/>
        <v>May</v>
      </c>
      <c r="O133" s="21">
        <f t="shared" si="17"/>
        <v>2023</v>
      </c>
    </row>
    <row r="134" spans="1:15" ht="13.8" x14ac:dyDescent="0.25">
      <c r="A134" s="9">
        <v>45059</v>
      </c>
      <c r="B134" s="10" t="s">
        <v>156</v>
      </c>
      <c r="C134" s="10" t="str">
        <f>VLOOKUP(B134,Catalogue!$A$1:$F$51,2,)</f>
        <v>Everteen Wipes</v>
      </c>
      <c r="D134" s="10" t="str">
        <f>VLOOKUP(B134,Catalogue!$A$1:$F$51,3,)</f>
        <v>Paper &amp; Essentials</v>
      </c>
      <c r="E134" s="10">
        <v>1</v>
      </c>
      <c r="F134" s="10" t="s">
        <v>10</v>
      </c>
      <c r="G134" s="10" t="s">
        <v>12</v>
      </c>
      <c r="H134" s="10">
        <f>VLOOKUP(B134,Catalogue!$A$1:$F$51,5,)</f>
        <v>123</v>
      </c>
      <c r="I134" s="10">
        <f>VLOOKUP(B134,Catalogue!$A$1:$F$51,6,)</f>
        <v>135.30000000000001</v>
      </c>
      <c r="J134" s="11">
        <f t="shared" si="12"/>
        <v>123</v>
      </c>
      <c r="K134" s="11">
        <f t="shared" si="13"/>
        <v>135.30000000000001</v>
      </c>
      <c r="L134" s="12">
        <f t="shared" si="14"/>
        <v>12.300000000000011</v>
      </c>
      <c r="M134" s="21">
        <f t="shared" si="15"/>
        <v>13</v>
      </c>
      <c r="N134" s="21" t="str">
        <f t="shared" si="16"/>
        <v>May</v>
      </c>
      <c r="O134" s="21">
        <f t="shared" si="17"/>
        <v>2023</v>
      </c>
    </row>
    <row r="135" spans="1:15" ht="13.8" x14ac:dyDescent="0.25">
      <c r="A135" s="13">
        <v>45060</v>
      </c>
      <c r="B135" s="14" t="s">
        <v>87</v>
      </c>
      <c r="C135" s="10" t="str">
        <f>VLOOKUP(B135,Catalogue!$A$1:$F$51,2,)</f>
        <v>Haldiram's Bhujia</v>
      </c>
      <c r="D135" s="10" t="str">
        <f>VLOOKUP(B135,Catalogue!$A$1:$F$51,3,)</f>
        <v>Packaged Foods</v>
      </c>
      <c r="E135" s="14">
        <v>13</v>
      </c>
      <c r="F135" s="14" t="s">
        <v>11</v>
      </c>
      <c r="G135" s="14" t="s">
        <v>11</v>
      </c>
      <c r="H135" s="10">
        <f>VLOOKUP(B135,Catalogue!$A$1:$F$51,5,)</f>
        <v>12</v>
      </c>
      <c r="I135" s="10">
        <f>VLOOKUP(B135,Catalogue!$A$1:$F$51,6,)</f>
        <v>16.920000000000002</v>
      </c>
      <c r="J135" s="11">
        <f t="shared" si="12"/>
        <v>156</v>
      </c>
      <c r="K135" s="11">
        <f t="shared" si="13"/>
        <v>219.96000000000004</v>
      </c>
      <c r="L135" s="12">
        <f t="shared" si="14"/>
        <v>63.960000000000036</v>
      </c>
      <c r="M135" s="21">
        <f t="shared" si="15"/>
        <v>14</v>
      </c>
      <c r="N135" s="21" t="str">
        <f t="shared" si="16"/>
        <v>May</v>
      </c>
      <c r="O135" s="21">
        <f t="shared" si="17"/>
        <v>2023</v>
      </c>
    </row>
    <row r="136" spans="1:15" ht="13.8" x14ac:dyDescent="0.25">
      <c r="A136" s="9">
        <v>45061</v>
      </c>
      <c r="B136" s="10" t="s">
        <v>128</v>
      </c>
      <c r="C136" s="10" t="str">
        <f>VLOOKUP(B136,Catalogue!$A$1:$F$51,2,)</f>
        <v>Exo Dishwash Bar</v>
      </c>
      <c r="D136" s="10" t="str">
        <f>VLOOKUP(B136,Catalogue!$A$1:$F$51,3,)</f>
        <v>Household Cleaning</v>
      </c>
      <c r="E136" s="10">
        <v>17</v>
      </c>
      <c r="F136" s="10" t="s">
        <v>10</v>
      </c>
      <c r="G136" s="10" t="s">
        <v>12</v>
      </c>
      <c r="H136" s="10">
        <f>VLOOKUP(B136,Catalogue!$A$1:$F$51,5,)</f>
        <v>98</v>
      </c>
      <c r="I136" s="10">
        <f>VLOOKUP(B136,Catalogue!$A$1:$F$51,6,)</f>
        <v>132.30000000000001</v>
      </c>
      <c r="J136" s="11">
        <f t="shared" si="12"/>
        <v>1666</v>
      </c>
      <c r="K136" s="11">
        <f t="shared" si="13"/>
        <v>2249.1000000000004</v>
      </c>
      <c r="L136" s="12">
        <f t="shared" si="14"/>
        <v>583.10000000000036</v>
      </c>
      <c r="M136" s="21">
        <f t="shared" si="15"/>
        <v>15</v>
      </c>
      <c r="N136" s="21" t="str">
        <f t="shared" si="16"/>
        <v>May</v>
      </c>
      <c r="O136" s="21">
        <f t="shared" si="17"/>
        <v>2023</v>
      </c>
    </row>
    <row r="137" spans="1:15" ht="13.8" x14ac:dyDescent="0.25">
      <c r="A137" s="13">
        <v>45062</v>
      </c>
      <c r="B137" s="14" t="s">
        <v>67</v>
      </c>
      <c r="C137" s="10" t="str">
        <f>VLOOKUP(B137,Catalogue!$A$1:$F$51,2,)</f>
        <v>Real Mixed Fruit Juice</v>
      </c>
      <c r="D137" s="10" t="str">
        <f>VLOOKUP(B137,Catalogue!$A$1:$F$51,3,)</f>
        <v>Beverages</v>
      </c>
      <c r="E137" s="14">
        <v>6</v>
      </c>
      <c r="F137" s="14" t="s">
        <v>10</v>
      </c>
      <c r="G137" s="14" t="s">
        <v>11</v>
      </c>
      <c r="H137" s="10">
        <f>VLOOKUP(B137,Catalogue!$A$1:$F$51,5,)</f>
        <v>133</v>
      </c>
      <c r="I137" s="10">
        <f>VLOOKUP(B137,Catalogue!$A$1:$F$51,6,)</f>
        <v>146.30000000000001</v>
      </c>
      <c r="J137" s="11">
        <f t="shared" si="12"/>
        <v>798</v>
      </c>
      <c r="K137" s="11">
        <f t="shared" si="13"/>
        <v>877.80000000000007</v>
      </c>
      <c r="L137" s="12">
        <f t="shared" si="14"/>
        <v>79.800000000000068</v>
      </c>
      <c r="M137" s="21">
        <f t="shared" si="15"/>
        <v>16</v>
      </c>
      <c r="N137" s="21" t="str">
        <f t="shared" si="16"/>
        <v>May</v>
      </c>
      <c r="O137" s="21">
        <f t="shared" si="17"/>
        <v>2023</v>
      </c>
    </row>
    <row r="138" spans="1:15" ht="13.8" x14ac:dyDescent="0.25">
      <c r="A138" s="9">
        <v>45063</v>
      </c>
      <c r="B138" s="10" t="s">
        <v>24</v>
      </c>
      <c r="C138" s="10" t="str">
        <f>VLOOKUP(B138,Catalogue!$A$1:$F$51,2,)</f>
        <v>Nivea Body Lotion</v>
      </c>
      <c r="D138" s="10" t="str">
        <f>VLOOKUP(B138,Catalogue!$A$1:$F$51,3,)</f>
        <v>Personal Care</v>
      </c>
      <c r="E138" s="10">
        <v>2</v>
      </c>
      <c r="F138" s="10" t="s">
        <v>11</v>
      </c>
      <c r="G138" s="10" t="s">
        <v>12</v>
      </c>
      <c r="H138" s="10">
        <f>VLOOKUP(B138,Catalogue!$A$1:$F$51,5,)</f>
        <v>71</v>
      </c>
      <c r="I138" s="10">
        <f>VLOOKUP(B138,Catalogue!$A$1:$F$51,6,)</f>
        <v>80.23</v>
      </c>
      <c r="J138" s="11">
        <f t="shared" si="12"/>
        <v>142</v>
      </c>
      <c r="K138" s="11">
        <f t="shared" si="13"/>
        <v>160.46</v>
      </c>
      <c r="L138" s="12">
        <f t="shared" si="14"/>
        <v>18.460000000000008</v>
      </c>
      <c r="M138" s="21">
        <f t="shared" si="15"/>
        <v>17</v>
      </c>
      <c r="N138" s="21" t="str">
        <f t="shared" si="16"/>
        <v>May</v>
      </c>
      <c r="O138" s="21">
        <f t="shared" si="17"/>
        <v>2023</v>
      </c>
    </row>
    <row r="139" spans="1:15" ht="13.8" x14ac:dyDescent="0.25">
      <c r="A139" s="13">
        <v>45064</v>
      </c>
      <c r="B139" s="14" t="s">
        <v>156</v>
      </c>
      <c r="C139" s="10" t="str">
        <f>VLOOKUP(B139,Catalogue!$A$1:$F$51,2,)</f>
        <v>Everteen Wipes</v>
      </c>
      <c r="D139" s="10" t="str">
        <f>VLOOKUP(B139,Catalogue!$A$1:$F$51,3,)</f>
        <v>Paper &amp; Essentials</v>
      </c>
      <c r="E139" s="14">
        <v>9</v>
      </c>
      <c r="F139" s="14" t="s">
        <v>13</v>
      </c>
      <c r="G139" s="14" t="s">
        <v>11</v>
      </c>
      <c r="H139" s="10">
        <f>VLOOKUP(B139,Catalogue!$A$1:$F$51,5,)</f>
        <v>123</v>
      </c>
      <c r="I139" s="10">
        <f>VLOOKUP(B139,Catalogue!$A$1:$F$51,6,)</f>
        <v>135.30000000000001</v>
      </c>
      <c r="J139" s="11">
        <f t="shared" si="12"/>
        <v>1107</v>
      </c>
      <c r="K139" s="11">
        <f t="shared" si="13"/>
        <v>1217.7</v>
      </c>
      <c r="L139" s="12">
        <f t="shared" si="14"/>
        <v>110.70000000000005</v>
      </c>
      <c r="M139" s="21">
        <f t="shared" si="15"/>
        <v>18</v>
      </c>
      <c r="N139" s="21" t="str">
        <f t="shared" si="16"/>
        <v>May</v>
      </c>
      <c r="O139" s="21">
        <f t="shared" si="17"/>
        <v>2023</v>
      </c>
    </row>
    <row r="140" spans="1:15" ht="13.8" x14ac:dyDescent="0.25">
      <c r="A140" s="9">
        <v>45065</v>
      </c>
      <c r="B140" s="10" t="s">
        <v>156</v>
      </c>
      <c r="C140" s="10" t="str">
        <f>VLOOKUP(B140,Catalogue!$A$1:$F$51,2,)</f>
        <v>Everteen Wipes</v>
      </c>
      <c r="D140" s="10" t="str">
        <f>VLOOKUP(B140,Catalogue!$A$1:$F$51,3,)</f>
        <v>Paper &amp; Essentials</v>
      </c>
      <c r="E140" s="10">
        <v>11</v>
      </c>
      <c r="F140" s="10" t="s">
        <v>13</v>
      </c>
      <c r="G140" s="10" t="s">
        <v>12</v>
      </c>
      <c r="H140" s="10">
        <f>VLOOKUP(B140,Catalogue!$A$1:$F$51,5,)</f>
        <v>123</v>
      </c>
      <c r="I140" s="10">
        <f>VLOOKUP(B140,Catalogue!$A$1:$F$51,6,)</f>
        <v>135.30000000000001</v>
      </c>
      <c r="J140" s="11">
        <f t="shared" si="12"/>
        <v>1353</v>
      </c>
      <c r="K140" s="11">
        <f t="shared" si="13"/>
        <v>1488.3000000000002</v>
      </c>
      <c r="L140" s="12">
        <f t="shared" si="14"/>
        <v>135.30000000000018</v>
      </c>
      <c r="M140" s="21">
        <f t="shared" si="15"/>
        <v>19</v>
      </c>
      <c r="N140" s="21" t="str">
        <f t="shared" si="16"/>
        <v>May</v>
      </c>
      <c r="O140" s="21">
        <f t="shared" si="17"/>
        <v>2023</v>
      </c>
    </row>
    <row r="141" spans="1:15" ht="13.8" x14ac:dyDescent="0.25">
      <c r="A141" s="13">
        <v>45066</v>
      </c>
      <c r="B141" s="14" t="s">
        <v>49</v>
      </c>
      <c r="C141" s="10" t="str">
        <f>VLOOKUP(B141,Catalogue!$A$1:$F$51,2,)</f>
        <v>Pepsi Bottle</v>
      </c>
      <c r="D141" s="10" t="str">
        <f>VLOOKUP(B141,Catalogue!$A$1:$F$51,3,)</f>
        <v>Beverages</v>
      </c>
      <c r="E141" s="14">
        <v>7</v>
      </c>
      <c r="F141" s="14" t="s">
        <v>11</v>
      </c>
      <c r="G141" s="14" t="s">
        <v>12</v>
      </c>
      <c r="H141" s="10">
        <f>VLOOKUP(B141,Catalogue!$A$1:$F$51,5,)</f>
        <v>12</v>
      </c>
      <c r="I141" s="10">
        <f>VLOOKUP(B141,Catalogue!$A$1:$F$51,6,)</f>
        <v>13.44</v>
      </c>
      <c r="J141" s="11">
        <f t="shared" si="12"/>
        <v>84</v>
      </c>
      <c r="K141" s="11">
        <f t="shared" si="13"/>
        <v>94.08</v>
      </c>
      <c r="L141" s="12">
        <f t="shared" si="14"/>
        <v>10.079999999999998</v>
      </c>
      <c r="M141" s="21">
        <f t="shared" si="15"/>
        <v>20</v>
      </c>
      <c r="N141" s="21" t="str">
        <f t="shared" si="16"/>
        <v>May</v>
      </c>
      <c r="O141" s="21">
        <f t="shared" si="17"/>
        <v>2023</v>
      </c>
    </row>
    <row r="142" spans="1:15" ht="13.8" x14ac:dyDescent="0.25">
      <c r="A142" s="9">
        <v>45067</v>
      </c>
      <c r="B142" s="10" t="s">
        <v>93</v>
      </c>
      <c r="C142" s="10" t="str">
        <f>VLOOKUP(B142,Catalogue!$A$1:$F$51,2,)</f>
        <v>Kellogg’s Corn Flakes</v>
      </c>
      <c r="D142" s="10" t="str">
        <f>VLOOKUP(B142,Catalogue!$A$1:$F$51,3,)</f>
        <v>Packaged Foods</v>
      </c>
      <c r="E142" s="10">
        <v>6</v>
      </c>
      <c r="F142" s="10" t="s">
        <v>10</v>
      </c>
      <c r="G142" s="10" t="s">
        <v>11</v>
      </c>
      <c r="H142" s="10">
        <f>VLOOKUP(B142,Catalogue!$A$1:$F$51,5,)</f>
        <v>105</v>
      </c>
      <c r="I142" s="10">
        <f>VLOOKUP(B142,Catalogue!$A$1:$F$51,6,)</f>
        <v>117.6</v>
      </c>
      <c r="J142" s="11">
        <f t="shared" si="12"/>
        <v>630</v>
      </c>
      <c r="K142" s="11">
        <f t="shared" si="13"/>
        <v>705.59999999999991</v>
      </c>
      <c r="L142" s="12">
        <f t="shared" si="14"/>
        <v>75.599999999999909</v>
      </c>
      <c r="M142" s="21">
        <f t="shared" si="15"/>
        <v>21</v>
      </c>
      <c r="N142" s="21" t="str">
        <f t="shared" si="16"/>
        <v>May</v>
      </c>
      <c r="O142" s="21">
        <f t="shared" si="17"/>
        <v>2023</v>
      </c>
    </row>
    <row r="143" spans="1:15" ht="13.8" x14ac:dyDescent="0.25">
      <c r="A143" s="13">
        <v>45068</v>
      </c>
      <c r="B143" s="14" t="s">
        <v>78</v>
      </c>
      <c r="C143" s="10" t="str">
        <f>VLOOKUP(B143,Catalogue!$A$1:$F$51,2,)</f>
        <v>Sunfeast Biscuits</v>
      </c>
      <c r="D143" s="10" t="str">
        <f>VLOOKUP(B143,Catalogue!$A$1:$F$51,3,)</f>
        <v>Packaged Foods</v>
      </c>
      <c r="E143" s="14">
        <v>20</v>
      </c>
      <c r="F143" s="14" t="s">
        <v>10</v>
      </c>
      <c r="G143" s="14" t="s">
        <v>12</v>
      </c>
      <c r="H143" s="10">
        <f>VLOOKUP(B143,Catalogue!$A$1:$F$51,5,)</f>
        <v>10</v>
      </c>
      <c r="I143" s="10">
        <f>VLOOKUP(B143,Catalogue!$A$1:$F$51,6,)</f>
        <v>11.2</v>
      </c>
      <c r="J143" s="11">
        <f t="shared" si="12"/>
        <v>200</v>
      </c>
      <c r="K143" s="11">
        <f t="shared" si="13"/>
        <v>224</v>
      </c>
      <c r="L143" s="12">
        <f t="shared" si="14"/>
        <v>24</v>
      </c>
      <c r="M143" s="21">
        <f t="shared" si="15"/>
        <v>22</v>
      </c>
      <c r="N143" s="21" t="str">
        <f t="shared" si="16"/>
        <v>May</v>
      </c>
      <c r="O143" s="21">
        <f t="shared" si="17"/>
        <v>2023</v>
      </c>
    </row>
    <row r="144" spans="1:15" ht="13.8" x14ac:dyDescent="0.25">
      <c r="A144" s="9">
        <v>45069</v>
      </c>
      <c r="B144" s="10" t="s">
        <v>144</v>
      </c>
      <c r="C144" s="10" t="str">
        <f>VLOOKUP(B144,Catalogue!$A$1:$F$51,2,)</f>
        <v>Origami Kitchen Towels</v>
      </c>
      <c r="D144" s="10" t="str">
        <f>VLOOKUP(B144,Catalogue!$A$1:$F$51,3,)</f>
        <v>Paper &amp; Essentials</v>
      </c>
      <c r="E144" s="10">
        <v>13</v>
      </c>
      <c r="F144" s="10" t="s">
        <v>11</v>
      </c>
      <c r="G144" s="10" t="s">
        <v>12</v>
      </c>
      <c r="H144" s="10">
        <f>VLOOKUP(B144,Catalogue!$A$1:$F$51,5,)</f>
        <v>124</v>
      </c>
      <c r="I144" s="10">
        <f>VLOOKUP(B144,Catalogue!$A$1:$F$51,6,)</f>
        <v>140.12</v>
      </c>
      <c r="J144" s="11">
        <f t="shared" si="12"/>
        <v>1612</v>
      </c>
      <c r="K144" s="11">
        <f t="shared" si="13"/>
        <v>1821.56</v>
      </c>
      <c r="L144" s="12">
        <f t="shared" si="14"/>
        <v>209.55999999999995</v>
      </c>
      <c r="M144" s="21">
        <f t="shared" si="15"/>
        <v>23</v>
      </c>
      <c r="N144" s="21" t="str">
        <f t="shared" si="16"/>
        <v>May</v>
      </c>
      <c r="O144" s="21">
        <f t="shared" si="17"/>
        <v>2023</v>
      </c>
    </row>
    <row r="145" spans="1:15" ht="13.8" x14ac:dyDescent="0.25">
      <c r="A145" s="13">
        <v>45070</v>
      </c>
      <c r="B145" s="14" t="s">
        <v>153</v>
      </c>
      <c r="C145" s="10" t="str">
        <f>VLOOKUP(B145,Catalogue!$A$1:$F$51,2,)</f>
        <v>Bella Napkins</v>
      </c>
      <c r="D145" s="10" t="str">
        <f>VLOOKUP(B145,Catalogue!$A$1:$F$51,3,)</f>
        <v>Paper &amp; Essentials</v>
      </c>
      <c r="E145" s="14">
        <v>1</v>
      </c>
      <c r="F145" s="14" t="s">
        <v>10</v>
      </c>
      <c r="G145" s="14" t="s">
        <v>11</v>
      </c>
      <c r="H145" s="10">
        <f>VLOOKUP(B145,Catalogue!$A$1:$F$51,5,)</f>
        <v>10</v>
      </c>
      <c r="I145" s="10">
        <f>VLOOKUP(B145,Catalogue!$A$1:$F$51,6,)</f>
        <v>11.2</v>
      </c>
      <c r="J145" s="11">
        <f t="shared" si="12"/>
        <v>10</v>
      </c>
      <c r="K145" s="11">
        <f t="shared" si="13"/>
        <v>11.2</v>
      </c>
      <c r="L145" s="12">
        <f t="shared" si="14"/>
        <v>1.1999999999999993</v>
      </c>
      <c r="M145" s="21">
        <f t="shared" si="15"/>
        <v>24</v>
      </c>
      <c r="N145" s="21" t="str">
        <f t="shared" si="16"/>
        <v>May</v>
      </c>
      <c r="O145" s="21">
        <f t="shared" si="17"/>
        <v>2023</v>
      </c>
    </row>
    <row r="146" spans="1:15" ht="13.8" x14ac:dyDescent="0.25">
      <c r="A146" s="9">
        <v>45071</v>
      </c>
      <c r="B146" s="10" t="s">
        <v>24</v>
      </c>
      <c r="C146" s="10" t="str">
        <f>VLOOKUP(B146,Catalogue!$A$1:$F$51,2,)</f>
        <v>Nivea Body Lotion</v>
      </c>
      <c r="D146" s="10" t="str">
        <f>VLOOKUP(B146,Catalogue!$A$1:$F$51,3,)</f>
        <v>Personal Care</v>
      </c>
      <c r="E146" s="10">
        <v>8</v>
      </c>
      <c r="F146" s="10" t="s">
        <v>10</v>
      </c>
      <c r="G146" s="10" t="s">
        <v>12</v>
      </c>
      <c r="H146" s="10">
        <f>VLOOKUP(B146,Catalogue!$A$1:$F$51,5,)</f>
        <v>71</v>
      </c>
      <c r="I146" s="10">
        <f>VLOOKUP(B146,Catalogue!$A$1:$F$51,6,)</f>
        <v>80.23</v>
      </c>
      <c r="J146" s="11">
        <f t="shared" si="12"/>
        <v>568</v>
      </c>
      <c r="K146" s="11">
        <f t="shared" si="13"/>
        <v>641.84</v>
      </c>
      <c r="L146" s="12">
        <f t="shared" si="14"/>
        <v>73.840000000000032</v>
      </c>
      <c r="M146" s="21">
        <f t="shared" si="15"/>
        <v>25</v>
      </c>
      <c r="N146" s="21" t="str">
        <f t="shared" si="16"/>
        <v>May</v>
      </c>
      <c r="O146" s="21">
        <f t="shared" si="17"/>
        <v>2023</v>
      </c>
    </row>
    <row r="147" spans="1:15" ht="13.8" x14ac:dyDescent="0.25">
      <c r="A147" s="13">
        <v>45072</v>
      </c>
      <c r="B147" s="14" t="s">
        <v>119</v>
      </c>
      <c r="C147" s="10" t="str">
        <f>VLOOKUP(B147,Catalogue!$A$1:$F$51,2,)</f>
        <v>Rin Bar</v>
      </c>
      <c r="D147" s="10" t="str">
        <f>VLOOKUP(B147,Catalogue!$A$1:$F$51,3,)</f>
        <v>Household Cleaning</v>
      </c>
      <c r="E147" s="14">
        <v>7</v>
      </c>
      <c r="F147" s="14" t="s">
        <v>11</v>
      </c>
      <c r="G147" s="14" t="s">
        <v>11</v>
      </c>
      <c r="H147" s="10">
        <f>VLOOKUP(B147,Catalogue!$A$1:$F$51,5,)</f>
        <v>136</v>
      </c>
      <c r="I147" s="10">
        <f>VLOOKUP(B147,Catalogue!$A$1:$F$51,6,)</f>
        <v>224.4</v>
      </c>
      <c r="J147" s="11">
        <f t="shared" si="12"/>
        <v>952</v>
      </c>
      <c r="K147" s="11">
        <f t="shared" si="13"/>
        <v>1570.8</v>
      </c>
      <c r="L147" s="12">
        <f t="shared" si="14"/>
        <v>618.79999999999995</v>
      </c>
      <c r="M147" s="21">
        <f t="shared" si="15"/>
        <v>26</v>
      </c>
      <c r="N147" s="21" t="str">
        <f t="shared" si="16"/>
        <v>May</v>
      </c>
      <c r="O147" s="21">
        <f t="shared" si="17"/>
        <v>2023</v>
      </c>
    </row>
    <row r="148" spans="1:15" ht="13.8" x14ac:dyDescent="0.25">
      <c r="A148" s="9">
        <v>45073</v>
      </c>
      <c r="B148" s="10" t="s">
        <v>134</v>
      </c>
      <c r="C148" s="10" t="str">
        <f>VLOOKUP(B148,Catalogue!$A$1:$F$51,2,)</f>
        <v>Whisper Sanitary Pads</v>
      </c>
      <c r="D148" s="10" t="str">
        <f>VLOOKUP(B148,Catalogue!$A$1:$F$51,3,)</f>
        <v>Paper &amp; Essentials</v>
      </c>
      <c r="E148" s="10">
        <v>15</v>
      </c>
      <c r="F148" s="10" t="s">
        <v>13</v>
      </c>
      <c r="G148" s="10" t="s">
        <v>12</v>
      </c>
      <c r="H148" s="10">
        <f>VLOOKUP(B148,Catalogue!$A$1:$F$51,5,)</f>
        <v>44</v>
      </c>
      <c r="I148" s="10">
        <f>VLOOKUP(B148,Catalogue!$A$1:$F$51,6,)</f>
        <v>58.08</v>
      </c>
      <c r="J148" s="11">
        <f t="shared" si="12"/>
        <v>660</v>
      </c>
      <c r="K148" s="11">
        <f t="shared" si="13"/>
        <v>871.19999999999993</v>
      </c>
      <c r="L148" s="12">
        <f t="shared" si="14"/>
        <v>211.19999999999993</v>
      </c>
      <c r="M148" s="21">
        <f t="shared" si="15"/>
        <v>27</v>
      </c>
      <c r="N148" s="21" t="str">
        <f t="shared" si="16"/>
        <v>May</v>
      </c>
      <c r="O148" s="21">
        <f t="shared" si="17"/>
        <v>2023</v>
      </c>
    </row>
    <row r="149" spans="1:15" ht="13.8" x14ac:dyDescent="0.25">
      <c r="A149" s="13">
        <v>45074</v>
      </c>
      <c r="B149" s="14" t="s">
        <v>67</v>
      </c>
      <c r="C149" s="10" t="str">
        <f>VLOOKUP(B149,Catalogue!$A$1:$F$51,2,)</f>
        <v>Real Mixed Fruit Juice</v>
      </c>
      <c r="D149" s="10" t="str">
        <f>VLOOKUP(B149,Catalogue!$A$1:$F$51,3,)</f>
        <v>Beverages</v>
      </c>
      <c r="E149" s="14">
        <v>20</v>
      </c>
      <c r="F149" s="14" t="s">
        <v>13</v>
      </c>
      <c r="G149" s="14" t="s">
        <v>11</v>
      </c>
      <c r="H149" s="10">
        <f>VLOOKUP(B149,Catalogue!$A$1:$F$51,5,)</f>
        <v>133</v>
      </c>
      <c r="I149" s="10">
        <f>VLOOKUP(B149,Catalogue!$A$1:$F$51,6,)</f>
        <v>146.30000000000001</v>
      </c>
      <c r="J149" s="11">
        <f t="shared" si="12"/>
        <v>2660</v>
      </c>
      <c r="K149" s="11">
        <f t="shared" si="13"/>
        <v>2926</v>
      </c>
      <c r="L149" s="12">
        <f t="shared" si="14"/>
        <v>266</v>
      </c>
      <c r="M149" s="21">
        <f t="shared" si="15"/>
        <v>28</v>
      </c>
      <c r="N149" s="21" t="str">
        <f t="shared" si="16"/>
        <v>May</v>
      </c>
      <c r="O149" s="21">
        <f t="shared" si="17"/>
        <v>2023</v>
      </c>
    </row>
    <row r="150" spans="1:15" ht="13.8" x14ac:dyDescent="0.25">
      <c r="A150" s="9">
        <v>45075</v>
      </c>
      <c r="B150" s="10" t="s">
        <v>93</v>
      </c>
      <c r="C150" s="10" t="str">
        <f>VLOOKUP(B150,Catalogue!$A$1:$F$51,2,)</f>
        <v>Kellogg’s Corn Flakes</v>
      </c>
      <c r="D150" s="10" t="str">
        <f>VLOOKUP(B150,Catalogue!$A$1:$F$51,3,)</f>
        <v>Packaged Foods</v>
      </c>
      <c r="E150" s="10">
        <v>6</v>
      </c>
      <c r="F150" s="10" t="s">
        <v>11</v>
      </c>
      <c r="G150" s="10" t="s">
        <v>12</v>
      </c>
      <c r="H150" s="10">
        <f>VLOOKUP(B150,Catalogue!$A$1:$F$51,5,)</f>
        <v>105</v>
      </c>
      <c r="I150" s="10">
        <f>VLOOKUP(B150,Catalogue!$A$1:$F$51,6,)</f>
        <v>117.6</v>
      </c>
      <c r="J150" s="11">
        <f t="shared" si="12"/>
        <v>630</v>
      </c>
      <c r="K150" s="11">
        <f t="shared" si="13"/>
        <v>705.59999999999991</v>
      </c>
      <c r="L150" s="12">
        <f t="shared" si="14"/>
        <v>75.599999999999909</v>
      </c>
      <c r="M150" s="21">
        <f t="shared" si="15"/>
        <v>29</v>
      </c>
      <c r="N150" s="21" t="str">
        <f t="shared" si="16"/>
        <v>May</v>
      </c>
      <c r="O150" s="21">
        <f t="shared" si="17"/>
        <v>2023</v>
      </c>
    </row>
    <row r="151" spans="1:15" ht="13.8" x14ac:dyDescent="0.25">
      <c r="A151" s="13">
        <v>45076</v>
      </c>
      <c r="B151" s="14" t="s">
        <v>84</v>
      </c>
      <c r="C151" s="10" t="str">
        <f>VLOOKUP(B151,Catalogue!$A$1:$F$51,2,)</f>
        <v>MTR Ready Curry</v>
      </c>
      <c r="D151" s="10" t="str">
        <f>VLOOKUP(B151,Catalogue!$A$1:$F$51,3,)</f>
        <v>Packaged Foods</v>
      </c>
      <c r="E151" s="14">
        <v>10</v>
      </c>
      <c r="F151" s="14" t="s">
        <v>10</v>
      </c>
      <c r="G151" s="14" t="s">
        <v>12</v>
      </c>
      <c r="H151" s="10">
        <f>VLOOKUP(B151,Catalogue!$A$1:$F$51,5,)</f>
        <v>136</v>
      </c>
      <c r="I151" s="10">
        <f>VLOOKUP(B151,Catalogue!$A$1:$F$51,6,)</f>
        <v>153.68</v>
      </c>
      <c r="J151" s="11">
        <f t="shared" si="12"/>
        <v>1360</v>
      </c>
      <c r="K151" s="11">
        <f t="shared" si="13"/>
        <v>1536.8000000000002</v>
      </c>
      <c r="L151" s="12">
        <f t="shared" si="14"/>
        <v>176.80000000000018</v>
      </c>
      <c r="M151" s="21">
        <f t="shared" si="15"/>
        <v>30</v>
      </c>
      <c r="N151" s="21" t="str">
        <f t="shared" si="16"/>
        <v>May</v>
      </c>
      <c r="O151" s="21">
        <f t="shared" si="17"/>
        <v>2023</v>
      </c>
    </row>
    <row r="152" spans="1:15" ht="13.8" x14ac:dyDescent="0.25">
      <c r="A152" s="9">
        <v>45077</v>
      </c>
      <c r="B152" s="10" t="s">
        <v>52</v>
      </c>
      <c r="C152" s="10" t="str">
        <f>VLOOKUP(B152,Catalogue!$A$1:$F$51,2,)</f>
        <v>Red Bull</v>
      </c>
      <c r="D152" s="10" t="str">
        <f>VLOOKUP(B152,Catalogue!$A$1:$F$51,3,)</f>
        <v>Beverages</v>
      </c>
      <c r="E152" s="10">
        <v>19</v>
      </c>
      <c r="F152" s="10" t="s">
        <v>10</v>
      </c>
      <c r="G152" s="10" t="s">
        <v>11</v>
      </c>
      <c r="H152" s="10">
        <f>VLOOKUP(B152,Catalogue!$A$1:$F$51,5,)</f>
        <v>63</v>
      </c>
      <c r="I152" s="10">
        <f>VLOOKUP(B152,Catalogue!$A$1:$F$51,6,)</f>
        <v>71.819999999999993</v>
      </c>
      <c r="J152" s="11">
        <f t="shared" si="12"/>
        <v>1197</v>
      </c>
      <c r="K152" s="11">
        <f t="shared" si="13"/>
        <v>1364.58</v>
      </c>
      <c r="L152" s="12">
        <f t="shared" si="14"/>
        <v>167.57999999999993</v>
      </c>
      <c r="M152" s="21">
        <f t="shared" si="15"/>
        <v>31</v>
      </c>
      <c r="N152" s="21" t="str">
        <f t="shared" si="16"/>
        <v>May</v>
      </c>
      <c r="O152" s="21">
        <f t="shared" si="17"/>
        <v>2023</v>
      </c>
    </row>
    <row r="153" spans="1:15" ht="13.8" x14ac:dyDescent="0.25">
      <c r="A153" s="13">
        <v>45078</v>
      </c>
      <c r="B153" s="14" t="s">
        <v>153</v>
      </c>
      <c r="C153" s="10" t="str">
        <f>VLOOKUP(B153,Catalogue!$A$1:$F$51,2,)</f>
        <v>Bella Napkins</v>
      </c>
      <c r="D153" s="10" t="str">
        <f>VLOOKUP(B153,Catalogue!$A$1:$F$51,3,)</f>
        <v>Paper &amp; Essentials</v>
      </c>
      <c r="E153" s="14">
        <v>1</v>
      </c>
      <c r="F153" s="14" t="s">
        <v>11</v>
      </c>
      <c r="G153" s="14" t="s">
        <v>12</v>
      </c>
      <c r="H153" s="10">
        <f>VLOOKUP(B153,Catalogue!$A$1:$F$51,5,)</f>
        <v>10</v>
      </c>
      <c r="I153" s="10">
        <f>VLOOKUP(B153,Catalogue!$A$1:$F$51,6,)</f>
        <v>11.2</v>
      </c>
      <c r="J153" s="11">
        <f t="shared" si="12"/>
        <v>10</v>
      </c>
      <c r="K153" s="11">
        <f t="shared" si="13"/>
        <v>11.2</v>
      </c>
      <c r="L153" s="12">
        <f t="shared" si="14"/>
        <v>1.1999999999999993</v>
      </c>
      <c r="M153" s="21">
        <f t="shared" si="15"/>
        <v>1</v>
      </c>
      <c r="N153" s="21" t="str">
        <f t="shared" si="16"/>
        <v>Jun</v>
      </c>
      <c r="O153" s="21">
        <f t="shared" si="17"/>
        <v>2023</v>
      </c>
    </row>
    <row r="154" spans="1:15" ht="13.8" x14ac:dyDescent="0.25">
      <c r="A154" s="9">
        <v>45079</v>
      </c>
      <c r="B154" s="10" t="s">
        <v>24</v>
      </c>
      <c r="C154" s="10" t="str">
        <f>VLOOKUP(B154,Catalogue!$A$1:$F$51,2,)</f>
        <v>Nivea Body Lotion</v>
      </c>
      <c r="D154" s="10" t="str">
        <f>VLOOKUP(B154,Catalogue!$A$1:$F$51,3,)</f>
        <v>Personal Care</v>
      </c>
      <c r="E154" s="10">
        <v>4</v>
      </c>
      <c r="F154" s="10" t="s">
        <v>10</v>
      </c>
      <c r="G154" s="10" t="s">
        <v>12</v>
      </c>
      <c r="H154" s="10">
        <f>VLOOKUP(B154,Catalogue!$A$1:$F$51,5,)</f>
        <v>71</v>
      </c>
      <c r="I154" s="10">
        <f>VLOOKUP(B154,Catalogue!$A$1:$F$51,6,)</f>
        <v>80.23</v>
      </c>
      <c r="J154" s="11">
        <f t="shared" si="12"/>
        <v>284</v>
      </c>
      <c r="K154" s="11">
        <f t="shared" si="13"/>
        <v>320.92</v>
      </c>
      <c r="L154" s="12">
        <f t="shared" si="14"/>
        <v>36.920000000000016</v>
      </c>
      <c r="M154" s="21">
        <f t="shared" si="15"/>
        <v>2</v>
      </c>
      <c r="N154" s="21" t="str">
        <f t="shared" si="16"/>
        <v>Jun</v>
      </c>
      <c r="O154" s="21">
        <f t="shared" si="17"/>
        <v>2023</v>
      </c>
    </row>
    <row r="155" spans="1:15" ht="13.8" x14ac:dyDescent="0.25">
      <c r="A155" s="13">
        <v>45080</v>
      </c>
      <c r="B155" s="14" t="s">
        <v>156</v>
      </c>
      <c r="C155" s="10" t="str">
        <f>VLOOKUP(B155,Catalogue!$A$1:$F$51,2,)</f>
        <v>Everteen Wipes</v>
      </c>
      <c r="D155" s="10" t="str">
        <f>VLOOKUP(B155,Catalogue!$A$1:$F$51,3,)</f>
        <v>Paper &amp; Essentials</v>
      </c>
      <c r="E155" s="14">
        <v>17</v>
      </c>
      <c r="F155" s="14" t="s">
        <v>10</v>
      </c>
      <c r="G155" s="14" t="s">
        <v>11</v>
      </c>
      <c r="H155" s="10">
        <f>VLOOKUP(B155,Catalogue!$A$1:$F$51,5,)</f>
        <v>123</v>
      </c>
      <c r="I155" s="10">
        <f>VLOOKUP(B155,Catalogue!$A$1:$F$51,6,)</f>
        <v>135.30000000000001</v>
      </c>
      <c r="J155" s="11">
        <f t="shared" si="12"/>
        <v>2091</v>
      </c>
      <c r="K155" s="11">
        <f t="shared" si="13"/>
        <v>2300.1000000000004</v>
      </c>
      <c r="L155" s="12">
        <f t="shared" si="14"/>
        <v>209.10000000000036</v>
      </c>
      <c r="M155" s="21">
        <f t="shared" si="15"/>
        <v>3</v>
      </c>
      <c r="N155" s="21" t="str">
        <f t="shared" si="16"/>
        <v>Jun</v>
      </c>
      <c r="O155" s="21">
        <f t="shared" si="17"/>
        <v>2023</v>
      </c>
    </row>
    <row r="156" spans="1:15" ht="13.8" x14ac:dyDescent="0.25">
      <c r="A156" s="9">
        <v>45081</v>
      </c>
      <c r="B156" s="10" t="s">
        <v>64</v>
      </c>
      <c r="C156" s="10" t="str">
        <f>VLOOKUP(B156,Catalogue!$A$1:$F$51,2,)</f>
        <v>Nestlé Iced Tea</v>
      </c>
      <c r="D156" s="10" t="str">
        <f>VLOOKUP(B156,Catalogue!$A$1:$F$51,3,)</f>
        <v>Beverages</v>
      </c>
      <c r="E156" s="10">
        <v>7</v>
      </c>
      <c r="F156" s="10" t="s">
        <v>11</v>
      </c>
      <c r="G156" s="10" t="s">
        <v>12</v>
      </c>
      <c r="H156" s="10">
        <f>VLOOKUP(B156,Catalogue!$A$1:$F$51,5,)</f>
        <v>71</v>
      </c>
      <c r="I156" s="10">
        <f>VLOOKUP(B156,Catalogue!$A$1:$F$51,6,)</f>
        <v>79.52</v>
      </c>
      <c r="J156" s="11">
        <f t="shared" si="12"/>
        <v>497</v>
      </c>
      <c r="K156" s="11">
        <f t="shared" si="13"/>
        <v>556.64</v>
      </c>
      <c r="L156" s="12">
        <f t="shared" si="14"/>
        <v>59.639999999999986</v>
      </c>
      <c r="M156" s="21">
        <f t="shared" si="15"/>
        <v>4</v>
      </c>
      <c r="N156" s="21" t="str">
        <f t="shared" si="16"/>
        <v>Jun</v>
      </c>
      <c r="O156" s="21">
        <f t="shared" si="17"/>
        <v>2023</v>
      </c>
    </row>
    <row r="157" spans="1:15" ht="13.8" x14ac:dyDescent="0.25">
      <c r="A157" s="13">
        <v>45082</v>
      </c>
      <c r="B157" s="14" t="s">
        <v>134</v>
      </c>
      <c r="C157" s="10" t="str">
        <f>VLOOKUP(B157,Catalogue!$A$1:$F$51,2,)</f>
        <v>Whisper Sanitary Pads</v>
      </c>
      <c r="D157" s="10" t="str">
        <f>VLOOKUP(B157,Catalogue!$A$1:$F$51,3,)</f>
        <v>Paper &amp; Essentials</v>
      </c>
      <c r="E157" s="14">
        <v>18</v>
      </c>
      <c r="F157" s="14" t="s">
        <v>13</v>
      </c>
      <c r="G157" s="14" t="s">
        <v>11</v>
      </c>
      <c r="H157" s="10">
        <f>VLOOKUP(B157,Catalogue!$A$1:$F$51,5,)</f>
        <v>44</v>
      </c>
      <c r="I157" s="10">
        <f>VLOOKUP(B157,Catalogue!$A$1:$F$51,6,)</f>
        <v>58.08</v>
      </c>
      <c r="J157" s="11">
        <f t="shared" si="12"/>
        <v>792</v>
      </c>
      <c r="K157" s="11">
        <f t="shared" si="13"/>
        <v>1045.44</v>
      </c>
      <c r="L157" s="12">
        <f t="shared" si="14"/>
        <v>253.44000000000005</v>
      </c>
      <c r="M157" s="21">
        <f t="shared" si="15"/>
        <v>5</v>
      </c>
      <c r="N157" s="21" t="str">
        <f t="shared" si="16"/>
        <v>Jun</v>
      </c>
      <c r="O157" s="21">
        <f t="shared" si="17"/>
        <v>2023</v>
      </c>
    </row>
    <row r="158" spans="1:15" ht="13.8" x14ac:dyDescent="0.25">
      <c r="A158" s="9">
        <v>45083</v>
      </c>
      <c r="B158" s="10" t="s">
        <v>42</v>
      </c>
      <c r="C158" s="10" t="str">
        <f>VLOOKUP(B158,Catalogue!$A$1:$F$51,2,)</f>
        <v>Johnson’s Baby Powder</v>
      </c>
      <c r="D158" s="10" t="str">
        <f>VLOOKUP(B158,Catalogue!$A$1:$F$51,3,)</f>
        <v>Personal Care</v>
      </c>
      <c r="E158" s="10">
        <v>6</v>
      </c>
      <c r="F158" s="10" t="s">
        <v>13</v>
      </c>
      <c r="G158" s="10" t="s">
        <v>12</v>
      </c>
      <c r="H158" s="10">
        <f>VLOOKUP(B158,Catalogue!$A$1:$F$51,5,)</f>
        <v>123</v>
      </c>
      <c r="I158" s="10">
        <f>VLOOKUP(B158,Catalogue!$A$1:$F$51,6,)</f>
        <v>179.58</v>
      </c>
      <c r="J158" s="11">
        <f t="shared" si="12"/>
        <v>738</v>
      </c>
      <c r="K158" s="11">
        <f t="shared" si="13"/>
        <v>1077.48</v>
      </c>
      <c r="L158" s="12">
        <f t="shared" si="14"/>
        <v>339.48</v>
      </c>
      <c r="M158" s="21">
        <f t="shared" si="15"/>
        <v>6</v>
      </c>
      <c r="N158" s="21" t="str">
        <f t="shared" si="16"/>
        <v>Jun</v>
      </c>
      <c r="O158" s="21">
        <f t="shared" si="17"/>
        <v>2023</v>
      </c>
    </row>
    <row r="159" spans="1:15" ht="13.8" x14ac:dyDescent="0.25">
      <c r="A159" s="13">
        <v>45084</v>
      </c>
      <c r="B159" s="14" t="s">
        <v>45</v>
      </c>
      <c r="C159" s="10" t="str">
        <f>VLOOKUP(B159,Catalogue!$A$1:$F$51,2,)</f>
        <v>Coca-Cola Can</v>
      </c>
      <c r="D159" s="10" t="str">
        <f>VLOOKUP(B159,Catalogue!$A$1:$F$51,3,)</f>
        <v>Beverages</v>
      </c>
      <c r="E159" s="14">
        <v>11</v>
      </c>
      <c r="F159" s="14" t="s">
        <v>11</v>
      </c>
      <c r="G159" s="14" t="s">
        <v>11</v>
      </c>
      <c r="H159" s="10">
        <f>VLOOKUP(B159,Catalogue!$A$1:$F$51,5,)</f>
        <v>136</v>
      </c>
      <c r="I159" s="10">
        <f>VLOOKUP(B159,Catalogue!$A$1:$F$51,6,)</f>
        <v>179.52</v>
      </c>
      <c r="J159" s="11">
        <f t="shared" si="12"/>
        <v>1496</v>
      </c>
      <c r="K159" s="11">
        <f t="shared" si="13"/>
        <v>1974.72</v>
      </c>
      <c r="L159" s="12">
        <f t="shared" si="14"/>
        <v>478.72</v>
      </c>
      <c r="M159" s="21">
        <f t="shared" si="15"/>
        <v>7</v>
      </c>
      <c r="N159" s="21" t="str">
        <f t="shared" si="16"/>
        <v>Jun</v>
      </c>
      <c r="O159" s="21">
        <f t="shared" si="17"/>
        <v>2023</v>
      </c>
    </row>
    <row r="160" spans="1:15" ht="13.8" x14ac:dyDescent="0.25">
      <c r="A160" s="9">
        <v>45085</v>
      </c>
      <c r="B160" s="10" t="s">
        <v>111</v>
      </c>
      <c r="C160" s="10" t="str">
        <f>VLOOKUP(B160,Catalogue!$A$1:$F$51,2,)</f>
        <v>Harpic Toilet Cleaner</v>
      </c>
      <c r="D160" s="10" t="str">
        <f>VLOOKUP(B160,Catalogue!$A$1:$F$51,3,)</f>
        <v>Household Cleaning</v>
      </c>
      <c r="E160" s="10">
        <v>9</v>
      </c>
      <c r="F160" s="10" t="s">
        <v>10</v>
      </c>
      <c r="G160" s="10" t="s">
        <v>12</v>
      </c>
      <c r="H160" s="10">
        <f>VLOOKUP(B160,Catalogue!$A$1:$F$51,5,)</f>
        <v>16</v>
      </c>
      <c r="I160" s="10">
        <f>VLOOKUP(B160,Catalogue!$A$1:$F$51,6,)</f>
        <v>18.240000000000002</v>
      </c>
      <c r="J160" s="11">
        <f t="shared" si="12"/>
        <v>144</v>
      </c>
      <c r="K160" s="11">
        <f t="shared" si="13"/>
        <v>164.16000000000003</v>
      </c>
      <c r="L160" s="12">
        <f t="shared" si="14"/>
        <v>20.160000000000025</v>
      </c>
      <c r="M160" s="21">
        <f t="shared" si="15"/>
        <v>8</v>
      </c>
      <c r="N160" s="21" t="str">
        <f t="shared" si="16"/>
        <v>Jun</v>
      </c>
      <c r="O160" s="21">
        <f t="shared" si="17"/>
        <v>2023</v>
      </c>
    </row>
    <row r="161" spans="1:15" ht="13.8" x14ac:dyDescent="0.25">
      <c r="A161" s="13">
        <v>45086</v>
      </c>
      <c r="B161" s="14" t="s">
        <v>14</v>
      </c>
      <c r="C161" s="10" t="str">
        <f>VLOOKUP(B161,Catalogue!$A$1:$F$51,2,)</f>
        <v>Dove Soap</v>
      </c>
      <c r="D161" s="10" t="str">
        <f>VLOOKUP(B161,Catalogue!$A$1:$F$51,3,)</f>
        <v>Personal Care</v>
      </c>
      <c r="E161" s="14">
        <v>9</v>
      </c>
      <c r="F161" s="14" t="s">
        <v>10</v>
      </c>
      <c r="G161" s="14" t="s">
        <v>12</v>
      </c>
      <c r="H161" s="10">
        <f>VLOOKUP(B161,Catalogue!$A$1:$F$51,5,)</f>
        <v>98</v>
      </c>
      <c r="I161" s="10">
        <f>VLOOKUP(B161,Catalogue!$A$1:$F$51,6,)</f>
        <v>129.36000000000001</v>
      </c>
      <c r="J161" s="11">
        <f t="shared" si="12"/>
        <v>882</v>
      </c>
      <c r="K161" s="11">
        <f t="shared" si="13"/>
        <v>1164.2400000000002</v>
      </c>
      <c r="L161" s="12">
        <f t="shared" si="14"/>
        <v>282.24000000000024</v>
      </c>
      <c r="M161" s="21">
        <f t="shared" si="15"/>
        <v>9</v>
      </c>
      <c r="N161" s="21" t="str">
        <f t="shared" si="16"/>
        <v>Jun</v>
      </c>
      <c r="O161" s="21">
        <f t="shared" si="17"/>
        <v>2023</v>
      </c>
    </row>
    <row r="162" spans="1:15" ht="13.8" x14ac:dyDescent="0.25">
      <c r="A162" s="9">
        <v>45087</v>
      </c>
      <c r="B162" s="10" t="s">
        <v>90</v>
      </c>
      <c r="C162" s="10" t="str">
        <f>VLOOKUP(B162,Catalogue!$A$1:$F$51,2,)</f>
        <v>Lay's Chips</v>
      </c>
      <c r="D162" s="10" t="str">
        <f>VLOOKUP(B162,Catalogue!$A$1:$F$51,3,)</f>
        <v>Packaged Foods</v>
      </c>
      <c r="E162" s="10">
        <v>11</v>
      </c>
      <c r="F162" s="10" t="s">
        <v>11</v>
      </c>
      <c r="G162" s="10" t="s">
        <v>11</v>
      </c>
      <c r="H162" s="10">
        <f>VLOOKUP(B162,Catalogue!$A$1:$F$51,5,)</f>
        <v>98</v>
      </c>
      <c r="I162" s="10">
        <f>VLOOKUP(B162,Catalogue!$A$1:$F$51,6,)</f>
        <v>161.69999999999999</v>
      </c>
      <c r="J162" s="11">
        <f t="shared" si="12"/>
        <v>1078</v>
      </c>
      <c r="K162" s="11">
        <f t="shared" si="13"/>
        <v>1778.6999999999998</v>
      </c>
      <c r="L162" s="12">
        <f t="shared" si="14"/>
        <v>700.69999999999982</v>
      </c>
      <c r="M162" s="21">
        <f t="shared" si="15"/>
        <v>10</v>
      </c>
      <c r="N162" s="21" t="str">
        <f t="shared" si="16"/>
        <v>Jun</v>
      </c>
      <c r="O162" s="21">
        <f t="shared" si="17"/>
        <v>2023</v>
      </c>
    </row>
    <row r="163" spans="1:15" ht="13.8" x14ac:dyDescent="0.25">
      <c r="A163" s="13">
        <v>45088</v>
      </c>
      <c r="B163" s="14" t="s">
        <v>24</v>
      </c>
      <c r="C163" s="10" t="str">
        <f>VLOOKUP(B163,Catalogue!$A$1:$F$51,2,)</f>
        <v>Nivea Body Lotion</v>
      </c>
      <c r="D163" s="10" t="str">
        <f>VLOOKUP(B163,Catalogue!$A$1:$F$51,3,)</f>
        <v>Personal Care</v>
      </c>
      <c r="E163" s="14">
        <v>15</v>
      </c>
      <c r="F163" s="14" t="s">
        <v>10</v>
      </c>
      <c r="G163" s="14" t="s">
        <v>12</v>
      </c>
      <c r="H163" s="10">
        <f>VLOOKUP(B163,Catalogue!$A$1:$F$51,5,)</f>
        <v>71</v>
      </c>
      <c r="I163" s="10">
        <f>VLOOKUP(B163,Catalogue!$A$1:$F$51,6,)</f>
        <v>80.23</v>
      </c>
      <c r="J163" s="11">
        <f t="shared" si="12"/>
        <v>1065</v>
      </c>
      <c r="K163" s="11">
        <f t="shared" si="13"/>
        <v>1203.45</v>
      </c>
      <c r="L163" s="12">
        <f t="shared" si="14"/>
        <v>138.45000000000005</v>
      </c>
      <c r="M163" s="21">
        <f t="shared" si="15"/>
        <v>11</v>
      </c>
      <c r="N163" s="21" t="str">
        <f t="shared" si="16"/>
        <v>Jun</v>
      </c>
      <c r="O163" s="21">
        <f t="shared" si="17"/>
        <v>2023</v>
      </c>
    </row>
    <row r="164" spans="1:15" ht="13.8" x14ac:dyDescent="0.25">
      <c r="A164" s="9">
        <v>45089</v>
      </c>
      <c r="B164" s="10" t="s">
        <v>108</v>
      </c>
      <c r="C164" s="10" t="str">
        <f>VLOOKUP(B164,Catalogue!$A$1:$F$51,2,)</f>
        <v>Vim Dishwash Bar</v>
      </c>
      <c r="D164" s="10" t="str">
        <f>VLOOKUP(B164,Catalogue!$A$1:$F$51,3,)</f>
        <v>Household Cleaning</v>
      </c>
      <c r="E164" s="10">
        <v>5</v>
      </c>
      <c r="F164" s="10" t="s">
        <v>10</v>
      </c>
      <c r="G164" s="10" t="s">
        <v>12</v>
      </c>
      <c r="H164" s="10">
        <f>VLOOKUP(B164,Catalogue!$A$1:$F$51,5,)</f>
        <v>10</v>
      </c>
      <c r="I164" s="10">
        <f>VLOOKUP(B164,Catalogue!$A$1:$F$51,6,)</f>
        <v>11.2</v>
      </c>
      <c r="J164" s="11">
        <f t="shared" si="12"/>
        <v>50</v>
      </c>
      <c r="K164" s="11">
        <f t="shared" si="13"/>
        <v>56</v>
      </c>
      <c r="L164" s="12">
        <f t="shared" si="14"/>
        <v>6</v>
      </c>
      <c r="M164" s="21">
        <f t="shared" si="15"/>
        <v>12</v>
      </c>
      <c r="N164" s="21" t="str">
        <f t="shared" si="16"/>
        <v>Jun</v>
      </c>
      <c r="O164" s="21">
        <f t="shared" si="17"/>
        <v>2023</v>
      </c>
    </row>
    <row r="165" spans="1:15" ht="13.8" x14ac:dyDescent="0.25">
      <c r="A165" s="13">
        <v>45090</v>
      </c>
      <c r="B165" s="14" t="s">
        <v>30</v>
      </c>
      <c r="C165" s="10" t="str">
        <f>VLOOKUP(B165,Catalogue!$A$1:$F$51,2,)</f>
        <v>Pantene Shampoo</v>
      </c>
      <c r="D165" s="10" t="str">
        <f>VLOOKUP(B165,Catalogue!$A$1:$F$51,3,)</f>
        <v>Personal Care</v>
      </c>
      <c r="E165" s="14">
        <v>14</v>
      </c>
      <c r="F165" s="14" t="s">
        <v>11</v>
      </c>
      <c r="G165" s="14" t="s">
        <v>11</v>
      </c>
      <c r="H165" s="10">
        <f>VLOOKUP(B165,Catalogue!$A$1:$F$51,5,)</f>
        <v>124</v>
      </c>
      <c r="I165" s="10">
        <f>VLOOKUP(B165,Catalogue!$A$1:$F$51,6,)</f>
        <v>204.60000000000002</v>
      </c>
      <c r="J165" s="11">
        <f t="shared" si="12"/>
        <v>1736</v>
      </c>
      <c r="K165" s="11">
        <f t="shared" si="13"/>
        <v>2864.4000000000005</v>
      </c>
      <c r="L165" s="12">
        <f t="shared" si="14"/>
        <v>1128.4000000000005</v>
      </c>
      <c r="M165" s="21">
        <f t="shared" si="15"/>
        <v>13</v>
      </c>
      <c r="N165" s="21" t="str">
        <f t="shared" si="16"/>
        <v>Jun</v>
      </c>
      <c r="O165" s="21">
        <f t="shared" si="17"/>
        <v>2023</v>
      </c>
    </row>
    <row r="166" spans="1:15" ht="13.8" x14ac:dyDescent="0.25">
      <c r="A166" s="9">
        <v>45091</v>
      </c>
      <c r="B166" s="10" t="s">
        <v>69</v>
      </c>
      <c r="C166" s="10" t="str">
        <f>VLOOKUP(B166,Catalogue!$A$1:$F$51,2,)</f>
        <v>Amul Kool Flavored Milk</v>
      </c>
      <c r="D166" s="10" t="str">
        <f>VLOOKUP(B166,Catalogue!$A$1:$F$51,3,)</f>
        <v>Beverages</v>
      </c>
      <c r="E166" s="10">
        <v>1</v>
      </c>
      <c r="F166" s="10" t="s">
        <v>13</v>
      </c>
      <c r="G166" s="10" t="s">
        <v>12</v>
      </c>
      <c r="H166" s="10">
        <f>VLOOKUP(B166,Catalogue!$A$1:$F$51,5,)</f>
        <v>124</v>
      </c>
      <c r="I166" s="10">
        <f>VLOOKUP(B166,Catalogue!$A$1:$F$51,6,)</f>
        <v>167.4</v>
      </c>
      <c r="J166" s="11">
        <f t="shared" si="12"/>
        <v>124</v>
      </c>
      <c r="K166" s="11">
        <f t="shared" si="13"/>
        <v>167.4</v>
      </c>
      <c r="L166" s="12">
        <f t="shared" si="14"/>
        <v>43.400000000000006</v>
      </c>
      <c r="M166" s="21">
        <f t="shared" si="15"/>
        <v>14</v>
      </c>
      <c r="N166" s="21" t="str">
        <f t="shared" si="16"/>
        <v>Jun</v>
      </c>
      <c r="O166" s="21">
        <f t="shared" si="17"/>
        <v>2023</v>
      </c>
    </row>
    <row r="167" spans="1:15" ht="13.8" x14ac:dyDescent="0.25">
      <c r="A167" s="13">
        <v>45092</v>
      </c>
      <c r="B167" s="14" t="s">
        <v>24</v>
      </c>
      <c r="C167" s="10" t="str">
        <f>VLOOKUP(B167,Catalogue!$A$1:$F$51,2,)</f>
        <v>Nivea Body Lotion</v>
      </c>
      <c r="D167" s="10" t="str">
        <f>VLOOKUP(B167,Catalogue!$A$1:$F$51,3,)</f>
        <v>Personal Care</v>
      </c>
      <c r="E167" s="14">
        <v>6</v>
      </c>
      <c r="F167" s="14" t="s">
        <v>13</v>
      </c>
      <c r="G167" s="14" t="s">
        <v>11</v>
      </c>
      <c r="H167" s="10">
        <f>VLOOKUP(B167,Catalogue!$A$1:$F$51,5,)</f>
        <v>71</v>
      </c>
      <c r="I167" s="10">
        <f>VLOOKUP(B167,Catalogue!$A$1:$F$51,6,)</f>
        <v>80.23</v>
      </c>
      <c r="J167" s="11">
        <f t="shared" si="12"/>
        <v>426</v>
      </c>
      <c r="K167" s="11">
        <f t="shared" si="13"/>
        <v>481.38</v>
      </c>
      <c r="L167" s="12">
        <f t="shared" si="14"/>
        <v>55.379999999999995</v>
      </c>
      <c r="M167" s="21">
        <f t="shared" si="15"/>
        <v>15</v>
      </c>
      <c r="N167" s="21" t="str">
        <f t="shared" si="16"/>
        <v>Jun</v>
      </c>
      <c r="O167" s="21">
        <f t="shared" si="17"/>
        <v>2023</v>
      </c>
    </row>
    <row r="168" spans="1:15" ht="13.8" x14ac:dyDescent="0.25">
      <c r="A168" s="9">
        <v>45093</v>
      </c>
      <c r="B168" s="10" t="s">
        <v>108</v>
      </c>
      <c r="C168" s="10" t="str">
        <f>VLOOKUP(B168,Catalogue!$A$1:$F$51,2,)</f>
        <v>Vim Dishwash Bar</v>
      </c>
      <c r="D168" s="10" t="str">
        <f>VLOOKUP(B168,Catalogue!$A$1:$F$51,3,)</f>
        <v>Household Cleaning</v>
      </c>
      <c r="E168" s="10">
        <v>9</v>
      </c>
      <c r="F168" s="10" t="s">
        <v>11</v>
      </c>
      <c r="G168" s="10" t="s">
        <v>12</v>
      </c>
      <c r="H168" s="10">
        <f>VLOOKUP(B168,Catalogue!$A$1:$F$51,5,)</f>
        <v>10</v>
      </c>
      <c r="I168" s="10">
        <f>VLOOKUP(B168,Catalogue!$A$1:$F$51,6,)</f>
        <v>11.2</v>
      </c>
      <c r="J168" s="11">
        <f t="shared" si="12"/>
        <v>90</v>
      </c>
      <c r="K168" s="11">
        <f t="shared" si="13"/>
        <v>100.8</v>
      </c>
      <c r="L168" s="12">
        <f t="shared" si="14"/>
        <v>10.799999999999997</v>
      </c>
      <c r="M168" s="21">
        <f t="shared" si="15"/>
        <v>16</v>
      </c>
      <c r="N168" s="21" t="str">
        <f t="shared" si="16"/>
        <v>Jun</v>
      </c>
      <c r="O168" s="21">
        <f t="shared" si="17"/>
        <v>2023</v>
      </c>
    </row>
    <row r="169" spans="1:15" ht="13.8" x14ac:dyDescent="0.25">
      <c r="A169" s="13">
        <v>45094</v>
      </c>
      <c r="B169" s="14" t="s">
        <v>42</v>
      </c>
      <c r="C169" s="10" t="str">
        <f>VLOOKUP(B169,Catalogue!$A$1:$F$51,2,)</f>
        <v>Johnson’s Baby Powder</v>
      </c>
      <c r="D169" s="10" t="str">
        <f>VLOOKUP(B169,Catalogue!$A$1:$F$51,3,)</f>
        <v>Personal Care</v>
      </c>
      <c r="E169" s="14">
        <v>20</v>
      </c>
      <c r="F169" s="14" t="s">
        <v>10</v>
      </c>
      <c r="G169" s="14" t="s">
        <v>11</v>
      </c>
      <c r="H169" s="10">
        <f>VLOOKUP(B169,Catalogue!$A$1:$F$51,5,)</f>
        <v>123</v>
      </c>
      <c r="I169" s="10">
        <f>VLOOKUP(B169,Catalogue!$A$1:$F$51,6,)</f>
        <v>179.58</v>
      </c>
      <c r="J169" s="11">
        <f t="shared" si="12"/>
        <v>2460</v>
      </c>
      <c r="K169" s="11">
        <f t="shared" si="13"/>
        <v>3591.6000000000004</v>
      </c>
      <c r="L169" s="12">
        <f t="shared" si="14"/>
        <v>1131.6000000000004</v>
      </c>
      <c r="M169" s="21">
        <f t="shared" si="15"/>
        <v>17</v>
      </c>
      <c r="N169" s="21" t="str">
        <f t="shared" si="16"/>
        <v>Jun</v>
      </c>
      <c r="O169" s="21">
        <f t="shared" si="17"/>
        <v>2023</v>
      </c>
    </row>
    <row r="170" spans="1:15" ht="13.8" x14ac:dyDescent="0.25">
      <c r="A170" s="9">
        <v>45095</v>
      </c>
      <c r="B170" s="10" t="s">
        <v>131</v>
      </c>
      <c r="C170" s="10" t="str">
        <f>VLOOKUP(B170,Catalogue!$A$1:$F$51,2,)</f>
        <v>Odonil Room Freshener</v>
      </c>
      <c r="D170" s="10" t="str">
        <f>VLOOKUP(B170,Catalogue!$A$1:$F$51,3,)</f>
        <v>Household Cleaning</v>
      </c>
      <c r="E170" s="10">
        <v>13</v>
      </c>
      <c r="F170" s="10" t="s">
        <v>10</v>
      </c>
      <c r="G170" s="10" t="s">
        <v>12</v>
      </c>
      <c r="H170" s="10">
        <f>VLOOKUP(B170,Catalogue!$A$1:$F$51,5,)</f>
        <v>105</v>
      </c>
      <c r="I170" s="10">
        <f>VLOOKUP(B170,Catalogue!$A$1:$F$51,6,)</f>
        <v>153.30000000000001</v>
      </c>
      <c r="J170" s="11">
        <f t="shared" si="12"/>
        <v>1365</v>
      </c>
      <c r="K170" s="11">
        <f t="shared" si="13"/>
        <v>1992.9</v>
      </c>
      <c r="L170" s="12">
        <f t="shared" si="14"/>
        <v>627.90000000000009</v>
      </c>
      <c r="M170" s="21">
        <f t="shared" si="15"/>
        <v>18</v>
      </c>
      <c r="N170" s="21" t="str">
        <f t="shared" si="16"/>
        <v>Jun</v>
      </c>
      <c r="O170" s="21">
        <f t="shared" si="17"/>
        <v>2023</v>
      </c>
    </row>
    <row r="171" spans="1:15" ht="13.8" x14ac:dyDescent="0.25">
      <c r="A171" s="13">
        <v>45096</v>
      </c>
      <c r="B171" s="14" t="s">
        <v>78</v>
      </c>
      <c r="C171" s="10" t="str">
        <f>VLOOKUP(B171,Catalogue!$A$1:$F$51,2,)</f>
        <v>Sunfeast Biscuits</v>
      </c>
      <c r="D171" s="10" t="str">
        <f>VLOOKUP(B171,Catalogue!$A$1:$F$51,3,)</f>
        <v>Packaged Foods</v>
      </c>
      <c r="E171" s="14">
        <v>7</v>
      </c>
      <c r="F171" s="14" t="s">
        <v>11</v>
      </c>
      <c r="G171" s="14" t="s">
        <v>12</v>
      </c>
      <c r="H171" s="10">
        <f>VLOOKUP(B171,Catalogue!$A$1:$F$51,5,)</f>
        <v>10</v>
      </c>
      <c r="I171" s="10">
        <f>VLOOKUP(B171,Catalogue!$A$1:$F$51,6,)</f>
        <v>11.2</v>
      </c>
      <c r="J171" s="11">
        <f t="shared" si="12"/>
        <v>70</v>
      </c>
      <c r="K171" s="11">
        <f t="shared" si="13"/>
        <v>78.399999999999991</v>
      </c>
      <c r="L171" s="12">
        <f t="shared" si="14"/>
        <v>8.3999999999999915</v>
      </c>
      <c r="M171" s="21">
        <f t="shared" si="15"/>
        <v>19</v>
      </c>
      <c r="N171" s="21" t="str">
        <f t="shared" si="16"/>
        <v>Jun</v>
      </c>
      <c r="O171" s="21">
        <f t="shared" si="17"/>
        <v>2023</v>
      </c>
    </row>
    <row r="172" spans="1:15" ht="13.8" x14ac:dyDescent="0.25">
      <c r="A172" s="9">
        <v>45097</v>
      </c>
      <c r="B172" s="10" t="s">
        <v>61</v>
      </c>
      <c r="C172" s="10" t="str">
        <f>VLOOKUP(B172,Catalogue!$A$1:$F$51,2,)</f>
        <v>Frooti Mango Drink</v>
      </c>
      <c r="D172" s="10" t="str">
        <f>VLOOKUP(B172,Catalogue!$A$1:$F$51,3,)</f>
        <v>Beverages</v>
      </c>
      <c r="E172" s="10">
        <v>14</v>
      </c>
      <c r="F172" s="10" t="s">
        <v>10</v>
      </c>
      <c r="G172" s="10" t="s">
        <v>11</v>
      </c>
      <c r="H172" s="10">
        <f>VLOOKUP(B172,Catalogue!$A$1:$F$51,5,)</f>
        <v>44</v>
      </c>
      <c r="I172" s="10">
        <f>VLOOKUP(B172,Catalogue!$A$1:$F$51,6,)</f>
        <v>72.599999999999994</v>
      </c>
      <c r="J172" s="11">
        <f t="shared" si="12"/>
        <v>616</v>
      </c>
      <c r="K172" s="11">
        <f t="shared" si="13"/>
        <v>1016.3999999999999</v>
      </c>
      <c r="L172" s="12">
        <f t="shared" si="14"/>
        <v>400.39999999999986</v>
      </c>
      <c r="M172" s="21">
        <f t="shared" si="15"/>
        <v>20</v>
      </c>
      <c r="N172" s="21" t="str">
        <f t="shared" si="16"/>
        <v>Jun</v>
      </c>
      <c r="O172" s="21">
        <f t="shared" si="17"/>
        <v>2023</v>
      </c>
    </row>
    <row r="173" spans="1:15" ht="13.8" x14ac:dyDescent="0.25">
      <c r="A173" s="13">
        <v>45098</v>
      </c>
      <c r="B173" s="14" t="s">
        <v>90</v>
      </c>
      <c r="C173" s="10" t="str">
        <f>VLOOKUP(B173,Catalogue!$A$1:$F$51,2,)</f>
        <v>Lay's Chips</v>
      </c>
      <c r="D173" s="10" t="str">
        <f>VLOOKUP(B173,Catalogue!$A$1:$F$51,3,)</f>
        <v>Packaged Foods</v>
      </c>
      <c r="E173" s="14">
        <v>6</v>
      </c>
      <c r="F173" s="14" t="s">
        <v>10</v>
      </c>
      <c r="G173" s="14" t="s">
        <v>12</v>
      </c>
      <c r="H173" s="10">
        <f>VLOOKUP(B173,Catalogue!$A$1:$F$51,5,)</f>
        <v>98</v>
      </c>
      <c r="I173" s="10">
        <f>VLOOKUP(B173,Catalogue!$A$1:$F$51,6,)</f>
        <v>161.69999999999999</v>
      </c>
      <c r="J173" s="11">
        <f t="shared" si="12"/>
        <v>588</v>
      </c>
      <c r="K173" s="11">
        <f t="shared" si="13"/>
        <v>970.19999999999993</v>
      </c>
      <c r="L173" s="12">
        <f t="shared" si="14"/>
        <v>382.19999999999993</v>
      </c>
      <c r="M173" s="21">
        <f t="shared" si="15"/>
        <v>21</v>
      </c>
      <c r="N173" s="21" t="str">
        <f t="shared" si="16"/>
        <v>Jun</v>
      </c>
      <c r="O173" s="21">
        <f t="shared" si="17"/>
        <v>2023</v>
      </c>
    </row>
    <row r="174" spans="1:15" ht="13.8" x14ac:dyDescent="0.25">
      <c r="A174" s="9">
        <v>45099</v>
      </c>
      <c r="B174" s="10" t="s">
        <v>84</v>
      </c>
      <c r="C174" s="10" t="str">
        <f>VLOOKUP(B174,Catalogue!$A$1:$F$51,2,)</f>
        <v>MTR Ready Curry</v>
      </c>
      <c r="D174" s="10" t="str">
        <f>VLOOKUP(B174,Catalogue!$A$1:$F$51,3,)</f>
        <v>Packaged Foods</v>
      </c>
      <c r="E174" s="10">
        <v>6</v>
      </c>
      <c r="F174" s="10" t="s">
        <v>11</v>
      </c>
      <c r="G174" s="10" t="s">
        <v>12</v>
      </c>
      <c r="H174" s="10">
        <f>VLOOKUP(B174,Catalogue!$A$1:$F$51,5,)</f>
        <v>136</v>
      </c>
      <c r="I174" s="10">
        <f>VLOOKUP(B174,Catalogue!$A$1:$F$51,6,)</f>
        <v>153.68</v>
      </c>
      <c r="J174" s="11">
        <f t="shared" si="12"/>
        <v>816</v>
      </c>
      <c r="K174" s="11">
        <f t="shared" si="13"/>
        <v>922.08</v>
      </c>
      <c r="L174" s="12">
        <f t="shared" si="14"/>
        <v>106.08000000000004</v>
      </c>
      <c r="M174" s="21">
        <f t="shared" si="15"/>
        <v>22</v>
      </c>
      <c r="N174" s="21" t="str">
        <f t="shared" si="16"/>
        <v>Jun</v>
      </c>
      <c r="O174" s="21">
        <f t="shared" si="17"/>
        <v>2023</v>
      </c>
    </row>
    <row r="175" spans="1:15" ht="13.8" x14ac:dyDescent="0.25">
      <c r="A175" s="13">
        <v>45100</v>
      </c>
      <c r="B175" s="14" t="s">
        <v>33</v>
      </c>
      <c r="C175" s="10" t="str">
        <f>VLOOKUP(B175,Catalogue!$A$1:$F$51,2,)</f>
        <v>Dettol Antiseptic Liquid</v>
      </c>
      <c r="D175" s="10" t="str">
        <f>VLOOKUP(B175,Catalogue!$A$1:$F$51,3,)</f>
        <v>Personal Care</v>
      </c>
      <c r="E175" s="14">
        <v>5</v>
      </c>
      <c r="F175" s="14" t="s">
        <v>13</v>
      </c>
      <c r="G175" s="14" t="s">
        <v>11</v>
      </c>
      <c r="H175" s="10">
        <f>VLOOKUP(B175,Catalogue!$A$1:$F$51,5,)</f>
        <v>10</v>
      </c>
      <c r="I175" s="10">
        <f>VLOOKUP(B175,Catalogue!$A$1:$F$51,6,)</f>
        <v>11.2</v>
      </c>
      <c r="J175" s="11">
        <f t="shared" si="12"/>
        <v>50</v>
      </c>
      <c r="K175" s="11">
        <f t="shared" si="13"/>
        <v>56</v>
      </c>
      <c r="L175" s="12">
        <f t="shared" si="14"/>
        <v>6</v>
      </c>
      <c r="M175" s="21">
        <f t="shared" si="15"/>
        <v>23</v>
      </c>
      <c r="N175" s="21" t="str">
        <f t="shared" si="16"/>
        <v>Jun</v>
      </c>
      <c r="O175" s="21">
        <f t="shared" si="17"/>
        <v>2023</v>
      </c>
    </row>
    <row r="176" spans="1:15" ht="13.8" x14ac:dyDescent="0.25">
      <c r="A176" s="9">
        <v>45101</v>
      </c>
      <c r="B176" s="10" t="s">
        <v>78</v>
      </c>
      <c r="C176" s="10" t="str">
        <f>VLOOKUP(B176,Catalogue!$A$1:$F$51,2,)</f>
        <v>Sunfeast Biscuits</v>
      </c>
      <c r="D176" s="10" t="str">
        <f>VLOOKUP(B176,Catalogue!$A$1:$F$51,3,)</f>
        <v>Packaged Foods</v>
      </c>
      <c r="E176" s="10">
        <v>18</v>
      </c>
      <c r="F176" s="10" t="s">
        <v>13</v>
      </c>
      <c r="G176" s="10" t="s">
        <v>12</v>
      </c>
      <c r="H176" s="10">
        <f>VLOOKUP(B176,Catalogue!$A$1:$F$51,5,)</f>
        <v>10</v>
      </c>
      <c r="I176" s="10">
        <f>VLOOKUP(B176,Catalogue!$A$1:$F$51,6,)</f>
        <v>11.2</v>
      </c>
      <c r="J176" s="11">
        <f t="shared" si="12"/>
        <v>180</v>
      </c>
      <c r="K176" s="11">
        <f t="shared" si="13"/>
        <v>201.6</v>
      </c>
      <c r="L176" s="12">
        <f t="shared" si="14"/>
        <v>21.599999999999994</v>
      </c>
      <c r="M176" s="21">
        <f t="shared" si="15"/>
        <v>24</v>
      </c>
      <c r="N176" s="21" t="str">
        <f t="shared" si="16"/>
        <v>Jun</v>
      </c>
      <c r="O176" s="21">
        <f t="shared" si="17"/>
        <v>2023</v>
      </c>
    </row>
    <row r="177" spans="1:15" ht="13.8" x14ac:dyDescent="0.25">
      <c r="A177" s="13">
        <v>45102</v>
      </c>
      <c r="B177" s="14" t="s">
        <v>153</v>
      </c>
      <c r="C177" s="10" t="str">
        <f>VLOOKUP(B177,Catalogue!$A$1:$F$51,2,)</f>
        <v>Bella Napkins</v>
      </c>
      <c r="D177" s="10" t="str">
        <f>VLOOKUP(B177,Catalogue!$A$1:$F$51,3,)</f>
        <v>Paper &amp; Essentials</v>
      </c>
      <c r="E177" s="14">
        <v>13</v>
      </c>
      <c r="F177" s="14" t="s">
        <v>11</v>
      </c>
      <c r="G177" s="14" t="s">
        <v>11</v>
      </c>
      <c r="H177" s="10">
        <f>VLOOKUP(B177,Catalogue!$A$1:$F$51,5,)</f>
        <v>10</v>
      </c>
      <c r="I177" s="10">
        <f>VLOOKUP(B177,Catalogue!$A$1:$F$51,6,)</f>
        <v>11.2</v>
      </c>
      <c r="J177" s="11">
        <f t="shared" si="12"/>
        <v>130</v>
      </c>
      <c r="K177" s="11">
        <f t="shared" si="13"/>
        <v>145.6</v>
      </c>
      <c r="L177" s="12">
        <f t="shared" si="14"/>
        <v>15.599999999999994</v>
      </c>
      <c r="M177" s="21">
        <f t="shared" si="15"/>
        <v>25</v>
      </c>
      <c r="N177" s="21" t="str">
        <f t="shared" si="16"/>
        <v>Jun</v>
      </c>
      <c r="O177" s="21">
        <f t="shared" si="17"/>
        <v>2023</v>
      </c>
    </row>
    <row r="178" spans="1:15" ht="13.8" x14ac:dyDescent="0.25">
      <c r="A178" s="9">
        <v>45103</v>
      </c>
      <c r="B178" s="10" t="s">
        <v>55</v>
      </c>
      <c r="C178" s="10" t="str">
        <f>VLOOKUP(B178,Catalogue!$A$1:$F$51,2,)</f>
        <v>Tropicana Orange Juice</v>
      </c>
      <c r="D178" s="10" t="str">
        <f>VLOOKUP(B178,Catalogue!$A$1:$F$51,3,)</f>
        <v>Beverages</v>
      </c>
      <c r="E178" s="10">
        <v>1</v>
      </c>
      <c r="F178" s="10" t="s">
        <v>10</v>
      </c>
      <c r="G178" s="10" t="s">
        <v>12</v>
      </c>
      <c r="H178" s="10">
        <f>VLOOKUP(B178,Catalogue!$A$1:$F$51,5,)</f>
        <v>98</v>
      </c>
      <c r="I178" s="10">
        <f>VLOOKUP(B178,Catalogue!$A$1:$F$51,6,)</f>
        <v>110.74</v>
      </c>
      <c r="J178" s="11">
        <f t="shared" si="12"/>
        <v>98</v>
      </c>
      <c r="K178" s="11">
        <f t="shared" si="13"/>
        <v>110.74</v>
      </c>
      <c r="L178" s="12">
        <f t="shared" si="14"/>
        <v>12.739999999999995</v>
      </c>
      <c r="M178" s="21">
        <f t="shared" si="15"/>
        <v>26</v>
      </c>
      <c r="N178" s="21" t="str">
        <f t="shared" si="16"/>
        <v>Jun</v>
      </c>
      <c r="O178" s="21">
        <f t="shared" si="17"/>
        <v>2023</v>
      </c>
    </row>
    <row r="179" spans="1:15" ht="13.8" x14ac:dyDescent="0.25">
      <c r="A179" s="13">
        <v>45104</v>
      </c>
      <c r="B179" s="14" t="s">
        <v>33</v>
      </c>
      <c r="C179" s="10" t="str">
        <f>VLOOKUP(B179,Catalogue!$A$1:$F$51,2,)</f>
        <v>Dettol Antiseptic Liquid</v>
      </c>
      <c r="D179" s="10" t="str">
        <f>VLOOKUP(B179,Catalogue!$A$1:$F$51,3,)</f>
        <v>Personal Care</v>
      </c>
      <c r="E179" s="14">
        <v>6</v>
      </c>
      <c r="F179" s="14" t="s">
        <v>10</v>
      </c>
      <c r="G179" s="14" t="s">
        <v>11</v>
      </c>
      <c r="H179" s="10">
        <f>VLOOKUP(B179,Catalogue!$A$1:$F$51,5,)</f>
        <v>10</v>
      </c>
      <c r="I179" s="10">
        <f>VLOOKUP(B179,Catalogue!$A$1:$F$51,6,)</f>
        <v>11.2</v>
      </c>
      <c r="J179" s="11">
        <f t="shared" si="12"/>
        <v>60</v>
      </c>
      <c r="K179" s="11">
        <f t="shared" si="13"/>
        <v>67.199999999999989</v>
      </c>
      <c r="L179" s="12">
        <f t="shared" si="14"/>
        <v>7.1999999999999886</v>
      </c>
      <c r="M179" s="21">
        <f t="shared" si="15"/>
        <v>27</v>
      </c>
      <c r="N179" s="21" t="str">
        <f t="shared" si="16"/>
        <v>Jun</v>
      </c>
      <c r="O179" s="21">
        <f t="shared" si="17"/>
        <v>2023</v>
      </c>
    </row>
    <row r="180" spans="1:15" ht="13.8" x14ac:dyDescent="0.25">
      <c r="A180" s="9">
        <v>45105</v>
      </c>
      <c r="B180" s="10" t="s">
        <v>30</v>
      </c>
      <c r="C180" s="10" t="str">
        <f>VLOOKUP(B180,Catalogue!$A$1:$F$51,2,)</f>
        <v>Pantene Shampoo</v>
      </c>
      <c r="D180" s="10" t="str">
        <f>VLOOKUP(B180,Catalogue!$A$1:$F$51,3,)</f>
        <v>Personal Care</v>
      </c>
      <c r="E180" s="10">
        <v>9</v>
      </c>
      <c r="F180" s="10" t="s">
        <v>11</v>
      </c>
      <c r="G180" s="10" t="s">
        <v>12</v>
      </c>
      <c r="H180" s="10">
        <f>VLOOKUP(B180,Catalogue!$A$1:$F$51,5,)</f>
        <v>124</v>
      </c>
      <c r="I180" s="10">
        <f>VLOOKUP(B180,Catalogue!$A$1:$F$51,6,)</f>
        <v>204.60000000000002</v>
      </c>
      <c r="J180" s="11">
        <f t="shared" si="12"/>
        <v>1116</v>
      </c>
      <c r="K180" s="11">
        <f t="shared" si="13"/>
        <v>1841.4</v>
      </c>
      <c r="L180" s="12">
        <f t="shared" si="14"/>
        <v>725.40000000000009</v>
      </c>
      <c r="M180" s="21">
        <f t="shared" si="15"/>
        <v>28</v>
      </c>
      <c r="N180" s="21" t="str">
        <f t="shared" si="16"/>
        <v>Jun</v>
      </c>
      <c r="O180" s="21">
        <f t="shared" si="17"/>
        <v>2023</v>
      </c>
    </row>
    <row r="181" spans="1:15" ht="13.8" x14ac:dyDescent="0.25">
      <c r="A181" s="13">
        <v>45106</v>
      </c>
      <c r="B181" s="14" t="s">
        <v>30</v>
      </c>
      <c r="C181" s="10" t="str">
        <f>VLOOKUP(B181,Catalogue!$A$1:$F$51,2,)</f>
        <v>Pantene Shampoo</v>
      </c>
      <c r="D181" s="10" t="str">
        <f>VLOOKUP(B181,Catalogue!$A$1:$F$51,3,)</f>
        <v>Personal Care</v>
      </c>
      <c r="E181" s="14">
        <v>17</v>
      </c>
      <c r="F181" s="14" t="s">
        <v>10</v>
      </c>
      <c r="G181" s="14" t="s">
        <v>12</v>
      </c>
      <c r="H181" s="10">
        <f>VLOOKUP(B181,Catalogue!$A$1:$F$51,5,)</f>
        <v>124</v>
      </c>
      <c r="I181" s="10">
        <f>VLOOKUP(B181,Catalogue!$A$1:$F$51,6,)</f>
        <v>204.60000000000002</v>
      </c>
      <c r="J181" s="11">
        <f t="shared" si="12"/>
        <v>2108</v>
      </c>
      <c r="K181" s="11">
        <f t="shared" si="13"/>
        <v>3478.2000000000003</v>
      </c>
      <c r="L181" s="12">
        <f t="shared" si="14"/>
        <v>1370.2000000000003</v>
      </c>
      <c r="M181" s="21">
        <f t="shared" si="15"/>
        <v>29</v>
      </c>
      <c r="N181" s="21" t="str">
        <f t="shared" si="16"/>
        <v>Jun</v>
      </c>
      <c r="O181" s="21">
        <f t="shared" si="17"/>
        <v>2023</v>
      </c>
    </row>
    <row r="182" spans="1:15" ht="13.8" x14ac:dyDescent="0.25">
      <c r="A182" s="9">
        <v>45107</v>
      </c>
      <c r="B182" s="10" t="s">
        <v>69</v>
      </c>
      <c r="C182" s="10" t="str">
        <f>VLOOKUP(B182,Catalogue!$A$1:$F$51,2,)</f>
        <v>Amul Kool Flavored Milk</v>
      </c>
      <c r="D182" s="10" t="str">
        <f>VLOOKUP(B182,Catalogue!$A$1:$F$51,3,)</f>
        <v>Beverages</v>
      </c>
      <c r="E182" s="10">
        <v>11</v>
      </c>
      <c r="F182" s="10" t="s">
        <v>10</v>
      </c>
      <c r="G182" s="10" t="s">
        <v>11</v>
      </c>
      <c r="H182" s="10">
        <f>VLOOKUP(B182,Catalogue!$A$1:$F$51,5,)</f>
        <v>124</v>
      </c>
      <c r="I182" s="10">
        <f>VLOOKUP(B182,Catalogue!$A$1:$F$51,6,)</f>
        <v>167.4</v>
      </c>
      <c r="J182" s="11">
        <f t="shared" si="12"/>
        <v>1364</v>
      </c>
      <c r="K182" s="11">
        <f t="shared" si="13"/>
        <v>1841.4</v>
      </c>
      <c r="L182" s="12">
        <f t="shared" si="14"/>
        <v>477.40000000000009</v>
      </c>
      <c r="M182" s="21">
        <f t="shared" si="15"/>
        <v>30</v>
      </c>
      <c r="N182" s="21" t="str">
        <f t="shared" si="16"/>
        <v>Jun</v>
      </c>
      <c r="O182" s="21">
        <f t="shared" si="17"/>
        <v>2023</v>
      </c>
    </row>
    <row r="183" spans="1:15" ht="13.8" x14ac:dyDescent="0.25">
      <c r="A183" s="13">
        <v>45108</v>
      </c>
      <c r="B183" s="14" t="s">
        <v>104</v>
      </c>
      <c r="C183" s="10" t="str">
        <f>VLOOKUP(B183,Catalogue!$A$1:$F$51,2,)</f>
        <v>Surf Excel Detergent</v>
      </c>
      <c r="D183" s="10" t="str">
        <f>VLOOKUP(B183,Catalogue!$A$1:$F$51,3,)</f>
        <v>Household Cleaning</v>
      </c>
      <c r="E183" s="14">
        <v>11</v>
      </c>
      <c r="F183" s="14" t="s">
        <v>11</v>
      </c>
      <c r="G183" s="14" t="s">
        <v>12</v>
      </c>
      <c r="H183" s="10">
        <f>VLOOKUP(B183,Catalogue!$A$1:$F$51,5,)</f>
        <v>124</v>
      </c>
      <c r="I183" s="10">
        <f>VLOOKUP(B183,Catalogue!$A$1:$F$51,6,)</f>
        <v>163.68</v>
      </c>
      <c r="J183" s="11">
        <f t="shared" si="12"/>
        <v>1364</v>
      </c>
      <c r="K183" s="11">
        <f t="shared" si="13"/>
        <v>1800.48</v>
      </c>
      <c r="L183" s="12">
        <f t="shared" si="14"/>
        <v>436.48</v>
      </c>
      <c r="M183" s="21">
        <f t="shared" si="15"/>
        <v>1</v>
      </c>
      <c r="N183" s="21" t="str">
        <f t="shared" si="16"/>
        <v>Jul</v>
      </c>
      <c r="O183" s="21">
        <f t="shared" si="17"/>
        <v>2023</v>
      </c>
    </row>
    <row r="184" spans="1:15" ht="13.8" x14ac:dyDescent="0.25">
      <c r="A184" s="9">
        <v>45109</v>
      </c>
      <c r="B184" s="10" t="s">
        <v>14</v>
      </c>
      <c r="C184" s="10" t="str">
        <f>VLOOKUP(B184,Catalogue!$A$1:$F$51,2,)</f>
        <v>Dove Soap</v>
      </c>
      <c r="D184" s="10" t="str">
        <f>VLOOKUP(B184,Catalogue!$A$1:$F$51,3,)</f>
        <v>Personal Care</v>
      </c>
      <c r="E184" s="10">
        <v>14</v>
      </c>
      <c r="F184" s="10" t="s">
        <v>13</v>
      </c>
      <c r="G184" s="10" t="s">
        <v>12</v>
      </c>
      <c r="H184" s="10">
        <f>VLOOKUP(B184,Catalogue!$A$1:$F$51,5,)</f>
        <v>98</v>
      </c>
      <c r="I184" s="10">
        <f>VLOOKUP(B184,Catalogue!$A$1:$F$51,6,)</f>
        <v>129.36000000000001</v>
      </c>
      <c r="J184" s="11">
        <f t="shared" si="12"/>
        <v>1372</v>
      </c>
      <c r="K184" s="11">
        <f t="shared" si="13"/>
        <v>1811.0400000000002</v>
      </c>
      <c r="L184" s="12">
        <f t="shared" si="14"/>
        <v>439.04000000000019</v>
      </c>
      <c r="M184" s="21">
        <f t="shared" si="15"/>
        <v>2</v>
      </c>
      <c r="N184" s="21" t="str">
        <f t="shared" si="16"/>
        <v>Jul</v>
      </c>
      <c r="O184" s="21">
        <f t="shared" si="17"/>
        <v>2023</v>
      </c>
    </row>
    <row r="185" spans="1:15" ht="13.8" x14ac:dyDescent="0.25">
      <c r="A185" s="13">
        <v>45110</v>
      </c>
      <c r="B185" s="14" t="s">
        <v>141</v>
      </c>
      <c r="C185" s="10" t="str">
        <f>VLOOKUP(B185,Catalogue!$A$1:$F$51,2,)</f>
        <v>Kleenex Tissue Box</v>
      </c>
      <c r="D185" s="10" t="str">
        <f>VLOOKUP(B185,Catalogue!$A$1:$F$51,3,)</f>
        <v>Paper &amp; Essentials</v>
      </c>
      <c r="E185" s="14">
        <v>1</v>
      </c>
      <c r="F185" s="14" t="s">
        <v>13</v>
      </c>
      <c r="G185" s="14" t="s">
        <v>11</v>
      </c>
      <c r="H185" s="10">
        <f>VLOOKUP(B185,Catalogue!$A$1:$F$51,5,)</f>
        <v>133</v>
      </c>
      <c r="I185" s="10">
        <f>VLOOKUP(B185,Catalogue!$A$1:$F$51,6,)</f>
        <v>151.62</v>
      </c>
      <c r="J185" s="11">
        <f t="shared" si="12"/>
        <v>133</v>
      </c>
      <c r="K185" s="11">
        <f t="shared" si="13"/>
        <v>151.62</v>
      </c>
      <c r="L185" s="12">
        <f t="shared" si="14"/>
        <v>18.620000000000005</v>
      </c>
      <c r="M185" s="21">
        <f t="shared" si="15"/>
        <v>3</v>
      </c>
      <c r="N185" s="21" t="str">
        <f t="shared" si="16"/>
        <v>Jul</v>
      </c>
      <c r="O185" s="21">
        <f t="shared" si="17"/>
        <v>2023</v>
      </c>
    </row>
    <row r="186" spans="1:15" ht="13.8" x14ac:dyDescent="0.25">
      <c r="A186" s="9">
        <v>45111</v>
      </c>
      <c r="B186" s="10" t="s">
        <v>144</v>
      </c>
      <c r="C186" s="10" t="str">
        <f>VLOOKUP(B186,Catalogue!$A$1:$F$51,2,)</f>
        <v>Origami Kitchen Towels</v>
      </c>
      <c r="D186" s="10" t="str">
        <f>VLOOKUP(B186,Catalogue!$A$1:$F$51,3,)</f>
        <v>Paper &amp; Essentials</v>
      </c>
      <c r="E186" s="10">
        <v>17</v>
      </c>
      <c r="F186" s="10" t="s">
        <v>11</v>
      </c>
      <c r="G186" s="10" t="s">
        <v>12</v>
      </c>
      <c r="H186" s="10">
        <f>VLOOKUP(B186,Catalogue!$A$1:$F$51,5,)</f>
        <v>124</v>
      </c>
      <c r="I186" s="10">
        <f>VLOOKUP(B186,Catalogue!$A$1:$F$51,6,)</f>
        <v>140.12</v>
      </c>
      <c r="J186" s="11">
        <f t="shared" si="12"/>
        <v>2108</v>
      </c>
      <c r="K186" s="11">
        <f t="shared" si="13"/>
        <v>2382.04</v>
      </c>
      <c r="L186" s="12">
        <f t="shared" si="14"/>
        <v>274.03999999999996</v>
      </c>
      <c r="M186" s="21">
        <f t="shared" si="15"/>
        <v>4</v>
      </c>
      <c r="N186" s="21" t="str">
        <f t="shared" si="16"/>
        <v>Jul</v>
      </c>
      <c r="O186" s="21">
        <f t="shared" si="17"/>
        <v>2023</v>
      </c>
    </row>
    <row r="187" spans="1:15" ht="13.8" x14ac:dyDescent="0.25">
      <c r="A187" s="13">
        <v>45112</v>
      </c>
      <c r="B187" s="14" t="s">
        <v>147</v>
      </c>
      <c r="C187" s="10" t="str">
        <f>VLOOKUP(B187,Catalogue!$A$1:$F$51,2,)</f>
        <v>Stayfree Ultra</v>
      </c>
      <c r="D187" s="10" t="str">
        <f>VLOOKUP(B187,Catalogue!$A$1:$F$51,3,)</f>
        <v>Paper &amp; Essentials</v>
      </c>
      <c r="E187" s="14">
        <v>20</v>
      </c>
      <c r="F187" s="14" t="s">
        <v>10</v>
      </c>
      <c r="G187" s="14" t="s">
        <v>11</v>
      </c>
      <c r="H187" s="10">
        <f>VLOOKUP(B187,Catalogue!$A$1:$F$51,5,)</f>
        <v>10</v>
      </c>
      <c r="I187" s="10">
        <f>VLOOKUP(B187,Catalogue!$A$1:$F$51,6,)</f>
        <v>14.100000000000001</v>
      </c>
      <c r="J187" s="11">
        <f t="shared" si="12"/>
        <v>200</v>
      </c>
      <c r="K187" s="11">
        <f t="shared" si="13"/>
        <v>282</v>
      </c>
      <c r="L187" s="12">
        <f t="shared" si="14"/>
        <v>82</v>
      </c>
      <c r="M187" s="21">
        <f t="shared" si="15"/>
        <v>5</v>
      </c>
      <c r="N187" s="21" t="str">
        <f t="shared" si="16"/>
        <v>Jul</v>
      </c>
      <c r="O187" s="21">
        <f t="shared" si="17"/>
        <v>2023</v>
      </c>
    </row>
    <row r="188" spans="1:15" ht="13.8" x14ac:dyDescent="0.25">
      <c r="A188" s="9">
        <v>45113</v>
      </c>
      <c r="B188" s="10" t="s">
        <v>49</v>
      </c>
      <c r="C188" s="10" t="str">
        <f>VLOOKUP(B188,Catalogue!$A$1:$F$51,2,)</f>
        <v>Pepsi Bottle</v>
      </c>
      <c r="D188" s="10" t="str">
        <f>VLOOKUP(B188,Catalogue!$A$1:$F$51,3,)</f>
        <v>Beverages</v>
      </c>
      <c r="E188" s="10">
        <v>18</v>
      </c>
      <c r="F188" s="10" t="s">
        <v>10</v>
      </c>
      <c r="G188" s="10" t="s">
        <v>12</v>
      </c>
      <c r="H188" s="10">
        <f>VLOOKUP(B188,Catalogue!$A$1:$F$51,5,)</f>
        <v>12</v>
      </c>
      <c r="I188" s="10">
        <f>VLOOKUP(B188,Catalogue!$A$1:$F$51,6,)</f>
        <v>13.44</v>
      </c>
      <c r="J188" s="11">
        <f t="shared" si="12"/>
        <v>216</v>
      </c>
      <c r="K188" s="11">
        <f t="shared" si="13"/>
        <v>241.92</v>
      </c>
      <c r="L188" s="12">
        <f t="shared" si="14"/>
        <v>25.919999999999987</v>
      </c>
      <c r="M188" s="21">
        <f t="shared" si="15"/>
        <v>6</v>
      </c>
      <c r="N188" s="21" t="str">
        <f t="shared" si="16"/>
        <v>Jul</v>
      </c>
      <c r="O188" s="21">
        <f t="shared" si="17"/>
        <v>2023</v>
      </c>
    </row>
    <row r="189" spans="1:15" ht="13.8" x14ac:dyDescent="0.25">
      <c r="A189" s="13">
        <v>45114</v>
      </c>
      <c r="B189" s="14" t="s">
        <v>18</v>
      </c>
      <c r="C189" s="10" t="str">
        <f>VLOOKUP(B189,Catalogue!$A$1:$F$51,2,)</f>
        <v>Colgate Toothpaste</v>
      </c>
      <c r="D189" s="10" t="str">
        <f>VLOOKUP(B189,Catalogue!$A$1:$F$51,3,)</f>
        <v>Personal Care</v>
      </c>
      <c r="E189" s="14">
        <v>16</v>
      </c>
      <c r="F189" s="14" t="s">
        <v>11</v>
      </c>
      <c r="G189" s="14" t="s">
        <v>11</v>
      </c>
      <c r="H189" s="10">
        <f>VLOOKUP(B189,Catalogue!$A$1:$F$51,5,)</f>
        <v>105</v>
      </c>
      <c r="I189" s="10">
        <f>VLOOKUP(B189,Catalogue!$A$1:$F$51,6,)</f>
        <v>117.6</v>
      </c>
      <c r="J189" s="11">
        <f t="shared" si="12"/>
        <v>1680</v>
      </c>
      <c r="K189" s="11">
        <f t="shared" si="13"/>
        <v>1881.6</v>
      </c>
      <c r="L189" s="12">
        <f t="shared" si="14"/>
        <v>201.59999999999991</v>
      </c>
      <c r="M189" s="21">
        <f t="shared" si="15"/>
        <v>7</v>
      </c>
      <c r="N189" s="21" t="str">
        <f t="shared" si="16"/>
        <v>Jul</v>
      </c>
      <c r="O189" s="21">
        <f t="shared" si="17"/>
        <v>2023</v>
      </c>
    </row>
    <row r="190" spans="1:15" ht="13.8" x14ac:dyDescent="0.25">
      <c r="A190" s="9">
        <v>45115</v>
      </c>
      <c r="B190" s="10" t="s">
        <v>30</v>
      </c>
      <c r="C190" s="10" t="str">
        <f>VLOOKUP(B190,Catalogue!$A$1:$F$51,2,)</f>
        <v>Pantene Shampoo</v>
      </c>
      <c r="D190" s="10" t="str">
        <f>VLOOKUP(B190,Catalogue!$A$1:$F$51,3,)</f>
        <v>Personal Care</v>
      </c>
      <c r="E190" s="10">
        <v>5</v>
      </c>
      <c r="F190" s="10" t="s">
        <v>10</v>
      </c>
      <c r="G190" s="10" t="s">
        <v>12</v>
      </c>
      <c r="H190" s="10">
        <f>VLOOKUP(B190,Catalogue!$A$1:$F$51,5,)</f>
        <v>124</v>
      </c>
      <c r="I190" s="10">
        <f>VLOOKUP(B190,Catalogue!$A$1:$F$51,6,)</f>
        <v>204.60000000000002</v>
      </c>
      <c r="J190" s="11">
        <f t="shared" si="12"/>
        <v>620</v>
      </c>
      <c r="K190" s="11">
        <f t="shared" si="13"/>
        <v>1023.0000000000001</v>
      </c>
      <c r="L190" s="12">
        <f t="shared" si="14"/>
        <v>403.00000000000011</v>
      </c>
      <c r="M190" s="21">
        <f t="shared" si="15"/>
        <v>8</v>
      </c>
      <c r="N190" s="21" t="str">
        <f t="shared" si="16"/>
        <v>Jul</v>
      </c>
      <c r="O190" s="21">
        <f t="shared" si="17"/>
        <v>2023</v>
      </c>
    </row>
    <row r="191" spans="1:15" ht="13.8" x14ac:dyDescent="0.25">
      <c r="A191" s="13">
        <v>45116</v>
      </c>
      <c r="B191" s="14" t="s">
        <v>55</v>
      </c>
      <c r="C191" s="10" t="str">
        <f>VLOOKUP(B191,Catalogue!$A$1:$F$51,2,)</f>
        <v>Tropicana Orange Juice</v>
      </c>
      <c r="D191" s="10" t="str">
        <f>VLOOKUP(B191,Catalogue!$A$1:$F$51,3,)</f>
        <v>Beverages</v>
      </c>
      <c r="E191" s="14">
        <v>19</v>
      </c>
      <c r="F191" s="14" t="s">
        <v>10</v>
      </c>
      <c r="G191" s="14" t="s">
        <v>12</v>
      </c>
      <c r="H191" s="10">
        <f>VLOOKUP(B191,Catalogue!$A$1:$F$51,5,)</f>
        <v>98</v>
      </c>
      <c r="I191" s="10">
        <f>VLOOKUP(B191,Catalogue!$A$1:$F$51,6,)</f>
        <v>110.74</v>
      </c>
      <c r="J191" s="11">
        <f t="shared" si="12"/>
        <v>1862</v>
      </c>
      <c r="K191" s="11">
        <f t="shared" si="13"/>
        <v>2104.06</v>
      </c>
      <c r="L191" s="12">
        <f t="shared" si="14"/>
        <v>242.05999999999995</v>
      </c>
      <c r="M191" s="21">
        <f t="shared" si="15"/>
        <v>9</v>
      </c>
      <c r="N191" s="21" t="str">
        <f t="shared" si="16"/>
        <v>Jul</v>
      </c>
      <c r="O191" s="21">
        <f t="shared" si="17"/>
        <v>2023</v>
      </c>
    </row>
    <row r="192" spans="1:15" ht="13.8" x14ac:dyDescent="0.25">
      <c r="A192" s="9">
        <v>45117</v>
      </c>
      <c r="B192" s="10" t="s">
        <v>102</v>
      </c>
      <c r="C192" s="10" t="str">
        <f>VLOOKUP(B192,Catalogue!$A$1:$F$51,2,)</f>
        <v>Top Ramen</v>
      </c>
      <c r="D192" s="10" t="str">
        <f>VLOOKUP(B192,Catalogue!$A$1:$F$51,3,)</f>
        <v>Packaged Foods</v>
      </c>
      <c r="E192" s="10">
        <v>15</v>
      </c>
      <c r="F192" s="10" t="s">
        <v>11</v>
      </c>
      <c r="G192" s="10" t="s">
        <v>11</v>
      </c>
      <c r="H192" s="10">
        <f>VLOOKUP(B192,Catalogue!$A$1:$F$51,5,)</f>
        <v>133</v>
      </c>
      <c r="I192" s="10">
        <f>VLOOKUP(B192,Catalogue!$A$1:$F$51,6,)</f>
        <v>194.18</v>
      </c>
      <c r="J192" s="11">
        <f t="shared" si="12"/>
        <v>1995</v>
      </c>
      <c r="K192" s="11">
        <f t="shared" si="13"/>
        <v>2912.7000000000003</v>
      </c>
      <c r="L192" s="12">
        <f t="shared" si="14"/>
        <v>917.70000000000027</v>
      </c>
      <c r="M192" s="21">
        <f t="shared" si="15"/>
        <v>10</v>
      </c>
      <c r="N192" s="21" t="str">
        <f t="shared" si="16"/>
        <v>Jul</v>
      </c>
      <c r="O192" s="21">
        <f t="shared" si="17"/>
        <v>2023</v>
      </c>
    </row>
    <row r="193" spans="1:15" ht="13.8" x14ac:dyDescent="0.25">
      <c r="A193" s="13">
        <v>45118</v>
      </c>
      <c r="B193" s="14" t="s">
        <v>99</v>
      </c>
      <c r="C193" s="10" t="str">
        <f>VLOOKUP(B193,Catalogue!$A$1:$F$51,2,)</f>
        <v>Yippee Noodles</v>
      </c>
      <c r="D193" s="10" t="str">
        <f>VLOOKUP(B193,Catalogue!$A$1:$F$51,3,)</f>
        <v>Packaged Foods</v>
      </c>
      <c r="E193" s="14">
        <v>12</v>
      </c>
      <c r="F193" s="14" t="s">
        <v>13</v>
      </c>
      <c r="G193" s="14" t="s">
        <v>12</v>
      </c>
      <c r="H193" s="10">
        <f>VLOOKUP(B193,Catalogue!$A$1:$F$51,5,)</f>
        <v>71</v>
      </c>
      <c r="I193" s="10">
        <f>VLOOKUP(B193,Catalogue!$A$1:$F$51,6,)</f>
        <v>95.85</v>
      </c>
      <c r="J193" s="11">
        <f t="shared" si="12"/>
        <v>852</v>
      </c>
      <c r="K193" s="11">
        <f t="shared" si="13"/>
        <v>1150.1999999999998</v>
      </c>
      <c r="L193" s="12">
        <f t="shared" si="14"/>
        <v>298.19999999999982</v>
      </c>
      <c r="M193" s="21">
        <f t="shared" si="15"/>
        <v>11</v>
      </c>
      <c r="N193" s="21" t="str">
        <f t="shared" si="16"/>
        <v>Jul</v>
      </c>
      <c r="O193" s="21">
        <f t="shared" si="17"/>
        <v>2023</v>
      </c>
    </row>
    <row r="194" spans="1:15" ht="13.8" x14ac:dyDescent="0.25">
      <c r="A194" s="9">
        <v>45119</v>
      </c>
      <c r="B194" s="10" t="s">
        <v>64</v>
      </c>
      <c r="C194" s="10" t="str">
        <f>VLOOKUP(B194,Catalogue!$A$1:$F$51,2,)</f>
        <v>Nestlé Iced Tea</v>
      </c>
      <c r="D194" s="10" t="str">
        <f>VLOOKUP(B194,Catalogue!$A$1:$F$51,3,)</f>
        <v>Beverages</v>
      </c>
      <c r="E194" s="10">
        <v>17</v>
      </c>
      <c r="F194" s="10" t="s">
        <v>13</v>
      </c>
      <c r="G194" s="10" t="s">
        <v>12</v>
      </c>
      <c r="H194" s="10">
        <f>VLOOKUP(B194,Catalogue!$A$1:$F$51,5,)</f>
        <v>71</v>
      </c>
      <c r="I194" s="10">
        <f>VLOOKUP(B194,Catalogue!$A$1:$F$51,6,)</f>
        <v>79.52</v>
      </c>
      <c r="J194" s="11">
        <f t="shared" ref="J194:J257" si="18">E194*H194</f>
        <v>1207</v>
      </c>
      <c r="K194" s="11">
        <f t="shared" ref="K194:K257" si="19">E194*I194</f>
        <v>1351.84</v>
      </c>
      <c r="L194" s="12">
        <f t="shared" si="14"/>
        <v>144.83999999999992</v>
      </c>
      <c r="M194" s="21">
        <f t="shared" si="15"/>
        <v>12</v>
      </c>
      <c r="N194" s="21" t="str">
        <f t="shared" si="16"/>
        <v>Jul</v>
      </c>
      <c r="O194" s="21">
        <f t="shared" si="17"/>
        <v>2023</v>
      </c>
    </row>
    <row r="195" spans="1:15" ht="13.8" x14ac:dyDescent="0.25">
      <c r="A195" s="13">
        <v>45120</v>
      </c>
      <c r="B195" s="14" t="s">
        <v>52</v>
      </c>
      <c r="C195" s="10" t="str">
        <f>VLOOKUP(B195,Catalogue!$A$1:$F$51,2,)</f>
        <v>Red Bull</v>
      </c>
      <c r="D195" s="10" t="str">
        <f>VLOOKUP(B195,Catalogue!$A$1:$F$51,3,)</f>
        <v>Beverages</v>
      </c>
      <c r="E195" s="14">
        <v>13</v>
      </c>
      <c r="F195" s="14" t="s">
        <v>11</v>
      </c>
      <c r="G195" s="14" t="s">
        <v>11</v>
      </c>
      <c r="H195" s="10">
        <f>VLOOKUP(B195,Catalogue!$A$1:$F$51,5,)</f>
        <v>63</v>
      </c>
      <c r="I195" s="10">
        <f>VLOOKUP(B195,Catalogue!$A$1:$F$51,6,)</f>
        <v>71.819999999999993</v>
      </c>
      <c r="J195" s="11">
        <f t="shared" si="18"/>
        <v>819</v>
      </c>
      <c r="K195" s="11">
        <f t="shared" si="19"/>
        <v>933.65999999999985</v>
      </c>
      <c r="L195" s="12">
        <f t="shared" ref="L195:L258" si="20">K195-J195</f>
        <v>114.65999999999985</v>
      </c>
      <c r="M195" s="21">
        <f t="shared" ref="M195:M258" si="21">DAY(A195)</f>
        <v>13</v>
      </c>
      <c r="N195" s="21" t="str">
        <f t="shared" ref="N195:N258" si="22">TEXT(A195,"mmm")</f>
        <v>Jul</v>
      </c>
      <c r="O195" s="21">
        <f t="shared" ref="O195:O258" si="23">YEAR(A195)</f>
        <v>2023</v>
      </c>
    </row>
    <row r="196" spans="1:15" ht="13.8" x14ac:dyDescent="0.25">
      <c r="A196" s="9">
        <v>45121</v>
      </c>
      <c r="B196" s="10" t="s">
        <v>111</v>
      </c>
      <c r="C196" s="10" t="str">
        <f>VLOOKUP(B196,Catalogue!$A$1:$F$51,2,)</f>
        <v>Harpic Toilet Cleaner</v>
      </c>
      <c r="D196" s="10" t="str">
        <f>VLOOKUP(B196,Catalogue!$A$1:$F$51,3,)</f>
        <v>Household Cleaning</v>
      </c>
      <c r="E196" s="10">
        <v>13</v>
      </c>
      <c r="F196" s="10" t="s">
        <v>10</v>
      </c>
      <c r="G196" s="10" t="s">
        <v>12</v>
      </c>
      <c r="H196" s="10">
        <f>VLOOKUP(B196,Catalogue!$A$1:$F$51,5,)</f>
        <v>16</v>
      </c>
      <c r="I196" s="10">
        <f>VLOOKUP(B196,Catalogue!$A$1:$F$51,6,)</f>
        <v>18.240000000000002</v>
      </c>
      <c r="J196" s="11">
        <f t="shared" si="18"/>
        <v>208</v>
      </c>
      <c r="K196" s="11">
        <f t="shared" si="19"/>
        <v>237.12000000000003</v>
      </c>
      <c r="L196" s="12">
        <f t="shared" si="20"/>
        <v>29.120000000000033</v>
      </c>
      <c r="M196" s="21">
        <f t="shared" si="21"/>
        <v>14</v>
      </c>
      <c r="N196" s="21" t="str">
        <f t="shared" si="22"/>
        <v>Jul</v>
      </c>
      <c r="O196" s="21">
        <f t="shared" si="23"/>
        <v>2023</v>
      </c>
    </row>
    <row r="197" spans="1:15" ht="13.8" x14ac:dyDescent="0.25">
      <c r="A197" s="13">
        <v>45122</v>
      </c>
      <c r="B197" s="14" t="s">
        <v>104</v>
      </c>
      <c r="C197" s="10" t="str">
        <f>VLOOKUP(B197,Catalogue!$A$1:$F$51,2,)</f>
        <v>Surf Excel Detergent</v>
      </c>
      <c r="D197" s="10" t="str">
        <f>VLOOKUP(B197,Catalogue!$A$1:$F$51,3,)</f>
        <v>Household Cleaning</v>
      </c>
      <c r="E197" s="14">
        <v>18</v>
      </c>
      <c r="F197" s="14" t="s">
        <v>10</v>
      </c>
      <c r="G197" s="14" t="s">
        <v>11</v>
      </c>
      <c r="H197" s="10">
        <f>VLOOKUP(B197,Catalogue!$A$1:$F$51,5,)</f>
        <v>124</v>
      </c>
      <c r="I197" s="10">
        <f>VLOOKUP(B197,Catalogue!$A$1:$F$51,6,)</f>
        <v>163.68</v>
      </c>
      <c r="J197" s="11">
        <f t="shared" si="18"/>
        <v>2232</v>
      </c>
      <c r="K197" s="11">
        <f t="shared" si="19"/>
        <v>2946.2400000000002</v>
      </c>
      <c r="L197" s="12">
        <f t="shared" si="20"/>
        <v>714.24000000000024</v>
      </c>
      <c r="M197" s="21">
        <f t="shared" si="21"/>
        <v>15</v>
      </c>
      <c r="N197" s="21" t="str">
        <f t="shared" si="22"/>
        <v>Jul</v>
      </c>
      <c r="O197" s="21">
        <f t="shared" si="23"/>
        <v>2023</v>
      </c>
    </row>
    <row r="198" spans="1:15" ht="13.8" x14ac:dyDescent="0.25">
      <c r="A198" s="9">
        <v>45123</v>
      </c>
      <c r="B198" s="10" t="s">
        <v>33</v>
      </c>
      <c r="C198" s="10" t="str">
        <f>VLOOKUP(B198,Catalogue!$A$1:$F$51,2,)</f>
        <v>Dettol Antiseptic Liquid</v>
      </c>
      <c r="D198" s="10" t="str">
        <f>VLOOKUP(B198,Catalogue!$A$1:$F$51,3,)</f>
        <v>Personal Care</v>
      </c>
      <c r="E198" s="10">
        <v>5</v>
      </c>
      <c r="F198" s="10" t="s">
        <v>11</v>
      </c>
      <c r="G198" s="10" t="s">
        <v>12</v>
      </c>
      <c r="H198" s="10">
        <f>VLOOKUP(B198,Catalogue!$A$1:$F$51,5,)</f>
        <v>10</v>
      </c>
      <c r="I198" s="10">
        <f>VLOOKUP(B198,Catalogue!$A$1:$F$51,6,)</f>
        <v>11.2</v>
      </c>
      <c r="J198" s="11">
        <f t="shared" si="18"/>
        <v>50</v>
      </c>
      <c r="K198" s="11">
        <f t="shared" si="19"/>
        <v>56</v>
      </c>
      <c r="L198" s="12">
        <f t="shared" si="20"/>
        <v>6</v>
      </c>
      <c r="M198" s="21">
        <f t="shared" si="21"/>
        <v>16</v>
      </c>
      <c r="N198" s="21" t="str">
        <f t="shared" si="22"/>
        <v>Jul</v>
      </c>
      <c r="O198" s="21">
        <f t="shared" si="23"/>
        <v>2023</v>
      </c>
    </row>
    <row r="199" spans="1:15" ht="13.8" x14ac:dyDescent="0.25">
      <c r="A199" s="13">
        <v>45124</v>
      </c>
      <c r="B199" s="14" t="s">
        <v>69</v>
      </c>
      <c r="C199" s="10" t="str">
        <f>VLOOKUP(B199,Catalogue!$A$1:$F$51,2,)</f>
        <v>Amul Kool Flavored Milk</v>
      </c>
      <c r="D199" s="10" t="str">
        <f>VLOOKUP(B199,Catalogue!$A$1:$F$51,3,)</f>
        <v>Beverages</v>
      </c>
      <c r="E199" s="14">
        <v>10</v>
      </c>
      <c r="F199" s="14" t="s">
        <v>10</v>
      </c>
      <c r="G199" s="14" t="s">
        <v>11</v>
      </c>
      <c r="H199" s="10">
        <f>VLOOKUP(B199,Catalogue!$A$1:$F$51,5,)</f>
        <v>124</v>
      </c>
      <c r="I199" s="10">
        <f>VLOOKUP(B199,Catalogue!$A$1:$F$51,6,)</f>
        <v>167.4</v>
      </c>
      <c r="J199" s="11">
        <f t="shared" si="18"/>
        <v>1240</v>
      </c>
      <c r="K199" s="11">
        <f t="shared" si="19"/>
        <v>1674</v>
      </c>
      <c r="L199" s="12">
        <f t="shared" si="20"/>
        <v>434</v>
      </c>
      <c r="M199" s="21">
        <f t="shared" si="21"/>
        <v>17</v>
      </c>
      <c r="N199" s="21" t="str">
        <f t="shared" si="22"/>
        <v>Jul</v>
      </c>
      <c r="O199" s="21">
        <f t="shared" si="23"/>
        <v>2023</v>
      </c>
    </row>
    <row r="200" spans="1:15" ht="13.8" x14ac:dyDescent="0.25">
      <c r="A200" s="9">
        <v>45125</v>
      </c>
      <c r="B200" s="10" t="s">
        <v>87</v>
      </c>
      <c r="C200" s="10" t="str">
        <f>VLOOKUP(B200,Catalogue!$A$1:$F$51,2,)</f>
        <v>Haldiram's Bhujia</v>
      </c>
      <c r="D200" s="10" t="str">
        <f>VLOOKUP(B200,Catalogue!$A$1:$F$51,3,)</f>
        <v>Packaged Foods</v>
      </c>
      <c r="E200" s="10">
        <v>17</v>
      </c>
      <c r="F200" s="10" t="s">
        <v>10</v>
      </c>
      <c r="G200" s="10" t="s">
        <v>12</v>
      </c>
      <c r="H200" s="10">
        <f>VLOOKUP(B200,Catalogue!$A$1:$F$51,5,)</f>
        <v>12</v>
      </c>
      <c r="I200" s="10">
        <f>VLOOKUP(B200,Catalogue!$A$1:$F$51,6,)</f>
        <v>16.920000000000002</v>
      </c>
      <c r="J200" s="11">
        <f t="shared" si="18"/>
        <v>204</v>
      </c>
      <c r="K200" s="11">
        <f t="shared" si="19"/>
        <v>287.64000000000004</v>
      </c>
      <c r="L200" s="12">
        <f t="shared" si="20"/>
        <v>83.640000000000043</v>
      </c>
      <c r="M200" s="21">
        <f t="shared" si="21"/>
        <v>18</v>
      </c>
      <c r="N200" s="21" t="str">
        <f t="shared" si="22"/>
        <v>Jul</v>
      </c>
      <c r="O200" s="21">
        <f t="shared" si="23"/>
        <v>2023</v>
      </c>
    </row>
    <row r="201" spans="1:15" ht="13.8" x14ac:dyDescent="0.25">
      <c r="A201" s="13">
        <v>45126</v>
      </c>
      <c r="B201" s="14" t="s">
        <v>61</v>
      </c>
      <c r="C201" s="10" t="str">
        <f>VLOOKUP(B201,Catalogue!$A$1:$F$51,2,)</f>
        <v>Frooti Mango Drink</v>
      </c>
      <c r="D201" s="10" t="str">
        <f>VLOOKUP(B201,Catalogue!$A$1:$F$51,3,)</f>
        <v>Beverages</v>
      </c>
      <c r="E201" s="14">
        <v>5</v>
      </c>
      <c r="F201" s="14" t="s">
        <v>11</v>
      </c>
      <c r="G201" s="14" t="s">
        <v>12</v>
      </c>
      <c r="H201" s="10">
        <f>VLOOKUP(B201,Catalogue!$A$1:$F$51,5,)</f>
        <v>44</v>
      </c>
      <c r="I201" s="10">
        <f>VLOOKUP(B201,Catalogue!$A$1:$F$51,6,)</f>
        <v>72.599999999999994</v>
      </c>
      <c r="J201" s="11">
        <f t="shared" si="18"/>
        <v>220</v>
      </c>
      <c r="K201" s="11">
        <f t="shared" si="19"/>
        <v>363</v>
      </c>
      <c r="L201" s="12">
        <f t="shared" si="20"/>
        <v>143</v>
      </c>
      <c r="M201" s="21">
        <f t="shared" si="21"/>
        <v>19</v>
      </c>
      <c r="N201" s="21" t="str">
        <f t="shared" si="22"/>
        <v>Jul</v>
      </c>
      <c r="O201" s="21">
        <f t="shared" si="23"/>
        <v>2023</v>
      </c>
    </row>
    <row r="202" spans="1:15" ht="13.8" x14ac:dyDescent="0.25">
      <c r="A202" s="9">
        <v>45127</v>
      </c>
      <c r="B202" s="10" t="s">
        <v>162</v>
      </c>
      <c r="C202" s="10" t="str">
        <f>VLOOKUP(B202,Catalogue!$A$1:$F$51,2,)</f>
        <v>Wet Wipes - Himalaya</v>
      </c>
      <c r="D202" s="10" t="str">
        <f>VLOOKUP(B202,Catalogue!$A$1:$F$51,3,)</f>
        <v>Paper &amp; Essentials</v>
      </c>
      <c r="E202" s="10">
        <v>13</v>
      </c>
      <c r="F202" s="10" t="s">
        <v>13</v>
      </c>
      <c r="G202" s="10" t="s">
        <v>11</v>
      </c>
      <c r="H202" s="10">
        <f>VLOOKUP(B202,Catalogue!$A$1:$F$51,5,)</f>
        <v>12</v>
      </c>
      <c r="I202" s="10">
        <f>VLOOKUP(B202,Catalogue!$A$1:$F$51,6,)</f>
        <v>17.52</v>
      </c>
      <c r="J202" s="11">
        <f t="shared" si="18"/>
        <v>156</v>
      </c>
      <c r="K202" s="11">
        <f t="shared" si="19"/>
        <v>227.76</v>
      </c>
      <c r="L202" s="12">
        <f t="shared" si="20"/>
        <v>71.759999999999991</v>
      </c>
      <c r="M202" s="21">
        <f t="shared" si="21"/>
        <v>20</v>
      </c>
      <c r="N202" s="21" t="str">
        <f t="shared" si="22"/>
        <v>Jul</v>
      </c>
      <c r="O202" s="21">
        <f t="shared" si="23"/>
        <v>2023</v>
      </c>
    </row>
    <row r="203" spans="1:15" ht="13.8" x14ac:dyDescent="0.25">
      <c r="A203" s="13">
        <v>45128</v>
      </c>
      <c r="B203" s="14" t="s">
        <v>18</v>
      </c>
      <c r="C203" s="10" t="str">
        <f>VLOOKUP(B203,Catalogue!$A$1:$F$51,2,)</f>
        <v>Colgate Toothpaste</v>
      </c>
      <c r="D203" s="10" t="str">
        <f>VLOOKUP(B203,Catalogue!$A$1:$F$51,3,)</f>
        <v>Personal Care</v>
      </c>
      <c r="E203" s="14">
        <v>17</v>
      </c>
      <c r="F203" s="14" t="s">
        <v>13</v>
      </c>
      <c r="G203" s="14" t="s">
        <v>12</v>
      </c>
      <c r="H203" s="10">
        <f>VLOOKUP(B203,Catalogue!$A$1:$F$51,5,)</f>
        <v>105</v>
      </c>
      <c r="I203" s="10">
        <f>VLOOKUP(B203,Catalogue!$A$1:$F$51,6,)</f>
        <v>117.6</v>
      </c>
      <c r="J203" s="11">
        <f t="shared" si="18"/>
        <v>1785</v>
      </c>
      <c r="K203" s="11">
        <f t="shared" si="19"/>
        <v>1999.1999999999998</v>
      </c>
      <c r="L203" s="12">
        <f t="shared" si="20"/>
        <v>214.19999999999982</v>
      </c>
      <c r="M203" s="21">
        <f t="shared" si="21"/>
        <v>21</v>
      </c>
      <c r="N203" s="21" t="str">
        <f t="shared" si="22"/>
        <v>Jul</v>
      </c>
      <c r="O203" s="21">
        <f t="shared" si="23"/>
        <v>2023</v>
      </c>
    </row>
    <row r="204" spans="1:15" ht="13.8" x14ac:dyDescent="0.25">
      <c r="A204" s="9">
        <v>45129</v>
      </c>
      <c r="B204" s="10" t="s">
        <v>61</v>
      </c>
      <c r="C204" s="10" t="str">
        <f>VLOOKUP(B204,Catalogue!$A$1:$F$51,2,)</f>
        <v>Frooti Mango Drink</v>
      </c>
      <c r="D204" s="10" t="str">
        <f>VLOOKUP(B204,Catalogue!$A$1:$F$51,3,)</f>
        <v>Beverages</v>
      </c>
      <c r="E204" s="10">
        <v>20</v>
      </c>
      <c r="F204" s="10" t="s">
        <v>11</v>
      </c>
      <c r="G204" s="10" t="s">
        <v>12</v>
      </c>
      <c r="H204" s="10">
        <f>VLOOKUP(B204,Catalogue!$A$1:$F$51,5,)</f>
        <v>44</v>
      </c>
      <c r="I204" s="10">
        <f>VLOOKUP(B204,Catalogue!$A$1:$F$51,6,)</f>
        <v>72.599999999999994</v>
      </c>
      <c r="J204" s="11">
        <f t="shared" si="18"/>
        <v>880</v>
      </c>
      <c r="K204" s="11">
        <f t="shared" si="19"/>
        <v>1452</v>
      </c>
      <c r="L204" s="12">
        <f t="shared" si="20"/>
        <v>572</v>
      </c>
      <c r="M204" s="21">
        <f t="shared" si="21"/>
        <v>22</v>
      </c>
      <c r="N204" s="21" t="str">
        <f t="shared" si="22"/>
        <v>Jul</v>
      </c>
      <c r="O204" s="21">
        <f t="shared" si="23"/>
        <v>2023</v>
      </c>
    </row>
    <row r="205" spans="1:15" ht="13.8" x14ac:dyDescent="0.25">
      <c r="A205" s="13">
        <v>45130</v>
      </c>
      <c r="B205" s="14" t="s">
        <v>78</v>
      </c>
      <c r="C205" s="10" t="str">
        <f>VLOOKUP(B205,Catalogue!$A$1:$F$51,2,)</f>
        <v>Sunfeast Biscuits</v>
      </c>
      <c r="D205" s="10" t="str">
        <f>VLOOKUP(B205,Catalogue!$A$1:$F$51,3,)</f>
        <v>Packaged Foods</v>
      </c>
      <c r="E205" s="14">
        <v>12</v>
      </c>
      <c r="F205" s="14" t="s">
        <v>10</v>
      </c>
      <c r="G205" s="14" t="s">
        <v>11</v>
      </c>
      <c r="H205" s="10">
        <f>VLOOKUP(B205,Catalogue!$A$1:$F$51,5,)</f>
        <v>10</v>
      </c>
      <c r="I205" s="10">
        <f>VLOOKUP(B205,Catalogue!$A$1:$F$51,6,)</f>
        <v>11.2</v>
      </c>
      <c r="J205" s="11">
        <f t="shared" si="18"/>
        <v>120</v>
      </c>
      <c r="K205" s="11">
        <f t="shared" si="19"/>
        <v>134.39999999999998</v>
      </c>
      <c r="L205" s="12">
        <f t="shared" si="20"/>
        <v>14.399999999999977</v>
      </c>
      <c r="M205" s="21">
        <f t="shared" si="21"/>
        <v>23</v>
      </c>
      <c r="N205" s="21" t="str">
        <f t="shared" si="22"/>
        <v>Jul</v>
      </c>
      <c r="O205" s="21">
        <f t="shared" si="23"/>
        <v>2023</v>
      </c>
    </row>
    <row r="206" spans="1:15" ht="13.8" x14ac:dyDescent="0.25">
      <c r="A206" s="9">
        <v>45131</v>
      </c>
      <c r="B206" s="10" t="s">
        <v>69</v>
      </c>
      <c r="C206" s="10" t="str">
        <f>VLOOKUP(B206,Catalogue!$A$1:$F$51,2,)</f>
        <v>Amul Kool Flavored Milk</v>
      </c>
      <c r="D206" s="10" t="str">
        <f>VLOOKUP(B206,Catalogue!$A$1:$F$51,3,)</f>
        <v>Beverages</v>
      </c>
      <c r="E206" s="10">
        <v>12</v>
      </c>
      <c r="F206" s="10" t="s">
        <v>10</v>
      </c>
      <c r="G206" s="10" t="s">
        <v>12</v>
      </c>
      <c r="H206" s="10">
        <f>VLOOKUP(B206,Catalogue!$A$1:$F$51,5,)</f>
        <v>124</v>
      </c>
      <c r="I206" s="10">
        <f>VLOOKUP(B206,Catalogue!$A$1:$F$51,6,)</f>
        <v>167.4</v>
      </c>
      <c r="J206" s="11">
        <f t="shared" si="18"/>
        <v>1488</v>
      </c>
      <c r="K206" s="11">
        <f t="shared" si="19"/>
        <v>2008.8000000000002</v>
      </c>
      <c r="L206" s="12">
        <f t="shared" si="20"/>
        <v>520.80000000000018</v>
      </c>
      <c r="M206" s="21">
        <f t="shared" si="21"/>
        <v>24</v>
      </c>
      <c r="N206" s="21" t="str">
        <f t="shared" si="22"/>
        <v>Jul</v>
      </c>
      <c r="O206" s="21">
        <f t="shared" si="23"/>
        <v>2023</v>
      </c>
    </row>
    <row r="207" spans="1:15" ht="13.8" x14ac:dyDescent="0.25">
      <c r="A207" s="13">
        <v>45132</v>
      </c>
      <c r="B207" s="14" t="s">
        <v>61</v>
      </c>
      <c r="C207" s="10" t="str">
        <f>VLOOKUP(B207,Catalogue!$A$1:$F$51,2,)</f>
        <v>Frooti Mango Drink</v>
      </c>
      <c r="D207" s="10" t="str">
        <f>VLOOKUP(B207,Catalogue!$A$1:$F$51,3,)</f>
        <v>Beverages</v>
      </c>
      <c r="E207" s="14">
        <v>12</v>
      </c>
      <c r="F207" s="14" t="s">
        <v>11</v>
      </c>
      <c r="G207" s="14" t="s">
        <v>11</v>
      </c>
      <c r="H207" s="10">
        <f>VLOOKUP(B207,Catalogue!$A$1:$F$51,5,)</f>
        <v>44</v>
      </c>
      <c r="I207" s="10">
        <f>VLOOKUP(B207,Catalogue!$A$1:$F$51,6,)</f>
        <v>72.599999999999994</v>
      </c>
      <c r="J207" s="11">
        <f t="shared" si="18"/>
        <v>528</v>
      </c>
      <c r="K207" s="11">
        <f t="shared" si="19"/>
        <v>871.19999999999993</v>
      </c>
      <c r="L207" s="12">
        <f t="shared" si="20"/>
        <v>343.19999999999993</v>
      </c>
      <c r="M207" s="21">
        <f t="shared" si="21"/>
        <v>25</v>
      </c>
      <c r="N207" s="21" t="str">
        <f t="shared" si="22"/>
        <v>Jul</v>
      </c>
      <c r="O207" s="21">
        <f t="shared" si="23"/>
        <v>2023</v>
      </c>
    </row>
    <row r="208" spans="1:15" ht="13.8" x14ac:dyDescent="0.25">
      <c r="A208" s="9">
        <v>45133</v>
      </c>
      <c r="B208" s="10" t="s">
        <v>90</v>
      </c>
      <c r="C208" s="10" t="str">
        <f>VLOOKUP(B208,Catalogue!$A$1:$F$51,2,)</f>
        <v>Lay's Chips</v>
      </c>
      <c r="D208" s="10" t="str">
        <f>VLOOKUP(B208,Catalogue!$A$1:$F$51,3,)</f>
        <v>Packaged Foods</v>
      </c>
      <c r="E208" s="10">
        <v>14</v>
      </c>
      <c r="F208" s="10" t="s">
        <v>10</v>
      </c>
      <c r="G208" s="10" t="s">
        <v>12</v>
      </c>
      <c r="H208" s="10">
        <f>VLOOKUP(B208,Catalogue!$A$1:$F$51,5,)</f>
        <v>98</v>
      </c>
      <c r="I208" s="10">
        <f>VLOOKUP(B208,Catalogue!$A$1:$F$51,6,)</f>
        <v>161.69999999999999</v>
      </c>
      <c r="J208" s="11">
        <f t="shared" si="18"/>
        <v>1372</v>
      </c>
      <c r="K208" s="11">
        <f t="shared" si="19"/>
        <v>2263.7999999999997</v>
      </c>
      <c r="L208" s="12">
        <f t="shared" si="20"/>
        <v>891.79999999999973</v>
      </c>
      <c r="M208" s="21">
        <f t="shared" si="21"/>
        <v>26</v>
      </c>
      <c r="N208" s="21" t="str">
        <f t="shared" si="22"/>
        <v>Jul</v>
      </c>
      <c r="O208" s="21">
        <f t="shared" si="23"/>
        <v>2023</v>
      </c>
    </row>
    <row r="209" spans="1:15" ht="13.8" x14ac:dyDescent="0.25">
      <c r="A209" s="13">
        <v>45134</v>
      </c>
      <c r="B209" s="14" t="s">
        <v>36</v>
      </c>
      <c r="C209" s="10" t="str">
        <f>VLOOKUP(B209,Catalogue!$A$1:$F$51,2,)</f>
        <v>Himalaya Face Wash</v>
      </c>
      <c r="D209" s="10" t="str">
        <f>VLOOKUP(B209,Catalogue!$A$1:$F$51,3,)</f>
        <v>Personal Care</v>
      </c>
      <c r="E209" s="14">
        <v>10</v>
      </c>
      <c r="F209" s="14" t="s">
        <v>10</v>
      </c>
      <c r="G209" s="14" t="s">
        <v>11</v>
      </c>
      <c r="H209" s="10">
        <f>VLOOKUP(B209,Catalogue!$A$1:$F$51,5,)</f>
        <v>16</v>
      </c>
      <c r="I209" s="10">
        <f>VLOOKUP(B209,Catalogue!$A$1:$F$51,6,)</f>
        <v>17.600000000000001</v>
      </c>
      <c r="J209" s="11">
        <f t="shared" si="18"/>
        <v>160</v>
      </c>
      <c r="K209" s="11">
        <f t="shared" si="19"/>
        <v>176</v>
      </c>
      <c r="L209" s="12">
        <f t="shared" si="20"/>
        <v>16</v>
      </c>
      <c r="M209" s="21">
        <f t="shared" si="21"/>
        <v>27</v>
      </c>
      <c r="N209" s="21" t="str">
        <f t="shared" si="22"/>
        <v>Jul</v>
      </c>
      <c r="O209" s="21">
        <f t="shared" si="23"/>
        <v>2023</v>
      </c>
    </row>
    <row r="210" spans="1:15" ht="13.8" x14ac:dyDescent="0.25">
      <c r="A210" s="9">
        <v>45135</v>
      </c>
      <c r="B210" s="10" t="s">
        <v>147</v>
      </c>
      <c r="C210" s="10" t="str">
        <f>VLOOKUP(B210,Catalogue!$A$1:$F$51,2,)</f>
        <v>Stayfree Ultra</v>
      </c>
      <c r="D210" s="10" t="str">
        <f>VLOOKUP(B210,Catalogue!$A$1:$F$51,3,)</f>
        <v>Paper &amp; Essentials</v>
      </c>
      <c r="E210" s="10">
        <v>9</v>
      </c>
      <c r="F210" s="10" t="s">
        <v>11</v>
      </c>
      <c r="G210" s="10" t="s">
        <v>12</v>
      </c>
      <c r="H210" s="10">
        <f>VLOOKUP(B210,Catalogue!$A$1:$F$51,5,)</f>
        <v>10</v>
      </c>
      <c r="I210" s="10">
        <f>VLOOKUP(B210,Catalogue!$A$1:$F$51,6,)</f>
        <v>14.100000000000001</v>
      </c>
      <c r="J210" s="11">
        <f t="shared" si="18"/>
        <v>90</v>
      </c>
      <c r="K210" s="11">
        <f t="shared" si="19"/>
        <v>126.9</v>
      </c>
      <c r="L210" s="12">
        <f t="shared" si="20"/>
        <v>36.900000000000006</v>
      </c>
      <c r="M210" s="21">
        <f t="shared" si="21"/>
        <v>28</v>
      </c>
      <c r="N210" s="21" t="str">
        <f t="shared" si="22"/>
        <v>Jul</v>
      </c>
      <c r="O210" s="21">
        <f t="shared" si="23"/>
        <v>2023</v>
      </c>
    </row>
    <row r="211" spans="1:15" ht="13.8" x14ac:dyDescent="0.25">
      <c r="A211" s="13">
        <v>45136</v>
      </c>
      <c r="B211" s="14" t="s">
        <v>49</v>
      </c>
      <c r="C211" s="10" t="str">
        <f>VLOOKUP(B211,Catalogue!$A$1:$F$51,2,)</f>
        <v>Pepsi Bottle</v>
      </c>
      <c r="D211" s="10" t="str">
        <f>VLOOKUP(B211,Catalogue!$A$1:$F$51,3,)</f>
        <v>Beverages</v>
      </c>
      <c r="E211" s="14">
        <v>9</v>
      </c>
      <c r="F211" s="14" t="s">
        <v>13</v>
      </c>
      <c r="G211" s="14" t="s">
        <v>12</v>
      </c>
      <c r="H211" s="10">
        <f>VLOOKUP(B211,Catalogue!$A$1:$F$51,5,)</f>
        <v>12</v>
      </c>
      <c r="I211" s="10">
        <f>VLOOKUP(B211,Catalogue!$A$1:$F$51,6,)</f>
        <v>13.44</v>
      </c>
      <c r="J211" s="11">
        <f t="shared" si="18"/>
        <v>108</v>
      </c>
      <c r="K211" s="11">
        <f t="shared" si="19"/>
        <v>120.96</v>
      </c>
      <c r="L211" s="12">
        <f t="shared" si="20"/>
        <v>12.959999999999994</v>
      </c>
      <c r="M211" s="21">
        <f t="shared" si="21"/>
        <v>29</v>
      </c>
      <c r="N211" s="21" t="str">
        <f t="shared" si="22"/>
        <v>Jul</v>
      </c>
      <c r="O211" s="21">
        <f t="shared" si="23"/>
        <v>2023</v>
      </c>
    </row>
    <row r="212" spans="1:15" ht="13.8" x14ac:dyDescent="0.25">
      <c r="A212" s="9">
        <v>45137</v>
      </c>
      <c r="B212" s="10" t="s">
        <v>156</v>
      </c>
      <c r="C212" s="10" t="str">
        <f>VLOOKUP(B212,Catalogue!$A$1:$F$51,2,)</f>
        <v>Everteen Wipes</v>
      </c>
      <c r="D212" s="10" t="str">
        <f>VLOOKUP(B212,Catalogue!$A$1:$F$51,3,)</f>
        <v>Paper &amp; Essentials</v>
      </c>
      <c r="E212" s="10">
        <v>1</v>
      </c>
      <c r="F212" s="10" t="s">
        <v>13</v>
      </c>
      <c r="G212" s="10" t="s">
        <v>11</v>
      </c>
      <c r="H212" s="10">
        <f>VLOOKUP(B212,Catalogue!$A$1:$F$51,5,)</f>
        <v>123</v>
      </c>
      <c r="I212" s="10">
        <f>VLOOKUP(B212,Catalogue!$A$1:$F$51,6,)</f>
        <v>135.30000000000001</v>
      </c>
      <c r="J212" s="11">
        <f t="shared" si="18"/>
        <v>123</v>
      </c>
      <c r="K212" s="11">
        <f t="shared" si="19"/>
        <v>135.30000000000001</v>
      </c>
      <c r="L212" s="12">
        <f t="shared" si="20"/>
        <v>12.300000000000011</v>
      </c>
      <c r="M212" s="21">
        <f t="shared" si="21"/>
        <v>30</v>
      </c>
      <c r="N212" s="21" t="str">
        <f t="shared" si="22"/>
        <v>Jul</v>
      </c>
      <c r="O212" s="21">
        <f t="shared" si="23"/>
        <v>2023</v>
      </c>
    </row>
    <row r="213" spans="1:15" ht="13.8" x14ac:dyDescent="0.25">
      <c r="A213" s="13">
        <v>45138</v>
      </c>
      <c r="B213" s="14" t="s">
        <v>102</v>
      </c>
      <c r="C213" s="10" t="str">
        <f>VLOOKUP(B213,Catalogue!$A$1:$F$51,2,)</f>
        <v>Top Ramen</v>
      </c>
      <c r="D213" s="10" t="str">
        <f>VLOOKUP(B213,Catalogue!$A$1:$F$51,3,)</f>
        <v>Packaged Foods</v>
      </c>
      <c r="E213" s="14">
        <v>4</v>
      </c>
      <c r="F213" s="14" t="s">
        <v>11</v>
      </c>
      <c r="G213" s="14" t="s">
        <v>12</v>
      </c>
      <c r="H213" s="10">
        <f>VLOOKUP(B213,Catalogue!$A$1:$F$51,5,)</f>
        <v>133</v>
      </c>
      <c r="I213" s="10">
        <f>VLOOKUP(B213,Catalogue!$A$1:$F$51,6,)</f>
        <v>194.18</v>
      </c>
      <c r="J213" s="11">
        <f t="shared" si="18"/>
        <v>532</v>
      </c>
      <c r="K213" s="11">
        <f t="shared" si="19"/>
        <v>776.72</v>
      </c>
      <c r="L213" s="12">
        <f t="shared" si="20"/>
        <v>244.72000000000003</v>
      </c>
      <c r="M213" s="21">
        <f t="shared" si="21"/>
        <v>31</v>
      </c>
      <c r="N213" s="21" t="str">
        <f t="shared" si="22"/>
        <v>Jul</v>
      </c>
      <c r="O213" s="21">
        <f t="shared" si="23"/>
        <v>2023</v>
      </c>
    </row>
    <row r="214" spans="1:15" ht="13.8" x14ac:dyDescent="0.25">
      <c r="A214" s="9">
        <v>45139</v>
      </c>
      <c r="B214" s="10" t="s">
        <v>21</v>
      </c>
      <c r="C214" s="10" t="str">
        <f>VLOOKUP(B214,Catalogue!$A$1:$F$51,2,)</f>
        <v>Lifebuoy Handwash</v>
      </c>
      <c r="D214" s="10" t="str">
        <f>VLOOKUP(B214,Catalogue!$A$1:$F$51,3,)</f>
        <v>Personal Care</v>
      </c>
      <c r="E214" s="10">
        <v>13</v>
      </c>
      <c r="F214" s="10" t="s">
        <v>10</v>
      </c>
      <c r="G214" s="10" t="s">
        <v>12</v>
      </c>
      <c r="H214" s="10">
        <f>VLOOKUP(B214,Catalogue!$A$1:$F$51,5,)</f>
        <v>44</v>
      </c>
      <c r="I214" s="10">
        <f>VLOOKUP(B214,Catalogue!$A$1:$F$51,6,)</f>
        <v>50.16</v>
      </c>
      <c r="J214" s="11">
        <f t="shared" si="18"/>
        <v>572</v>
      </c>
      <c r="K214" s="11">
        <f t="shared" si="19"/>
        <v>652.07999999999993</v>
      </c>
      <c r="L214" s="12">
        <f t="shared" si="20"/>
        <v>80.079999999999927</v>
      </c>
      <c r="M214" s="21">
        <f t="shared" si="21"/>
        <v>1</v>
      </c>
      <c r="N214" s="21" t="str">
        <f t="shared" si="22"/>
        <v>Aug</v>
      </c>
      <c r="O214" s="21">
        <f t="shared" si="23"/>
        <v>2023</v>
      </c>
    </row>
    <row r="215" spans="1:15" ht="13.8" x14ac:dyDescent="0.25">
      <c r="A215" s="13">
        <v>45140</v>
      </c>
      <c r="B215" s="14" t="s">
        <v>138</v>
      </c>
      <c r="C215" s="10" t="str">
        <f>VLOOKUP(B215,Catalogue!$A$1:$F$51,2,)</f>
        <v>Sofy Pantyliners</v>
      </c>
      <c r="D215" s="10" t="str">
        <f>VLOOKUP(B215,Catalogue!$A$1:$F$51,3,)</f>
        <v>Paper &amp; Essentials</v>
      </c>
      <c r="E215" s="14">
        <v>7</v>
      </c>
      <c r="F215" s="14" t="s">
        <v>10</v>
      </c>
      <c r="G215" s="14" t="s">
        <v>11</v>
      </c>
      <c r="H215" s="10">
        <f>VLOOKUP(B215,Catalogue!$A$1:$F$51,5,)</f>
        <v>71</v>
      </c>
      <c r="I215" s="10">
        <f>VLOOKUP(B215,Catalogue!$A$1:$F$51,6,)</f>
        <v>79.52</v>
      </c>
      <c r="J215" s="11">
        <f t="shared" si="18"/>
        <v>497</v>
      </c>
      <c r="K215" s="11">
        <f t="shared" si="19"/>
        <v>556.64</v>
      </c>
      <c r="L215" s="12">
        <f t="shared" si="20"/>
        <v>59.639999999999986</v>
      </c>
      <c r="M215" s="21">
        <f t="shared" si="21"/>
        <v>2</v>
      </c>
      <c r="N215" s="21" t="str">
        <f t="shared" si="22"/>
        <v>Aug</v>
      </c>
      <c r="O215" s="21">
        <f t="shared" si="23"/>
        <v>2023</v>
      </c>
    </row>
    <row r="216" spans="1:15" ht="13.8" x14ac:dyDescent="0.25">
      <c r="A216" s="9">
        <v>45141</v>
      </c>
      <c r="B216" s="10" t="s">
        <v>84</v>
      </c>
      <c r="C216" s="10" t="str">
        <f>VLOOKUP(B216,Catalogue!$A$1:$F$51,2,)</f>
        <v>MTR Ready Curry</v>
      </c>
      <c r="D216" s="10" t="str">
        <f>VLOOKUP(B216,Catalogue!$A$1:$F$51,3,)</f>
        <v>Packaged Foods</v>
      </c>
      <c r="E216" s="10">
        <v>6</v>
      </c>
      <c r="F216" s="10" t="s">
        <v>11</v>
      </c>
      <c r="G216" s="10" t="s">
        <v>12</v>
      </c>
      <c r="H216" s="10">
        <f>VLOOKUP(B216,Catalogue!$A$1:$F$51,5,)</f>
        <v>136</v>
      </c>
      <c r="I216" s="10">
        <f>VLOOKUP(B216,Catalogue!$A$1:$F$51,6,)</f>
        <v>153.68</v>
      </c>
      <c r="J216" s="11">
        <f t="shared" si="18"/>
        <v>816</v>
      </c>
      <c r="K216" s="11">
        <f t="shared" si="19"/>
        <v>922.08</v>
      </c>
      <c r="L216" s="12">
        <f t="shared" si="20"/>
        <v>106.08000000000004</v>
      </c>
      <c r="M216" s="21">
        <f t="shared" si="21"/>
        <v>3</v>
      </c>
      <c r="N216" s="21" t="str">
        <f t="shared" si="22"/>
        <v>Aug</v>
      </c>
      <c r="O216" s="21">
        <f t="shared" si="23"/>
        <v>2023</v>
      </c>
    </row>
    <row r="217" spans="1:15" ht="13.8" x14ac:dyDescent="0.25">
      <c r="A217" s="13">
        <v>45142</v>
      </c>
      <c r="B217" s="14" t="s">
        <v>131</v>
      </c>
      <c r="C217" s="10" t="str">
        <f>VLOOKUP(B217,Catalogue!$A$1:$F$51,2,)</f>
        <v>Odonil Room Freshener</v>
      </c>
      <c r="D217" s="10" t="str">
        <f>VLOOKUP(B217,Catalogue!$A$1:$F$51,3,)</f>
        <v>Household Cleaning</v>
      </c>
      <c r="E217" s="14">
        <v>14</v>
      </c>
      <c r="F217" s="14" t="s">
        <v>10</v>
      </c>
      <c r="G217" s="14" t="s">
        <v>11</v>
      </c>
      <c r="H217" s="10">
        <f>VLOOKUP(B217,Catalogue!$A$1:$F$51,5,)</f>
        <v>105</v>
      </c>
      <c r="I217" s="10">
        <f>VLOOKUP(B217,Catalogue!$A$1:$F$51,6,)</f>
        <v>153.30000000000001</v>
      </c>
      <c r="J217" s="11">
        <f t="shared" si="18"/>
        <v>1470</v>
      </c>
      <c r="K217" s="11">
        <f t="shared" si="19"/>
        <v>2146.2000000000003</v>
      </c>
      <c r="L217" s="12">
        <f t="shared" si="20"/>
        <v>676.20000000000027</v>
      </c>
      <c r="M217" s="21">
        <f t="shared" si="21"/>
        <v>4</v>
      </c>
      <c r="N217" s="21" t="str">
        <f t="shared" si="22"/>
        <v>Aug</v>
      </c>
      <c r="O217" s="21">
        <f t="shared" si="23"/>
        <v>2023</v>
      </c>
    </row>
    <row r="218" spans="1:15" ht="13.8" x14ac:dyDescent="0.25">
      <c r="A218" s="9">
        <v>45143</v>
      </c>
      <c r="B218" s="10" t="s">
        <v>49</v>
      </c>
      <c r="C218" s="10" t="str">
        <f>VLOOKUP(B218,Catalogue!$A$1:$F$51,2,)</f>
        <v>Pepsi Bottle</v>
      </c>
      <c r="D218" s="10" t="str">
        <f>VLOOKUP(B218,Catalogue!$A$1:$F$51,3,)</f>
        <v>Beverages</v>
      </c>
      <c r="E218" s="10">
        <v>9</v>
      </c>
      <c r="F218" s="10" t="s">
        <v>10</v>
      </c>
      <c r="G218" s="10" t="s">
        <v>12</v>
      </c>
      <c r="H218" s="10">
        <f>VLOOKUP(B218,Catalogue!$A$1:$F$51,5,)</f>
        <v>12</v>
      </c>
      <c r="I218" s="10">
        <f>VLOOKUP(B218,Catalogue!$A$1:$F$51,6,)</f>
        <v>13.44</v>
      </c>
      <c r="J218" s="11">
        <f t="shared" si="18"/>
        <v>108</v>
      </c>
      <c r="K218" s="11">
        <f t="shared" si="19"/>
        <v>120.96</v>
      </c>
      <c r="L218" s="12">
        <f t="shared" si="20"/>
        <v>12.959999999999994</v>
      </c>
      <c r="M218" s="21">
        <f t="shared" si="21"/>
        <v>5</v>
      </c>
      <c r="N218" s="21" t="str">
        <f t="shared" si="22"/>
        <v>Aug</v>
      </c>
      <c r="O218" s="21">
        <f t="shared" si="23"/>
        <v>2023</v>
      </c>
    </row>
    <row r="219" spans="1:15" ht="13.8" x14ac:dyDescent="0.25">
      <c r="A219" s="13">
        <v>45144</v>
      </c>
      <c r="B219" s="14" t="s">
        <v>33</v>
      </c>
      <c r="C219" s="10" t="str">
        <f>VLOOKUP(B219,Catalogue!$A$1:$F$51,2,)</f>
        <v>Dettol Antiseptic Liquid</v>
      </c>
      <c r="D219" s="10" t="str">
        <f>VLOOKUP(B219,Catalogue!$A$1:$F$51,3,)</f>
        <v>Personal Care</v>
      </c>
      <c r="E219" s="14">
        <v>10</v>
      </c>
      <c r="F219" s="14" t="s">
        <v>11</v>
      </c>
      <c r="G219" s="14" t="s">
        <v>11</v>
      </c>
      <c r="H219" s="10">
        <f>VLOOKUP(B219,Catalogue!$A$1:$F$51,5,)</f>
        <v>10</v>
      </c>
      <c r="I219" s="10">
        <f>VLOOKUP(B219,Catalogue!$A$1:$F$51,6,)</f>
        <v>11.2</v>
      </c>
      <c r="J219" s="11">
        <f t="shared" si="18"/>
        <v>100</v>
      </c>
      <c r="K219" s="11">
        <f t="shared" si="19"/>
        <v>112</v>
      </c>
      <c r="L219" s="12">
        <f t="shared" si="20"/>
        <v>12</v>
      </c>
      <c r="M219" s="21">
        <f t="shared" si="21"/>
        <v>6</v>
      </c>
      <c r="N219" s="21" t="str">
        <f t="shared" si="22"/>
        <v>Aug</v>
      </c>
      <c r="O219" s="21">
        <f t="shared" si="23"/>
        <v>2023</v>
      </c>
    </row>
    <row r="220" spans="1:15" ht="13.8" x14ac:dyDescent="0.25">
      <c r="A220" s="9">
        <v>45145</v>
      </c>
      <c r="B220" s="10" t="s">
        <v>45</v>
      </c>
      <c r="C220" s="10" t="str">
        <f>VLOOKUP(B220,Catalogue!$A$1:$F$51,2,)</f>
        <v>Coca-Cola Can</v>
      </c>
      <c r="D220" s="10" t="str">
        <f>VLOOKUP(B220,Catalogue!$A$1:$F$51,3,)</f>
        <v>Beverages</v>
      </c>
      <c r="E220" s="10">
        <v>8</v>
      </c>
      <c r="F220" s="10" t="s">
        <v>13</v>
      </c>
      <c r="G220" s="10" t="s">
        <v>12</v>
      </c>
      <c r="H220" s="10">
        <f>VLOOKUP(B220,Catalogue!$A$1:$F$51,5,)</f>
        <v>136</v>
      </c>
      <c r="I220" s="10">
        <f>VLOOKUP(B220,Catalogue!$A$1:$F$51,6,)</f>
        <v>179.52</v>
      </c>
      <c r="J220" s="11">
        <f t="shared" si="18"/>
        <v>1088</v>
      </c>
      <c r="K220" s="11">
        <f t="shared" si="19"/>
        <v>1436.16</v>
      </c>
      <c r="L220" s="12">
        <f t="shared" si="20"/>
        <v>348.16000000000008</v>
      </c>
      <c r="M220" s="21">
        <f t="shared" si="21"/>
        <v>7</v>
      </c>
      <c r="N220" s="21" t="str">
        <f t="shared" si="22"/>
        <v>Aug</v>
      </c>
      <c r="O220" s="21">
        <f t="shared" si="23"/>
        <v>2023</v>
      </c>
    </row>
    <row r="221" spans="1:15" ht="13.8" x14ac:dyDescent="0.25">
      <c r="A221" s="13">
        <v>45146</v>
      </c>
      <c r="B221" s="14" t="s">
        <v>78</v>
      </c>
      <c r="C221" s="10" t="str">
        <f>VLOOKUP(B221,Catalogue!$A$1:$F$51,2,)</f>
        <v>Sunfeast Biscuits</v>
      </c>
      <c r="D221" s="10" t="str">
        <f>VLOOKUP(B221,Catalogue!$A$1:$F$51,3,)</f>
        <v>Packaged Foods</v>
      </c>
      <c r="E221" s="14">
        <v>20</v>
      </c>
      <c r="F221" s="14" t="s">
        <v>13</v>
      </c>
      <c r="G221" s="14" t="s">
        <v>12</v>
      </c>
      <c r="H221" s="10">
        <f>VLOOKUP(B221,Catalogue!$A$1:$F$51,5,)</f>
        <v>10</v>
      </c>
      <c r="I221" s="10">
        <f>VLOOKUP(B221,Catalogue!$A$1:$F$51,6,)</f>
        <v>11.2</v>
      </c>
      <c r="J221" s="11">
        <f t="shared" si="18"/>
        <v>200</v>
      </c>
      <c r="K221" s="11">
        <f t="shared" si="19"/>
        <v>224</v>
      </c>
      <c r="L221" s="12">
        <f t="shared" si="20"/>
        <v>24</v>
      </c>
      <c r="M221" s="21">
        <f t="shared" si="21"/>
        <v>8</v>
      </c>
      <c r="N221" s="21" t="str">
        <f t="shared" si="22"/>
        <v>Aug</v>
      </c>
      <c r="O221" s="21">
        <f t="shared" si="23"/>
        <v>2023</v>
      </c>
    </row>
    <row r="222" spans="1:15" ht="13.8" x14ac:dyDescent="0.25">
      <c r="A222" s="9">
        <v>45147</v>
      </c>
      <c r="B222" s="10" t="s">
        <v>61</v>
      </c>
      <c r="C222" s="10" t="str">
        <f>VLOOKUP(B222,Catalogue!$A$1:$F$51,2,)</f>
        <v>Frooti Mango Drink</v>
      </c>
      <c r="D222" s="10" t="str">
        <f>VLOOKUP(B222,Catalogue!$A$1:$F$51,3,)</f>
        <v>Beverages</v>
      </c>
      <c r="E222" s="10">
        <v>6</v>
      </c>
      <c r="F222" s="10" t="s">
        <v>11</v>
      </c>
      <c r="G222" s="10" t="s">
        <v>11</v>
      </c>
      <c r="H222" s="10">
        <f>VLOOKUP(B222,Catalogue!$A$1:$F$51,5,)</f>
        <v>44</v>
      </c>
      <c r="I222" s="10">
        <f>VLOOKUP(B222,Catalogue!$A$1:$F$51,6,)</f>
        <v>72.599999999999994</v>
      </c>
      <c r="J222" s="11">
        <f t="shared" si="18"/>
        <v>264</v>
      </c>
      <c r="K222" s="11">
        <f t="shared" si="19"/>
        <v>435.59999999999997</v>
      </c>
      <c r="L222" s="12">
        <f t="shared" si="20"/>
        <v>171.59999999999997</v>
      </c>
      <c r="M222" s="21">
        <f t="shared" si="21"/>
        <v>9</v>
      </c>
      <c r="N222" s="21" t="str">
        <f t="shared" si="22"/>
        <v>Aug</v>
      </c>
      <c r="O222" s="21">
        <f t="shared" si="23"/>
        <v>2023</v>
      </c>
    </row>
    <row r="223" spans="1:15" ht="13.8" x14ac:dyDescent="0.25">
      <c r="A223" s="13">
        <v>45148</v>
      </c>
      <c r="B223" s="14" t="s">
        <v>33</v>
      </c>
      <c r="C223" s="10" t="str">
        <f>VLOOKUP(B223,Catalogue!$A$1:$F$51,2,)</f>
        <v>Dettol Antiseptic Liquid</v>
      </c>
      <c r="D223" s="10" t="str">
        <f>VLOOKUP(B223,Catalogue!$A$1:$F$51,3,)</f>
        <v>Personal Care</v>
      </c>
      <c r="E223" s="14">
        <v>16</v>
      </c>
      <c r="F223" s="14" t="s">
        <v>10</v>
      </c>
      <c r="G223" s="14" t="s">
        <v>12</v>
      </c>
      <c r="H223" s="10">
        <f>VLOOKUP(B223,Catalogue!$A$1:$F$51,5,)</f>
        <v>10</v>
      </c>
      <c r="I223" s="10">
        <f>VLOOKUP(B223,Catalogue!$A$1:$F$51,6,)</f>
        <v>11.2</v>
      </c>
      <c r="J223" s="11">
        <f t="shared" si="18"/>
        <v>160</v>
      </c>
      <c r="K223" s="11">
        <f t="shared" si="19"/>
        <v>179.2</v>
      </c>
      <c r="L223" s="12">
        <f t="shared" si="20"/>
        <v>19.199999999999989</v>
      </c>
      <c r="M223" s="21">
        <f t="shared" si="21"/>
        <v>10</v>
      </c>
      <c r="N223" s="21" t="str">
        <f t="shared" si="22"/>
        <v>Aug</v>
      </c>
      <c r="O223" s="21">
        <f t="shared" si="23"/>
        <v>2023</v>
      </c>
    </row>
    <row r="224" spans="1:15" ht="13.8" x14ac:dyDescent="0.25">
      <c r="A224" s="9">
        <v>45149</v>
      </c>
      <c r="B224" s="10" t="s">
        <v>36</v>
      </c>
      <c r="C224" s="10" t="str">
        <f>VLOOKUP(B224,Catalogue!$A$1:$F$51,2,)</f>
        <v>Himalaya Face Wash</v>
      </c>
      <c r="D224" s="10" t="str">
        <f>VLOOKUP(B224,Catalogue!$A$1:$F$51,3,)</f>
        <v>Personal Care</v>
      </c>
      <c r="E224" s="10">
        <v>2</v>
      </c>
      <c r="F224" s="10" t="s">
        <v>10</v>
      </c>
      <c r="G224" s="10" t="s">
        <v>12</v>
      </c>
      <c r="H224" s="10">
        <f>VLOOKUP(B224,Catalogue!$A$1:$F$51,5,)</f>
        <v>16</v>
      </c>
      <c r="I224" s="10">
        <f>VLOOKUP(B224,Catalogue!$A$1:$F$51,6,)</f>
        <v>17.600000000000001</v>
      </c>
      <c r="J224" s="11">
        <f t="shared" si="18"/>
        <v>32</v>
      </c>
      <c r="K224" s="11">
        <f t="shared" si="19"/>
        <v>35.200000000000003</v>
      </c>
      <c r="L224" s="12">
        <f t="shared" si="20"/>
        <v>3.2000000000000028</v>
      </c>
      <c r="M224" s="21">
        <f t="shared" si="21"/>
        <v>11</v>
      </c>
      <c r="N224" s="21" t="str">
        <f t="shared" si="22"/>
        <v>Aug</v>
      </c>
      <c r="O224" s="21">
        <f t="shared" si="23"/>
        <v>2023</v>
      </c>
    </row>
    <row r="225" spans="1:15" ht="13.8" x14ac:dyDescent="0.25">
      <c r="A225" s="13">
        <v>45150</v>
      </c>
      <c r="B225" s="14" t="s">
        <v>55</v>
      </c>
      <c r="C225" s="10" t="str">
        <f>VLOOKUP(B225,Catalogue!$A$1:$F$51,2,)</f>
        <v>Tropicana Orange Juice</v>
      </c>
      <c r="D225" s="10" t="str">
        <f>VLOOKUP(B225,Catalogue!$A$1:$F$51,3,)</f>
        <v>Beverages</v>
      </c>
      <c r="E225" s="14">
        <v>20</v>
      </c>
      <c r="F225" s="14" t="s">
        <v>11</v>
      </c>
      <c r="G225" s="14" t="s">
        <v>11</v>
      </c>
      <c r="H225" s="10">
        <f>VLOOKUP(B225,Catalogue!$A$1:$F$51,5,)</f>
        <v>98</v>
      </c>
      <c r="I225" s="10">
        <f>VLOOKUP(B225,Catalogue!$A$1:$F$51,6,)</f>
        <v>110.74</v>
      </c>
      <c r="J225" s="11">
        <f t="shared" si="18"/>
        <v>1960</v>
      </c>
      <c r="K225" s="11">
        <f t="shared" si="19"/>
        <v>2214.7999999999997</v>
      </c>
      <c r="L225" s="12">
        <f t="shared" si="20"/>
        <v>254.79999999999973</v>
      </c>
      <c r="M225" s="21">
        <f t="shared" si="21"/>
        <v>12</v>
      </c>
      <c r="N225" s="21" t="str">
        <f t="shared" si="22"/>
        <v>Aug</v>
      </c>
      <c r="O225" s="21">
        <f t="shared" si="23"/>
        <v>2023</v>
      </c>
    </row>
    <row r="226" spans="1:15" ht="13.8" x14ac:dyDescent="0.25">
      <c r="A226" s="9">
        <v>45151</v>
      </c>
      <c r="B226" s="10" t="s">
        <v>81</v>
      </c>
      <c r="C226" s="10" t="str">
        <f>VLOOKUP(B226,Catalogue!$A$1:$F$51,2,)</f>
        <v>Nestlé Cerelac</v>
      </c>
      <c r="D226" s="10" t="str">
        <f>VLOOKUP(B226,Catalogue!$A$1:$F$51,3,)</f>
        <v>Packaged Foods</v>
      </c>
      <c r="E226" s="10">
        <v>14</v>
      </c>
      <c r="F226" s="10" t="s">
        <v>10</v>
      </c>
      <c r="G226" s="10" t="s">
        <v>12</v>
      </c>
      <c r="H226" s="10">
        <f>VLOOKUP(B226,Catalogue!$A$1:$F$51,5,)</f>
        <v>123</v>
      </c>
      <c r="I226" s="10">
        <f>VLOOKUP(B226,Catalogue!$A$1:$F$51,6,)</f>
        <v>140.22</v>
      </c>
      <c r="J226" s="11">
        <f t="shared" si="18"/>
        <v>1722</v>
      </c>
      <c r="K226" s="11">
        <f t="shared" si="19"/>
        <v>1963.08</v>
      </c>
      <c r="L226" s="12">
        <f t="shared" si="20"/>
        <v>241.07999999999993</v>
      </c>
      <c r="M226" s="21">
        <f t="shared" si="21"/>
        <v>13</v>
      </c>
      <c r="N226" s="21" t="str">
        <f t="shared" si="22"/>
        <v>Aug</v>
      </c>
      <c r="O226" s="21">
        <f t="shared" si="23"/>
        <v>2023</v>
      </c>
    </row>
    <row r="227" spans="1:15" ht="13.8" x14ac:dyDescent="0.25">
      <c r="A227" s="13">
        <v>45152</v>
      </c>
      <c r="B227" s="14" t="s">
        <v>162</v>
      </c>
      <c r="C227" s="10" t="str">
        <f>VLOOKUP(B227,Catalogue!$A$1:$F$51,2,)</f>
        <v>Wet Wipes - Himalaya</v>
      </c>
      <c r="D227" s="10" t="str">
        <f>VLOOKUP(B227,Catalogue!$A$1:$F$51,3,)</f>
        <v>Paper &amp; Essentials</v>
      </c>
      <c r="E227" s="14">
        <v>4</v>
      </c>
      <c r="F227" s="14" t="s">
        <v>10</v>
      </c>
      <c r="G227" s="14" t="s">
        <v>11</v>
      </c>
      <c r="H227" s="10">
        <f>VLOOKUP(B227,Catalogue!$A$1:$F$51,5,)</f>
        <v>12</v>
      </c>
      <c r="I227" s="10">
        <f>VLOOKUP(B227,Catalogue!$A$1:$F$51,6,)</f>
        <v>17.52</v>
      </c>
      <c r="J227" s="11">
        <f t="shared" si="18"/>
        <v>48</v>
      </c>
      <c r="K227" s="11">
        <f t="shared" si="19"/>
        <v>70.08</v>
      </c>
      <c r="L227" s="12">
        <f t="shared" si="20"/>
        <v>22.08</v>
      </c>
      <c r="M227" s="21">
        <f t="shared" si="21"/>
        <v>14</v>
      </c>
      <c r="N227" s="21" t="str">
        <f t="shared" si="22"/>
        <v>Aug</v>
      </c>
      <c r="O227" s="21">
        <f t="shared" si="23"/>
        <v>2023</v>
      </c>
    </row>
    <row r="228" spans="1:15" ht="13.8" x14ac:dyDescent="0.25">
      <c r="A228" s="9">
        <v>45153</v>
      </c>
      <c r="B228" s="10" t="s">
        <v>45</v>
      </c>
      <c r="C228" s="10" t="str">
        <f>VLOOKUP(B228,Catalogue!$A$1:$F$51,2,)</f>
        <v>Coca-Cola Can</v>
      </c>
      <c r="D228" s="10" t="str">
        <f>VLOOKUP(B228,Catalogue!$A$1:$F$51,3,)</f>
        <v>Beverages</v>
      </c>
      <c r="E228" s="10">
        <v>4</v>
      </c>
      <c r="F228" s="10" t="s">
        <v>11</v>
      </c>
      <c r="G228" s="10" t="s">
        <v>12</v>
      </c>
      <c r="H228" s="10">
        <f>VLOOKUP(B228,Catalogue!$A$1:$F$51,5,)</f>
        <v>136</v>
      </c>
      <c r="I228" s="10">
        <f>VLOOKUP(B228,Catalogue!$A$1:$F$51,6,)</f>
        <v>179.52</v>
      </c>
      <c r="J228" s="11">
        <f t="shared" si="18"/>
        <v>544</v>
      </c>
      <c r="K228" s="11">
        <f t="shared" si="19"/>
        <v>718.08</v>
      </c>
      <c r="L228" s="12">
        <f t="shared" si="20"/>
        <v>174.08000000000004</v>
      </c>
      <c r="M228" s="21">
        <f t="shared" si="21"/>
        <v>15</v>
      </c>
      <c r="N228" s="21" t="str">
        <f t="shared" si="22"/>
        <v>Aug</v>
      </c>
      <c r="O228" s="21">
        <f t="shared" si="23"/>
        <v>2023</v>
      </c>
    </row>
    <row r="229" spans="1:15" ht="13.8" x14ac:dyDescent="0.25">
      <c r="A229" s="13">
        <v>45154</v>
      </c>
      <c r="B229" s="14" t="s">
        <v>153</v>
      </c>
      <c r="C229" s="10" t="str">
        <f>VLOOKUP(B229,Catalogue!$A$1:$F$51,2,)</f>
        <v>Bella Napkins</v>
      </c>
      <c r="D229" s="10" t="str">
        <f>VLOOKUP(B229,Catalogue!$A$1:$F$51,3,)</f>
        <v>Paper &amp; Essentials</v>
      </c>
      <c r="E229" s="14">
        <v>17</v>
      </c>
      <c r="F229" s="14" t="s">
        <v>13</v>
      </c>
      <c r="G229" s="14" t="s">
        <v>11</v>
      </c>
      <c r="H229" s="10">
        <f>VLOOKUP(B229,Catalogue!$A$1:$F$51,5,)</f>
        <v>10</v>
      </c>
      <c r="I229" s="10">
        <f>VLOOKUP(B229,Catalogue!$A$1:$F$51,6,)</f>
        <v>11.2</v>
      </c>
      <c r="J229" s="11">
        <f t="shared" si="18"/>
        <v>170</v>
      </c>
      <c r="K229" s="11">
        <f t="shared" si="19"/>
        <v>190.39999999999998</v>
      </c>
      <c r="L229" s="12">
        <f t="shared" si="20"/>
        <v>20.399999999999977</v>
      </c>
      <c r="M229" s="21">
        <f t="shared" si="21"/>
        <v>16</v>
      </c>
      <c r="N229" s="21" t="str">
        <f t="shared" si="22"/>
        <v>Aug</v>
      </c>
      <c r="O229" s="21">
        <f t="shared" si="23"/>
        <v>2023</v>
      </c>
    </row>
    <row r="230" spans="1:15" ht="13.8" x14ac:dyDescent="0.25">
      <c r="A230" s="9">
        <v>45155</v>
      </c>
      <c r="B230" s="10" t="s">
        <v>45</v>
      </c>
      <c r="C230" s="10" t="str">
        <f>VLOOKUP(B230,Catalogue!$A$1:$F$51,2,)</f>
        <v>Coca-Cola Can</v>
      </c>
      <c r="D230" s="10" t="str">
        <f>VLOOKUP(B230,Catalogue!$A$1:$F$51,3,)</f>
        <v>Beverages</v>
      </c>
      <c r="E230" s="10">
        <v>18</v>
      </c>
      <c r="F230" s="10" t="s">
        <v>13</v>
      </c>
      <c r="G230" s="10" t="s">
        <v>12</v>
      </c>
      <c r="H230" s="10">
        <f>VLOOKUP(B230,Catalogue!$A$1:$F$51,5,)</f>
        <v>136</v>
      </c>
      <c r="I230" s="10">
        <f>VLOOKUP(B230,Catalogue!$A$1:$F$51,6,)</f>
        <v>179.52</v>
      </c>
      <c r="J230" s="11">
        <f t="shared" si="18"/>
        <v>2448</v>
      </c>
      <c r="K230" s="11">
        <f t="shared" si="19"/>
        <v>3231.36</v>
      </c>
      <c r="L230" s="12">
        <f t="shared" si="20"/>
        <v>783.36000000000013</v>
      </c>
      <c r="M230" s="21">
        <f t="shared" si="21"/>
        <v>17</v>
      </c>
      <c r="N230" s="21" t="str">
        <f t="shared" si="22"/>
        <v>Aug</v>
      </c>
      <c r="O230" s="21">
        <f t="shared" si="23"/>
        <v>2023</v>
      </c>
    </row>
    <row r="231" spans="1:15" ht="13.8" x14ac:dyDescent="0.25">
      <c r="A231" s="13">
        <v>45156</v>
      </c>
      <c r="B231" s="14" t="s">
        <v>119</v>
      </c>
      <c r="C231" s="10" t="str">
        <f>VLOOKUP(B231,Catalogue!$A$1:$F$51,2,)</f>
        <v>Rin Bar</v>
      </c>
      <c r="D231" s="10" t="str">
        <f>VLOOKUP(B231,Catalogue!$A$1:$F$51,3,)</f>
        <v>Household Cleaning</v>
      </c>
      <c r="E231" s="14">
        <v>11</v>
      </c>
      <c r="F231" s="14" t="s">
        <v>11</v>
      </c>
      <c r="G231" s="14" t="s">
        <v>12</v>
      </c>
      <c r="H231" s="10">
        <f>VLOOKUP(B231,Catalogue!$A$1:$F$51,5,)</f>
        <v>136</v>
      </c>
      <c r="I231" s="10">
        <f>VLOOKUP(B231,Catalogue!$A$1:$F$51,6,)</f>
        <v>224.4</v>
      </c>
      <c r="J231" s="11">
        <f t="shared" si="18"/>
        <v>1496</v>
      </c>
      <c r="K231" s="11">
        <f t="shared" si="19"/>
        <v>2468.4</v>
      </c>
      <c r="L231" s="12">
        <f t="shared" si="20"/>
        <v>972.40000000000009</v>
      </c>
      <c r="M231" s="21">
        <f t="shared" si="21"/>
        <v>18</v>
      </c>
      <c r="N231" s="21" t="str">
        <f t="shared" si="22"/>
        <v>Aug</v>
      </c>
      <c r="O231" s="21">
        <f t="shared" si="23"/>
        <v>2023</v>
      </c>
    </row>
    <row r="232" spans="1:15" ht="13.8" x14ac:dyDescent="0.25">
      <c r="A232" s="9">
        <v>45157</v>
      </c>
      <c r="B232" s="10" t="s">
        <v>64</v>
      </c>
      <c r="C232" s="10" t="str">
        <f>VLOOKUP(B232,Catalogue!$A$1:$F$51,2,)</f>
        <v>Nestlé Iced Tea</v>
      </c>
      <c r="D232" s="10" t="str">
        <f>VLOOKUP(B232,Catalogue!$A$1:$F$51,3,)</f>
        <v>Beverages</v>
      </c>
      <c r="E232" s="10">
        <v>6</v>
      </c>
      <c r="F232" s="10" t="s">
        <v>10</v>
      </c>
      <c r="G232" s="10" t="s">
        <v>11</v>
      </c>
      <c r="H232" s="10">
        <f>VLOOKUP(B232,Catalogue!$A$1:$F$51,5,)</f>
        <v>71</v>
      </c>
      <c r="I232" s="10">
        <f>VLOOKUP(B232,Catalogue!$A$1:$F$51,6,)</f>
        <v>79.52</v>
      </c>
      <c r="J232" s="11">
        <f t="shared" si="18"/>
        <v>426</v>
      </c>
      <c r="K232" s="11">
        <f t="shared" si="19"/>
        <v>477.12</v>
      </c>
      <c r="L232" s="12">
        <f t="shared" si="20"/>
        <v>51.120000000000005</v>
      </c>
      <c r="M232" s="21">
        <f t="shared" si="21"/>
        <v>19</v>
      </c>
      <c r="N232" s="21" t="str">
        <f t="shared" si="22"/>
        <v>Aug</v>
      </c>
      <c r="O232" s="21">
        <f t="shared" si="23"/>
        <v>2023</v>
      </c>
    </row>
    <row r="233" spans="1:15" ht="13.8" x14ac:dyDescent="0.25">
      <c r="A233" s="13">
        <v>45158</v>
      </c>
      <c r="B233" s="14" t="s">
        <v>93</v>
      </c>
      <c r="C233" s="10" t="str">
        <f>VLOOKUP(B233,Catalogue!$A$1:$F$51,2,)</f>
        <v>Kellogg’s Corn Flakes</v>
      </c>
      <c r="D233" s="10" t="str">
        <f>VLOOKUP(B233,Catalogue!$A$1:$F$51,3,)</f>
        <v>Packaged Foods</v>
      </c>
      <c r="E233" s="14">
        <v>19</v>
      </c>
      <c r="F233" s="14" t="s">
        <v>10</v>
      </c>
      <c r="G233" s="14" t="s">
        <v>12</v>
      </c>
      <c r="H233" s="10">
        <f>VLOOKUP(B233,Catalogue!$A$1:$F$51,5,)</f>
        <v>105</v>
      </c>
      <c r="I233" s="10">
        <f>VLOOKUP(B233,Catalogue!$A$1:$F$51,6,)</f>
        <v>117.6</v>
      </c>
      <c r="J233" s="11">
        <f t="shared" si="18"/>
        <v>1995</v>
      </c>
      <c r="K233" s="11">
        <f t="shared" si="19"/>
        <v>2234.4</v>
      </c>
      <c r="L233" s="12">
        <f t="shared" si="20"/>
        <v>239.40000000000009</v>
      </c>
      <c r="M233" s="21">
        <f t="shared" si="21"/>
        <v>20</v>
      </c>
      <c r="N233" s="21" t="str">
        <f t="shared" si="22"/>
        <v>Aug</v>
      </c>
      <c r="O233" s="21">
        <f t="shared" si="23"/>
        <v>2023</v>
      </c>
    </row>
    <row r="234" spans="1:15" ht="13.8" x14ac:dyDescent="0.25">
      <c r="A234" s="9">
        <v>45159</v>
      </c>
      <c r="B234" s="10" t="s">
        <v>141</v>
      </c>
      <c r="C234" s="10" t="str">
        <f>VLOOKUP(B234,Catalogue!$A$1:$F$51,2,)</f>
        <v>Kleenex Tissue Box</v>
      </c>
      <c r="D234" s="10" t="str">
        <f>VLOOKUP(B234,Catalogue!$A$1:$F$51,3,)</f>
        <v>Paper &amp; Essentials</v>
      </c>
      <c r="E234" s="10">
        <v>16</v>
      </c>
      <c r="F234" s="10" t="s">
        <v>11</v>
      </c>
      <c r="G234" s="10" t="s">
        <v>12</v>
      </c>
      <c r="H234" s="10">
        <f>VLOOKUP(B234,Catalogue!$A$1:$F$51,5,)</f>
        <v>133</v>
      </c>
      <c r="I234" s="10">
        <f>VLOOKUP(B234,Catalogue!$A$1:$F$51,6,)</f>
        <v>151.62</v>
      </c>
      <c r="J234" s="11">
        <f t="shared" si="18"/>
        <v>2128</v>
      </c>
      <c r="K234" s="11">
        <f t="shared" si="19"/>
        <v>2425.92</v>
      </c>
      <c r="L234" s="12">
        <f t="shared" si="20"/>
        <v>297.92000000000007</v>
      </c>
      <c r="M234" s="21">
        <f t="shared" si="21"/>
        <v>21</v>
      </c>
      <c r="N234" s="21" t="str">
        <f t="shared" si="22"/>
        <v>Aug</v>
      </c>
      <c r="O234" s="21">
        <f t="shared" si="23"/>
        <v>2023</v>
      </c>
    </row>
    <row r="235" spans="1:15" ht="13.8" x14ac:dyDescent="0.25">
      <c r="A235" s="13">
        <v>45160</v>
      </c>
      <c r="B235" s="14" t="s">
        <v>102</v>
      </c>
      <c r="C235" s="10" t="str">
        <f>VLOOKUP(B235,Catalogue!$A$1:$F$51,2,)</f>
        <v>Top Ramen</v>
      </c>
      <c r="D235" s="10" t="str">
        <f>VLOOKUP(B235,Catalogue!$A$1:$F$51,3,)</f>
        <v>Packaged Foods</v>
      </c>
      <c r="E235" s="14">
        <v>2</v>
      </c>
      <c r="F235" s="14" t="s">
        <v>10</v>
      </c>
      <c r="G235" s="14" t="s">
        <v>11</v>
      </c>
      <c r="H235" s="10">
        <f>VLOOKUP(B235,Catalogue!$A$1:$F$51,5,)</f>
        <v>133</v>
      </c>
      <c r="I235" s="10">
        <f>VLOOKUP(B235,Catalogue!$A$1:$F$51,6,)</f>
        <v>194.18</v>
      </c>
      <c r="J235" s="11">
        <f t="shared" si="18"/>
        <v>266</v>
      </c>
      <c r="K235" s="11">
        <f t="shared" si="19"/>
        <v>388.36</v>
      </c>
      <c r="L235" s="12">
        <f t="shared" si="20"/>
        <v>122.36000000000001</v>
      </c>
      <c r="M235" s="21">
        <f t="shared" si="21"/>
        <v>22</v>
      </c>
      <c r="N235" s="21" t="str">
        <f t="shared" si="22"/>
        <v>Aug</v>
      </c>
      <c r="O235" s="21">
        <f t="shared" si="23"/>
        <v>2023</v>
      </c>
    </row>
    <row r="236" spans="1:15" ht="13.8" x14ac:dyDescent="0.25">
      <c r="A236" s="9">
        <v>45161</v>
      </c>
      <c r="B236" s="10" t="s">
        <v>18</v>
      </c>
      <c r="C236" s="10" t="str">
        <f>VLOOKUP(B236,Catalogue!$A$1:$F$51,2,)</f>
        <v>Colgate Toothpaste</v>
      </c>
      <c r="D236" s="10" t="str">
        <f>VLOOKUP(B236,Catalogue!$A$1:$F$51,3,)</f>
        <v>Personal Care</v>
      </c>
      <c r="E236" s="10">
        <v>18</v>
      </c>
      <c r="F236" s="10" t="s">
        <v>10</v>
      </c>
      <c r="G236" s="10" t="s">
        <v>12</v>
      </c>
      <c r="H236" s="10">
        <f>VLOOKUP(B236,Catalogue!$A$1:$F$51,5,)</f>
        <v>105</v>
      </c>
      <c r="I236" s="10">
        <f>VLOOKUP(B236,Catalogue!$A$1:$F$51,6,)</f>
        <v>117.6</v>
      </c>
      <c r="J236" s="11">
        <f t="shared" si="18"/>
        <v>1890</v>
      </c>
      <c r="K236" s="11">
        <f t="shared" si="19"/>
        <v>2116.7999999999997</v>
      </c>
      <c r="L236" s="12">
        <f t="shared" si="20"/>
        <v>226.79999999999973</v>
      </c>
      <c r="M236" s="21">
        <f t="shared" si="21"/>
        <v>23</v>
      </c>
      <c r="N236" s="21" t="str">
        <f t="shared" si="22"/>
        <v>Aug</v>
      </c>
      <c r="O236" s="21">
        <f t="shared" si="23"/>
        <v>2023</v>
      </c>
    </row>
    <row r="237" spans="1:15" ht="13.8" x14ac:dyDescent="0.25">
      <c r="A237" s="13">
        <v>45162</v>
      </c>
      <c r="B237" s="14" t="s">
        <v>150</v>
      </c>
      <c r="C237" s="10" t="str">
        <f>VLOOKUP(B237,Catalogue!$A$1:$F$51,2,)</f>
        <v>Scott Toilet Paper</v>
      </c>
      <c r="D237" s="10" t="str">
        <f>VLOOKUP(B237,Catalogue!$A$1:$F$51,3,)</f>
        <v>Paper &amp; Essentials</v>
      </c>
      <c r="E237" s="14">
        <v>10</v>
      </c>
      <c r="F237" s="14" t="s">
        <v>11</v>
      </c>
      <c r="G237" s="14" t="s">
        <v>11</v>
      </c>
      <c r="H237" s="10">
        <f>VLOOKUP(B237,Catalogue!$A$1:$F$51,5,)</f>
        <v>16</v>
      </c>
      <c r="I237" s="10">
        <f>VLOOKUP(B237,Catalogue!$A$1:$F$51,6,)</f>
        <v>26.4</v>
      </c>
      <c r="J237" s="11">
        <f t="shared" si="18"/>
        <v>160</v>
      </c>
      <c r="K237" s="11">
        <f t="shared" si="19"/>
        <v>264</v>
      </c>
      <c r="L237" s="12">
        <f t="shared" si="20"/>
        <v>104</v>
      </c>
      <c r="M237" s="21">
        <f t="shared" si="21"/>
        <v>24</v>
      </c>
      <c r="N237" s="21" t="str">
        <f t="shared" si="22"/>
        <v>Aug</v>
      </c>
      <c r="O237" s="21">
        <f t="shared" si="23"/>
        <v>2023</v>
      </c>
    </row>
    <row r="238" spans="1:15" ht="13.8" x14ac:dyDescent="0.25">
      <c r="A238" s="9">
        <v>45163</v>
      </c>
      <c r="B238" s="10" t="s">
        <v>162</v>
      </c>
      <c r="C238" s="10" t="str">
        <f>VLOOKUP(B238,Catalogue!$A$1:$F$51,2,)</f>
        <v>Wet Wipes - Himalaya</v>
      </c>
      <c r="D238" s="10" t="str">
        <f>VLOOKUP(B238,Catalogue!$A$1:$F$51,3,)</f>
        <v>Paper &amp; Essentials</v>
      </c>
      <c r="E238" s="10">
        <v>16</v>
      </c>
      <c r="F238" s="10" t="s">
        <v>13</v>
      </c>
      <c r="G238" s="10" t="s">
        <v>12</v>
      </c>
      <c r="H238" s="10">
        <f>VLOOKUP(B238,Catalogue!$A$1:$F$51,5,)</f>
        <v>12</v>
      </c>
      <c r="I238" s="10">
        <f>VLOOKUP(B238,Catalogue!$A$1:$F$51,6,)</f>
        <v>17.52</v>
      </c>
      <c r="J238" s="11">
        <f t="shared" si="18"/>
        <v>192</v>
      </c>
      <c r="K238" s="11">
        <f t="shared" si="19"/>
        <v>280.32</v>
      </c>
      <c r="L238" s="12">
        <f t="shared" si="20"/>
        <v>88.32</v>
      </c>
      <c r="M238" s="21">
        <f t="shared" si="21"/>
        <v>25</v>
      </c>
      <c r="N238" s="21" t="str">
        <f t="shared" si="22"/>
        <v>Aug</v>
      </c>
      <c r="O238" s="21">
        <f t="shared" si="23"/>
        <v>2023</v>
      </c>
    </row>
    <row r="239" spans="1:15" ht="13.8" x14ac:dyDescent="0.25">
      <c r="A239" s="13">
        <v>45164</v>
      </c>
      <c r="B239" s="14" t="s">
        <v>24</v>
      </c>
      <c r="C239" s="10" t="str">
        <f>VLOOKUP(B239,Catalogue!$A$1:$F$51,2,)</f>
        <v>Nivea Body Lotion</v>
      </c>
      <c r="D239" s="10" t="str">
        <f>VLOOKUP(B239,Catalogue!$A$1:$F$51,3,)</f>
        <v>Personal Care</v>
      </c>
      <c r="E239" s="14">
        <v>17</v>
      </c>
      <c r="F239" s="14" t="s">
        <v>13</v>
      </c>
      <c r="G239" s="14" t="s">
        <v>11</v>
      </c>
      <c r="H239" s="10">
        <f>VLOOKUP(B239,Catalogue!$A$1:$F$51,5,)</f>
        <v>71</v>
      </c>
      <c r="I239" s="10">
        <f>VLOOKUP(B239,Catalogue!$A$1:$F$51,6,)</f>
        <v>80.23</v>
      </c>
      <c r="J239" s="11">
        <f t="shared" si="18"/>
        <v>1207</v>
      </c>
      <c r="K239" s="11">
        <f t="shared" si="19"/>
        <v>1363.91</v>
      </c>
      <c r="L239" s="12">
        <f t="shared" si="20"/>
        <v>156.91000000000008</v>
      </c>
      <c r="M239" s="21">
        <f t="shared" si="21"/>
        <v>26</v>
      </c>
      <c r="N239" s="21" t="str">
        <f t="shared" si="22"/>
        <v>Aug</v>
      </c>
      <c r="O239" s="21">
        <f t="shared" si="23"/>
        <v>2023</v>
      </c>
    </row>
    <row r="240" spans="1:15" ht="13.8" x14ac:dyDescent="0.25">
      <c r="A240" s="9">
        <v>45165</v>
      </c>
      <c r="B240" s="10" t="s">
        <v>141</v>
      </c>
      <c r="C240" s="10" t="str">
        <f>VLOOKUP(B240,Catalogue!$A$1:$F$51,2,)</f>
        <v>Kleenex Tissue Box</v>
      </c>
      <c r="D240" s="10" t="str">
        <f>VLOOKUP(B240,Catalogue!$A$1:$F$51,3,)</f>
        <v>Paper &amp; Essentials</v>
      </c>
      <c r="E240" s="10">
        <v>8</v>
      </c>
      <c r="F240" s="10" t="s">
        <v>11</v>
      </c>
      <c r="G240" s="10" t="s">
        <v>12</v>
      </c>
      <c r="H240" s="10">
        <f>VLOOKUP(B240,Catalogue!$A$1:$F$51,5,)</f>
        <v>133</v>
      </c>
      <c r="I240" s="10">
        <f>VLOOKUP(B240,Catalogue!$A$1:$F$51,6,)</f>
        <v>151.62</v>
      </c>
      <c r="J240" s="11">
        <f t="shared" si="18"/>
        <v>1064</v>
      </c>
      <c r="K240" s="11">
        <f t="shared" si="19"/>
        <v>1212.96</v>
      </c>
      <c r="L240" s="12">
        <f t="shared" si="20"/>
        <v>148.96000000000004</v>
      </c>
      <c r="M240" s="21">
        <f t="shared" si="21"/>
        <v>27</v>
      </c>
      <c r="N240" s="21" t="str">
        <f t="shared" si="22"/>
        <v>Aug</v>
      </c>
      <c r="O240" s="21">
        <f t="shared" si="23"/>
        <v>2023</v>
      </c>
    </row>
    <row r="241" spans="1:15" ht="13.8" x14ac:dyDescent="0.25">
      <c r="A241" s="13">
        <v>45166</v>
      </c>
      <c r="B241" s="14" t="s">
        <v>144</v>
      </c>
      <c r="C241" s="10" t="str">
        <f>VLOOKUP(B241,Catalogue!$A$1:$F$51,2,)</f>
        <v>Origami Kitchen Towels</v>
      </c>
      <c r="D241" s="10" t="str">
        <f>VLOOKUP(B241,Catalogue!$A$1:$F$51,3,)</f>
        <v>Paper &amp; Essentials</v>
      </c>
      <c r="E241" s="14">
        <v>11</v>
      </c>
      <c r="F241" s="14" t="s">
        <v>10</v>
      </c>
      <c r="G241" s="14" t="s">
        <v>12</v>
      </c>
      <c r="H241" s="10">
        <f>VLOOKUP(B241,Catalogue!$A$1:$F$51,5,)</f>
        <v>124</v>
      </c>
      <c r="I241" s="10">
        <f>VLOOKUP(B241,Catalogue!$A$1:$F$51,6,)</f>
        <v>140.12</v>
      </c>
      <c r="J241" s="11">
        <f t="shared" si="18"/>
        <v>1364</v>
      </c>
      <c r="K241" s="11">
        <f t="shared" si="19"/>
        <v>1541.3200000000002</v>
      </c>
      <c r="L241" s="12">
        <f t="shared" si="20"/>
        <v>177.32000000000016</v>
      </c>
      <c r="M241" s="21">
        <f t="shared" si="21"/>
        <v>28</v>
      </c>
      <c r="N241" s="21" t="str">
        <f t="shared" si="22"/>
        <v>Aug</v>
      </c>
      <c r="O241" s="21">
        <f t="shared" si="23"/>
        <v>2023</v>
      </c>
    </row>
    <row r="242" spans="1:15" ht="13.8" x14ac:dyDescent="0.25">
      <c r="A242" s="9">
        <v>45167</v>
      </c>
      <c r="B242" s="10" t="s">
        <v>39</v>
      </c>
      <c r="C242" s="10" t="str">
        <f>VLOOKUP(B242,Catalogue!$A$1:$F$51,2,)</f>
        <v>Vaseline Lip Care</v>
      </c>
      <c r="D242" s="10" t="str">
        <f>VLOOKUP(B242,Catalogue!$A$1:$F$51,3,)</f>
        <v>Personal Care</v>
      </c>
      <c r="E242" s="10">
        <v>14</v>
      </c>
      <c r="F242" s="10" t="s">
        <v>10</v>
      </c>
      <c r="G242" s="10" t="s">
        <v>11</v>
      </c>
      <c r="H242" s="10">
        <f>VLOOKUP(B242,Catalogue!$A$1:$F$51,5,)</f>
        <v>10</v>
      </c>
      <c r="I242" s="10">
        <f>VLOOKUP(B242,Catalogue!$A$1:$F$51,6,)</f>
        <v>13.5</v>
      </c>
      <c r="J242" s="11">
        <f t="shared" si="18"/>
        <v>140</v>
      </c>
      <c r="K242" s="11">
        <f t="shared" si="19"/>
        <v>189</v>
      </c>
      <c r="L242" s="12">
        <f t="shared" si="20"/>
        <v>49</v>
      </c>
      <c r="M242" s="21">
        <f t="shared" si="21"/>
        <v>29</v>
      </c>
      <c r="N242" s="21" t="str">
        <f t="shared" si="22"/>
        <v>Aug</v>
      </c>
      <c r="O242" s="21">
        <f t="shared" si="23"/>
        <v>2023</v>
      </c>
    </row>
    <row r="243" spans="1:15" ht="13.8" x14ac:dyDescent="0.25">
      <c r="A243" s="13">
        <v>45168</v>
      </c>
      <c r="B243" s="14" t="s">
        <v>36</v>
      </c>
      <c r="C243" s="10" t="str">
        <f>VLOOKUP(B243,Catalogue!$A$1:$F$51,2,)</f>
        <v>Himalaya Face Wash</v>
      </c>
      <c r="D243" s="10" t="str">
        <f>VLOOKUP(B243,Catalogue!$A$1:$F$51,3,)</f>
        <v>Personal Care</v>
      </c>
      <c r="E243" s="14">
        <v>16</v>
      </c>
      <c r="F243" s="14" t="s">
        <v>11</v>
      </c>
      <c r="G243" s="14" t="s">
        <v>12</v>
      </c>
      <c r="H243" s="10">
        <f>VLOOKUP(B243,Catalogue!$A$1:$F$51,5,)</f>
        <v>16</v>
      </c>
      <c r="I243" s="10">
        <f>VLOOKUP(B243,Catalogue!$A$1:$F$51,6,)</f>
        <v>17.600000000000001</v>
      </c>
      <c r="J243" s="11">
        <f t="shared" si="18"/>
        <v>256</v>
      </c>
      <c r="K243" s="11">
        <f t="shared" si="19"/>
        <v>281.60000000000002</v>
      </c>
      <c r="L243" s="12">
        <f t="shared" si="20"/>
        <v>25.600000000000023</v>
      </c>
      <c r="M243" s="21">
        <f t="shared" si="21"/>
        <v>30</v>
      </c>
      <c r="N243" s="21" t="str">
        <f t="shared" si="22"/>
        <v>Aug</v>
      </c>
      <c r="O243" s="21">
        <f t="shared" si="23"/>
        <v>2023</v>
      </c>
    </row>
    <row r="244" spans="1:15" ht="13.8" x14ac:dyDescent="0.25">
      <c r="A244" s="9">
        <v>45169</v>
      </c>
      <c r="B244" s="10" t="s">
        <v>30</v>
      </c>
      <c r="C244" s="10" t="str">
        <f>VLOOKUP(B244,Catalogue!$A$1:$F$51,2,)</f>
        <v>Pantene Shampoo</v>
      </c>
      <c r="D244" s="10" t="str">
        <f>VLOOKUP(B244,Catalogue!$A$1:$F$51,3,)</f>
        <v>Personal Care</v>
      </c>
      <c r="E244" s="10">
        <v>19</v>
      </c>
      <c r="F244" s="10" t="s">
        <v>10</v>
      </c>
      <c r="G244" s="10" t="s">
        <v>12</v>
      </c>
      <c r="H244" s="10">
        <f>VLOOKUP(B244,Catalogue!$A$1:$F$51,5,)</f>
        <v>124</v>
      </c>
      <c r="I244" s="10">
        <f>VLOOKUP(B244,Catalogue!$A$1:$F$51,6,)</f>
        <v>204.60000000000002</v>
      </c>
      <c r="J244" s="11">
        <f t="shared" si="18"/>
        <v>2356</v>
      </c>
      <c r="K244" s="11">
        <f t="shared" si="19"/>
        <v>3887.4000000000005</v>
      </c>
      <c r="L244" s="12">
        <f t="shared" si="20"/>
        <v>1531.4000000000005</v>
      </c>
      <c r="M244" s="21">
        <f t="shared" si="21"/>
        <v>31</v>
      </c>
      <c r="N244" s="21" t="str">
        <f t="shared" si="22"/>
        <v>Aug</v>
      </c>
      <c r="O244" s="21">
        <f t="shared" si="23"/>
        <v>2023</v>
      </c>
    </row>
    <row r="245" spans="1:15" ht="13.8" x14ac:dyDescent="0.25">
      <c r="A245" s="13">
        <v>45170</v>
      </c>
      <c r="B245" s="14" t="s">
        <v>113</v>
      </c>
      <c r="C245" s="10" t="str">
        <f>VLOOKUP(B245,Catalogue!$A$1:$F$51,2,)</f>
        <v>Lizol Floor Cleaner</v>
      </c>
      <c r="D245" s="10" t="str">
        <f>VLOOKUP(B245,Catalogue!$A$1:$F$51,3,)</f>
        <v>Household Cleaning</v>
      </c>
      <c r="E245" s="14">
        <v>2</v>
      </c>
      <c r="F245" s="14" t="s">
        <v>10</v>
      </c>
      <c r="G245" s="14" t="s">
        <v>11</v>
      </c>
      <c r="H245" s="10">
        <f>VLOOKUP(B245,Catalogue!$A$1:$F$51,5,)</f>
        <v>10</v>
      </c>
      <c r="I245" s="10">
        <f>VLOOKUP(B245,Catalogue!$A$1:$F$51,6,)</f>
        <v>11.3</v>
      </c>
      <c r="J245" s="11">
        <f t="shared" si="18"/>
        <v>20</v>
      </c>
      <c r="K245" s="11">
        <f t="shared" si="19"/>
        <v>22.6</v>
      </c>
      <c r="L245" s="12">
        <f t="shared" si="20"/>
        <v>2.6000000000000014</v>
      </c>
      <c r="M245" s="21">
        <f t="shared" si="21"/>
        <v>1</v>
      </c>
      <c r="N245" s="21" t="str">
        <f t="shared" si="22"/>
        <v>Sep</v>
      </c>
      <c r="O245" s="21">
        <f t="shared" si="23"/>
        <v>2023</v>
      </c>
    </row>
    <row r="246" spans="1:15" ht="13.8" x14ac:dyDescent="0.25">
      <c r="A246" s="9">
        <v>45171</v>
      </c>
      <c r="B246" s="10" t="s">
        <v>111</v>
      </c>
      <c r="C246" s="10" t="str">
        <f>VLOOKUP(B246,Catalogue!$A$1:$F$51,2,)</f>
        <v>Harpic Toilet Cleaner</v>
      </c>
      <c r="D246" s="10" t="str">
        <f>VLOOKUP(B246,Catalogue!$A$1:$F$51,3,)</f>
        <v>Household Cleaning</v>
      </c>
      <c r="E246" s="10">
        <v>3</v>
      </c>
      <c r="F246" s="10" t="s">
        <v>11</v>
      </c>
      <c r="G246" s="10" t="s">
        <v>12</v>
      </c>
      <c r="H246" s="10">
        <f>VLOOKUP(B246,Catalogue!$A$1:$F$51,5,)</f>
        <v>16</v>
      </c>
      <c r="I246" s="10">
        <f>VLOOKUP(B246,Catalogue!$A$1:$F$51,6,)</f>
        <v>18.240000000000002</v>
      </c>
      <c r="J246" s="11">
        <f t="shared" si="18"/>
        <v>48</v>
      </c>
      <c r="K246" s="11">
        <f t="shared" si="19"/>
        <v>54.720000000000006</v>
      </c>
      <c r="L246" s="12">
        <f t="shared" si="20"/>
        <v>6.720000000000006</v>
      </c>
      <c r="M246" s="21">
        <f t="shared" si="21"/>
        <v>2</v>
      </c>
      <c r="N246" s="21" t="str">
        <f t="shared" si="22"/>
        <v>Sep</v>
      </c>
      <c r="O246" s="21">
        <f t="shared" si="23"/>
        <v>2023</v>
      </c>
    </row>
    <row r="247" spans="1:15" ht="13.8" x14ac:dyDescent="0.25">
      <c r="A247" s="13">
        <v>45172</v>
      </c>
      <c r="B247" s="14" t="s">
        <v>131</v>
      </c>
      <c r="C247" s="10" t="str">
        <f>VLOOKUP(B247,Catalogue!$A$1:$F$51,2,)</f>
        <v>Odonil Room Freshener</v>
      </c>
      <c r="D247" s="10" t="str">
        <f>VLOOKUP(B247,Catalogue!$A$1:$F$51,3,)</f>
        <v>Household Cleaning</v>
      </c>
      <c r="E247" s="14">
        <v>13</v>
      </c>
      <c r="F247" s="14" t="s">
        <v>13</v>
      </c>
      <c r="G247" s="14" t="s">
        <v>11</v>
      </c>
      <c r="H247" s="10">
        <f>VLOOKUP(B247,Catalogue!$A$1:$F$51,5,)</f>
        <v>105</v>
      </c>
      <c r="I247" s="10">
        <f>VLOOKUP(B247,Catalogue!$A$1:$F$51,6,)</f>
        <v>153.30000000000001</v>
      </c>
      <c r="J247" s="11">
        <f t="shared" si="18"/>
        <v>1365</v>
      </c>
      <c r="K247" s="11">
        <f t="shared" si="19"/>
        <v>1992.9</v>
      </c>
      <c r="L247" s="12">
        <f t="shared" si="20"/>
        <v>627.90000000000009</v>
      </c>
      <c r="M247" s="21">
        <f t="shared" si="21"/>
        <v>3</v>
      </c>
      <c r="N247" s="21" t="str">
        <f t="shared" si="22"/>
        <v>Sep</v>
      </c>
      <c r="O247" s="21">
        <f t="shared" si="23"/>
        <v>2023</v>
      </c>
    </row>
    <row r="248" spans="1:15" ht="13.8" x14ac:dyDescent="0.25">
      <c r="A248" s="9">
        <v>45173</v>
      </c>
      <c r="B248" s="10" t="s">
        <v>87</v>
      </c>
      <c r="C248" s="10" t="str">
        <f>VLOOKUP(B248,Catalogue!$A$1:$F$51,2,)</f>
        <v>Haldiram's Bhujia</v>
      </c>
      <c r="D248" s="10" t="str">
        <f>VLOOKUP(B248,Catalogue!$A$1:$F$51,3,)</f>
        <v>Packaged Foods</v>
      </c>
      <c r="E248" s="10">
        <v>9</v>
      </c>
      <c r="F248" s="10" t="s">
        <v>13</v>
      </c>
      <c r="G248" s="10" t="s">
        <v>12</v>
      </c>
      <c r="H248" s="10">
        <f>VLOOKUP(B248,Catalogue!$A$1:$F$51,5,)</f>
        <v>12</v>
      </c>
      <c r="I248" s="10">
        <f>VLOOKUP(B248,Catalogue!$A$1:$F$51,6,)</f>
        <v>16.920000000000002</v>
      </c>
      <c r="J248" s="11">
        <f t="shared" si="18"/>
        <v>108</v>
      </c>
      <c r="K248" s="11">
        <f t="shared" si="19"/>
        <v>152.28000000000003</v>
      </c>
      <c r="L248" s="12">
        <f t="shared" si="20"/>
        <v>44.28000000000003</v>
      </c>
      <c r="M248" s="21">
        <f t="shared" si="21"/>
        <v>4</v>
      </c>
      <c r="N248" s="21" t="str">
        <f t="shared" si="22"/>
        <v>Sep</v>
      </c>
      <c r="O248" s="21">
        <f t="shared" si="23"/>
        <v>2023</v>
      </c>
    </row>
    <row r="249" spans="1:15" ht="13.8" x14ac:dyDescent="0.25">
      <c r="A249" s="13">
        <v>45174</v>
      </c>
      <c r="B249" s="14" t="s">
        <v>119</v>
      </c>
      <c r="C249" s="10" t="str">
        <f>VLOOKUP(B249,Catalogue!$A$1:$F$51,2,)</f>
        <v>Rin Bar</v>
      </c>
      <c r="D249" s="10" t="str">
        <f>VLOOKUP(B249,Catalogue!$A$1:$F$51,3,)</f>
        <v>Household Cleaning</v>
      </c>
      <c r="E249" s="14">
        <v>18</v>
      </c>
      <c r="F249" s="14" t="s">
        <v>11</v>
      </c>
      <c r="G249" s="14" t="s">
        <v>11</v>
      </c>
      <c r="H249" s="10">
        <f>VLOOKUP(B249,Catalogue!$A$1:$F$51,5,)</f>
        <v>136</v>
      </c>
      <c r="I249" s="10">
        <f>VLOOKUP(B249,Catalogue!$A$1:$F$51,6,)</f>
        <v>224.4</v>
      </c>
      <c r="J249" s="11">
        <f t="shared" si="18"/>
        <v>2448</v>
      </c>
      <c r="K249" s="11">
        <f t="shared" si="19"/>
        <v>4039.2000000000003</v>
      </c>
      <c r="L249" s="12">
        <f t="shared" si="20"/>
        <v>1591.2000000000003</v>
      </c>
      <c r="M249" s="21">
        <f t="shared" si="21"/>
        <v>5</v>
      </c>
      <c r="N249" s="21" t="str">
        <f t="shared" si="22"/>
        <v>Sep</v>
      </c>
      <c r="O249" s="21">
        <f t="shared" si="23"/>
        <v>2023</v>
      </c>
    </row>
    <row r="250" spans="1:15" ht="13.8" x14ac:dyDescent="0.25">
      <c r="A250" s="9">
        <v>45175</v>
      </c>
      <c r="B250" s="10" t="s">
        <v>141</v>
      </c>
      <c r="C250" s="10" t="str">
        <f>VLOOKUP(B250,Catalogue!$A$1:$F$51,2,)</f>
        <v>Kleenex Tissue Box</v>
      </c>
      <c r="D250" s="10" t="str">
        <f>VLOOKUP(B250,Catalogue!$A$1:$F$51,3,)</f>
        <v>Paper &amp; Essentials</v>
      </c>
      <c r="E250" s="10">
        <v>5</v>
      </c>
      <c r="F250" s="10" t="s">
        <v>10</v>
      </c>
      <c r="G250" s="10" t="s">
        <v>12</v>
      </c>
      <c r="H250" s="10">
        <f>VLOOKUP(B250,Catalogue!$A$1:$F$51,5,)</f>
        <v>133</v>
      </c>
      <c r="I250" s="10">
        <f>VLOOKUP(B250,Catalogue!$A$1:$F$51,6,)</f>
        <v>151.62</v>
      </c>
      <c r="J250" s="11">
        <f t="shared" si="18"/>
        <v>665</v>
      </c>
      <c r="K250" s="11">
        <f t="shared" si="19"/>
        <v>758.1</v>
      </c>
      <c r="L250" s="12">
        <f t="shared" si="20"/>
        <v>93.100000000000023</v>
      </c>
      <c r="M250" s="21">
        <f t="shared" si="21"/>
        <v>6</v>
      </c>
      <c r="N250" s="21" t="str">
        <f t="shared" si="22"/>
        <v>Sep</v>
      </c>
      <c r="O250" s="21">
        <f t="shared" si="23"/>
        <v>2023</v>
      </c>
    </row>
    <row r="251" spans="1:15" ht="13.8" x14ac:dyDescent="0.25">
      <c r="A251" s="13">
        <v>45176</v>
      </c>
      <c r="B251" s="14" t="s">
        <v>61</v>
      </c>
      <c r="C251" s="10" t="str">
        <f>VLOOKUP(B251,Catalogue!$A$1:$F$51,2,)</f>
        <v>Frooti Mango Drink</v>
      </c>
      <c r="D251" s="10" t="str">
        <f>VLOOKUP(B251,Catalogue!$A$1:$F$51,3,)</f>
        <v>Beverages</v>
      </c>
      <c r="E251" s="14">
        <v>17</v>
      </c>
      <c r="F251" s="14" t="s">
        <v>10</v>
      </c>
      <c r="G251" s="14" t="s">
        <v>12</v>
      </c>
      <c r="H251" s="10">
        <f>VLOOKUP(B251,Catalogue!$A$1:$F$51,5,)</f>
        <v>44</v>
      </c>
      <c r="I251" s="10">
        <f>VLOOKUP(B251,Catalogue!$A$1:$F$51,6,)</f>
        <v>72.599999999999994</v>
      </c>
      <c r="J251" s="11">
        <f t="shared" si="18"/>
        <v>748</v>
      </c>
      <c r="K251" s="11">
        <f t="shared" si="19"/>
        <v>1234.1999999999998</v>
      </c>
      <c r="L251" s="12">
        <f t="shared" si="20"/>
        <v>486.19999999999982</v>
      </c>
      <c r="M251" s="21">
        <f t="shared" si="21"/>
        <v>7</v>
      </c>
      <c r="N251" s="21" t="str">
        <f t="shared" si="22"/>
        <v>Sep</v>
      </c>
      <c r="O251" s="21">
        <f t="shared" si="23"/>
        <v>2023</v>
      </c>
    </row>
    <row r="252" spans="1:15" ht="13.8" x14ac:dyDescent="0.25">
      <c r="A252" s="9">
        <v>45177</v>
      </c>
      <c r="B252" s="10" t="s">
        <v>156</v>
      </c>
      <c r="C252" s="10" t="str">
        <f>VLOOKUP(B252,Catalogue!$A$1:$F$51,2,)</f>
        <v>Everteen Wipes</v>
      </c>
      <c r="D252" s="10" t="str">
        <f>VLOOKUP(B252,Catalogue!$A$1:$F$51,3,)</f>
        <v>Paper &amp; Essentials</v>
      </c>
      <c r="E252" s="10">
        <v>15</v>
      </c>
      <c r="F252" s="10" t="s">
        <v>11</v>
      </c>
      <c r="G252" s="10" t="s">
        <v>11</v>
      </c>
      <c r="H252" s="10">
        <f>VLOOKUP(B252,Catalogue!$A$1:$F$51,5,)</f>
        <v>123</v>
      </c>
      <c r="I252" s="10">
        <f>VLOOKUP(B252,Catalogue!$A$1:$F$51,6,)</f>
        <v>135.30000000000001</v>
      </c>
      <c r="J252" s="11">
        <f t="shared" si="18"/>
        <v>1845</v>
      </c>
      <c r="K252" s="11">
        <f t="shared" si="19"/>
        <v>2029.5000000000002</v>
      </c>
      <c r="L252" s="12">
        <f t="shared" si="20"/>
        <v>184.50000000000023</v>
      </c>
      <c r="M252" s="21">
        <f t="shared" si="21"/>
        <v>8</v>
      </c>
      <c r="N252" s="21" t="str">
        <f t="shared" si="22"/>
        <v>Sep</v>
      </c>
      <c r="O252" s="21">
        <f t="shared" si="23"/>
        <v>2023</v>
      </c>
    </row>
    <row r="253" spans="1:15" ht="13.8" x14ac:dyDescent="0.25">
      <c r="A253" s="13">
        <v>45178</v>
      </c>
      <c r="B253" s="14" t="s">
        <v>111</v>
      </c>
      <c r="C253" s="10" t="str">
        <f>VLOOKUP(B253,Catalogue!$A$1:$F$51,2,)</f>
        <v>Harpic Toilet Cleaner</v>
      </c>
      <c r="D253" s="10" t="str">
        <f>VLOOKUP(B253,Catalogue!$A$1:$F$51,3,)</f>
        <v>Household Cleaning</v>
      </c>
      <c r="E253" s="14">
        <v>13</v>
      </c>
      <c r="F253" s="14" t="s">
        <v>10</v>
      </c>
      <c r="G253" s="14" t="s">
        <v>12</v>
      </c>
      <c r="H253" s="10">
        <f>VLOOKUP(B253,Catalogue!$A$1:$F$51,5,)</f>
        <v>16</v>
      </c>
      <c r="I253" s="10">
        <f>VLOOKUP(B253,Catalogue!$A$1:$F$51,6,)</f>
        <v>18.240000000000002</v>
      </c>
      <c r="J253" s="11">
        <f t="shared" si="18"/>
        <v>208</v>
      </c>
      <c r="K253" s="11">
        <f t="shared" si="19"/>
        <v>237.12000000000003</v>
      </c>
      <c r="L253" s="12">
        <f t="shared" si="20"/>
        <v>29.120000000000033</v>
      </c>
      <c r="M253" s="21">
        <f t="shared" si="21"/>
        <v>9</v>
      </c>
      <c r="N253" s="21" t="str">
        <f t="shared" si="22"/>
        <v>Sep</v>
      </c>
      <c r="O253" s="21">
        <f t="shared" si="23"/>
        <v>2023</v>
      </c>
    </row>
    <row r="254" spans="1:15" ht="13.8" x14ac:dyDescent="0.25">
      <c r="A254" s="9">
        <v>45179</v>
      </c>
      <c r="B254" s="10" t="s">
        <v>42</v>
      </c>
      <c r="C254" s="10" t="str">
        <f>VLOOKUP(B254,Catalogue!$A$1:$F$51,2,)</f>
        <v>Johnson’s Baby Powder</v>
      </c>
      <c r="D254" s="10" t="str">
        <f>VLOOKUP(B254,Catalogue!$A$1:$F$51,3,)</f>
        <v>Personal Care</v>
      </c>
      <c r="E254" s="10">
        <v>4</v>
      </c>
      <c r="F254" s="10" t="s">
        <v>10</v>
      </c>
      <c r="G254" s="10" t="s">
        <v>12</v>
      </c>
      <c r="H254" s="10">
        <f>VLOOKUP(B254,Catalogue!$A$1:$F$51,5,)</f>
        <v>123</v>
      </c>
      <c r="I254" s="10">
        <f>VLOOKUP(B254,Catalogue!$A$1:$F$51,6,)</f>
        <v>179.58</v>
      </c>
      <c r="J254" s="11">
        <f t="shared" si="18"/>
        <v>492</v>
      </c>
      <c r="K254" s="11">
        <f t="shared" si="19"/>
        <v>718.32</v>
      </c>
      <c r="L254" s="12">
        <f t="shared" si="20"/>
        <v>226.32000000000005</v>
      </c>
      <c r="M254" s="21">
        <f t="shared" si="21"/>
        <v>10</v>
      </c>
      <c r="N254" s="21" t="str">
        <f t="shared" si="22"/>
        <v>Sep</v>
      </c>
      <c r="O254" s="21">
        <f t="shared" si="23"/>
        <v>2023</v>
      </c>
    </row>
    <row r="255" spans="1:15" ht="13.8" x14ac:dyDescent="0.25">
      <c r="A255" s="13">
        <v>45180</v>
      </c>
      <c r="B255" s="14" t="s">
        <v>27</v>
      </c>
      <c r="C255" s="10" t="str">
        <f>VLOOKUP(B255,Catalogue!$A$1:$F$51,2,)</f>
        <v>Gillette Shaving Foam</v>
      </c>
      <c r="D255" s="10" t="str">
        <f>VLOOKUP(B255,Catalogue!$A$1:$F$51,3,)</f>
        <v>Personal Care</v>
      </c>
      <c r="E255" s="14">
        <v>17</v>
      </c>
      <c r="F255" s="14" t="s">
        <v>11</v>
      </c>
      <c r="G255" s="14" t="s">
        <v>11</v>
      </c>
      <c r="H255" s="10">
        <f>VLOOKUP(B255,Catalogue!$A$1:$F$51,5,)</f>
        <v>133</v>
      </c>
      <c r="I255" s="10">
        <f>VLOOKUP(B255,Catalogue!$A$1:$F$51,6,)</f>
        <v>187.53</v>
      </c>
      <c r="J255" s="11">
        <f t="shared" si="18"/>
        <v>2261</v>
      </c>
      <c r="K255" s="11">
        <f t="shared" si="19"/>
        <v>3188.01</v>
      </c>
      <c r="L255" s="12">
        <f t="shared" si="20"/>
        <v>927.01000000000022</v>
      </c>
      <c r="M255" s="21">
        <f t="shared" si="21"/>
        <v>11</v>
      </c>
      <c r="N255" s="21" t="str">
        <f t="shared" si="22"/>
        <v>Sep</v>
      </c>
      <c r="O255" s="21">
        <f t="shared" si="23"/>
        <v>2023</v>
      </c>
    </row>
    <row r="256" spans="1:15" ht="13.8" x14ac:dyDescent="0.25">
      <c r="A256" s="9">
        <v>45181</v>
      </c>
      <c r="B256" s="10" t="s">
        <v>113</v>
      </c>
      <c r="C256" s="10" t="str">
        <f>VLOOKUP(B256,Catalogue!$A$1:$F$51,2,)</f>
        <v>Lizol Floor Cleaner</v>
      </c>
      <c r="D256" s="10" t="str">
        <f>VLOOKUP(B256,Catalogue!$A$1:$F$51,3,)</f>
        <v>Household Cleaning</v>
      </c>
      <c r="E256" s="10">
        <v>7</v>
      </c>
      <c r="F256" s="10" t="s">
        <v>13</v>
      </c>
      <c r="G256" s="10" t="s">
        <v>12</v>
      </c>
      <c r="H256" s="10">
        <f>VLOOKUP(B256,Catalogue!$A$1:$F$51,5,)</f>
        <v>10</v>
      </c>
      <c r="I256" s="10">
        <f>VLOOKUP(B256,Catalogue!$A$1:$F$51,6,)</f>
        <v>11.3</v>
      </c>
      <c r="J256" s="11">
        <f t="shared" si="18"/>
        <v>70</v>
      </c>
      <c r="K256" s="11">
        <f t="shared" si="19"/>
        <v>79.100000000000009</v>
      </c>
      <c r="L256" s="12">
        <f t="shared" si="20"/>
        <v>9.1000000000000085</v>
      </c>
      <c r="M256" s="21">
        <f t="shared" si="21"/>
        <v>12</v>
      </c>
      <c r="N256" s="21" t="str">
        <f t="shared" si="22"/>
        <v>Sep</v>
      </c>
      <c r="O256" s="21">
        <f t="shared" si="23"/>
        <v>2023</v>
      </c>
    </row>
    <row r="257" spans="1:15" ht="13.8" x14ac:dyDescent="0.25">
      <c r="A257" s="13">
        <v>45182</v>
      </c>
      <c r="B257" s="14" t="s">
        <v>108</v>
      </c>
      <c r="C257" s="10" t="str">
        <f>VLOOKUP(B257,Catalogue!$A$1:$F$51,2,)</f>
        <v>Vim Dishwash Bar</v>
      </c>
      <c r="D257" s="10" t="str">
        <f>VLOOKUP(B257,Catalogue!$A$1:$F$51,3,)</f>
        <v>Household Cleaning</v>
      </c>
      <c r="E257" s="14">
        <v>1</v>
      </c>
      <c r="F257" s="14" t="s">
        <v>13</v>
      </c>
      <c r="G257" s="14" t="s">
        <v>11</v>
      </c>
      <c r="H257" s="10">
        <f>VLOOKUP(B257,Catalogue!$A$1:$F$51,5,)</f>
        <v>10</v>
      </c>
      <c r="I257" s="10">
        <f>VLOOKUP(B257,Catalogue!$A$1:$F$51,6,)</f>
        <v>11.2</v>
      </c>
      <c r="J257" s="11">
        <f t="shared" si="18"/>
        <v>10</v>
      </c>
      <c r="K257" s="11">
        <f t="shared" si="19"/>
        <v>11.2</v>
      </c>
      <c r="L257" s="12">
        <f t="shared" si="20"/>
        <v>1.1999999999999993</v>
      </c>
      <c r="M257" s="21">
        <f t="shared" si="21"/>
        <v>13</v>
      </c>
      <c r="N257" s="21" t="str">
        <f t="shared" si="22"/>
        <v>Sep</v>
      </c>
      <c r="O257" s="21">
        <f t="shared" si="23"/>
        <v>2023</v>
      </c>
    </row>
    <row r="258" spans="1:15" ht="13.8" x14ac:dyDescent="0.25">
      <c r="A258" s="9">
        <v>45183</v>
      </c>
      <c r="B258" s="10" t="s">
        <v>24</v>
      </c>
      <c r="C258" s="10" t="str">
        <f>VLOOKUP(B258,Catalogue!$A$1:$F$51,2,)</f>
        <v>Nivea Body Lotion</v>
      </c>
      <c r="D258" s="10" t="str">
        <f>VLOOKUP(B258,Catalogue!$A$1:$F$51,3,)</f>
        <v>Personal Care</v>
      </c>
      <c r="E258" s="10">
        <v>7</v>
      </c>
      <c r="F258" s="10" t="s">
        <v>11</v>
      </c>
      <c r="G258" s="10" t="s">
        <v>12</v>
      </c>
      <c r="H258" s="10">
        <f>VLOOKUP(B258,Catalogue!$A$1:$F$51,5,)</f>
        <v>71</v>
      </c>
      <c r="I258" s="10">
        <f>VLOOKUP(B258,Catalogue!$A$1:$F$51,6,)</f>
        <v>80.23</v>
      </c>
      <c r="J258" s="11">
        <f t="shared" ref="J258:J321" si="24">E258*H258</f>
        <v>497</v>
      </c>
      <c r="K258" s="11">
        <f t="shared" ref="K258:K321" si="25">E258*I258</f>
        <v>561.61</v>
      </c>
      <c r="L258" s="12">
        <f t="shared" si="20"/>
        <v>64.610000000000014</v>
      </c>
      <c r="M258" s="21">
        <f t="shared" si="21"/>
        <v>14</v>
      </c>
      <c r="N258" s="21" t="str">
        <f t="shared" si="22"/>
        <v>Sep</v>
      </c>
      <c r="O258" s="21">
        <f t="shared" si="23"/>
        <v>2023</v>
      </c>
    </row>
    <row r="259" spans="1:15" ht="13.8" x14ac:dyDescent="0.25">
      <c r="A259" s="13">
        <v>45184</v>
      </c>
      <c r="B259" s="14" t="s">
        <v>52</v>
      </c>
      <c r="C259" s="10" t="str">
        <f>VLOOKUP(B259,Catalogue!$A$1:$F$51,2,)</f>
        <v>Red Bull</v>
      </c>
      <c r="D259" s="10" t="str">
        <f>VLOOKUP(B259,Catalogue!$A$1:$F$51,3,)</f>
        <v>Beverages</v>
      </c>
      <c r="E259" s="14">
        <v>14</v>
      </c>
      <c r="F259" s="14" t="s">
        <v>10</v>
      </c>
      <c r="G259" s="14" t="s">
        <v>11</v>
      </c>
      <c r="H259" s="10">
        <f>VLOOKUP(B259,Catalogue!$A$1:$F$51,5,)</f>
        <v>63</v>
      </c>
      <c r="I259" s="10">
        <f>VLOOKUP(B259,Catalogue!$A$1:$F$51,6,)</f>
        <v>71.819999999999993</v>
      </c>
      <c r="J259" s="11">
        <f t="shared" si="24"/>
        <v>882</v>
      </c>
      <c r="K259" s="11">
        <f t="shared" si="25"/>
        <v>1005.4799999999999</v>
      </c>
      <c r="L259" s="12">
        <f t="shared" ref="L259:L322" si="26">K259-J259</f>
        <v>123.4799999999999</v>
      </c>
      <c r="M259" s="21">
        <f t="shared" ref="M259:M322" si="27">DAY(A259)</f>
        <v>15</v>
      </c>
      <c r="N259" s="21" t="str">
        <f t="shared" ref="N259:N322" si="28">TEXT(A259,"mmm")</f>
        <v>Sep</v>
      </c>
      <c r="O259" s="21">
        <f t="shared" ref="O259:O322" si="29">YEAR(A259)</f>
        <v>2023</v>
      </c>
    </row>
    <row r="260" spans="1:15" ht="13.8" x14ac:dyDescent="0.25">
      <c r="A260" s="9">
        <v>45185</v>
      </c>
      <c r="B260" s="10" t="s">
        <v>18</v>
      </c>
      <c r="C260" s="10" t="str">
        <f>VLOOKUP(B260,Catalogue!$A$1:$F$51,2,)</f>
        <v>Colgate Toothpaste</v>
      </c>
      <c r="D260" s="10" t="str">
        <f>VLOOKUP(B260,Catalogue!$A$1:$F$51,3,)</f>
        <v>Personal Care</v>
      </c>
      <c r="E260" s="10">
        <v>18</v>
      </c>
      <c r="F260" s="10" t="s">
        <v>10</v>
      </c>
      <c r="G260" s="10" t="s">
        <v>12</v>
      </c>
      <c r="H260" s="10">
        <f>VLOOKUP(B260,Catalogue!$A$1:$F$51,5,)</f>
        <v>105</v>
      </c>
      <c r="I260" s="10">
        <f>VLOOKUP(B260,Catalogue!$A$1:$F$51,6,)</f>
        <v>117.6</v>
      </c>
      <c r="J260" s="11">
        <f t="shared" si="24"/>
        <v>1890</v>
      </c>
      <c r="K260" s="11">
        <f t="shared" si="25"/>
        <v>2116.7999999999997</v>
      </c>
      <c r="L260" s="12">
        <f t="shared" si="26"/>
        <v>226.79999999999973</v>
      </c>
      <c r="M260" s="21">
        <f t="shared" si="27"/>
        <v>16</v>
      </c>
      <c r="N260" s="21" t="str">
        <f t="shared" si="28"/>
        <v>Sep</v>
      </c>
      <c r="O260" s="21">
        <f t="shared" si="29"/>
        <v>2023</v>
      </c>
    </row>
    <row r="261" spans="1:15" ht="13.8" x14ac:dyDescent="0.25">
      <c r="A261" s="13">
        <v>45186</v>
      </c>
      <c r="B261" s="14" t="s">
        <v>58</v>
      </c>
      <c r="C261" s="10" t="str">
        <f>VLOOKUP(B261,Catalogue!$A$1:$F$51,2,)</f>
        <v>Minute Maid Pulpy</v>
      </c>
      <c r="D261" s="10" t="str">
        <f>VLOOKUP(B261,Catalogue!$A$1:$F$51,3,)</f>
        <v>Beverages</v>
      </c>
      <c r="E261" s="14">
        <v>20</v>
      </c>
      <c r="F261" s="14" t="s">
        <v>11</v>
      </c>
      <c r="G261" s="14" t="s">
        <v>12</v>
      </c>
      <c r="H261" s="10">
        <f>VLOOKUP(B261,Catalogue!$A$1:$F$51,5,)</f>
        <v>105</v>
      </c>
      <c r="I261" s="10">
        <f>VLOOKUP(B261,Catalogue!$A$1:$F$51,6,)</f>
        <v>148.05000000000001</v>
      </c>
      <c r="J261" s="11">
        <f t="shared" si="24"/>
        <v>2100</v>
      </c>
      <c r="K261" s="11">
        <f t="shared" si="25"/>
        <v>2961</v>
      </c>
      <c r="L261" s="12">
        <f t="shared" si="26"/>
        <v>861</v>
      </c>
      <c r="M261" s="21">
        <f t="shared" si="27"/>
        <v>17</v>
      </c>
      <c r="N261" s="21" t="str">
        <f t="shared" si="28"/>
        <v>Sep</v>
      </c>
      <c r="O261" s="21">
        <f t="shared" si="29"/>
        <v>2023</v>
      </c>
    </row>
    <row r="262" spans="1:15" ht="13.8" x14ac:dyDescent="0.25">
      <c r="A262" s="9">
        <v>45187</v>
      </c>
      <c r="B262" s="10" t="s">
        <v>128</v>
      </c>
      <c r="C262" s="10" t="str">
        <f>VLOOKUP(B262,Catalogue!$A$1:$F$51,2,)</f>
        <v>Exo Dishwash Bar</v>
      </c>
      <c r="D262" s="10" t="str">
        <f>VLOOKUP(B262,Catalogue!$A$1:$F$51,3,)</f>
        <v>Household Cleaning</v>
      </c>
      <c r="E262" s="10">
        <v>16</v>
      </c>
      <c r="F262" s="10" t="s">
        <v>10</v>
      </c>
      <c r="G262" s="10" t="s">
        <v>11</v>
      </c>
      <c r="H262" s="10">
        <f>VLOOKUP(B262,Catalogue!$A$1:$F$51,5,)</f>
        <v>98</v>
      </c>
      <c r="I262" s="10">
        <f>VLOOKUP(B262,Catalogue!$A$1:$F$51,6,)</f>
        <v>132.30000000000001</v>
      </c>
      <c r="J262" s="11">
        <f t="shared" si="24"/>
        <v>1568</v>
      </c>
      <c r="K262" s="11">
        <f t="shared" si="25"/>
        <v>2116.8000000000002</v>
      </c>
      <c r="L262" s="12">
        <f t="shared" si="26"/>
        <v>548.80000000000018</v>
      </c>
      <c r="M262" s="21">
        <f t="shared" si="27"/>
        <v>18</v>
      </c>
      <c r="N262" s="21" t="str">
        <f t="shared" si="28"/>
        <v>Sep</v>
      </c>
      <c r="O262" s="21">
        <f t="shared" si="29"/>
        <v>2023</v>
      </c>
    </row>
    <row r="263" spans="1:15" ht="13.8" x14ac:dyDescent="0.25">
      <c r="A263" s="13">
        <v>45188</v>
      </c>
      <c r="B263" s="14" t="s">
        <v>122</v>
      </c>
      <c r="C263" s="10" t="str">
        <f>VLOOKUP(B263,Catalogue!$A$1:$F$51,2,)</f>
        <v>Scotch-Brite Scrub Pad</v>
      </c>
      <c r="D263" s="10" t="str">
        <f>VLOOKUP(B263,Catalogue!$A$1:$F$51,3,)</f>
        <v>Household Cleaning</v>
      </c>
      <c r="E263" s="14">
        <v>2</v>
      </c>
      <c r="F263" s="14" t="s">
        <v>10</v>
      </c>
      <c r="G263" s="14" t="s">
        <v>12</v>
      </c>
      <c r="H263" s="10">
        <f>VLOOKUP(B263,Catalogue!$A$1:$F$51,5,)</f>
        <v>12</v>
      </c>
      <c r="I263" s="10">
        <f>VLOOKUP(B263,Catalogue!$A$1:$F$51,6,)</f>
        <v>13.44</v>
      </c>
      <c r="J263" s="11">
        <f t="shared" si="24"/>
        <v>24</v>
      </c>
      <c r="K263" s="11">
        <f t="shared" si="25"/>
        <v>26.88</v>
      </c>
      <c r="L263" s="12">
        <f t="shared" si="26"/>
        <v>2.879999999999999</v>
      </c>
      <c r="M263" s="21">
        <f t="shared" si="27"/>
        <v>19</v>
      </c>
      <c r="N263" s="21" t="str">
        <f t="shared" si="28"/>
        <v>Sep</v>
      </c>
      <c r="O263" s="21">
        <f t="shared" si="29"/>
        <v>2023</v>
      </c>
    </row>
    <row r="264" spans="1:15" ht="13.8" x14ac:dyDescent="0.25">
      <c r="A264" s="9">
        <v>45189</v>
      </c>
      <c r="B264" s="10" t="s">
        <v>131</v>
      </c>
      <c r="C264" s="10" t="str">
        <f>VLOOKUP(B264,Catalogue!$A$1:$F$51,2,)</f>
        <v>Odonil Room Freshener</v>
      </c>
      <c r="D264" s="10" t="str">
        <f>VLOOKUP(B264,Catalogue!$A$1:$F$51,3,)</f>
        <v>Household Cleaning</v>
      </c>
      <c r="E264" s="10">
        <v>15</v>
      </c>
      <c r="F264" s="10" t="s">
        <v>11</v>
      </c>
      <c r="G264" s="10" t="s">
        <v>12</v>
      </c>
      <c r="H264" s="10">
        <f>VLOOKUP(B264,Catalogue!$A$1:$F$51,5,)</f>
        <v>105</v>
      </c>
      <c r="I264" s="10">
        <f>VLOOKUP(B264,Catalogue!$A$1:$F$51,6,)</f>
        <v>153.30000000000001</v>
      </c>
      <c r="J264" s="11">
        <f t="shared" si="24"/>
        <v>1575</v>
      </c>
      <c r="K264" s="11">
        <f t="shared" si="25"/>
        <v>2299.5</v>
      </c>
      <c r="L264" s="12">
        <f t="shared" si="26"/>
        <v>724.5</v>
      </c>
      <c r="M264" s="21">
        <f t="shared" si="27"/>
        <v>20</v>
      </c>
      <c r="N264" s="21" t="str">
        <f t="shared" si="28"/>
        <v>Sep</v>
      </c>
      <c r="O264" s="21">
        <f t="shared" si="29"/>
        <v>2023</v>
      </c>
    </row>
    <row r="265" spans="1:15" ht="13.8" x14ac:dyDescent="0.25">
      <c r="A265" s="13">
        <v>45190</v>
      </c>
      <c r="B265" s="14" t="s">
        <v>33</v>
      </c>
      <c r="C265" s="10" t="str">
        <f>VLOOKUP(B265,Catalogue!$A$1:$F$51,2,)</f>
        <v>Dettol Antiseptic Liquid</v>
      </c>
      <c r="D265" s="10" t="str">
        <f>VLOOKUP(B265,Catalogue!$A$1:$F$51,3,)</f>
        <v>Personal Care</v>
      </c>
      <c r="E265" s="14">
        <v>11</v>
      </c>
      <c r="F265" s="14" t="s">
        <v>13</v>
      </c>
      <c r="G265" s="14" t="s">
        <v>11</v>
      </c>
      <c r="H265" s="10">
        <f>VLOOKUP(B265,Catalogue!$A$1:$F$51,5,)</f>
        <v>10</v>
      </c>
      <c r="I265" s="10">
        <f>VLOOKUP(B265,Catalogue!$A$1:$F$51,6,)</f>
        <v>11.2</v>
      </c>
      <c r="J265" s="11">
        <f t="shared" si="24"/>
        <v>110</v>
      </c>
      <c r="K265" s="11">
        <f t="shared" si="25"/>
        <v>123.19999999999999</v>
      </c>
      <c r="L265" s="12">
        <f t="shared" si="26"/>
        <v>13.199999999999989</v>
      </c>
      <c r="M265" s="21">
        <f t="shared" si="27"/>
        <v>21</v>
      </c>
      <c r="N265" s="21" t="str">
        <f t="shared" si="28"/>
        <v>Sep</v>
      </c>
      <c r="O265" s="21">
        <f t="shared" si="29"/>
        <v>2023</v>
      </c>
    </row>
    <row r="266" spans="1:15" ht="13.8" x14ac:dyDescent="0.25">
      <c r="A266" s="9">
        <v>45191</v>
      </c>
      <c r="B266" s="10" t="s">
        <v>159</v>
      </c>
      <c r="C266" s="10" t="str">
        <f>VLOOKUP(B266,Catalogue!$A$1:$F$51,2,)</f>
        <v>Premier Facial Tissues</v>
      </c>
      <c r="D266" s="10" t="str">
        <f>VLOOKUP(B266,Catalogue!$A$1:$F$51,3,)</f>
        <v>Paper &amp; Essentials</v>
      </c>
      <c r="E266" s="10">
        <v>20</v>
      </c>
      <c r="F266" s="10" t="s">
        <v>13</v>
      </c>
      <c r="G266" s="10" t="s">
        <v>12</v>
      </c>
      <c r="H266" s="10">
        <f>VLOOKUP(B266,Catalogue!$A$1:$F$51,5,)</f>
        <v>136</v>
      </c>
      <c r="I266" s="10">
        <f>VLOOKUP(B266,Catalogue!$A$1:$F$51,6,)</f>
        <v>183.6</v>
      </c>
      <c r="J266" s="11">
        <f t="shared" si="24"/>
        <v>2720</v>
      </c>
      <c r="K266" s="11">
        <f t="shared" si="25"/>
        <v>3672</v>
      </c>
      <c r="L266" s="12">
        <f t="shared" si="26"/>
        <v>952</v>
      </c>
      <c r="M266" s="21">
        <f t="shared" si="27"/>
        <v>22</v>
      </c>
      <c r="N266" s="21" t="str">
        <f t="shared" si="28"/>
        <v>Sep</v>
      </c>
      <c r="O266" s="21">
        <f t="shared" si="29"/>
        <v>2023</v>
      </c>
    </row>
    <row r="267" spans="1:15" ht="13.8" x14ac:dyDescent="0.25">
      <c r="A267" s="13">
        <v>45192</v>
      </c>
      <c r="B267" s="14" t="s">
        <v>36</v>
      </c>
      <c r="C267" s="10" t="str">
        <f>VLOOKUP(B267,Catalogue!$A$1:$F$51,2,)</f>
        <v>Himalaya Face Wash</v>
      </c>
      <c r="D267" s="10" t="str">
        <f>VLOOKUP(B267,Catalogue!$A$1:$F$51,3,)</f>
        <v>Personal Care</v>
      </c>
      <c r="E267" s="14">
        <v>8</v>
      </c>
      <c r="F267" s="14" t="s">
        <v>11</v>
      </c>
      <c r="G267" s="14" t="s">
        <v>11</v>
      </c>
      <c r="H267" s="10">
        <f>VLOOKUP(B267,Catalogue!$A$1:$F$51,5,)</f>
        <v>16</v>
      </c>
      <c r="I267" s="10">
        <f>VLOOKUP(B267,Catalogue!$A$1:$F$51,6,)</f>
        <v>17.600000000000001</v>
      </c>
      <c r="J267" s="11">
        <f t="shared" si="24"/>
        <v>128</v>
      </c>
      <c r="K267" s="11">
        <f t="shared" si="25"/>
        <v>140.80000000000001</v>
      </c>
      <c r="L267" s="12">
        <f t="shared" si="26"/>
        <v>12.800000000000011</v>
      </c>
      <c r="M267" s="21">
        <f t="shared" si="27"/>
        <v>23</v>
      </c>
      <c r="N267" s="21" t="str">
        <f t="shared" si="28"/>
        <v>Sep</v>
      </c>
      <c r="O267" s="21">
        <f t="shared" si="29"/>
        <v>2023</v>
      </c>
    </row>
    <row r="268" spans="1:15" ht="13.8" x14ac:dyDescent="0.25">
      <c r="A268" s="9">
        <v>45193</v>
      </c>
      <c r="B268" s="10" t="s">
        <v>119</v>
      </c>
      <c r="C268" s="10" t="str">
        <f>VLOOKUP(B268,Catalogue!$A$1:$F$51,2,)</f>
        <v>Rin Bar</v>
      </c>
      <c r="D268" s="10" t="str">
        <f>VLOOKUP(B268,Catalogue!$A$1:$F$51,3,)</f>
        <v>Household Cleaning</v>
      </c>
      <c r="E268" s="10">
        <v>10</v>
      </c>
      <c r="F268" s="10" t="s">
        <v>10</v>
      </c>
      <c r="G268" s="10" t="s">
        <v>12</v>
      </c>
      <c r="H268" s="10">
        <f>VLOOKUP(B268,Catalogue!$A$1:$F$51,5,)</f>
        <v>136</v>
      </c>
      <c r="I268" s="10">
        <f>VLOOKUP(B268,Catalogue!$A$1:$F$51,6,)</f>
        <v>224.4</v>
      </c>
      <c r="J268" s="11">
        <f t="shared" si="24"/>
        <v>1360</v>
      </c>
      <c r="K268" s="11">
        <f t="shared" si="25"/>
        <v>2244</v>
      </c>
      <c r="L268" s="12">
        <f t="shared" si="26"/>
        <v>884</v>
      </c>
      <c r="M268" s="21">
        <f t="shared" si="27"/>
        <v>24</v>
      </c>
      <c r="N268" s="21" t="str">
        <f t="shared" si="28"/>
        <v>Sep</v>
      </c>
      <c r="O268" s="21">
        <f t="shared" si="29"/>
        <v>2023</v>
      </c>
    </row>
    <row r="269" spans="1:15" ht="13.8" x14ac:dyDescent="0.25">
      <c r="A269" s="13">
        <v>45194</v>
      </c>
      <c r="B269" s="14" t="s">
        <v>42</v>
      </c>
      <c r="C269" s="10" t="str">
        <f>VLOOKUP(B269,Catalogue!$A$1:$F$51,2,)</f>
        <v>Johnson’s Baby Powder</v>
      </c>
      <c r="D269" s="10" t="str">
        <f>VLOOKUP(B269,Catalogue!$A$1:$F$51,3,)</f>
        <v>Personal Care</v>
      </c>
      <c r="E269" s="14">
        <v>11</v>
      </c>
      <c r="F269" s="14" t="s">
        <v>10</v>
      </c>
      <c r="G269" s="14" t="s">
        <v>11</v>
      </c>
      <c r="H269" s="10">
        <f>VLOOKUP(B269,Catalogue!$A$1:$F$51,5,)</f>
        <v>123</v>
      </c>
      <c r="I269" s="10">
        <f>VLOOKUP(B269,Catalogue!$A$1:$F$51,6,)</f>
        <v>179.58</v>
      </c>
      <c r="J269" s="11">
        <f t="shared" si="24"/>
        <v>1353</v>
      </c>
      <c r="K269" s="11">
        <f t="shared" si="25"/>
        <v>1975.38</v>
      </c>
      <c r="L269" s="12">
        <f t="shared" si="26"/>
        <v>622.38000000000011</v>
      </c>
      <c r="M269" s="21">
        <f t="shared" si="27"/>
        <v>25</v>
      </c>
      <c r="N269" s="21" t="str">
        <f t="shared" si="28"/>
        <v>Sep</v>
      </c>
      <c r="O269" s="21">
        <f t="shared" si="29"/>
        <v>2023</v>
      </c>
    </row>
    <row r="270" spans="1:15" ht="13.8" x14ac:dyDescent="0.25">
      <c r="A270" s="9">
        <v>45195</v>
      </c>
      <c r="B270" s="10" t="s">
        <v>144</v>
      </c>
      <c r="C270" s="10" t="str">
        <f>VLOOKUP(B270,Catalogue!$A$1:$F$51,2,)</f>
        <v>Origami Kitchen Towels</v>
      </c>
      <c r="D270" s="10" t="str">
        <f>VLOOKUP(B270,Catalogue!$A$1:$F$51,3,)</f>
        <v>Paper &amp; Essentials</v>
      </c>
      <c r="E270" s="10">
        <v>3</v>
      </c>
      <c r="F270" s="10" t="s">
        <v>11</v>
      </c>
      <c r="G270" s="10" t="s">
        <v>12</v>
      </c>
      <c r="H270" s="10">
        <f>VLOOKUP(B270,Catalogue!$A$1:$F$51,5,)</f>
        <v>124</v>
      </c>
      <c r="I270" s="10">
        <f>VLOOKUP(B270,Catalogue!$A$1:$F$51,6,)</f>
        <v>140.12</v>
      </c>
      <c r="J270" s="11">
        <f t="shared" si="24"/>
        <v>372</v>
      </c>
      <c r="K270" s="11">
        <f t="shared" si="25"/>
        <v>420.36</v>
      </c>
      <c r="L270" s="12">
        <f t="shared" si="26"/>
        <v>48.360000000000014</v>
      </c>
      <c r="M270" s="21">
        <f t="shared" si="27"/>
        <v>26</v>
      </c>
      <c r="N270" s="21" t="str">
        <f t="shared" si="28"/>
        <v>Sep</v>
      </c>
      <c r="O270" s="21">
        <f t="shared" si="29"/>
        <v>2023</v>
      </c>
    </row>
    <row r="271" spans="1:15" ht="13.8" x14ac:dyDescent="0.25">
      <c r="A271" s="13">
        <v>45196</v>
      </c>
      <c r="B271" s="14" t="s">
        <v>87</v>
      </c>
      <c r="C271" s="10" t="str">
        <f>VLOOKUP(B271,Catalogue!$A$1:$F$51,2,)</f>
        <v>Haldiram's Bhujia</v>
      </c>
      <c r="D271" s="10" t="str">
        <f>VLOOKUP(B271,Catalogue!$A$1:$F$51,3,)</f>
        <v>Packaged Foods</v>
      </c>
      <c r="E271" s="14">
        <v>12</v>
      </c>
      <c r="F271" s="14" t="s">
        <v>10</v>
      </c>
      <c r="G271" s="14" t="s">
        <v>12</v>
      </c>
      <c r="H271" s="10">
        <f>VLOOKUP(B271,Catalogue!$A$1:$F$51,5,)</f>
        <v>12</v>
      </c>
      <c r="I271" s="10">
        <f>VLOOKUP(B271,Catalogue!$A$1:$F$51,6,)</f>
        <v>16.920000000000002</v>
      </c>
      <c r="J271" s="11">
        <f t="shared" si="24"/>
        <v>144</v>
      </c>
      <c r="K271" s="11">
        <f t="shared" si="25"/>
        <v>203.04000000000002</v>
      </c>
      <c r="L271" s="12">
        <f t="shared" si="26"/>
        <v>59.04000000000002</v>
      </c>
      <c r="M271" s="21">
        <f t="shared" si="27"/>
        <v>27</v>
      </c>
      <c r="N271" s="21" t="str">
        <f t="shared" si="28"/>
        <v>Sep</v>
      </c>
      <c r="O271" s="21">
        <f t="shared" si="29"/>
        <v>2023</v>
      </c>
    </row>
    <row r="272" spans="1:15" ht="13.8" x14ac:dyDescent="0.25">
      <c r="A272" s="9">
        <v>45197</v>
      </c>
      <c r="B272" s="10" t="s">
        <v>64</v>
      </c>
      <c r="C272" s="10" t="str">
        <f>VLOOKUP(B272,Catalogue!$A$1:$F$51,2,)</f>
        <v>Nestlé Iced Tea</v>
      </c>
      <c r="D272" s="10" t="str">
        <f>VLOOKUP(B272,Catalogue!$A$1:$F$51,3,)</f>
        <v>Beverages</v>
      </c>
      <c r="E272" s="10">
        <v>7</v>
      </c>
      <c r="F272" s="10" t="s">
        <v>10</v>
      </c>
      <c r="G272" s="10" t="s">
        <v>11</v>
      </c>
      <c r="H272" s="10">
        <f>VLOOKUP(B272,Catalogue!$A$1:$F$51,5,)</f>
        <v>71</v>
      </c>
      <c r="I272" s="10">
        <f>VLOOKUP(B272,Catalogue!$A$1:$F$51,6,)</f>
        <v>79.52</v>
      </c>
      <c r="J272" s="11">
        <f t="shared" si="24"/>
        <v>497</v>
      </c>
      <c r="K272" s="11">
        <f t="shared" si="25"/>
        <v>556.64</v>
      </c>
      <c r="L272" s="12">
        <f t="shared" si="26"/>
        <v>59.639999999999986</v>
      </c>
      <c r="M272" s="21">
        <f t="shared" si="27"/>
        <v>28</v>
      </c>
      <c r="N272" s="21" t="str">
        <f t="shared" si="28"/>
        <v>Sep</v>
      </c>
      <c r="O272" s="21">
        <f t="shared" si="29"/>
        <v>2023</v>
      </c>
    </row>
    <row r="273" spans="1:15" ht="13.8" x14ac:dyDescent="0.25">
      <c r="A273" s="13">
        <v>45198</v>
      </c>
      <c r="B273" s="14" t="s">
        <v>39</v>
      </c>
      <c r="C273" s="10" t="str">
        <f>VLOOKUP(B273,Catalogue!$A$1:$F$51,2,)</f>
        <v>Vaseline Lip Care</v>
      </c>
      <c r="D273" s="10" t="str">
        <f>VLOOKUP(B273,Catalogue!$A$1:$F$51,3,)</f>
        <v>Personal Care</v>
      </c>
      <c r="E273" s="14">
        <v>19</v>
      </c>
      <c r="F273" s="14" t="s">
        <v>11</v>
      </c>
      <c r="G273" s="14" t="s">
        <v>12</v>
      </c>
      <c r="H273" s="10">
        <f>VLOOKUP(B273,Catalogue!$A$1:$F$51,5,)</f>
        <v>10</v>
      </c>
      <c r="I273" s="10">
        <f>VLOOKUP(B273,Catalogue!$A$1:$F$51,6,)</f>
        <v>13.5</v>
      </c>
      <c r="J273" s="11">
        <f t="shared" si="24"/>
        <v>190</v>
      </c>
      <c r="K273" s="11">
        <f t="shared" si="25"/>
        <v>256.5</v>
      </c>
      <c r="L273" s="12">
        <f t="shared" si="26"/>
        <v>66.5</v>
      </c>
      <c r="M273" s="21">
        <f t="shared" si="27"/>
        <v>29</v>
      </c>
      <c r="N273" s="21" t="str">
        <f t="shared" si="28"/>
        <v>Sep</v>
      </c>
      <c r="O273" s="21">
        <f t="shared" si="29"/>
        <v>2023</v>
      </c>
    </row>
    <row r="274" spans="1:15" ht="13.8" x14ac:dyDescent="0.25">
      <c r="A274" s="9">
        <v>45199</v>
      </c>
      <c r="B274" s="10" t="s">
        <v>90</v>
      </c>
      <c r="C274" s="10" t="str">
        <f>VLOOKUP(B274,Catalogue!$A$1:$F$51,2,)</f>
        <v>Lay's Chips</v>
      </c>
      <c r="D274" s="10" t="str">
        <f>VLOOKUP(B274,Catalogue!$A$1:$F$51,3,)</f>
        <v>Packaged Foods</v>
      </c>
      <c r="E274" s="10">
        <v>17</v>
      </c>
      <c r="F274" s="10" t="s">
        <v>13</v>
      </c>
      <c r="G274" s="10" t="s">
        <v>12</v>
      </c>
      <c r="H274" s="10">
        <f>VLOOKUP(B274,Catalogue!$A$1:$F$51,5,)</f>
        <v>98</v>
      </c>
      <c r="I274" s="10">
        <f>VLOOKUP(B274,Catalogue!$A$1:$F$51,6,)</f>
        <v>161.69999999999999</v>
      </c>
      <c r="J274" s="11">
        <f t="shared" si="24"/>
        <v>1666</v>
      </c>
      <c r="K274" s="11">
        <f t="shared" si="25"/>
        <v>2748.8999999999996</v>
      </c>
      <c r="L274" s="12">
        <f t="shared" si="26"/>
        <v>1082.8999999999996</v>
      </c>
      <c r="M274" s="21">
        <f t="shared" si="27"/>
        <v>30</v>
      </c>
      <c r="N274" s="21" t="str">
        <f t="shared" si="28"/>
        <v>Sep</v>
      </c>
      <c r="O274" s="21">
        <f t="shared" si="29"/>
        <v>2023</v>
      </c>
    </row>
    <row r="275" spans="1:15" ht="13.8" x14ac:dyDescent="0.25">
      <c r="A275" s="13">
        <v>45200</v>
      </c>
      <c r="B275" s="14" t="s">
        <v>21</v>
      </c>
      <c r="C275" s="10" t="str">
        <f>VLOOKUP(B275,Catalogue!$A$1:$F$51,2,)</f>
        <v>Lifebuoy Handwash</v>
      </c>
      <c r="D275" s="10" t="str">
        <f>VLOOKUP(B275,Catalogue!$A$1:$F$51,3,)</f>
        <v>Personal Care</v>
      </c>
      <c r="E275" s="14">
        <v>20</v>
      </c>
      <c r="F275" s="14" t="s">
        <v>13</v>
      </c>
      <c r="G275" s="14" t="s">
        <v>11</v>
      </c>
      <c r="H275" s="10">
        <f>VLOOKUP(B275,Catalogue!$A$1:$F$51,5,)</f>
        <v>44</v>
      </c>
      <c r="I275" s="10">
        <f>VLOOKUP(B275,Catalogue!$A$1:$F$51,6,)</f>
        <v>50.16</v>
      </c>
      <c r="J275" s="11">
        <f t="shared" si="24"/>
        <v>880</v>
      </c>
      <c r="K275" s="11">
        <f t="shared" si="25"/>
        <v>1003.1999999999999</v>
      </c>
      <c r="L275" s="12">
        <f t="shared" si="26"/>
        <v>123.19999999999993</v>
      </c>
      <c r="M275" s="21">
        <f t="shared" si="27"/>
        <v>1</v>
      </c>
      <c r="N275" s="21" t="str">
        <f t="shared" si="28"/>
        <v>Oct</v>
      </c>
      <c r="O275" s="21">
        <f t="shared" si="29"/>
        <v>2023</v>
      </c>
    </row>
    <row r="276" spans="1:15" ht="13.8" x14ac:dyDescent="0.25">
      <c r="A276" s="9">
        <v>45201</v>
      </c>
      <c r="B276" s="10" t="s">
        <v>141</v>
      </c>
      <c r="C276" s="10" t="str">
        <f>VLOOKUP(B276,Catalogue!$A$1:$F$51,2,)</f>
        <v>Kleenex Tissue Box</v>
      </c>
      <c r="D276" s="10" t="str">
        <f>VLOOKUP(B276,Catalogue!$A$1:$F$51,3,)</f>
        <v>Paper &amp; Essentials</v>
      </c>
      <c r="E276" s="10">
        <v>16</v>
      </c>
      <c r="F276" s="10" t="s">
        <v>11</v>
      </c>
      <c r="G276" s="10" t="s">
        <v>12</v>
      </c>
      <c r="H276" s="10">
        <f>VLOOKUP(B276,Catalogue!$A$1:$F$51,5,)</f>
        <v>133</v>
      </c>
      <c r="I276" s="10">
        <f>VLOOKUP(B276,Catalogue!$A$1:$F$51,6,)</f>
        <v>151.62</v>
      </c>
      <c r="J276" s="11">
        <f t="shared" si="24"/>
        <v>2128</v>
      </c>
      <c r="K276" s="11">
        <f t="shared" si="25"/>
        <v>2425.92</v>
      </c>
      <c r="L276" s="12">
        <f t="shared" si="26"/>
        <v>297.92000000000007</v>
      </c>
      <c r="M276" s="21">
        <f t="shared" si="27"/>
        <v>2</v>
      </c>
      <c r="N276" s="21" t="str">
        <f t="shared" si="28"/>
        <v>Oct</v>
      </c>
      <c r="O276" s="21">
        <f t="shared" si="29"/>
        <v>2023</v>
      </c>
    </row>
    <row r="277" spans="1:15" ht="13.8" x14ac:dyDescent="0.25">
      <c r="A277" s="13">
        <v>45202</v>
      </c>
      <c r="B277" s="14" t="s">
        <v>18</v>
      </c>
      <c r="C277" s="10" t="str">
        <f>VLOOKUP(B277,Catalogue!$A$1:$F$51,2,)</f>
        <v>Colgate Toothpaste</v>
      </c>
      <c r="D277" s="10" t="str">
        <f>VLOOKUP(B277,Catalogue!$A$1:$F$51,3,)</f>
        <v>Personal Care</v>
      </c>
      <c r="E277" s="14">
        <v>11</v>
      </c>
      <c r="F277" s="14" t="s">
        <v>10</v>
      </c>
      <c r="G277" s="14" t="s">
        <v>11</v>
      </c>
      <c r="H277" s="10">
        <f>VLOOKUP(B277,Catalogue!$A$1:$F$51,5,)</f>
        <v>105</v>
      </c>
      <c r="I277" s="10">
        <f>VLOOKUP(B277,Catalogue!$A$1:$F$51,6,)</f>
        <v>117.6</v>
      </c>
      <c r="J277" s="11">
        <f t="shared" si="24"/>
        <v>1155</v>
      </c>
      <c r="K277" s="11">
        <f t="shared" si="25"/>
        <v>1293.5999999999999</v>
      </c>
      <c r="L277" s="12">
        <f t="shared" si="26"/>
        <v>138.59999999999991</v>
      </c>
      <c r="M277" s="21">
        <f t="shared" si="27"/>
        <v>3</v>
      </c>
      <c r="N277" s="21" t="str">
        <f t="shared" si="28"/>
        <v>Oct</v>
      </c>
      <c r="O277" s="21">
        <f t="shared" si="29"/>
        <v>2023</v>
      </c>
    </row>
    <row r="278" spans="1:15" ht="13.8" x14ac:dyDescent="0.25">
      <c r="A278" s="9">
        <v>45203</v>
      </c>
      <c r="B278" s="10" t="s">
        <v>162</v>
      </c>
      <c r="C278" s="10" t="str">
        <f>VLOOKUP(B278,Catalogue!$A$1:$F$51,2,)</f>
        <v>Wet Wipes - Himalaya</v>
      </c>
      <c r="D278" s="10" t="str">
        <f>VLOOKUP(B278,Catalogue!$A$1:$F$51,3,)</f>
        <v>Paper &amp; Essentials</v>
      </c>
      <c r="E278" s="10">
        <v>4</v>
      </c>
      <c r="F278" s="10" t="s">
        <v>10</v>
      </c>
      <c r="G278" s="10" t="s">
        <v>12</v>
      </c>
      <c r="H278" s="10">
        <f>VLOOKUP(B278,Catalogue!$A$1:$F$51,5,)</f>
        <v>12</v>
      </c>
      <c r="I278" s="10">
        <f>VLOOKUP(B278,Catalogue!$A$1:$F$51,6,)</f>
        <v>17.52</v>
      </c>
      <c r="J278" s="11">
        <f t="shared" si="24"/>
        <v>48</v>
      </c>
      <c r="K278" s="11">
        <f t="shared" si="25"/>
        <v>70.08</v>
      </c>
      <c r="L278" s="12">
        <f t="shared" si="26"/>
        <v>22.08</v>
      </c>
      <c r="M278" s="21">
        <f t="shared" si="27"/>
        <v>4</v>
      </c>
      <c r="N278" s="21" t="str">
        <f t="shared" si="28"/>
        <v>Oct</v>
      </c>
      <c r="O278" s="21">
        <f t="shared" si="29"/>
        <v>2023</v>
      </c>
    </row>
    <row r="279" spans="1:15" ht="13.8" x14ac:dyDescent="0.25">
      <c r="A279" s="13">
        <v>45204</v>
      </c>
      <c r="B279" s="14" t="s">
        <v>64</v>
      </c>
      <c r="C279" s="10" t="str">
        <f>VLOOKUP(B279,Catalogue!$A$1:$F$51,2,)</f>
        <v>Nestlé Iced Tea</v>
      </c>
      <c r="D279" s="10" t="str">
        <f>VLOOKUP(B279,Catalogue!$A$1:$F$51,3,)</f>
        <v>Beverages</v>
      </c>
      <c r="E279" s="14">
        <v>6</v>
      </c>
      <c r="F279" s="14" t="s">
        <v>11</v>
      </c>
      <c r="G279" s="14" t="s">
        <v>11</v>
      </c>
      <c r="H279" s="10">
        <f>VLOOKUP(B279,Catalogue!$A$1:$F$51,5,)</f>
        <v>71</v>
      </c>
      <c r="I279" s="10">
        <f>VLOOKUP(B279,Catalogue!$A$1:$F$51,6,)</f>
        <v>79.52</v>
      </c>
      <c r="J279" s="11">
        <f t="shared" si="24"/>
        <v>426</v>
      </c>
      <c r="K279" s="11">
        <f t="shared" si="25"/>
        <v>477.12</v>
      </c>
      <c r="L279" s="12">
        <f t="shared" si="26"/>
        <v>51.120000000000005</v>
      </c>
      <c r="M279" s="21">
        <f t="shared" si="27"/>
        <v>5</v>
      </c>
      <c r="N279" s="21" t="str">
        <f t="shared" si="28"/>
        <v>Oct</v>
      </c>
      <c r="O279" s="21">
        <f t="shared" si="29"/>
        <v>2023</v>
      </c>
    </row>
    <row r="280" spans="1:15" ht="13.8" x14ac:dyDescent="0.25">
      <c r="A280" s="9">
        <v>45205</v>
      </c>
      <c r="B280" s="10" t="s">
        <v>42</v>
      </c>
      <c r="C280" s="10" t="str">
        <f>VLOOKUP(B280,Catalogue!$A$1:$F$51,2,)</f>
        <v>Johnson’s Baby Powder</v>
      </c>
      <c r="D280" s="10" t="str">
        <f>VLOOKUP(B280,Catalogue!$A$1:$F$51,3,)</f>
        <v>Personal Care</v>
      </c>
      <c r="E280" s="10">
        <v>16</v>
      </c>
      <c r="F280" s="10" t="s">
        <v>10</v>
      </c>
      <c r="G280" s="10" t="s">
        <v>12</v>
      </c>
      <c r="H280" s="10">
        <f>VLOOKUP(B280,Catalogue!$A$1:$F$51,5,)</f>
        <v>123</v>
      </c>
      <c r="I280" s="10">
        <f>VLOOKUP(B280,Catalogue!$A$1:$F$51,6,)</f>
        <v>179.58</v>
      </c>
      <c r="J280" s="11">
        <f t="shared" si="24"/>
        <v>1968</v>
      </c>
      <c r="K280" s="11">
        <f t="shared" si="25"/>
        <v>2873.28</v>
      </c>
      <c r="L280" s="12">
        <f t="shared" si="26"/>
        <v>905.2800000000002</v>
      </c>
      <c r="M280" s="21">
        <f t="shared" si="27"/>
        <v>6</v>
      </c>
      <c r="N280" s="21" t="str">
        <f t="shared" si="28"/>
        <v>Oct</v>
      </c>
      <c r="O280" s="21">
        <f t="shared" si="29"/>
        <v>2023</v>
      </c>
    </row>
    <row r="281" spans="1:15" ht="13.8" x14ac:dyDescent="0.25">
      <c r="A281" s="13">
        <v>45206</v>
      </c>
      <c r="B281" s="14" t="s">
        <v>33</v>
      </c>
      <c r="C281" s="10" t="str">
        <f>VLOOKUP(B281,Catalogue!$A$1:$F$51,2,)</f>
        <v>Dettol Antiseptic Liquid</v>
      </c>
      <c r="D281" s="10" t="str">
        <f>VLOOKUP(B281,Catalogue!$A$1:$F$51,3,)</f>
        <v>Personal Care</v>
      </c>
      <c r="E281" s="14">
        <v>2</v>
      </c>
      <c r="F281" s="14" t="s">
        <v>10</v>
      </c>
      <c r="G281" s="14" t="s">
        <v>12</v>
      </c>
      <c r="H281" s="10">
        <f>VLOOKUP(B281,Catalogue!$A$1:$F$51,5,)</f>
        <v>10</v>
      </c>
      <c r="I281" s="10">
        <f>VLOOKUP(B281,Catalogue!$A$1:$F$51,6,)</f>
        <v>11.2</v>
      </c>
      <c r="J281" s="11">
        <f t="shared" si="24"/>
        <v>20</v>
      </c>
      <c r="K281" s="11">
        <f t="shared" si="25"/>
        <v>22.4</v>
      </c>
      <c r="L281" s="12">
        <f t="shared" si="26"/>
        <v>2.3999999999999986</v>
      </c>
      <c r="M281" s="21">
        <f t="shared" si="27"/>
        <v>7</v>
      </c>
      <c r="N281" s="21" t="str">
        <f t="shared" si="28"/>
        <v>Oct</v>
      </c>
      <c r="O281" s="21">
        <f t="shared" si="29"/>
        <v>2023</v>
      </c>
    </row>
    <row r="282" spans="1:15" ht="13.8" x14ac:dyDescent="0.25">
      <c r="A282" s="9">
        <v>45207</v>
      </c>
      <c r="B282" s="10" t="s">
        <v>14</v>
      </c>
      <c r="C282" s="10" t="str">
        <f>VLOOKUP(B282,Catalogue!$A$1:$F$51,2,)</f>
        <v>Dove Soap</v>
      </c>
      <c r="D282" s="10" t="str">
        <f>VLOOKUP(B282,Catalogue!$A$1:$F$51,3,)</f>
        <v>Personal Care</v>
      </c>
      <c r="E282" s="10">
        <v>13</v>
      </c>
      <c r="F282" s="10" t="s">
        <v>11</v>
      </c>
      <c r="G282" s="10" t="s">
        <v>11</v>
      </c>
      <c r="H282" s="10">
        <f>VLOOKUP(B282,Catalogue!$A$1:$F$51,5,)</f>
        <v>98</v>
      </c>
      <c r="I282" s="10">
        <f>VLOOKUP(B282,Catalogue!$A$1:$F$51,6,)</f>
        <v>129.36000000000001</v>
      </c>
      <c r="J282" s="11">
        <f t="shared" si="24"/>
        <v>1274</v>
      </c>
      <c r="K282" s="11">
        <f t="shared" si="25"/>
        <v>1681.6800000000003</v>
      </c>
      <c r="L282" s="12">
        <f t="shared" si="26"/>
        <v>407.68000000000029</v>
      </c>
      <c r="M282" s="21">
        <f t="shared" si="27"/>
        <v>8</v>
      </c>
      <c r="N282" s="21" t="str">
        <f t="shared" si="28"/>
        <v>Oct</v>
      </c>
      <c r="O282" s="21">
        <f t="shared" si="29"/>
        <v>2023</v>
      </c>
    </row>
    <row r="283" spans="1:15" ht="13.8" x14ac:dyDescent="0.25">
      <c r="A283" s="13">
        <v>45208</v>
      </c>
      <c r="B283" s="14" t="s">
        <v>64</v>
      </c>
      <c r="C283" s="10" t="str">
        <f>VLOOKUP(B283,Catalogue!$A$1:$F$51,2,)</f>
        <v>Nestlé Iced Tea</v>
      </c>
      <c r="D283" s="10" t="str">
        <f>VLOOKUP(B283,Catalogue!$A$1:$F$51,3,)</f>
        <v>Beverages</v>
      </c>
      <c r="E283" s="14">
        <v>14</v>
      </c>
      <c r="F283" s="14" t="s">
        <v>13</v>
      </c>
      <c r="G283" s="14" t="s">
        <v>12</v>
      </c>
      <c r="H283" s="10">
        <f>VLOOKUP(B283,Catalogue!$A$1:$F$51,5,)</f>
        <v>71</v>
      </c>
      <c r="I283" s="10">
        <f>VLOOKUP(B283,Catalogue!$A$1:$F$51,6,)</f>
        <v>79.52</v>
      </c>
      <c r="J283" s="11">
        <f t="shared" si="24"/>
        <v>994</v>
      </c>
      <c r="K283" s="11">
        <f t="shared" si="25"/>
        <v>1113.28</v>
      </c>
      <c r="L283" s="12">
        <f t="shared" si="26"/>
        <v>119.27999999999997</v>
      </c>
      <c r="M283" s="21">
        <f t="shared" si="27"/>
        <v>9</v>
      </c>
      <c r="N283" s="21" t="str">
        <f t="shared" si="28"/>
        <v>Oct</v>
      </c>
      <c r="O283" s="21">
        <f t="shared" si="29"/>
        <v>2023</v>
      </c>
    </row>
    <row r="284" spans="1:15" ht="13.8" x14ac:dyDescent="0.25">
      <c r="A284" s="9">
        <v>45209</v>
      </c>
      <c r="B284" s="10" t="s">
        <v>45</v>
      </c>
      <c r="C284" s="10" t="str">
        <f>VLOOKUP(B284,Catalogue!$A$1:$F$51,2,)</f>
        <v>Coca-Cola Can</v>
      </c>
      <c r="D284" s="10" t="str">
        <f>VLOOKUP(B284,Catalogue!$A$1:$F$51,3,)</f>
        <v>Beverages</v>
      </c>
      <c r="E284" s="10">
        <v>7</v>
      </c>
      <c r="F284" s="10" t="s">
        <v>13</v>
      </c>
      <c r="G284" s="10" t="s">
        <v>12</v>
      </c>
      <c r="H284" s="10">
        <f>VLOOKUP(B284,Catalogue!$A$1:$F$51,5,)</f>
        <v>136</v>
      </c>
      <c r="I284" s="10">
        <f>VLOOKUP(B284,Catalogue!$A$1:$F$51,6,)</f>
        <v>179.52</v>
      </c>
      <c r="J284" s="11">
        <f t="shared" si="24"/>
        <v>952</v>
      </c>
      <c r="K284" s="11">
        <f t="shared" si="25"/>
        <v>1256.6400000000001</v>
      </c>
      <c r="L284" s="12">
        <f t="shared" si="26"/>
        <v>304.6400000000001</v>
      </c>
      <c r="M284" s="21">
        <f t="shared" si="27"/>
        <v>10</v>
      </c>
      <c r="N284" s="21" t="str">
        <f t="shared" si="28"/>
        <v>Oct</v>
      </c>
      <c r="O284" s="21">
        <f t="shared" si="29"/>
        <v>2023</v>
      </c>
    </row>
    <row r="285" spans="1:15" ht="13.8" x14ac:dyDescent="0.25">
      <c r="A285" s="13">
        <v>45210</v>
      </c>
      <c r="B285" s="14" t="s">
        <v>87</v>
      </c>
      <c r="C285" s="10" t="str">
        <f>VLOOKUP(B285,Catalogue!$A$1:$F$51,2,)</f>
        <v>Haldiram's Bhujia</v>
      </c>
      <c r="D285" s="10" t="str">
        <f>VLOOKUP(B285,Catalogue!$A$1:$F$51,3,)</f>
        <v>Packaged Foods</v>
      </c>
      <c r="E285" s="14">
        <v>10</v>
      </c>
      <c r="F285" s="14" t="s">
        <v>11</v>
      </c>
      <c r="G285" s="14" t="s">
        <v>11</v>
      </c>
      <c r="H285" s="10">
        <f>VLOOKUP(B285,Catalogue!$A$1:$F$51,5,)</f>
        <v>12</v>
      </c>
      <c r="I285" s="10">
        <f>VLOOKUP(B285,Catalogue!$A$1:$F$51,6,)</f>
        <v>16.920000000000002</v>
      </c>
      <c r="J285" s="11">
        <f t="shared" si="24"/>
        <v>120</v>
      </c>
      <c r="K285" s="11">
        <f t="shared" si="25"/>
        <v>169.20000000000002</v>
      </c>
      <c r="L285" s="12">
        <f t="shared" si="26"/>
        <v>49.200000000000017</v>
      </c>
      <c r="M285" s="21">
        <f t="shared" si="27"/>
        <v>11</v>
      </c>
      <c r="N285" s="21" t="str">
        <f t="shared" si="28"/>
        <v>Oct</v>
      </c>
      <c r="O285" s="21">
        <f t="shared" si="29"/>
        <v>2023</v>
      </c>
    </row>
    <row r="286" spans="1:15" ht="13.8" x14ac:dyDescent="0.25">
      <c r="A286" s="9">
        <v>45211</v>
      </c>
      <c r="B286" s="10" t="s">
        <v>24</v>
      </c>
      <c r="C286" s="10" t="str">
        <f>VLOOKUP(B286,Catalogue!$A$1:$F$51,2,)</f>
        <v>Nivea Body Lotion</v>
      </c>
      <c r="D286" s="10" t="str">
        <f>VLOOKUP(B286,Catalogue!$A$1:$F$51,3,)</f>
        <v>Personal Care</v>
      </c>
      <c r="E286" s="10">
        <v>17</v>
      </c>
      <c r="F286" s="10" t="s">
        <v>10</v>
      </c>
      <c r="G286" s="10" t="s">
        <v>12</v>
      </c>
      <c r="H286" s="10">
        <f>VLOOKUP(B286,Catalogue!$A$1:$F$51,5,)</f>
        <v>71</v>
      </c>
      <c r="I286" s="10">
        <f>VLOOKUP(B286,Catalogue!$A$1:$F$51,6,)</f>
        <v>80.23</v>
      </c>
      <c r="J286" s="11">
        <f t="shared" si="24"/>
        <v>1207</v>
      </c>
      <c r="K286" s="11">
        <f t="shared" si="25"/>
        <v>1363.91</v>
      </c>
      <c r="L286" s="12">
        <f t="shared" si="26"/>
        <v>156.91000000000008</v>
      </c>
      <c r="M286" s="21">
        <f t="shared" si="27"/>
        <v>12</v>
      </c>
      <c r="N286" s="21" t="str">
        <f t="shared" si="28"/>
        <v>Oct</v>
      </c>
      <c r="O286" s="21">
        <f t="shared" si="29"/>
        <v>2023</v>
      </c>
    </row>
    <row r="287" spans="1:15" ht="13.8" x14ac:dyDescent="0.25">
      <c r="A287" s="13">
        <v>45212</v>
      </c>
      <c r="B287" s="14" t="s">
        <v>104</v>
      </c>
      <c r="C287" s="10" t="str">
        <f>VLOOKUP(B287,Catalogue!$A$1:$F$51,2,)</f>
        <v>Surf Excel Detergent</v>
      </c>
      <c r="D287" s="10" t="str">
        <f>VLOOKUP(B287,Catalogue!$A$1:$F$51,3,)</f>
        <v>Household Cleaning</v>
      </c>
      <c r="E287" s="14">
        <v>17</v>
      </c>
      <c r="F287" s="14" t="s">
        <v>10</v>
      </c>
      <c r="G287" s="14" t="s">
        <v>11</v>
      </c>
      <c r="H287" s="10">
        <f>VLOOKUP(B287,Catalogue!$A$1:$F$51,5,)</f>
        <v>124</v>
      </c>
      <c r="I287" s="10">
        <f>VLOOKUP(B287,Catalogue!$A$1:$F$51,6,)</f>
        <v>163.68</v>
      </c>
      <c r="J287" s="11">
        <f t="shared" si="24"/>
        <v>2108</v>
      </c>
      <c r="K287" s="11">
        <f t="shared" si="25"/>
        <v>2782.56</v>
      </c>
      <c r="L287" s="12">
        <f t="shared" si="26"/>
        <v>674.56</v>
      </c>
      <c r="M287" s="21">
        <f t="shared" si="27"/>
        <v>13</v>
      </c>
      <c r="N287" s="21" t="str">
        <f t="shared" si="28"/>
        <v>Oct</v>
      </c>
      <c r="O287" s="21">
        <f t="shared" si="29"/>
        <v>2023</v>
      </c>
    </row>
    <row r="288" spans="1:15" ht="13.8" x14ac:dyDescent="0.25">
      <c r="A288" s="9">
        <v>45213</v>
      </c>
      <c r="B288" s="10" t="s">
        <v>122</v>
      </c>
      <c r="C288" s="10" t="str">
        <f>VLOOKUP(B288,Catalogue!$A$1:$F$51,2,)</f>
        <v>Scotch-Brite Scrub Pad</v>
      </c>
      <c r="D288" s="10" t="str">
        <f>VLOOKUP(B288,Catalogue!$A$1:$F$51,3,)</f>
        <v>Household Cleaning</v>
      </c>
      <c r="E288" s="10">
        <v>20</v>
      </c>
      <c r="F288" s="10" t="s">
        <v>11</v>
      </c>
      <c r="G288" s="10" t="s">
        <v>12</v>
      </c>
      <c r="H288" s="10">
        <f>VLOOKUP(B288,Catalogue!$A$1:$F$51,5,)</f>
        <v>12</v>
      </c>
      <c r="I288" s="10">
        <f>VLOOKUP(B288,Catalogue!$A$1:$F$51,6,)</f>
        <v>13.44</v>
      </c>
      <c r="J288" s="11">
        <f t="shared" si="24"/>
        <v>240</v>
      </c>
      <c r="K288" s="11">
        <f t="shared" si="25"/>
        <v>268.8</v>
      </c>
      <c r="L288" s="12">
        <f t="shared" si="26"/>
        <v>28.800000000000011</v>
      </c>
      <c r="M288" s="21">
        <f t="shared" si="27"/>
        <v>14</v>
      </c>
      <c r="N288" s="21" t="str">
        <f t="shared" si="28"/>
        <v>Oct</v>
      </c>
      <c r="O288" s="21">
        <f t="shared" si="29"/>
        <v>2023</v>
      </c>
    </row>
    <row r="289" spans="1:15" ht="13.8" x14ac:dyDescent="0.25">
      <c r="A289" s="13">
        <v>45214</v>
      </c>
      <c r="B289" s="14" t="s">
        <v>55</v>
      </c>
      <c r="C289" s="10" t="str">
        <f>VLOOKUP(B289,Catalogue!$A$1:$F$51,2,)</f>
        <v>Tropicana Orange Juice</v>
      </c>
      <c r="D289" s="10" t="str">
        <f>VLOOKUP(B289,Catalogue!$A$1:$F$51,3,)</f>
        <v>Beverages</v>
      </c>
      <c r="E289" s="14">
        <v>13</v>
      </c>
      <c r="F289" s="14" t="s">
        <v>10</v>
      </c>
      <c r="G289" s="14" t="s">
        <v>11</v>
      </c>
      <c r="H289" s="10">
        <f>VLOOKUP(B289,Catalogue!$A$1:$F$51,5,)</f>
        <v>98</v>
      </c>
      <c r="I289" s="10">
        <f>VLOOKUP(B289,Catalogue!$A$1:$F$51,6,)</f>
        <v>110.74</v>
      </c>
      <c r="J289" s="11">
        <f t="shared" si="24"/>
        <v>1274</v>
      </c>
      <c r="K289" s="11">
        <f t="shared" si="25"/>
        <v>1439.62</v>
      </c>
      <c r="L289" s="12">
        <f t="shared" si="26"/>
        <v>165.61999999999989</v>
      </c>
      <c r="M289" s="21">
        <f t="shared" si="27"/>
        <v>15</v>
      </c>
      <c r="N289" s="21" t="str">
        <f t="shared" si="28"/>
        <v>Oct</v>
      </c>
      <c r="O289" s="21">
        <f t="shared" si="29"/>
        <v>2023</v>
      </c>
    </row>
    <row r="290" spans="1:15" ht="13.8" x14ac:dyDescent="0.25">
      <c r="A290" s="9">
        <v>45215</v>
      </c>
      <c r="B290" s="10" t="s">
        <v>78</v>
      </c>
      <c r="C290" s="10" t="str">
        <f>VLOOKUP(B290,Catalogue!$A$1:$F$51,2,)</f>
        <v>Sunfeast Biscuits</v>
      </c>
      <c r="D290" s="10" t="str">
        <f>VLOOKUP(B290,Catalogue!$A$1:$F$51,3,)</f>
        <v>Packaged Foods</v>
      </c>
      <c r="E290" s="10">
        <v>4</v>
      </c>
      <c r="F290" s="10" t="s">
        <v>10</v>
      </c>
      <c r="G290" s="10" t="s">
        <v>12</v>
      </c>
      <c r="H290" s="10">
        <f>VLOOKUP(B290,Catalogue!$A$1:$F$51,5,)</f>
        <v>10</v>
      </c>
      <c r="I290" s="10">
        <f>VLOOKUP(B290,Catalogue!$A$1:$F$51,6,)</f>
        <v>11.2</v>
      </c>
      <c r="J290" s="11">
        <f t="shared" si="24"/>
        <v>40</v>
      </c>
      <c r="K290" s="11">
        <f t="shared" si="25"/>
        <v>44.8</v>
      </c>
      <c r="L290" s="12">
        <f t="shared" si="26"/>
        <v>4.7999999999999972</v>
      </c>
      <c r="M290" s="21">
        <f t="shared" si="27"/>
        <v>16</v>
      </c>
      <c r="N290" s="21" t="str">
        <f t="shared" si="28"/>
        <v>Oct</v>
      </c>
      <c r="O290" s="21">
        <f t="shared" si="29"/>
        <v>2023</v>
      </c>
    </row>
    <row r="291" spans="1:15" ht="13.8" x14ac:dyDescent="0.25">
      <c r="A291" s="13">
        <v>45216</v>
      </c>
      <c r="B291" s="14" t="s">
        <v>74</v>
      </c>
      <c r="C291" s="10" t="str">
        <f>VLOOKUP(B291,Catalogue!$A$1:$F$51,2,)</f>
        <v>Maggi Noodles</v>
      </c>
      <c r="D291" s="10" t="str">
        <f>VLOOKUP(B291,Catalogue!$A$1:$F$51,3,)</f>
        <v>Packaged Foods</v>
      </c>
      <c r="E291" s="14">
        <v>3</v>
      </c>
      <c r="F291" s="14" t="s">
        <v>11</v>
      </c>
      <c r="G291" s="14" t="s">
        <v>12</v>
      </c>
      <c r="H291" s="10">
        <f>VLOOKUP(B291,Catalogue!$A$1:$F$51,5,)</f>
        <v>16</v>
      </c>
      <c r="I291" s="10">
        <f>VLOOKUP(B291,Catalogue!$A$1:$F$51,6,)</f>
        <v>21.12</v>
      </c>
      <c r="J291" s="11">
        <f t="shared" si="24"/>
        <v>48</v>
      </c>
      <c r="K291" s="11">
        <f t="shared" si="25"/>
        <v>63.36</v>
      </c>
      <c r="L291" s="12">
        <f t="shared" si="26"/>
        <v>15.36</v>
      </c>
      <c r="M291" s="21">
        <f t="shared" si="27"/>
        <v>17</v>
      </c>
      <c r="N291" s="21" t="str">
        <f t="shared" si="28"/>
        <v>Oct</v>
      </c>
      <c r="O291" s="21">
        <f t="shared" si="29"/>
        <v>2023</v>
      </c>
    </row>
    <row r="292" spans="1:15" ht="13.8" x14ac:dyDescent="0.25">
      <c r="A292" s="9">
        <v>45217</v>
      </c>
      <c r="B292" s="10" t="s">
        <v>159</v>
      </c>
      <c r="C292" s="10" t="str">
        <f>VLOOKUP(B292,Catalogue!$A$1:$F$51,2,)</f>
        <v>Premier Facial Tissues</v>
      </c>
      <c r="D292" s="10" t="str">
        <f>VLOOKUP(B292,Catalogue!$A$1:$F$51,3,)</f>
        <v>Paper &amp; Essentials</v>
      </c>
      <c r="E292" s="10">
        <v>12</v>
      </c>
      <c r="F292" s="10" t="s">
        <v>13</v>
      </c>
      <c r="G292" s="10" t="s">
        <v>11</v>
      </c>
      <c r="H292" s="10">
        <f>VLOOKUP(B292,Catalogue!$A$1:$F$51,5,)</f>
        <v>136</v>
      </c>
      <c r="I292" s="10">
        <f>VLOOKUP(B292,Catalogue!$A$1:$F$51,6,)</f>
        <v>183.6</v>
      </c>
      <c r="J292" s="11">
        <f t="shared" si="24"/>
        <v>1632</v>
      </c>
      <c r="K292" s="11">
        <f t="shared" si="25"/>
        <v>2203.1999999999998</v>
      </c>
      <c r="L292" s="12">
        <f t="shared" si="26"/>
        <v>571.19999999999982</v>
      </c>
      <c r="M292" s="21">
        <f t="shared" si="27"/>
        <v>18</v>
      </c>
      <c r="N292" s="21" t="str">
        <f t="shared" si="28"/>
        <v>Oct</v>
      </c>
      <c r="O292" s="21">
        <f t="shared" si="29"/>
        <v>2023</v>
      </c>
    </row>
    <row r="293" spans="1:15" ht="13.8" x14ac:dyDescent="0.25">
      <c r="A293" s="13">
        <v>45218</v>
      </c>
      <c r="B293" s="14" t="s">
        <v>64</v>
      </c>
      <c r="C293" s="10" t="str">
        <f>VLOOKUP(B293,Catalogue!$A$1:$F$51,2,)</f>
        <v>Nestlé Iced Tea</v>
      </c>
      <c r="D293" s="10" t="str">
        <f>VLOOKUP(B293,Catalogue!$A$1:$F$51,3,)</f>
        <v>Beverages</v>
      </c>
      <c r="E293" s="14">
        <v>2</v>
      </c>
      <c r="F293" s="14" t="s">
        <v>13</v>
      </c>
      <c r="G293" s="14" t="s">
        <v>12</v>
      </c>
      <c r="H293" s="10">
        <f>VLOOKUP(B293,Catalogue!$A$1:$F$51,5,)</f>
        <v>71</v>
      </c>
      <c r="I293" s="10">
        <f>VLOOKUP(B293,Catalogue!$A$1:$F$51,6,)</f>
        <v>79.52</v>
      </c>
      <c r="J293" s="11">
        <f t="shared" si="24"/>
        <v>142</v>
      </c>
      <c r="K293" s="11">
        <f t="shared" si="25"/>
        <v>159.04</v>
      </c>
      <c r="L293" s="12">
        <f t="shared" si="26"/>
        <v>17.039999999999992</v>
      </c>
      <c r="M293" s="21">
        <f t="shared" si="27"/>
        <v>19</v>
      </c>
      <c r="N293" s="21" t="str">
        <f t="shared" si="28"/>
        <v>Oct</v>
      </c>
      <c r="O293" s="21">
        <f t="shared" si="29"/>
        <v>2023</v>
      </c>
    </row>
    <row r="294" spans="1:15" ht="13.8" x14ac:dyDescent="0.25">
      <c r="A294" s="9">
        <v>45219</v>
      </c>
      <c r="B294" s="10" t="s">
        <v>96</v>
      </c>
      <c r="C294" s="10" t="str">
        <f>VLOOKUP(B294,Catalogue!$A$1:$F$51,2,)</f>
        <v>Britannia Cake</v>
      </c>
      <c r="D294" s="10" t="str">
        <f>VLOOKUP(B294,Catalogue!$A$1:$F$51,3,)</f>
        <v>Packaged Foods</v>
      </c>
      <c r="E294" s="10">
        <v>5</v>
      </c>
      <c r="F294" s="10" t="s">
        <v>11</v>
      </c>
      <c r="G294" s="10" t="s">
        <v>12</v>
      </c>
      <c r="H294" s="10">
        <f>VLOOKUP(B294,Catalogue!$A$1:$F$51,5,)</f>
        <v>44</v>
      </c>
      <c r="I294" s="10">
        <f>VLOOKUP(B294,Catalogue!$A$1:$F$51,6,)</f>
        <v>48.4</v>
      </c>
      <c r="J294" s="11">
        <f t="shared" si="24"/>
        <v>220</v>
      </c>
      <c r="K294" s="11">
        <f t="shared" si="25"/>
        <v>242</v>
      </c>
      <c r="L294" s="12">
        <f t="shared" si="26"/>
        <v>22</v>
      </c>
      <c r="M294" s="21">
        <f t="shared" si="27"/>
        <v>20</v>
      </c>
      <c r="N294" s="21" t="str">
        <f t="shared" si="28"/>
        <v>Oct</v>
      </c>
      <c r="O294" s="21">
        <f t="shared" si="29"/>
        <v>2023</v>
      </c>
    </row>
    <row r="295" spans="1:15" ht="13.8" x14ac:dyDescent="0.25">
      <c r="A295" s="13">
        <v>45220</v>
      </c>
      <c r="B295" s="14" t="s">
        <v>108</v>
      </c>
      <c r="C295" s="10" t="str">
        <f>VLOOKUP(B295,Catalogue!$A$1:$F$51,2,)</f>
        <v>Vim Dishwash Bar</v>
      </c>
      <c r="D295" s="10" t="str">
        <f>VLOOKUP(B295,Catalogue!$A$1:$F$51,3,)</f>
        <v>Household Cleaning</v>
      </c>
      <c r="E295" s="14">
        <v>13</v>
      </c>
      <c r="F295" s="14" t="s">
        <v>10</v>
      </c>
      <c r="G295" s="14" t="s">
        <v>11</v>
      </c>
      <c r="H295" s="10">
        <f>VLOOKUP(B295,Catalogue!$A$1:$F$51,5,)</f>
        <v>10</v>
      </c>
      <c r="I295" s="10">
        <f>VLOOKUP(B295,Catalogue!$A$1:$F$51,6,)</f>
        <v>11.2</v>
      </c>
      <c r="J295" s="11">
        <f t="shared" si="24"/>
        <v>130</v>
      </c>
      <c r="K295" s="11">
        <f t="shared" si="25"/>
        <v>145.6</v>
      </c>
      <c r="L295" s="12">
        <f t="shared" si="26"/>
        <v>15.599999999999994</v>
      </c>
      <c r="M295" s="21">
        <f t="shared" si="27"/>
        <v>21</v>
      </c>
      <c r="N295" s="21" t="str">
        <f t="shared" si="28"/>
        <v>Oct</v>
      </c>
      <c r="O295" s="21">
        <f t="shared" si="29"/>
        <v>2023</v>
      </c>
    </row>
    <row r="296" spans="1:15" ht="13.8" x14ac:dyDescent="0.25">
      <c r="A296" s="9">
        <v>45221</v>
      </c>
      <c r="B296" s="10" t="s">
        <v>138</v>
      </c>
      <c r="C296" s="10" t="str">
        <f>VLOOKUP(B296,Catalogue!$A$1:$F$51,2,)</f>
        <v>Sofy Pantyliners</v>
      </c>
      <c r="D296" s="10" t="str">
        <f>VLOOKUP(B296,Catalogue!$A$1:$F$51,3,)</f>
        <v>Paper &amp; Essentials</v>
      </c>
      <c r="E296" s="10">
        <v>18</v>
      </c>
      <c r="F296" s="10" t="s">
        <v>10</v>
      </c>
      <c r="G296" s="10" t="s">
        <v>12</v>
      </c>
      <c r="H296" s="10">
        <f>VLOOKUP(B296,Catalogue!$A$1:$F$51,5,)</f>
        <v>71</v>
      </c>
      <c r="I296" s="10">
        <f>VLOOKUP(B296,Catalogue!$A$1:$F$51,6,)</f>
        <v>79.52</v>
      </c>
      <c r="J296" s="11">
        <f t="shared" si="24"/>
        <v>1278</v>
      </c>
      <c r="K296" s="11">
        <f t="shared" si="25"/>
        <v>1431.36</v>
      </c>
      <c r="L296" s="12">
        <f t="shared" si="26"/>
        <v>153.3599999999999</v>
      </c>
      <c r="M296" s="21">
        <f t="shared" si="27"/>
        <v>22</v>
      </c>
      <c r="N296" s="21" t="str">
        <f t="shared" si="28"/>
        <v>Oct</v>
      </c>
      <c r="O296" s="21">
        <f t="shared" si="29"/>
        <v>2023</v>
      </c>
    </row>
    <row r="297" spans="1:15" ht="13.8" x14ac:dyDescent="0.25">
      <c r="A297" s="13">
        <v>45222</v>
      </c>
      <c r="B297" s="14" t="s">
        <v>134</v>
      </c>
      <c r="C297" s="10" t="str">
        <f>VLOOKUP(B297,Catalogue!$A$1:$F$51,2,)</f>
        <v>Whisper Sanitary Pads</v>
      </c>
      <c r="D297" s="10" t="str">
        <f>VLOOKUP(B297,Catalogue!$A$1:$F$51,3,)</f>
        <v>Paper &amp; Essentials</v>
      </c>
      <c r="E297" s="14">
        <v>7</v>
      </c>
      <c r="F297" s="14" t="s">
        <v>11</v>
      </c>
      <c r="G297" s="14" t="s">
        <v>11</v>
      </c>
      <c r="H297" s="10">
        <f>VLOOKUP(B297,Catalogue!$A$1:$F$51,5,)</f>
        <v>44</v>
      </c>
      <c r="I297" s="10">
        <f>VLOOKUP(B297,Catalogue!$A$1:$F$51,6,)</f>
        <v>58.08</v>
      </c>
      <c r="J297" s="11">
        <f t="shared" si="24"/>
        <v>308</v>
      </c>
      <c r="K297" s="11">
        <f t="shared" si="25"/>
        <v>406.56</v>
      </c>
      <c r="L297" s="12">
        <f t="shared" si="26"/>
        <v>98.56</v>
      </c>
      <c r="M297" s="21">
        <f t="shared" si="27"/>
        <v>23</v>
      </c>
      <c r="N297" s="21" t="str">
        <f t="shared" si="28"/>
        <v>Oct</v>
      </c>
      <c r="O297" s="21">
        <f t="shared" si="29"/>
        <v>2023</v>
      </c>
    </row>
    <row r="298" spans="1:15" ht="13.8" x14ac:dyDescent="0.25">
      <c r="A298" s="9">
        <v>45223</v>
      </c>
      <c r="B298" s="10" t="s">
        <v>61</v>
      </c>
      <c r="C298" s="10" t="str">
        <f>VLOOKUP(B298,Catalogue!$A$1:$F$51,2,)</f>
        <v>Frooti Mango Drink</v>
      </c>
      <c r="D298" s="10" t="str">
        <f>VLOOKUP(B298,Catalogue!$A$1:$F$51,3,)</f>
        <v>Beverages</v>
      </c>
      <c r="E298" s="10">
        <v>4</v>
      </c>
      <c r="F298" s="10" t="s">
        <v>10</v>
      </c>
      <c r="G298" s="10" t="s">
        <v>12</v>
      </c>
      <c r="H298" s="10">
        <f>VLOOKUP(B298,Catalogue!$A$1:$F$51,5,)</f>
        <v>44</v>
      </c>
      <c r="I298" s="10">
        <f>VLOOKUP(B298,Catalogue!$A$1:$F$51,6,)</f>
        <v>72.599999999999994</v>
      </c>
      <c r="J298" s="11">
        <f t="shared" si="24"/>
        <v>176</v>
      </c>
      <c r="K298" s="11">
        <f t="shared" si="25"/>
        <v>290.39999999999998</v>
      </c>
      <c r="L298" s="12">
        <f t="shared" si="26"/>
        <v>114.39999999999998</v>
      </c>
      <c r="M298" s="21">
        <f t="shared" si="27"/>
        <v>24</v>
      </c>
      <c r="N298" s="21" t="str">
        <f t="shared" si="28"/>
        <v>Oct</v>
      </c>
      <c r="O298" s="21">
        <f t="shared" si="29"/>
        <v>2023</v>
      </c>
    </row>
    <row r="299" spans="1:15" ht="13.8" x14ac:dyDescent="0.25">
      <c r="A299" s="13">
        <v>45224</v>
      </c>
      <c r="B299" s="14" t="s">
        <v>27</v>
      </c>
      <c r="C299" s="10" t="str">
        <f>VLOOKUP(B299,Catalogue!$A$1:$F$51,2,)</f>
        <v>Gillette Shaving Foam</v>
      </c>
      <c r="D299" s="10" t="str">
        <f>VLOOKUP(B299,Catalogue!$A$1:$F$51,3,)</f>
        <v>Personal Care</v>
      </c>
      <c r="E299" s="14">
        <v>1</v>
      </c>
      <c r="F299" s="14" t="s">
        <v>10</v>
      </c>
      <c r="G299" s="14" t="s">
        <v>11</v>
      </c>
      <c r="H299" s="10">
        <f>VLOOKUP(B299,Catalogue!$A$1:$F$51,5,)</f>
        <v>133</v>
      </c>
      <c r="I299" s="10">
        <f>VLOOKUP(B299,Catalogue!$A$1:$F$51,6,)</f>
        <v>187.53</v>
      </c>
      <c r="J299" s="11">
        <f t="shared" si="24"/>
        <v>133</v>
      </c>
      <c r="K299" s="11">
        <f t="shared" si="25"/>
        <v>187.53</v>
      </c>
      <c r="L299" s="12">
        <f t="shared" si="26"/>
        <v>54.53</v>
      </c>
      <c r="M299" s="21">
        <f t="shared" si="27"/>
        <v>25</v>
      </c>
      <c r="N299" s="21" t="str">
        <f t="shared" si="28"/>
        <v>Oct</v>
      </c>
      <c r="O299" s="21">
        <f t="shared" si="29"/>
        <v>2023</v>
      </c>
    </row>
    <row r="300" spans="1:15" ht="13.8" x14ac:dyDescent="0.25">
      <c r="A300" s="9">
        <v>45225</v>
      </c>
      <c r="B300" s="10" t="s">
        <v>156</v>
      </c>
      <c r="C300" s="10" t="str">
        <f>VLOOKUP(B300,Catalogue!$A$1:$F$51,2,)</f>
        <v>Everteen Wipes</v>
      </c>
      <c r="D300" s="10" t="str">
        <f>VLOOKUP(B300,Catalogue!$A$1:$F$51,3,)</f>
        <v>Paper &amp; Essentials</v>
      </c>
      <c r="E300" s="10">
        <v>6</v>
      </c>
      <c r="F300" s="10" t="s">
        <v>11</v>
      </c>
      <c r="G300" s="10" t="s">
        <v>12</v>
      </c>
      <c r="H300" s="10">
        <f>VLOOKUP(B300,Catalogue!$A$1:$F$51,5,)</f>
        <v>123</v>
      </c>
      <c r="I300" s="10">
        <f>VLOOKUP(B300,Catalogue!$A$1:$F$51,6,)</f>
        <v>135.30000000000001</v>
      </c>
      <c r="J300" s="11">
        <f t="shared" si="24"/>
        <v>738</v>
      </c>
      <c r="K300" s="11">
        <f t="shared" si="25"/>
        <v>811.80000000000007</v>
      </c>
      <c r="L300" s="12">
        <f t="shared" si="26"/>
        <v>73.800000000000068</v>
      </c>
      <c r="M300" s="21">
        <f t="shared" si="27"/>
        <v>26</v>
      </c>
      <c r="N300" s="21" t="str">
        <f t="shared" si="28"/>
        <v>Oct</v>
      </c>
      <c r="O300" s="21">
        <f t="shared" si="29"/>
        <v>2023</v>
      </c>
    </row>
    <row r="301" spans="1:15" ht="13.8" x14ac:dyDescent="0.25">
      <c r="A301" s="13">
        <v>45226</v>
      </c>
      <c r="B301" s="14" t="s">
        <v>119</v>
      </c>
      <c r="C301" s="10" t="str">
        <f>VLOOKUP(B301,Catalogue!$A$1:$F$51,2,)</f>
        <v>Rin Bar</v>
      </c>
      <c r="D301" s="10" t="str">
        <f>VLOOKUP(B301,Catalogue!$A$1:$F$51,3,)</f>
        <v>Household Cleaning</v>
      </c>
      <c r="E301" s="14">
        <v>16</v>
      </c>
      <c r="F301" s="14" t="s">
        <v>13</v>
      </c>
      <c r="G301" s="14" t="s">
        <v>12</v>
      </c>
      <c r="H301" s="10">
        <f>VLOOKUP(B301,Catalogue!$A$1:$F$51,5,)</f>
        <v>136</v>
      </c>
      <c r="I301" s="10">
        <f>VLOOKUP(B301,Catalogue!$A$1:$F$51,6,)</f>
        <v>224.4</v>
      </c>
      <c r="J301" s="11">
        <f t="shared" si="24"/>
        <v>2176</v>
      </c>
      <c r="K301" s="11">
        <f t="shared" si="25"/>
        <v>3590.4</v>
      </c>
      <c r="L301" s="12">
        <f t="shared" si="26"/>
        <v>1414.4</v>
      </c>
      <c r="M301" s="21">
        <f t="shared" si="27"/>
        <v>27</v>
      </c>
      <c r="N301" s="21" t="str">
        <f t="shared" si="28"/>
        <v>Oct</v>
      </c>
      <c r="O301" s="21">
        <f t="shared" si="29"/>
        <v>2023</v>
      </c>
    </row>
    <row r="302" spans="1:15" ht="13.8" x14ac:dyDescent="0.25">
      <c r="A302" s="9">
        <v>45227</v>
      </c>
      <c r="B302" s="10" t="s">
        <v>36</v>
      </c>
      <c r="C302" s="10" t="str">
        <f>VLOOKUP(B302,Catalogue!$A$1:$F$51,2,)</f>
        <v>Himalaya Face Wash</v>
      </c>
      <c r="D302" s="10" t="str">
        <f>VLOOKUP(B302,Catalogue!$A$1:$F$51,3,)</f>
        <v>Personal Care</v>
      </c>
      <c r="E302" s="10">
        <v>3</v>
      </c>
      <c r="F302" s="10" t="s">
        <v>13</v>
      </c>
      <c r="G302" s="10" t="s">
        <v>11</v>
      </c>
      <c r="H302" s="10">
        <f>VLOOKUP(B302,Catalogue!$A$1:$F$51,5,)</f>
        <v>16</v>
      </c>
      <c r="I302" s="10">
        <f>VLOOKUP(B302,Catalogue!$A$1:$F$51,6,)</f>
        <v>17.600000000000001</v>
      </c>
      <c r="J302" s="11">
        <f t="shared" si="24"/>
        <v>48</v>
      </c>
      <c r="K302" s="11">
        <f t="shared" si="25"/>
        <v>52.800000000000004</v>
      </c>
      <c r="L302" s="12">
        <f t="shared" si="26"/>
        <v>4.8000000000000043</v>
      </c>
      <c r="M302" s="21">
        <f t="shared" si="27"/>
        <v>28</v>
      </c>
      <c r="N302" s="21" t="str">
        <f t="shared" si="28"/>
        <v>Oct</v>
      </c>
      <c r="O302" s="21">
        <f t="shared" si="29"/>
        <v>2023</v>
      </c>
    </row>
    <row r="303" spans="1:15" ht="13.8" x14ac:dyDescent="0.25">
      <c r="A303" s="13">
        <v>45228</v>
      </c>
      <c r="B303" s="14" t="s">
        <v>14</v>
      </c>
      <c r="C303" s="10" t="str">
        <f>VLOOKUP(B303,Catalogue!$A$1:$F$51,2,)</f>
        <v>Dove Soap</v>
      </c>
      <c r="D303" s="10" t="str">
        <f>VLOOKUP(B303,Catalogue!$A$1:$F$51,3,)</f>
        <v>Personal Care</v>
      </c>
      <c r="E303" s="14">
        <v>16</v>
      </c>
      <c r="F303" s="14" t="s">
        <v>11</v>
      </c>
      <c r="G303" s="14" t="s">
        <v>12</v>
      </c>
      <c r="H303" s="10">
        <f>VLOOKUP(B303,Catalogue!$A$1:$F$51,5,)</f>
        <v>98</v>
      </c>
      <c r="I303" s="10">
        <f>VLOOKUP(B303,Catalogue!$A$1:$F$51,6,)</f>
        <v>129.36000000000001</v>
      </c>
      <c r="J303" s="11">
        <f t="shared" si="24"/>
        <v>1568</v>
      </c>
      <c r="K303" s="11">
        <f t="shared" si="25"/>
        <v>2069.7600000000002</v>
      </c>
      <c r="L303" s="12">
        <f t="shared" si="26"/>
        <v>501.76000000000022</v>
      </c>
      <c r="M303" s="21">
        <f t="shared" si="27"/>
        <v>29</v>
      </c>
      <c r="N303" s="21" t="str">
        <f t="shared" si="28"/>
        <v>Oct</v>
      </c>
      <c r="O303" s="21">
        <f t="shared" si="29"/>
        <v>2023</v>
      </c>
    </row>
    <row r="304" spans="1:15" ht="13.8" x14ac:dyDescent="0.25">
      <c r="A304" s="9">
        <v>45229</v>
      </c>
      <c r="B304" s="10" t="s">
        <v>69</v>
      </c>
      <c r="C304" s="10" t="str">
        <f>VLOOKUP(B304,Catalogue!$A$1:$F$51,2,)</f>
        <v>Amul Kool Flavored Milk</v>
      </c>
      <c r="D304" s="10" t="str">
        <f>VLOOKUP(B304,Catalogue!$A$1:$F$51,3,)</f>
        <v>Beverages</v>
      </c>
      <c r="E304" s="10">
        <v>2</v>
      </c>
      <c r="F304" s="10" t="s">
        <v>10</v>
      </c>
      <c r="G304" s="10" t="s">
        <v>12</v>
      </c>
      <c r="H304" s="10">
        <f>VLOOKUP(B304,Catalogue!$A$1:$F$51,5,)</f>
        <v>124</v>
      </c>
      <c r="I304" s="10">
        <f>VLOOKUP(B304,Catalogue!$A$1:$F$51,6,)</f>
        <v>167.4</v>
      </c>
      <c r="J304" s="11">
        <f t="shared" si="24"/>
        <v>248</v>
      </c>
      <c r="K304" s="11">
        <f t="shared" si="25"/>
        <v>334.8</v>
      </c>
      <c r="L304" s="12">
        <f t="shared" si="26"/>
        <v>86.800000000000011</v>
      </c>
      <c r="M304" s="21">
        <f t="shared" si="27"/>
        <v>30</v>
      </c>
      <c r="N304" s="21" t="str">
        <f t="shared" si="28"/>
        <v>Oct</v>
      </c>
      <c r="O304" s="21">
        <f t="shared" si="29"/>
        <v>2023</v>
      </c>
    </row>
    <row r="305" spans="1:15" ht="13.8" x14ac:dyDescent="0.25">
      <c r="A305" s="13">
        <v>45230</v>
      </c>
      <c r="B305" s="14" t="s">
        <v>131</v>
      </c>
      <c r="C305" s="10" t="str">
        <f>VLOOKUP(B305,Catalogue!$A$1:$F$51,2,)</f>
        <v>Odonil Room Freshener</v>
      </c>
      <c r="D305" s="10" t="str">
        <f>VLOOKUP(B305,Catalogue!$A$1:$F$51,3,)</f>
        <v>Household Cleaning</v>
      </c>
      <c r="E305" s="14">
        <v>19</v>
      </c>
      <c r="F305" s="14" t="s">
        <v>10</v>
      </c>
      <c r="G305" s="14" t="s">
        <v>11</v>
      </c>
      <c r="H305" s="10">
        <f>VLOOKUP(B305,Catalogue!$A$1:$F$51,5,)</f>
        <v>105</v>
      </c>
      <c r="I305" s="10">
        <f>VLOOKUP(B305,Catalogue!$A$1:$F$51,6,)</f>
        <v>153.30000000000001</v>
      </c>
      <c r="J305" s="11">
        <f t="shared" si="24"/>
        <v>1995</v>
      </c>
      <c r="K305" s="11">
        <f t="shared" si="25"/>
        <v>2912.7000000000003</v>
      </c>
      <c r="L305" s="12">
        <f t="shared" si="26"/>
        <v>917.70000000000027</v>
      </c>
      <c r="M305" s="21">
        <f t="shared" si="27"/>
        <v>31</v>
      </c>
      <c r="N305" s="21" t="str">
        <f t="shared" si="28"/>
        <v>Oct</v>
      </c>
      <c r="O305" s="21">
        <f t="shared" si="29"/>
        <v>2023</v>
      </c>
    </row>
    <row r="306" spans="1:15" ht="13.8" x14ac:dyDescent="0.25">
      <c r="A306" s="9">
        <v>45231</v>
      </c>
      <c r="B306" s="10" t="s">
        <v>156</v>
      </c>
      <c r="C306" s="10" t="str">
        <f>VLOOKUP(B306,Catalogue!$A$1:$F$51,2,)</f>
        <v>Everteen Wipes</v>
      </c>
      <c r="D306" s="10" t="str">
        <f>VLOOKUP(B306,Catalogue!$A$1:$F$51,3,)</f>
        <v>Paper &amp; Essentials</v>
      </c>
      <c r="E306" s="10">
        <v>19</v>
      </c>
      <c r="F306" s="10" t="s">
        <v>11</v>
      </c>
      <c r="G306" s="10" t="s">
        <v>12</v>
      </c>
      <c r="H306" s="10">
        <f>VLOOKUP(B306,Catalogue!$A$1:$F$51,5,)</f>
        <v>123</v>
      </c>
      <c r="I306" s="10">
        <f>VLOOKUP(B306,Catalogue!$A$1:$F$51,6,)</f>
        <v>135.30000000000001</v>
      </c>
      <c r="J306" s="11">
        <f t="shared" si="24"/>
        <v>2337</v>
      </c>
      <c r="K306" s="11">
        <f t="shared" si="25"/>
        <v>2570.7000000000003</v>
      </c>
      <c r="L306" s="12">
        <f t="shared" si="26"/>
        <v>233.70000000000027</v>
      </c>
      <c r="M306" s="21">
        <f t="shared" si="27"/>
        <v>1</v>
      </c>
      <c r="N306" s="21" t="str">
        <f t="shared" si="28"/>
        <v>Nov</v>
      </c>
      <c r="O306" s="21">
        <f t="shared" si="29"/>
        <v>2023</v>
      </c>
    </row>
    <row r="307" spans="1:15" ht="13.8" x14ac:dyDescent="0.25">
      <c r="A307" s="13">
        <v>45232</v>
      </c>
      <c r="B307" s="14" t="s">
        <v>84</v>
      </c>
      <c r="C307" s="10" t="str">
        <f>VLOOKUP(B307,Catalogue!$A$1:$F$51,2,)</f>
        <v>MTR Ready Curry</v>
      </c>
      <c r="D307" s="10" t="str">
        <f>VLOOKUP(B307,Catalogue!$A$1:$F$51,3,)</f>
        <v>Packaged Foods</v>
      </c>
      <c r="E307" s="14">
        <v>11</v>
      </c>
      <c r="F307" s="14" t="s">
        <v>10</v>
      </c>
      <c r="G307" s="14" t="s">
        <v>11</v>
      </c>
      <c r="H307" s="10">
        <f>VLOOKUP(B307,Catalogue!$A$1:$F$51,5,)</f>
        <v>136</v>
      </c>
      <c r="I307" s="10">
        <f>VLOOKUP(B307,Catalogue!$A$1:$F$51,6,)</f>
        <v>153.68</v>
      </c>
      <c r="J307" s="11">
        <f t="shared" si="24"/>
        <v>1496</v>
      </c>
      <c r="K307" s="11">
        <f t="shared" si="25"/>
        <v>1690.48</v>
      </c>
      <c r="L307" s="12">
        <f t="shared" si="26"/>
        <v>194.48000000000002</v>
      </c>
      <c r="M307" s="21">
        <f t="shared" si="27"/>
        <v>2</v>
      </c>
      <c r="N307" s="21" t="str">
        <f t="shared" si="28"/>
        <v>Nov</v>
      </c>
      <c r="O307" s="21">
        <f t="shared" si="29"/>
        <v>2023</v>
      </c>
    </row>
    <row r="308" spans="1:15" ht="13.8" x14ac:dyDescent="0.25">
      <c r="A308" s="9">
        <v>45233</v>
      </c>
      <c r="B308" s="10" t="s">
        <v>71</v>
      </c>
      <c r="C308" s="10" t="str">
        <f>VLOOKUP(B308,Catalogue!$A$1:$F$51,2,)</f>
        <v>Paper Boat Aam Panna</v>
      </c>
      <c r="D308" s="10" t="str">
        <f>VLOOKUP(B308,Catalogue!$A$1:$F$51,3,)</f>
        <v>Beverages</v>
      </c>
      <c r="E308" s="10">
        <v>3</v>
      </c>
      <c r="F308" s="10" t="s">
        <v>10</v>
      </c>
      <c r="G308" s="10" t="s">
        <v>12</v>
      </c>
      <c r="H308" s="10">
        <f>VLOOKUP(B308,Catalogue!$A$1:$F$51,5,)</f>
        <v>10</v>
      </c>
      <c r="I308" s="10">
        <f>VLOOKUP(B308,Catalogue!$A$1:$F$51,6,)</f>
        <v>14.600000000000001</v>
      </c>
      <c r="J308" s="11">
        <f t="shared" si="24"/>
        <v>30</v>
      </c>
      <c r="K308" s="11">
        <f t="shared" si="25"/>
        <v>43.800000000000004</v>
      </c>
      <c r="L308" s="12">
        <f t="shared" si="26"/>
        <v>13.800000000000004</v>
      </c>
      <c r="M308" s="21">
        <f t="shared" si="27"/>
        <v>3</v>
      </c>
      <c r="N308" s="21" t="str">
        <f t="shared" si="28"/>
        <v>Nov</v>
      </c>
      <c r="O308" s="21">
        <f t="shared" si="29"/>
        <v>2023</v>
      </c>
    </row>
    <row r="309" spans="1:15" ht="13.8" x14ac:dyDescent="0.25">
      <c r="A309" s="13">
        <v>45234</v>
      </c>
      <c r="B309" s="14" t="s">
        <v>144</v>
      </c>
      <c r="C309" s="10" t="str">
        <f>VLOOKUP(B309,Catalogue!$A$1:$F$51,2,)</f>
        <v>Origami Kitchen Towels</v>
      </c>
      <c r="D309" s="10" t="str">
        <f>VLOOKUP(B309,Catalogue!$A$1:$F$51,3,)</f>
        <v>Paper &amp; Essentials</v>
      </c>
      <c r="E309" s="14">
        <v>10</v>
      </c>
      <c r="F309" s="14" t="s">
        <v>11</v>
      </c>
      <c r="G309" s="14" t="s">
        <v>11</v>
      </c>
      <c r="H309" s="10">
        <f>VLOOKUP(B309,Catalogue!$A$1:$F$51,5,)</f>
        <v>124</v>
      </c>
      <c r="I309" s="10">
        <f>VLOOKUP(B309,Catalogue!$A$1:$F$51,6,)</f>
        <v>140.12</v>
      </c>
      <c r="J309" s="11">
        <f t="shared" si="24"/>
        <v>1240</v>
      </c>
      <c r="K309" s="11">
        <f t="shared" si="25"/>
        <v>1401.2</v>
      </c>
      <c r="L309" s="12">
        <f t="shared" si="26"/>
        <v>161.20000000000005</v>
      </c>
      <c r="M309" s="21">
        <f t="shared" si="27"/>
        <v>4</v>
      </c>
      <c r="N309" s="21" t="str">
        <f t="shared" si="28"/>
        <v>Nov</v>
      </c>
      <c r="O309" s="21">
        <f t="shared" si="29"/>
        <v>2023</v>
      </c>
    </row>
    <row r="310" spans="1:15" ht="13.8" x14ac:dyDescent="0.25">
      <c r="A310" s="9">
        <v>45235</v>
      </c>
      <c r="B310" s="10" t="s">
        <v>125</v>
      </c>
      <c r="C310" s="10" t="str">
        <f>VLOOKUP(B310,Catalogue!$A$1:$F$51,2,)</f>
        <v>Pril Dishwash Liquid</v>
      </c>
      <c r="D310" s="10" t="str">
        <f>VLOOKUP(B310,Catalogue!$A$1:$F$51,3,)</f>
        <v>Household Cleaning</v>
      </c>
      <c r="E310" s="10">
        <v>19</v>
      </c>
      <c r="F310" s="10" t="s">
        <v>13</v>
      </c>
      <c r="G310" s="10" t="s">
        <v>12</v>
      </c>
      <c r="H310" s="10">
        <f>VLOOKUP(B310,Catalogue!$A$1:$F$51,5,)</f>
        <v>63</v>
      </c>
      <c r="I310" s="10">
        <f>VLOOKUP(B310,Catalogue!$A$1:$F$51,6,)</f>
        <v>69.3</v>
      </c>
      <c r="J310" s="11">
        <f t="shared" si="24"/>
        <v>1197</v>
      </c>
      <c r="K310" s="11">
        <f t="shared" si="25"/>
        <v>1316.7</v>
      </c>
      <c r="L310" s="12">
        <f t="shared" si="26"/>
        <v>119.70000000000005</v>
      </c>
      <c r="M310" s="21">
        <f t="shared" si="27"/>
        <v>5</v>
      </c>
      <c r="N310" s="21" t="str">
        <f t="shared" si="28"/>
        <v>Nov</v>
      </c>
      <c r="O310" s="21">
        <f t="shared" si="29"/>
        <v>2023</v>
      </c>
    </row>
    <row r="311" spans="1:15" ht="13.8" x14ac:dyDescent="0.25">
      <c r="A311" s="13">
        <v>45236</v>
      </c>
      <c r="B311" s="14" t="s">
        <v>67</v>
      </c>
      <c r="C311" s="10" t="str">
        <f>VLOOKUP(B311,Catalogue!$A$1:$F$51,2,)</f>
        <v>Real Mixed Fruit Juice</v>
      </c>
      <c r="D311" s="10" t="str">
        <f>VLOOKUP(B311,Catalogue!$A$1:$F$51,3,)</f>
        <v>Beverages</v>
      </c>
      <c r="E311" s="14">
        <v>14</v>
      </c>
      <c r="F311" s="14" t="s">
        <v>13</v>
      </c>
      <c r="G311" s="14" t="s">
        <v>12</v>
      </c>
      <c r="H311" s="10">
        <f>VLOOKUP(B311,Catalogue!$A$1:$F$51,5,)</f>
        <v>133</v>
      </c>
      <c r="I311" s="10">
        <f>VLOOKUP(B311,Catalogue!$A$1:$F$51,6,)</f>
        <v>146.30000000000001</v>
      </c>
      <c r="J311" s="11">
        <f t="shared" si="24"/>
        <v>1862</v>
      </c>
      <c r="K311" s="11">
        <f t="shared" si="25"/>
        <v>2048.2000000000003</v>
      </c>
      <c r="L311" s="12">
        <f t="shared" si="26"/>
        <v>186.20000000000027</v>
      </c>
      <c r="M311" s="21">
        <f t="shared" si="27"/>
        <v>6</v>
      </c>
      <c r="N311" s="21" t="str">
        <f t="shared" si="28"/>
        <v>Nov</v>
      </c>
      <c r="O311" s="21">
        <f t="shared" si="29"/>
        <v>2023</v>
      </c>
    </row>
    <row r="312" spans="1:15" ht="13.8" x14ac:dyDescent="0.25">
      <c r="A312" s="9">
        <v>45237</v>
      </c>
      <c r="B312" s="10" t="s">
        <v>18</v>
      </c>
      <c r="C312" s="10" t="str">
        <f>VLOOKUP(B312,Catalogue!$A$1:$F$51,2,)</f>
        <v>Colgate Toothpaste</v>
      </c>
      <c r="D312" s="10" t="str">
        <f>VLOOKUP(B312,Catalogue!$A$1:$F$51,3,)</f>
        <v>Personal Care</v>
      </c>
      <c r="E312" s="10">
        <v>17</v>
      </c>
      <c r="F312" s="10" t="s">
        <v>11</v>
      </c>
      <c r="G312" s="10" t="s">
        <v>11</v>
      </c>
      <c r="H312" s="10">
        <f>VLOOKUP(B312,Catalogue!$A$1:$F$51,5,)</f>
        <v>105</v>
      </c>
      <c r="I312" s="10">
        <f>VLOOKUP(B312,Catalogue!$A$1:$F$51,6,)</f>
        <v>117.6</v>
      </c>
      <c r="J312" s="11">
        <f t="shared" si="24"/>
        <v>1785</v>
      </c>
      <c r="K312" s="11">
        <f t="shared" si="25"/>
        <v>1999.1999999999998</v>
      </c>
      <c r="L312" s="12">
        <f t="shared" si="26"/>
        <v>214.19999999999982</v>
      </c>
      <c r="M312" s="21">
        <f t="shared" si="27"/>
        <v>7</v>
      </c>
      <c r="N312" s="21" t="str">
        <f t="shared" si="28"/>
        <v>Nov</v>
      </c>
      <c r="O312" s="21">
        <f t="shared" si="29"/>
        <v>2023</v>
      </c>
    </row>
    <row r="313" spans="1:15" ht="13.8" x14ac:dyDescent="0.25">
      <c r="A313" s="13">
        <v>45238</v>
      </c>
      <c r="B313" s="14" t="s">
        <v>125</v>
      </c>
      <c r="C313" s="10" t="str">
        <f>VLOOKUP(B313,Catalogue!$A$1:$F$51,2,)</f>
        <v>Pril Dishwash Liquid</v>
      </c>
      <c r="D313" s="10" t="str">
        <f>VLOOKUP(B313,Catalogue!$A$1:$F$51,3,)</f>
        <v>Household Cleaning</v>
      </c>
      <c r="E313" s="14">
        <v>1</v>
      </c>
      <c r="F313" s="14" t="s">
        <v>10</v>
      </c>
      <c r="G313" s="14" t="s">
        <v>12</v>
      </c>
      <c r="H313" s="10">
        <f>VLOOKUP(B313,Catalogue!$A$1:$F$51,5,)</f>
        <v>63</v>
      </c>
      <c r="I313" s="10">
        <f>VLOOKUP(B313,Catalogue!$A$1:$F$51,6,)</f>
        <v>69.3</v>
      </c>
      <c r="J313" s="11">
        <f t="shared" si="24"/>
        <v>63</v>
      </c>
      <c r="K313" s="11">
        <f t="shared" si="25"/>
        <v>69.3</v>
      </c>
      <c r="L313" s="12">
        <f t="shared" si="26"/>
        <v>6.2999999999999972</v>
      </c>
      <c r="M313" s="21">
        <f t="shared" si="27"/>
        <v>8</v>
      </c>
      <c r="N313" s="21" t="str">
        <f t="shared" si="28"/>
        <v>Nov</v>
      </c>
      <c r="O313" s="21">
        <f t="shared" si="29"/>
        <v>2023</v>
      </c>
    </row>
    <row r="314" spans="1:15" ht="13.8" x14ac:dyDescent="0.25">
      <c r="A314" s="9">
        <v>45239</v>
      </c>
      <c r="B314" s="10" t="s">
        <v>58</v>
      </c>
      <c r="C314" s="10" t="str">
        <f>VLOOKUP(B314,Catalogue!$A$1:$F$51,2,)</f>
        <v>Minute Maid Pulpy</v>
      </c>
      <c r="D314" s="10" t="str">
        <f>VLOOKUP(B314,Catalogue!$A$1:$F$51,3,)</f>
        <v>Beverages</v>
      </c>
      <c r="E314" s="10">
        <v>12</v>
      </c>
      <c r="F314" s="10" t="s">
        <v>10</v>
      </c>
      <c r="G314" s="10" t="s">
        <v>12</v>
      </c>
      <c r="H314" s="10">
        <f>VLOOKUP(B314,Catalogue!$A$1:$F$51,5,)</f>
        <v>105</v>
      </c>
      <c r="I314" s="10">
        <f>VLOOKUP(B314,Catalogue!$A$1:$F$51,6,)</f>
        <v>148.05000000000001</v>
      </c>
      <c r="J314" s="11">
        <f t="shared" si="24"/>
        <v>1260</v>
      </c>
      <c r="K314" s="11">
        <f t="shared" si="25"/>
        <v>1776.6000000000001</v>
      </c>
      <c r="L314" s="12">
        <f t="shared" si="26"/>
        <v>516.60000000000014</v>
      </c>
      <c r="M314" s="21">
        <f t="shared" si="27"/>
        <v>9</v>
      </c>
      <c r="N314" s="21" t="str">
        <f t="shared" si="28"/>
        <v>Nov</v>
      </c>
      <c r="O314" s="21">
        <f t="shared" si="29"/>
        <v>2023</v>
      </c>
    </row>
    <row r="315" spans="1:15" ht="13.8" x14ac:dyDescent="0.25">
      <c r="A315" s="13">
        <v>45240</v>
      </c>
      <c r="B315" s="14" t="s">
        <v>36</v>
      </c>
      <c r="C315" s="10" t="str">
        <f>VLOOKUP(B315,Catalogue!$A$1:$F$51,2,)</f>
        <v>Himalaya Face Wash</v>
      </c>
      <c r="D315" s="10" t="str">
        <f>VLOOKUP(B315,Catalogue!$A$1:$F$51,3,)</f>
        <v>Personal Care</v>
      </c>
      <c r="E315" s="14">
        <v>4</v>
      </c>
      <c r="F315" s="14" t="s">
        <v>11</v>
      </c>
      <c r="G315" s="14" t="s">
        <v>11</v>
      </c>
      <c r="H315" s="10">
        <f>VLOOKUP(B315,Catalogue!$A$1:$F$51,5,)</f>
        <v>16</v>
      </c>
      <c r="I315" s="10">
        <f>VLOOKUP(B315,Catalogue!$A$1:$F$51,6,)</f>
        <v>17.600000000000001</v>
      </c>
      <c r="J315" s="11">
        <f t="shared" si="24"/>
        <v>64</v>
      </c>
      <c r="K315" s="11">
        <f t="shared" si="25"/>
        <v>70.400000000000006</v>
      </c>
      <c r="L315" s="12">
        <f t="shared" si="26"/>
        <v>6.4000000000000057</v>
      </c>
      <c r="M315" s="21">
        <f t="shared" si="27"/>
        <v>10</v>
      </c>
      <c r="N315" s="21" t="str">
        <f t="shared" si="28"/>
        <v>Nov</v>
      </c>
      <c r="O315" s="21">
        <f t="shared" si="29"/>
        <v>2023</v>
      </c>
    </row>
    <row r="316" spans="1:15" ht="13.8" x14ac:dyDescent="0.25">
      <c r="A316" s="9">
        <v>45241</v>
      </c>
      <c r="B316" s="10" t="s">
        <v>36</v>
      </c>
      <c r="C316" s="10" t="str">
        <f>VLOOKUP(B316,Catalogue!$A$1:$F$51,2,)</f>
        <v>Himalaya Face Wash</v>
      </c>
      <c r="D316" s="10" t="str">
        <f>VLOOKUP(B316,Catalogue!$A$1:$F$51,3,)</f>
        <v>Personal Care</v>
      </c>
      <c r="E316" s="10">
        <v>14</v>
      </c>
      <c r="F316" s="10" t="s">
        <v>10</v>
      </c>
      <c r="G316" s="10" t="s">
        <v>12</v>
      </c>
      <c r="H316" s="10">
        <f>VLOOKUP(B316,Catalogue!$A$1:$F$51,5,)</f>
        <v>16</v>
      </c>
      <c r="I316" s="10">
        <f>VLOOKUP(B316,Catalogue!$A$1:$F$51,6,)</f>
        <v>17.600000000000001</v>
      </c>
      <c r="J316" s="11">
        <f t="shared" si="24"/>
        <v>224</v>
      </c>
      <c r="K316" s="11">
        <f t="shared" si="25"/>
        <v>246.40000000000003</v>
      </c>
      <c r="L316" s="12">
        <f t="shared" si="26"/>
        <v>22.400000000000034</v>
      </c>
      <c r="M316" s="21">
        <f t="shared" si="27"/>
        <v>11</v>
      </c>
      <c r="N316" s="21" t="str">
        <f t="shared" si="28"/>
        <v>Nov</v>
      </c>
      <c r="O316" s="21">
        <f t="shared" si="29"/>
        <v>2023</v>
      </c>
    </row>
    <row r="317" spans="1:15" ht="13.8" x14ac:dyDescent="0.25">
      <c r="A317" s="13">
        <v>45242</v>
      </c>
      <c r="B317" s="14" t="s">
        <v>131</v>
      </c>
      <c r="C317" s="10" t="str">
        <f>VLOOKUP(B317,Catalogue!$A$1:$F$51,2,)</f>
        <v>Odonil Room Freshener</v>
      </c>
      <c r="D317" s="10" t="str">
        <f>VLOOKUP(B317,Catalogue!$A$1:$F$51,3,)</f>
        <v>Household Cleaning</v>
      </c>
      <c r="E317" s="14">
        <v>10</v>
      </c>
      <c r="F317" s="14" t="s">
        <v>10</v>
      </c>
      <c r="G317" s="14" t="s">
        <v>11</v>
      </c>
      <c r="H317" s="10">
        <f>VLOOKUP(B317,Catalogue!$A$1:$F$51,5,)</f>
        <v>105</v>
      </c>
      <c r="I317" s="10">
        <f>VLOOKUP(B317,Catalogue!$A$1:$F$51,6,)</f>
        <v>153.30000000000001</v>
      </c>
      <c r="J317" s="11">
        <f t="shared" si="24"/>
        <v>1050</v>
      </c>
      <c r="K317" s="11">
        <f t="shared" si="25"/>
        <v>1533</v>
      </c>
      <c r="L317" s="12">
        <f t="shared" si="26"/>
        <v>483</v>
      </c>
      <c r="M317" s="21">
        <f t="shared" si="27"/>
        <v>12</v>
      </c>
      <c r="N317" s="21" t="str">
        <f t="shared" si="28"/>
        <v>Nov</v>
      </c>
      <c r="O317" s="21">
        <f t="shared" si="29"/>
        <v>2023</v>
      </c>
    </row>
    <row r="318" spans="1:15" ht="13.8" x14ac:dyDescent="0.25">
      <c r="A318" s="9">
        <v>45243</v>
      </c>
      <c r="B318" s="10" t="s">
        <v>104</v>
      </c>
      <c r="C318" s="10" t="str">
        <f>VLOOKUP(B318,Catalogue!$A$1:$F$51,2,)</f>
        <v>Surf Excel Detergent</v>
      </c>
      <c r="D318" s="10" t="str">
        <f>VLOOKUP(B318,Catalogue!$A$1:$F$51,3,)</f>
        <v>Household Cleaning</v>
      </c>
      <c r="E318" s="10">
        <v>12</v>
      </c>
      <c r="F318" s="10" t="s">
        <v>11</v>
      </c>
      <c r="G318" s="10" t="s">
        <v>12</v>
      </c>
      <c r="H318" s="10">
        <f>VLOOKUP(B318,Catalogue!$A$1:$F$51,5,)</f>
        <v>124</v>
      </c>
      <c r="I318" s="10">
        <f>VLOOKUP(B318,Catalogue!$A$1:$F$51,6,)</f>
        <v>163.68</v>
      </c>
      <c r="J318" s="11">
        <f t="shared" si="24"/>
        <v>1488</v>
      </c>
      <c r="K318" s="11">
        <f t="shared" si="25"/>
        <v>1964.16</v>
      </c>
      <c r="L318" s="12">
        <f t="shared" si="26"/>
        <v>476.16000000000008</v>
      </c>
      <c r="M318" s="21">
        <f t="shared" si="27"/>
        <v>13</v>
      </c>
      <c r="N318" s="21" t="str">
        <f t="shared" si="28"/>
        <v>Nov</v>
      </c>
      <c r="O318" s="21">
        <f t="shared" si="29"/>
        <v>2023</v>
      </c>
    </row>
    <row r="319" spans="1:15" ht="13.8" x14ac:dyDescent="0.25">
      <c r="A319" s="13">
        <v>45244</v>
      </c>
      <c r="B319" s="14" t="s">
        <v>69</v>
      </c>
      <c r="C319" s="10" t="str">
        <f>VLOOKUP(B319,Catalogue!$A$1:$F$51,2,)</f>
        <v>Amul Kool Flavored Milk</v>
      </c>
      <c r="D319" s="10" t="str">
        <f>VLOOKUP(B319,Catalogue!$A$1:$F$51,3,)</f>
        <v>Beverages</v>
      </c>
      <c r="E319" s="14">
        <v>12</v>
      </c>
      <c r="F319" s="14" t="s">
        <v>13</v>
      </c>
      <c r="G319" s="14" t="s">
        <v>11</v>
      </c>
      <c r="H319" s="10">
        <f>VLOOKUP(B319,Catalogue!$A$1:$F$51,5,)</f>
        <v>124</v>
      </c>
      <c r="I319" s="10">
        <f>VLOOKUP(B319,Catalogue!$A$1:$F$51,6,)</f>
        <v>167.4</v>
      </c>
      <c r="J319" s="11">
        <f t="shared" si="24"/>
        <v>1488</v>
      </c>
      <c r="K319" s="11">
        <f t="shared" si="25"/>
        <v>2008.8000000000002</v>
      </c>
      <c r="L319" s="12">
        <f t="shared" si="26"/>
        <v>520.80000000000018</v>
      </c>
      <c r="M319" s="21">
        <f t="shared" si="27"/>
        <v>14</v>
      </c>
      <c r="N319" s="21" t="str">
        <f t="shared" si="28"/>
        <v>Nov</v>
      </c>
      <c r="O319" s="21">
        <f t="shared" si="29"/>
        <v>2023</v>
      </c>
    </row>
    <row r="320" spans="1:15" ht="13.8" x14ac:dyDescent="0.25">
      <c r="A320" s="9">
        <v>45245</v>
      </c>
      <c r="B320" s="10" t="s">
        <v>61</v>
      </c>
      <c r="C320" s="10" t="str">
        <f>VLOOKUP(B320,Catalogue!$A$1:$F$51,2,)</f>
        <v>Frooti Mango Drink</v>
      </c>
      <c r="D320" s="10" t="str">
        <f>VLOOKUP(B320,Catalogue!$A$1:$F$51,3,)</f>
        <v>Beverages</v>
      </c>
      <c r="E320" s="10">
        <v>8</v>
      </c>
      <c r="F320" s="10" t="s">
        <v>13</v>
      </c>
      <c r="G320" s="10" t="s">
        <v>12</v>
      </c>
      <c r="H320" s="10">
        <f>VLOOKUP(B320,Catalogue!$A$1:$F$51,5,)</f>
        <v>44</v>
      </c>
      <c r="I320" s="10">
        <f>VLOOKUP(B320,Catalogue!$A$1:$F$51,6,)</f>
        <v>72.599999999999994</v>
      </c>
      <c r="J320" s="11">
        <f t="shared" si="24"/>
        <v>352</v>
      </c>
      <c r="K320" s="11">
        <f t="shared" si="25"/>
        <v>580.79999999999995</v>
      </c>
      <c r="L320" s="12">
        <f t="shared" si="26"/>
        <v>228.79999999999995</v>
      </c>
      <c r="M320" s="21">
        <f t="shared" si="27"/>
        <v>15</v>
      </c>
      <c r="N320" s="21" t="str">
        <f t="shared" si="28"/>
        <v>Nov</v>
      </c>
      <c r="O320" s="21">
        <f t="shared" si="29"/>
        <v>2023</v>
      </c>
    </row>
    <row r="321" spans="1:15" ht="13.8" x14ac:dyDescent="0.25">
      <c r="A321" s="13">
        <v>45246</v>
      </c>
      <c r="B321" s="14" t="s">
        <v>58</v>
      </c>
      <c r="C321" s="10" t="str">
        <f>VLOOKUP(B321,Catalogue!$A$1:$F$51,2,)</f>
        <v>Minute Maid Pulpy</v>
      </c>
      <c r="D321" s="10" t="str">
        <f>VLOOKUP(B321,Catalogue!$A$1:$F$51,3,)</f>
        <v>Beverages</v>
      </c>
      <c r="E321" s="14">
        <v>19</v>
      </c>
      <c r="F321" s="14" t="s">
        <v>11</v>
      </c>
      <c r="G321" s="14" t="s">
        <v>12</v>
      </c>
      <c r="H321" s="10">
        <f>VLOOKUP(B321,Catalogue!$A$1:$F$51,5,)</f>
        <v>105</v>
      </c>
      <c r="I321" s="10">
        <f>VLOOKUP(B321,Catalogue!$A$1:$F$51,6,)</f>
        <v>148.05000000000001</v>
      </c>
      <c r="J321" s="11">
        <f t="shared" si="24"/>
        <v>1995</v>
      </c>
      <c r="K321" s="11">
        <f t="shared" si="25"/>
        <v>2812.9500000000003</v>
      </c>
      <c r="L321" s="12">
        <f t="shared" si="26"/>
        <v>817.95000000000027</v>
      </c>
      <c r="M321" s="21">
        <f t="shared" si="27"/>
        <v>16</v>
      </c>
      <c r="N321" s="21" t="str">
        <f t="shared" si="28"/>
        <v>Nov</v>
      </c>
      <c r="O321" s="21">
        <f t="shared" si="29"/>
        <v>2023</v>
      </c>
    </row>
    <row r="322" spans="1:15" ht="13.8" x14ac:dyDescent="0.25">
      <c r="A322" s="9">
        <v>45247</v>
      </c>
      <c r="B322" s="10" t="s">
        <v>18</v>
      </c>
      <c r="C322" s="10" t="str">
        <f>VLOOKUP(B322,Catalogue!$A$1:$F$51,2,)</f>
        <v>Colgate Toothpaste</v>
      </c>
      <c r="D322" s="10" t="str">
        <f>VLOOKUP(B322,Catalogue!$A$1:$F$51,3,)</f>
        <v>Personal Care</v>
      </c>
      <c r="E322" s="10">
        <v>3</v>
      </c>
      <c r="F322" s="10" t="s">
        <v>10</v>
      </c>
      <c r="G322" s="10" t="s">
        <v>11</v>
      </c>
      <c r="H322" s="10">
        <f>VLOOKUP(B322,Catalogue!$A$1:$F$51,5,)</f>
        <v>105</v>
      </c>
      <c r="I322" s="10">
        <f>VLOOKUP(B322,Catalogue!$A$1:$F$51,6,)</f>
        <v>117.6</v>
      </c>
      <c r="J322" s="11">
        <f t="shared" ref="J322:J385" si="30">E322*H322</f>
        <v>315</v>
      </c>
      <c r="K322" s="11">
        <f t="shared" ref="K322:K385" si="31">E322*I322</f>
        <v>352.79999999999995</v>
      </c>
      <c r="L322" s="12">
        <f t="shared" si="26"/>
        <v>37.799999999999955</v>
      </c>
      <c r="M322" s="21">
        <f t="shared" si="27"/>
        <v>17</v>
      </c>
      <c r="N322" s="21" t="str">
        <f t="shared" si="28"/>
        <v>Nov</v>
      </c>
      <c r="O322" s="21">
        <f t="shared" si="29"/>
        <v>2023</v>
      </c>
    </row>
    <row r="323" spans="1:15" ht="13.8" x14ac:dyDescent="0.25">
      <c r="A323" s="13">
        <v>45248</v>
      </c>
      <c r="B323" s="14" t="s">
        <v>30</v>
      </c>
      <c r="C323" s="10" t="str">
        <f>VLOOKUP(B323,Catalogue!$A$1:$F$51,2,)</f>
        <v>Pantene Shampoo</v>
      </c>
      <c r="D323" s="10" t="str">
        <f>VLOOKUP(B323,Catalogue!$A$1:$F$51,3,)</f>
        <v>Personal Care</v>
      </c>
      <c r="E323" s="14">
        <v>4</v>
      </c>
      <c r="F323" s="14" t="s">
        <v>10</v>
      </c>
      <c r="G323" s="14" t="s">
        <v>12</v>
      </c>
      <c r="H323" s="10">
        <f>VLOOKUP(B323,Catalogue!$A$1:$F$51,5,)</f>
        <v>124</v>
      </c>
      <c r="I323" s="10">
        <f>VLOOKUP(B323,Catalogue!$A$1:$F$51,6,)</f>
        <v>204.60000000000002</v>
      </c>
      <c r="J323" s="11">
        <f t="shared" si="30"/>
        <v>496</v>
      </c>
      <c r="K323" s="11">
        <f t="shared" si="31"/>
        <v>818.40000000000009</v>
      </c>
      <c r="L323" s="12">
        <f t="shared" ref="L323:L386" si="32">K323-J323</f>
        <v>322.40000000000009</v>
      </c>
      <c r="M323" s="21">
        <f t="shared" ref="M323:M386" si="33">DAY(A323)</f>
        <v>18</v>
      </c>
      <c r="N323" s="21" t="str">
        <f t="shared" ref="N323:N386" si="34">TEXT(A323,"mmm")</f>
        <v>Nov</v>
      </c>
      <c r="O323" s="21">
        <f t="shared" ref="O323:O386" si="35">YEAR(A323)</f>
        <v>2023</v>
      </c>
    </row>
    <row r="324" spans="1:15" ht="13.8" x14ac:dyDescent="0.25">
      <c r="A324" s="9">
        <v>45249</v>
      </c>
      <c r="B324" s="10" t="s">
        <v>21</v>
      </c>
      <c r="C324" s="10" t="str">
        <f>VLOOKUP(B324,Catalogue!$A$1:$F$51,2,)</f>
        <v>Lifebuoy Handwash</v>
      </c>
      <c r="D324" s="10" t="str">
        <f>VLOOKUP(B324,Catalogue!$A$1:$F$51,3,)</f>
        <v>Personal Care</v>
      </c>
      <c r="E324" s="10">
        <v>13</v>
      </c>
      <c r="F324" s="10" t="s">
        <v>11</v>
      </c>
      <c r="G324" s="10" t="s">
        <v>12</v>
      </c>
      <c r="H324" s="10">
        <f>VLOOKUP(B324,Catalogue!$A$1:$F$51,5,)</f>
        <v>44</v>
      </c>
      <c r="I324" s="10">
        <f>VLOOKUP(B324,Catalogue!$A$1:$F$51,6,)</f>
        <v>50.16</v>
      </c>
      <c r="J324" s="11">
        <f t="shared" si="30"/>
        <v>572</v>
      </c>
      <c r="K324" s="11">
        <f t="shared" si="31"/>
        <v>652.07999999999993</v>
      </c>
      <c r="L324" s="12">
        <f t="shared" si="32"/>
        <v>80.079999999999927</v>
      </c>
      <c r="M324" s="21">
        <f t="shared" si="33"/>
        <v>19</v>
      </c>
      <c r="N324" s="21" t="str">
        <f t="shared" si="34"/>
        <v>Nov</v>
      </c>
      <c r="O324" s="21">
        <f t="shared" si="35"/>
        <v>2023</v>
      </c>
    </row>
    <row r="325" spans="1:15" ht="13.8" x14ac:dyDescent="0.25">
      <c r="A325" s="13">
        <v>45250</v>
      </c>
      <c r="B325" s="14" t="s">
        <v>81</v>
      </c>
      <c r="C325" s="10" t="str">
        <f>VLOOKUP(B325,Catalogue!$A$1:$F$51,2,)</f>
        <v>Nestlé Cerelac</v>
      </c>
      <c r="D325" s="10" t="str">
        <f>VLOOKUP(B325,Catalogue!$A$1:$F$51,3,)</f>
        <v>Packaged Foods</v>
      </c>
      <c r="E325" s="14">
        <v>18</v>
      </c>
      <c r="F325" s="14" t="s">
        <v>10</v>
      </c>
      <c r="G325" s="14" t="s">
        <v>11</v>
      </c>
      <c r="H325" s="10">
        <f>VLOOKUP(B325,Catalogue!$A$1:$F$51,5,)</f>
        <v>123</v>
      </c>
      <c r="I325" s="10">
        <f>VLOOKUP(B325,Catalogue!$A$1:$F$51,6,)</f>
        <v>140.22</v>
      </c>
      <c r="J325" s="11">
        <f t="shared" si="30"/>
        <v>2214</v>
      </c>
      <c r="K325" s="11">
        <f t="shared" si="31"/>
        <v>2523.96</v>
      </c>
      <c r="L325" s="12">
        <f t="shared" si="32"/>
        <v>309.96000000000004</v>
      </c>
      <c r="M325" s="21">
        <f t="shared" si="33"/>
        <v>20</v>
      </c>
      <c r="N325" s="21" t="str">
        <f t="shared" si="34"/>
        <v>Nov</v>
      </c>
      <c r="O325" s="21">
        <f t="shared" si="35"/>
        <v>2023</v>
      </c>
    </row>
    <row r="326" spans="1:15" ht="13.8" x14ac:dyDescent="0.25">
      <c r="A326" s="9">
        <v>45251</v>
      </c>
      <c r="B326" s="10" t="s">
        <v>33</v>
      </c>
      <c r="C326" s="10" t="str">
        <f>VLOOKUP(B326,Catalogue!$A$1:$F$51,2,)</f>
        <v>Dettol Antiseptic Liquid</v>
      </c>
      <c r="D326" s="10" t="str">
        <f>VLOOKUP(B326,Catalogue!$A$1:$F$51,3,)</f>
        <v>Personal Care</v>
      </c>
      <c r="E326" s="10">
        <v>20</v>
      </c>
      <c r="F326" s="10" t="s">
        <v>10</v>
      </c>
      <c r="G326" s="10" t="s">
        <v>12</v>
      </c>
      <c r="H326" s="10">
        <f>VLOOKUP(B326,Catalogue!$A$1:$F$51,5,)</f>
        <v>10</v>
      </c>
      <c r="I326" s="10">
        <f>VLOOKUP(B326,Catalogue!$A$1:$F$51,6,)</f>
        <v>11.2</v>
      </c>
      <c r="J326" s="11">
        <f t="shared" si="30"/>
        <v>200</v>
      </c>
      <c r="K326" s="11">
        <f t="shared" si="31"/>
        <v>224</v>
      </c>
      <c r="L326" s="12">
        <f t="shared" si="32"/>
        <v>24</v>
      </c>
      <c r="M326" s="21">
        <f t="shared" si="33"/>
        <v>21</v>
      </c>
      <c r="N326" s="21" t="str">
        <f t="shared" si="34"/>
        <v>Nov</v>
      </c>
      <c r="O326" s="21">
        <f t="shared" si="35"/>
        <v>2023</v>
      </c>
    </row>
    <row r="327" spans="1:15" ht="13.8" x14ac:dyDescent="0.25">
      <c r="A327" s="13">
        <v>45252</v>
      </c>
      <c r="B327" s="14" t="s">
        <v>147</v>
      </c>
      <c r="C327" s="10" t="str">
        <f>VLOOKUP(B327,Catalogue!$A$1:$F$51,2,)</f>
        <v>Stayfree Ultra</v>
      </c>
      <c r="D327" s="10" t="str">
        <f>VLOOKUP(B327,Catalogue!$A$1:$F$51,3,)</f>
        <v>Paper &amp; Essentials</v>
      </c>
      <c r="E327" s="14">
        <v>17</v>
      </c>
      <c r="F327" s="14" t="s">
        <v>11</v>
      </c>
      <c r="G327" s="14" t="s">
        <v>11</v>
      </c>
      <c r="H327" s="10">
        <f>VLOOKUP(B327,Catalogue!$A$1:$F$51,5,)</f>
        <v>10</v>
      </c>
      <c r="I327" s="10">
        <f>VLOOKUP(B327,Catalogue!$A$1:$F$51,6,)</f>
        <v>14.100000000000001</v>
      </c>
      <c r="J327" s="11">
        <f t="shared" si="30"/>
        <v>170</v>
      </c>
      <c r="K327" s="11">
        <f t="shared" si="31"/>
        <v>239.70000000000002</v>
      </c>
      <c r="L327" s="12">
        <f t="shared" si="32"/>
        <v>69.700000000000017</v>
      </c>
      <c r="M327" s="21">
        <f t="shared" si="33"/>
        <v>22</v>
      </c>
      <c r="N327" s="21" t="str">
        <f t="shared" si="34"/>
        <v>Nov</v>
      </c>
      <c r="O327" s="21">
        <f t="shared" si="35"/>
        <v>2023</v>
      </c>
    </row>
    <row r="328" spans="1:15" ht="13.8" x14ac:dyDescent="0.25">
      <c r="A328" s="9">
        <v>45253</v>
      </c>
      <c r="B328" s="10" t="s">
        <v>116</v>
      </c>
      <c r="C328" s="10" t="str">
        <f>VLOOKUP(B328,Catalogue!$A$1:$F$51,2,)</f>
        <v>Domex Disinfectant</v>
      </c>
      <c r="D328" s="10" t="str">
        <f>VLOOKUP(B328,Catalogue!$A$1:$F$51,3,)</f>
        <v>Household Cleaning</v>
      </c>
      <c r="E328" s="10">
        <v>5</v>
      </c>
      <c r="F328" s="10" t="s">
        <v>13</v>
      </c>
      <c r="G328" s="10" t="s">
        <v>12</v>
      </c>
      <c r="H328" s="10">
        <f>VLOOKUP(B328,Catalogue!$A$1:$F$51,5,)</f>
        <v>123</v>
      </c>
      <c r="I328" s="10">
        <f>VLOOKUP(B328,Catalogue!$A$1:$F$51,6,)</f>
        <v>173.43</v>
      </c>
      <c r="J328" s="11">
        <f t="shared" si="30"/>
        <v>615</v>
      </c>
      <c r="K328" s="11">
        <f t="shared" si="31"/>
        <v>867.15000000000009</v>
      </c>
      <c r="L328" s="12">
        <f t="shared" si="32"/>
        <v>252.15000000000009</v>
      </c>
      <c r="M328" s="21">
        <f t="shared" si="33"/>
        <v>23</v>
      </c>
      <c r="N328" s="21" t="str">
        <f t="shared" si="34"/>
        <v>Nov</v>
      </c>
      <c r="O328" s="21">
        <f t="shared" si="35"/>
        <v>2023</v>
      </c>
    </row>
    <row r="329" spans="1:15" ht="13.8" x14ac:dyDescent="0.25">
      <c r="A329" s="13">
        <v>45254</v>
      </c>
      <c r="B329" s="14" t="s">
        <v>99</v>
      </c>
      <c r="C329" s="10" t="str">
        <f>VLOOKUP(B329,Catalogue!$A$1:$F$51,2,)</f>
        <v>Yippee Noodles</v>
      </c>
      <c r="D329" s="10" t="str">
        <f>VLOOKUP(B329,Catalogue!$A$1:$F$51,3,)</f>
        <v>Packaged Foods</v>
      </c>
      <c r="E329" s="14">
        <v>4</v>
      </c>
      <c r="F329" s="14" t="s">
        <v>13</v>
      </c>
      <c r="G329" s="14" t="s">
        <v>11</v>
      </c>
      <c r="H329" s="10">
        <f>VLOOKUP(B329,Catalogue!$A$1:$F$51,5,)</f>
        <v>71</v>
      </c>
      <c r="I329" s="10">
        <f>VLOOKUP(B329,Catalogue!$A$1:$F$51,6,)</f>
        <v>95.85</v>
      </c>
      <c r="J329" s="11">
        <f t="shared" si="30"/>
        <v>284</v>
      </c>
      <c r="K329" s="11">
        <f t="shared" si="31"/>
        <v>383.4</v>
      </c>
      <c r="L329" s="12">
        <f t="shared" si="32"/>
        <v>99.399999999999977</v>
      </c>
      <c r="M329" s="21">
        <f t="shared" si="33"/>
        <v>24</v>
      </c>
      <c r="N329" s="21" t="str">
        <f t="shared" si="34"/>
        <v>Nov</v>
      </c>
      <c r="O329" s="21">
        <f t="shared" si="35"/>
        <v>2023</v>
      </c>
    </row>
    <row r="330" spans="1:15" ht="13.8" x14ac:dyDescent="0.25">
      <c r="A330" s="9">
        <v>45255</v>
      </c>
      <c r="B330" s="10" t="s">
        <v>33</v>
      </c>
      <c r="C330" s="10" t="str">
        <f>VLOOKUP(B330,Catalogue!$A$1:$F$51,2,)</f>
        <v>Dettol Antiseptic Liquid</v>
      </c>
      <c r="D330" s="10" t="str">
        <f>VLOOKUP(B330,Catalogue!$A$1:$F$51,3,)</f>
        <v>Personal Care</v>
      </c>
      <c r="E330" s="10">
        <v>16</v>
      </c>
      <c r="F330" s="10" t="s">
        <v>11</v>
      </c>
      <c r="G330" s="10" t="s">
        <v>12</v>
      </c>
      <c r="H330" s="10">
        <f>VLOOKUP(B330,Catalogue!$A$1:$F$51,5,)</f>
        <v>10</v>
      </c>
      <c r="I330" s="10">
        <f>VLOOKUP(B330,Catalogue!$A$1:$F$51,6,)</f>
        <v>11.2</v>
      </c>
      <c r="J330" s="11">
        <f t="shared" si="30"/>
        <v>160</v>
      </c>
      <c r="K330" s="11">
        <f t="shared" si="31"/>
        <v>179.2</v>
      </c>
      <c r="L330" s="12">
        <f t="shared" si="32"/>
        <v>19.199999999999989</v>
      </c>
      <c r="M330" s="21">
        <f t="shared" si="33"/>
        <v>25</v>
      </c>
      <c r="N330" s="21" t="str">
        <f t="shared" si="34"/>
        <v>Nov</v>
      </c>
      <c r="O330" s="21">
        <f t="shared" si="35"/>
        <v>2023</v>
      </c>
    </row>
    <row r="331" spans="1:15" ht="13.8" x14ac:dyDescent="0.25">
      <c r="A331" s="13">
        <v>45256</v>
      </c>
      <c r="B331" s="14" t="s">
        <v>147</v>
      </c>
      <c r="C331" s="10" t="str">
        <f>VLOOKUP(B331,Catalogue!$A$1:$F$51,2,)</f>
        <v>Stayfree Ultra</v>
      </c>
      <c r="D331" s="10" t="str">
        <f>VLOOKUP(B331,Catalogue!$A$1:$F$51,3,)</f>
        <v>Paper &amp; Essentials</v>
      </c>
      <c r="E331" s="14">
        <v>12</v>
      </c>
      <c r="F331" s="14" t="s">
        <v>10</v>
      </c>
      <c r="G331" s="14" t="s">
        <v>12</v>
      </c>
      <c r="H331" s="10">
        <f>VLOOKUP(B331,Catalogue!$A$1:$F$51,5,)</f>
        <v>10</v>
      </c>
      <c r="I331" s="10">
        <f>VLOOKUP(B331,Catalogue!$A$1:$F$51,6,)</f>
        <v>14.100000000000001</v>
      </c>
      <c r="J331" s="11">
        <f t="shared" si="30"/>
        <v>120</v>
      </c>
      <c r="K331" s="11">
        <f t="shared" si="31"/>
        <v>169.20000000000002</v>
      </c>
      <c r="L331" s="12">
        <f t="shared" si="32"/>
        <v>49.200000000000017</v>
      </c>
      <c r="M331" s="21">
        <f t="shared" si="33"/>
        <v>26</v>
      </c>
      <c r="N331" s="21" t="str">
        <f t="shared" si="34"/>
        <v>Nov</v>
      </c>
      <c r="O331" s="21">
        <f t="shared" si="35"/>
        <v>2023</v>
      </c>
    </row>
    <row r="332" spans="1:15" ht="13.8" x14ac:dyDescent="0.25">
      <c r="A332" s="9">
        <v>45257</v>
      </c>
      <c r="B332" s="10" t="s">
        <v>128</v>
      </c>
      <c r="C332" s="10" t="str">
        <f>VLOOKUP(B332,Catalogue!$A$1:$F$51,2,)</f>
        <v>Exo Dishwash Bar</v>
      </c>
      <c r="D332" s="10" t="str">
        <f>VLOOKUP(B332,Catalogue!$A$1:$F$51,3,)</f>
        <v>Household Cleaning</v>
      </c>
      <c r="E332" s="10">
        <v>7</v>
      </c>
      <c r="F332" s="10" t="s">
        <v>10</v>
      </c>
      <c r="G332" s="10" t="s">
        <v>11</v>
      </c>
      <c r="H332" s="10">
        <f>VLOOKUP(B332,Catalogue!$A$1:$F$51,5,)</f>
        <v>98</v>
      </c>
      <c r="I332" s="10">
        <f>VLOOKUP(B332,Catalogue!$A$1:$F$51,6,)</f>
        <v>132.30000000000001</v>
      </c>
      <c r="J332" s="11">
        <f t="shared" si="30"/>
        <v>686</v>
      </c>
      <c r="K332" s="11">
        <f t="shared" si="31"/>
        <v>926.10000000000014</v>
      </c>
      <c r="L332" s="12">
        <f t="shared" si="32"/>
        <v>240.10000000000014</v>
      </c>
      <c r="M332" s="21">
        <f t="shared" si="33"/>
        <v>27</v>
      </c>
      <c r="N332" s="21" t="str">
        <f t="shared" si="34"/>
        <v>Nov</v>
      </c>
      <c r="O332" s="21">
        <f t="shared" si="35"/>
        <v>2023</v>
      </c>
    </row>
    <row r="333" spans="1:15" ht="13.8" x14ac:dyDescent="0.25">
      <c r="A333" s="13">
        <v>45258</v>
      </c>
      <c r="B333" s="14" t="s">
        <v>49</v>
      </c>
      <c r="C333" s="10" t="str">
        <f>VLOOKUP(B333,Catalogue!$A$1:$F$51,2,)</f>
        <v>Pepsi Bottle</v>
      </c>
      <c r="D333" s="10" t="str">
        <f>VLOOKUP(B333,Catalogue!$A$1:$F$51,3,)</f>
        <v>Beverages</v>
      </c>
      <c r="E333" s="14">
        <v>9</v>
      </c>
      <c r="F333" s="14" t="s">
        <v>11</v>
      </c>
      <c r="G333" s="14" t="s">
        <v>12</v>
      </c>
      <c r="H333" s="10">
        <f>VLOOKUP(B333,Catalogue!$A$1:$F$51,5,)</f>
        <v>12</v>
      </c>
      <c r="I333" s="10">
        <f>VLOOKUP(B333,Catalogue!$A$1:$F$51,6,)</f>
        <v>13.44</v>
      </c>
      <c r="J333" s="11">
        <f t="shared" si="30"/>
        <v>108</v>
      </c>
      <c r="K333" s="11">
        <f t="shared" si="31"/>
        <v>120.96</v>
      </c>
      <c r="L333" s="12">
        <f t="shared" si="32"/>
        <v>12.959999999999994</v>
      </c>
      <c r="M333" s="21">
        <f t="shared" si="33"/>
        <v>28</v>
      </c>
      <c r="N333" s="21" t="str">
        <f t="shared" si="34"/>
        <v>Nov</v>
      </c>
      <c r="O333" s="21">
        <f t="shared" si="35"/>
        <v>2023</v>
      </c>
    </row>
    <row r="334" spans="1:15" ht="13.8" x14ac:dyDescent="0.25">
      <c r="A334" s="9">
        <v>45259</v>
      </c>
      <c r="B334" s="10" t="s">
        <v>141</v>
      </c>
      <c r="C334" s="10" t="str">
        <f>VLOOKUP(B334,Catalogue!$A$1:$F$51,2,)</f>
        <v>Kleenex Tissue Box</v>
      </c>
      <c r="D334" s="10" t="str">
        <f>VLOOKUP(B334,Catalogue!$A$1:$F$51,3,)</f>
        <v>Paper &amp; Essentials</v>
      </c>
      <c r="E334" s="10">
        <v>17</v>
      </c>
      <c r="F334" s="10" t="s">
        <v>10</v>
      </c>
      <c r="G334" s="10" t="s">
        <v>12</v>
      </c>
      <c r="H334" s="10">
        <f>VLOOKUP(B334,Catalogue!$A$1:$F$51,5,)</f>
        <v>133</v>
      </c>
      <c r="I334" s="10">
        <f>VLOOKUP(B334,Catalogue!$A$1:$F$51,6,)</f>
        <v>151.62</v>
      </c>
      <c r="J334" s="11">
        <f t="shared" si="30"/>
        <v>2261</v>
      </c>
      <c r="K334" s="11">
        <f t="shared" si="31"/>
        <v>2577.54</v>
      </c>
      <c r="L334" s="12">
        <f t="shared" si="32"/>
        <v>316.53999999999996</v>
      </c>
      <c r="M334" s="21">
        <f t="shared" si="33"/>
        <v>29</v>
      </c>
      <c r="N334" s="21" t="str">
        <f t="shared" si="34"/>
        <v>Nov</v>
      </c>
      <c r="O334" s="21">
        <f t="shared" si="35"/>
        <v>2023</v>
      </c>
    </row>
    <row r="335" spans="1:15" ht="13.8" x14ac:dyDescent="0.25">
      <c r="A335" s="13">
        <v>45260</v>
      </c>
      <c r="B335" s="14" t="s">
        <v>96</v>
      </c>
      <c r="C335" s="10" t="str">
        <f>VLOOKUP(B335,Catalogue!$A$1:$F$51,2,)</f>
        <v>Britannia Cake</v>
      </c>
      <c r="D335" s="10" t="str">
        <f>VLOOKUP(B335,Catalogue!$A$1:$F$51,3,)</f>
        <v>Packaged Foods</v>
      </c>
      <c r="E335" s="14">
        <v>3</v>
      </c>
      <c r="F335" s="14" t="s">
        <v>10</v>
      </c>
      <c r="G335" s="14" t="s">
        <v>11</v>
      </c>
      <c r="H335" s="10">
        <f>VLOOKUP(B335,Catalogue!$A$1:$F$51,5,)</f>
        <v>44</v>
      </c>
      <c r="I335" s="10">
        <f>VLOOKUP(B335,Catalogue!$A$1:$F$51,6,)</f>
        <v>48.4</v>
      </c>
      <c r="J335" s="11">
        <f t="shared" si="30"/>
        <v>132</v>
      </c>
      <c r="K335" s="11">
        <f t="shared" si="31"/>
        <v>145.19999999999999</v>
      </c>
      <c r="L335" s="12">
        <f t="shared" si="32"/>
        <v>13.199999999999989</v>
      </c>
      <c r="M335" s="21">
        <f t="shared" si="33"/>
        <v>30</v>
      </c>
      <c r="N335" s="21" t="str">
        <f t="shared" si="34"/>
        <v>Nov</v>
      </c>
      <c r="O335" s="21">
        <f t="shared" si="35"/>
        <v>2023</v>
      </c>
    </row>
    <row r="336" spans="1:15" ht="13.8" x14ac:dyDescent="0.25">
      <c r="A336" s="9">
        <v>45261</v>
      </c>
      <c r="B336" s="10" t="s">
        <v>67</v>
      </c>
      <c r="C336" s="10" t="str">
        <f>VLOOKUP(B336,Catalogue!$A$1:$F$51,2,)</f>
        <v>Real Mixed Fruit Juice</v>
      </c>
      <c r="D336" s="10" t="str">
        <f>VLOOKUP(B336,Catalogue!$A$1:$F$51,3,)</f>
        <v>Beverages</v>
      </c>
      <c r="E336" s="10">
        <v>14</v>
      </c>
      <c r="F336" s="10" t="s">
        <v>11</v>
      </c>
      <c r="G336" s="10" t="s">
        <v>12</v>
      </c>
      <c r="H336" s="10">
        <f>VLOOKUP(B336,Catalogue!$A$1:$F$51,5,)</f>
        <v>133</v>
      </c>
      <c r="I336" s="10">
        <f>VLOOKUP(B336,Catalogue!$A$1:$F$51,6,)</f>
        <v>146.30000000000001</v>
      </c>
      <c r="J336" s="11">
        <f t="shared" si="30"/>
        <v>1862</v>
      </c>
      <c r="K336" s="11">
        <f t="shared" si="31"/>
        <v>2048.2000000000003</v>
      </c>
      <c r="L336" s="12">
        <f t="shared" si="32"/>
        <v>186.20000000000027</v>
      </c>
      <c r="M336" s="21">
        <f t="shared" si="33"/>
        <v>1</v>
      </c>
      <c r="N336" s="21" t="str">
        <f t="shared" si="34"/>
        <v>Dec</v>
      </c>
      <c r="O336" s="21">
        <f t="shared" si="35"/>
        <v>2023</v>
      </c>
    </row>
    <row r="337" spans="1:15" ht="13.8" x14ac:dyDescent="0.25">
      <c r="A337" s="13">
        <v>45262</v>
      </c>
      <c r="B337" s="14" t="s">
        <v>67</v>
      </c>
      <c r="C337" s="10" t="str">
        <f>VLOOKUP(B337,Catalogue!$A$1:$F$51,2,)</f>
        <v>Real Mixed Fruit Juice</v>
      </c>
      <c r="D337" s="10" t="str">
        <f>VLOOKUP(B337,Catalogue!$A$1:$F$51,3,)</f>
        <v>Beverages</v>
      </c>
      <c r="E337" s="14">
        <v>6</v>
      </c>
      <c r="F337" s="14" t="s">
        <v>13</v>
      </c>
      <c r="G337" s="14" t="s">
        <v>11</v>
      </c>
      <c r="H337" s="10">
        <f>VLOOKUP(B337,Catalogue!$A$1:$F$51,5,)</f>
        <v>133</v>
      </c>
      <c r="I337" s="10">
        <f>VLOOKUP(B337,Catalogue!$A$1:$F$51,6,)</f>
        <v>146.30000000000001</v>
      </c>
      <c r="J337" s="11">
        <f t="shared" si="30"/>
        <v>798</v>
      </c>
      <c r="K337" s="11">
        <f t="shared" si="31"/>
        <v>877.80000000000007</v>
      </c>
      <c r="L337" s="12">
        <f t="shared" si="32"/>
        <v>79.800000000000068</v>
      </c>
      <c r="M337" s="21">
        <f t="shared" si="33"/>
        <v>2</v>
      </c>
      <c r="N337" s="21" t="str">
        <f t="shared" si="34"/>
        <v>Dec</v>
      </c>
      <c r="O337" s="21">
        <f t="shared" si="35"/>
        <v>2023</v>
      </c>
    </row>
    <row r="338" spans="1:15" ht="13.8" x14ac:dyDescent="0.25">
      <c r="A338" s="9">
        <v>45263</v>
      </c>
      <c r="B338" s="10" t="s">
        <v>125</v>
      </c>
      <c r="C338" s="10" t="str">
        <f>VLOOKUP(B338,Catalogue!$A$1:$F$51,2,)</f>
        <v>Pril Dishwash Liquid</v>
      </c>
      <c r="D338" s="10" t="str">
        <f>VLOOKUP(B338,Catalogue!$A$1:$F$51,3,)</f>
        <v>Household Cleaning</v>
      </c>
      <c r="E338" s="10">
        <v>10</v>
      </c>
      <c r="F338" s="10" t="s">
        <v>13</v>
      </c>
      <c r="G338" s="10" t="s">
        <v>12</v>
      </c>
      <c r="H338" s="10">
        <f>VLOOKUP(B338,Catalogue!$A$1:$F$51,5,)</f>
        <v>63</v>
      </c>
      <c r="I338" s="10">
        <f>VLOOKUP(B338,Catalogue!$A$1:$F$51,6,)</f>
        <v>69.3</v>
      </c>
      <c r="J338" s="11">
        <f t="shared" si="30"/>
        <v>630</v>
      </c>
      <c r="K338" s="11">
        <f t="shared" si="31"/>
        <v>693</v>
      </c>
      <c r="L338" s="12">
        <f t="shared" si="32"/>
        <v>63</v>
      </c>
      <c r="M338" s="21">
        <f t="shared" si="33"/>
        <v>3</v>
      </c>
      <c r="N338" s="21" t="str">
        <f t="shared" si="34"/>
        <v>Dec</v>
      </c>
      <c r="O338" s="21">
        <f t="shared" si="35"/>
        <v>2023</v>
      </c>
    </row>
    <row r="339" spans="1:15" ht="13.8" x14ac:dyDescent="0.25">
      <c r="A339" s="13">
        <v>45264</v>
      </c>
      <c r="B339" s="14" t="s">
        <v>125</v>
      </c>
      <c r="C339" s="10" t="str">
        <f>VLOOKUP(B339,Catalogue!$A$1:$F$51,2,)</f>
        <v>Pril Dishwash Liquid</v>
      </c>
      <c r="D339" s="10" t="str">
        <f>VLOOKUP(B339,Catalogue!$A$1:$F$51,3,)</f>
        <v>Household Cleaning</v>
      </c>
      <c r="E339" s="14">
        <v>15</v>
      </c>
      <c r="F339" s="14" t="s">
        <v>11</v>
      </c>
      <c r="G339" s="14" t="s">
        <v>11</v>
      </c>
      <c r="H339" s="10">
        <f>VLOOKUP(B339,Catalogue!$A$1:$F$51,5,)</f>
        <v>63</v>
      </c>
      <c r="I339" s="10">
        <f>VLOOKUP(B339,Catalogue!$A$1:$F$51,6,)</f>
        <v>69.3</v>
      </c>
      <c r="J339" s="11">
        <f t="shared" si="30"/>
        <v>945</v>
      </c>
      <c r="K339" s="11">
        <f t="shared" si="31"/>
        <v>1039.5</v>
      </c>
      <c r="L339" s="12">
        <f t="shared" si="32"/>
        <v>94.5</v>
      </c>
      <c r="M339" s="21">
        <f t="shared" si="33"/>
        <v>4</v>
      </c>
      <c r="N339" s="21" t="str">
        <f t="shared" si="34"/>
        <v>Dec</v>
      </c>
      <c r="O339" s="21">
        <f t="shared" si="35"/>
        <v>2023</v>
      </c>
    </row>
    <row r="340" spans="1:15" ht="13.8" x14ac:dyDescent="0.25">
      <c r="A340" s="9">
        <v>45265</v>
      </c>
      <c r="B340" s="10" t="s">
        <v>93</v>
      </c>
      <c r="C340" s="10" t="str">
        <f>VLOOKUP(B340,Catalogue!$A$1:$F$51,2,)</f>
        <v>Kellogg’s Corn Flakes</v>
      </c>
      <c r="D340" s="10" t="str">
        <f>VLOOKUP(B340,Catalogue!$A$1:$F$51,3,)</f>
        <v>Packaged Foods</v>
      </c>
      <c r="E340" s="10">
        <v>14</v>
      </c>
      <c r="F340" s="10" t="s">
        <v>10</v>
      </c>
      <c r="G340" s="10" t="s">
        <v>12</v>
      </c>
      <c r="H340" s="10">
        <f>VLOOKUP(B340,Catalogue!$A$1:$F$51,5,)</f>
        <v>105</v>
      </c>
      <c r="I340" s="10">
        <f>VLOOKUP(B340,Catalogue!$A$1:$F$51,6,)</f>
        <v>117.6</v>
      </c>
      <c r="J340" s="11">
        <f t="shared" si="30"/>
        <v>1470</v>
      </c>
      <c r="K340" s="11">
        <f t="shared" si="31"/>
        <v>1646.3999999999999</v>
      </c>
      <c r="L340" s="12">
        <f t="shared" si="32"/>
        <v>176.39999999999986</v>
      </c>
      <c r="M340" s="21">
        <f t="shared" si="33"/>
        <v>5</v>
      </c>
      <c r="N340" s="21" t="str">
        <f t="shared" si="34"/>
        <v>Dec</v>
      </c>
      <c r="O340" s="21">
        <f t="shared" si="35"/>
        <v>2023</v>
      </c>
    </row>
    <row r="341" spans="1:15" ht="13.8" x14ac:dyDescent="0.25">
      <c r="A341" s="13">
        <v>45266</v>
      </c>
      <c r="B341" s="14" t="s">
        <v>144</v>
      </c>
      <c r="C341" s="10" t="str">
        <f>VLOOKUP(B341,Catalogue!$A$1:$F$51,2,)</f>
        <v>Origami Kitchen Towels</v>
      </c>
      <c r="D341" s="10" t="str">
        <f>VLOOKUP(B341,Catalogue!$A$1:$F$51,3,)</f>
        <v>Paper &amp; Essentials</v>
      </c>
      <c r="E341" s="14">
        <v>4</v>
      </c>
      <c r="F341" s="14" t="s">
        <v>10</v>
      </c>
      <c r="G341" s="14" t="s">
        <v>12</v>
      </c>
      <c r="H341" s="10">
        <f>VLOOKUP(B341,Catalogue!$A$1:$F$51,5,)</f>
        <v>124</v>
      </c>
      <c r="I341" s="10">
        <f>VLOOKUP(B341,Catalogue!$A$1:$F$51,6,)</f>
        <v>140.12</v>
      </c>
      <c r="J341" s="11">
        <f t="shared" si="30"/>
        <v>496</v>
      </c>
      <c r="K341" s="11">
        <f t="shared" si="31"/>
        <v>560.48</v>
      </c>
      <c r="L341" s="12">
        <f t="shared" si="32"/>
        <v>64.480000000000018</v>
      </c>
      <c r="M341" s="21">
        <f t="shared" si="33"/>
        <v>6</v>
      </c>
      <c r="N341" s="21" t="str">
        <f t="shared" si="34"/>
        <v>Dec</v>
      </c>
      <c r="O341" s="21">
        <f t="shared" si="35"/>
        <v>2023</v>
      </c>
    </row>
    <row r="342" spans="1:15" ht="13.8" x14ac:dyDescent="0.25">
      <c r="A342" s="9">
        <v>45267</v>
      </c>
      <c r="B342" s="10" t="s">
        <v>36</v>
      </c>
      <c r="C342" s="10" t="str">
        <f>VLOOKUP(B342,Catalogue!$A$1:$F$51,2,)</f>
        <v>Himalaya Face Wash</v>
      </c>
      <c r="D342" s="10" t="str">
        <f>VLOOKUP(B342,Catalogue!$A$1:$F$51,3,)</f>
        <v>Personal Care</v>
      </c>
      <c r="E342" s="10">
        <v>8</v>
      </c>
      <c r="F342" s="10" t="s">
        <v>11</v>
      </c>
      <c r="G342" s="10" t="s">
        <v>11</v>
      </c>
      <c r="H342" s="10">
        <f>VLOOKUP(B342,Catalogue!$A$1:$F$51,5,)</f>
        <v>16</v>
      </c>
      <c r="I342" s="10">
        <f>VLOOKUP(B342,Catalogue!$A$1:$F$51,6,)</f>
        <v>17.600000000000001</v>
      </c>
      <c r="J342" s="11">
        <f t="shared" si="30"/>
        <v>128</v>
      </c>
      <c r="K342" s="11">
        <f t="shared" si="31"/>
        <v>140.80000000000001</v>
      </c>
      <c r="L342" s="12">
        <f t="shared" si="32"/>
        <v>12.800000000000011</v>
      </c>
      <c r="M342" s="21">
        <f t="shared" si="33"/>
        <v>7</v>
      </c>
      <c r="N342" s="21" t="str">
        <f t="shared" si="34"/>
        <v>Dec</v>
      </c>
      <c r="O342" s="21">
        <f t="shared" si="35"/>
        <v>2023</v>
      </c>
    </row>
    <row r="343" spans="1:15" ht="13.8" x14ac:dyDescent="0.25">
      <c r="A343" s="13">
        <v>45268</v>
      </c>
      <c r="B343" s="14" t="s">
        <v>150</v>
      </c>
      <c r="C343" s="10" t="str">
        <f>VLOOKUP(B343,Catalogue!$A$1:$F$51,2,)</f>
        <v>Scott Toilet Paper</v>
      </c>
      <c r="D343" s="10" t="str">
        <f>VLOOKUP(B343,Catalogue!$A$1:$F$51,3,)</f>
        <v>Paper &amp; Essentials</v>
      </c>
      <c r="E343" s="14">
        <v>20</v>
      </c>
      <c r="F343" s="14" t="s">
        <v>10</v>
      </c>
      <c r="G343" s="14" t="s">
        <v>12</v>
      </c>
      <c r="H343" s="10">
        <f>VLOOKUP(B343,Catalogue!$A$1:$F$51,5,)</f>
        <v>16</v>
      </c>
      <c r="I343" s="10">
        <f>VLOOKUP(B343,Catalogue!$A$1:$F$51,6,)</f>
        <v>26.4</v>
      </c>
      <c r="J343" s="11">
        <f t="shared" si="30"/>
        <v>320</v>
      </c>
      <c r="K343" s="11">
        <f t="shared" si="31"/>
        <v>528</v>
      </c>
      <c r="L343" s="12">
        <f t="shared" si="32"/>
        <v>208</v>
      </c>
      <c r="M343" s="21">
        <f t="shared" si="33"/>
        <v>8</v>
      </c>
      <c r="N343" s="21" t="str">
        <f t="shared" si="34"/>
        <v>Dec</v>
      </c>
      <c r="O343" s="21">
        <f t="shared" si="35"/>
        <v>2023</v>
      </c>
    </row>
    <row r="344" spans="1:15" ht="13.8" x14ac:dyDescent="0.25">
      <c r="A344" s="9">
        <v>45269</v>
      </c>
      <c r="B344" s="10" t="s">
        <v>67</v>
      </c>
      <c r="C344" s="10" t="str">
        <f>VLOOKUP(B344,Catalogue!$A$1:$F$51,2,)</f>
        <v>Real Mixed Fruit Juice</v>
      </c>
      <c r="D344" s="10" t="str">
        <f>VLOOKUP(B344,Catalogue!$A$1:$F$51,3,)</f>
        <v>Beverages</v>
      </c>
      <c r="E344" s="10">
        <v>5</v>
      </c>
      <c r="F344" s="10" t="s">
        <v>10</v>
      </c>
      <c r="G344" s="10" t="s">
        <v>12</v>
      </c>
      <c r="H344" s="10">
        <f>VLOOKUP(B344,Catalogue!$A$1:$F$51,5,)</f>
        <v>133</v>
      </c>
      <c r="I344" s="10">
        <f>VLOOKUP(B344,Catalogue!$A$1:$F$51,6,)</f>
        <v>146.30000000000001</v>
      </c>
      <c r="J344" s="11">
        <f t="shared" si="30"/>
        <v>665</v>
      </c>
      <c r="K344" s="11">
        <f t="shared" si="31"/>
        <v>731.5</v>
      </c>
      <c r="L344" s="12">
        <f t="shared" si="32"/>
        <v>66.5</v>
      </c>
      <c r="M344" s="21">
        <f t="shared" si="33"/>
        <v>9</v>
      </c>
      <c r="N344" s="21" t="str">
        <f t="shared" si="34"/>
        <v>Dec</v>
      </c>
      <c r="O344" s="21">
        <f t="shared" si="35"/>
        <v>2023</v>
      </c>
    </row>
    <row r="345" spans="1:15" ht="13.8" x14ac:dyDescent="0.25">
      <c r="A345" s="13">
        <v>45270</v>
      </c>
      <c r="B345" s="14" t="s">
        <v>156</v>
      </c>
      <c r="C345" s="10" t="str">
        <f>VLOOKUP(B345,Catalogue!$A$1:$F$51,2,)</f>
        <v>Everteen Wipes</v>
      </c>
      <c r="D345" s="10" t="str">
        <f>VLOOKUP(B345,Catalogue!$A$1:$F$51,3,)</f>
        <v>Paper &amp; Essentials</v>
      </c>
      <c r="E345" s="14">
        <v>15</v>
      </c>
      <c r="F345" s="14" t="s">
        <v>11</v>
      </c>
      <c r="G345" s="14" t="s">
        <v>11</v>
      </c>
      <c r="H345" s="10">
        <f>VLOOKUP(B345,Catalogue!$A$1:$F$51,5,)</f>
        <v>123</v>
      </c>
      <c r="I345" s="10">
        <f>VLOOKUP(B345,Catalogue!$A$1:$F$51,6,)</f>
        <v>135.30000000000001</v>
      </c>
      <c r="J345" s="11">
        <f t="shared" si="30"/>
        <v>1845</v>
      </c>
      <c r="K345" s="11">
        <f t="shared" si="31"/>
        <v>2029.5000000000002</v>
      </c>
      <c r="L345" s="12">
        <f t="shared" si="32"/>
        <v>184.50000000000023</v>
      </c>
      <c r="M345" s="21">
        <f t="shared" si="33"/>
        <v>10</v>
      </c>
      <c r="N345" s="21" t="str">
        <f t="shared" si="34"/>
        <v>Dec</v>
      </c>
      <c r="O345" s="21">
        <f t="shared" si="35"/>
        <v>2023</v>
      </c>
    </row>
    <row r="346" spans="1:15" ht="13.8" x14ac:dyDescent="0.25">
      <c r="A346" s="9">
        <v>45271</v>
      </c>
      <c r="B346" s="10" t="s">
        <v>84</v>
      </c>
      <c r="C346" s="10" t="str">
        <f>VLOOKUP(B346,Catalogue!$A$1:$F$51,2,)</f>
        <v>MTR Ready Curry</v>
      </c>
      <c r="D346" s="10" t="str">
        <f>VLOOKUP(B346,Catalogue!$A$1:$F$51,3,)</f>
        <v>Packaged Foods</v>
      </c>
      <c r="E346" s="10">
        <v>10</v>
      </c>
      <c r="F346" s="10" t="s">
        <v>13</v>
      </c>
      <c r="G346" s="10" t="s">
        <v>12</v>
      </c>
      <c r="H346" s="10">
        <f>VLOOKUP(B346,Catalogue!$A$1:$F$51,5,)</f>
        <v>136</v>
      </c>
      <c r="I346" s="10">
        <f>VLOOKUP(B346,Catalogue!$A$1:$F$51,6,)</f>
        <v>153.68</v>
      </c>
      <c r="J346" s="11">
        <f t="shared" si="30"/>
        <v>1360</v>
      </c>
      <c r="K346" s="11">
        <f t="shared" si="31"/>
        <v>1536.8000000000002</v>
      </c>
      <c r="L346" s="12">
        <f t="shared" si="32"/>
        <v>176.80000000000018</v>
      </c>
      <c r="M346" s="21">
        <f t="shared" si="33"/>
        <v>11</v>
      </c>
      <c r="N346" s="21" t="str">
        <f t="shared" si="34"/>
        <v>Dec</v>
      </c>
      <c r="O346" s="21">
        <f t="shared" si="35"/>
        <v>2023</v>
      </c>
    </row>
    <row r="347" spans="1:15" ht="13.8" x14ac:dyDescent="0.25">
      <c r="A347" s="13">
        <v>45272</v>
      </c>
      <c r="B347" s="14" t="s">
        <v>122</v>
      </c>
      <c r="C347" s="10" t="str">
        <f>VLOOKUP(B347,Catalogue!$A$1:$F$51,2,)</f>
        <v>Scotch-Brite Scrub Pad</v>
      </c>
      <c r="D347" s="10" t="str">
        <f>VLOOKUP(B347,Catalogue!$A$1:$F$51,3,)</f>
        <v>Household Cleaning</v>
      </c>
      <c r="E347" s="14">
        <v>11</v>
      </c>
      <c r="F347" s="14" t="s">
        <v>13</v>
      </c>
      <c r="G347" s="14" t="s">
        <v>11</v>
      </c>
      <c r="H347" s="10">
        <f>VLOOKUP(B347,Catalogue!$A$1:$F$51,5,)</f>
        <v>12</v>
      </c>
      <c r="I347" s="10">
        <f>VLOOKUP(B347,Catalogue!$A$1:$F$51,6,)</f>
        <v>13.44</v>
      </c>
      <c r="J347" s="11">
        <f t="shared" si="30"/>
        <v>132</v>
      </c>
      <c r="K347" s="11">
        <f t="shared" si="31"/>
        <v>147.84</v>
      </c>
      <c r="L347" s="12">
        <f t="shared" si="32"/>
        <v>15.840000000000003</v>
      </c>
      <c r="M347" s="21">
        <f t="shared" si="33"/>
        <v>12</v>
      </c>
      <c r="N347" s="21" t="str">
        <f t="shared" si="34"/>
        <v>Dec</v>
      </c>
      <c r="O347" s="21">
        <f t="shared" si="35"/>
        <v>2023</v>
      </c>
    </row>
    <row r="348" spans="1:15" ht="13.8" x14ac:dyDescent="0.25">
      <c r="A348" s="9">
        <v>45273</v>
      </c>
      <c r="B348" s="10" t="s">
        <v>128</v>
      </c>
      <c r="C348" s="10" t="str">
        <f>VLOOKUP(B348,Catalogue!$A$1:$F$51,2,)</f>
        <v>Exo Dishwash Bar</v>
      </c>
      <c r="D348" s="10" t="str">
        <f>VLOOKUP(B348,Catalogue!$A$1:$F$51,3,)</f>
        <v>Household Cleaning</v>
      </c>
      <c r="E348" s="10">
        <v>6</v>
      </c>
      <c r="F348" s="10" t="s">
        <v>11</v>
      </c>
      <c r="G348" s="10" t="s">
        <v>12</v>
      </c>
      <c r="H348" s="10">
        <f>VLOOKUP(B348,Catalogue!$A$1:$F$51,5,)</f>
        <v>98</v>
      </c>
      <c r="I348" s="10">
        <f>VLOOKUP(B348,Catalogue!$A$1:$F$51,6,)</f>
        <v>132.30000000000001</v>
      </c>
      <c r="J348" s="11">
        <f t="shared" si="30"/>
        <v>588</v>
      </c>
      <c r="K348" s="11">
        <f t="shared" si="31"/>
        <v>793.80000000000007</v>
      </c>
      <c r="L348" s="12">
        <f t="shared" si="32"/>
        <v>205.80000000000007</v>
      </c>
      <c r="M348" s="21">
        <f t="shared" si="33"/>
        <v>13</v>
      </c>
      <c r="N348" s="21" t="str">
        <f t="shared" si="34"/>
        <v>Dec</v>
      </c>
      <c r="O348" s="21">
        <f t="shared" si="35"/>
        <v>2023</v>
      </c>
    </row>
    <row r="349" spans="1:15" ht="13.8" x14ac:dyDescent="0.25">
      <c r="A349" s="13">
        <v>45274</v>
      </c>
      <c r="B349" s="14" t="s">
        <v>134</v>
      </c>
      <c r="C349" s="10" t="str">
        <f>VLOOKUP(B349,Catalogue!$A$1:$F$51,2,)</f>
        <v>Whisper Sanitary Pads</v>
      </c>
      <c r="D349" s="10" t="str">
        <f>VLOOKUP(B349,Catalogue!$A$1:$F$51,3,)</f>
        <v>Paper &amp; Essentials</v>
      </c>
      <c r="E349" s="14">
        <v>5</v>
      </c>
      <c r="F349" s="14" t="s">
        <v>10</v>
      </c>
      <c r="G349" s="14" t="s">
        <v>11</v>
      </c>
      <c r="H349" s="10">
        <f>VLOOKUP(B349,Catalogue!$A$1:$F$51,5,)</f>
        <v>44</v>
      </c>
      <c r="I349" s="10">
        <f>VLOOKUP(B349,Catalogue!$A$1:$F$51,6,)</f>
        <v>58.08</v>
      </c>
      <c r="J349" s="11">
        <f t="shared" si="30"/>
        <v>220</v>
      </c>
      <c r="K349" s="11">
        <f t="shared" si="31"/>
        <v>290.39999999999998</v>
      </c>
      <c r="L349" s="12">
        <f t="shared" si="32"/>
        <v>70.399999999999977</v>
      </c>
      <c r="M349" s="21">
        <f t="shared" si="33"/>
        <v>14</v>
      </c>
      <c r="N349" s="21" t="str">
        <f t="shared" si="34"/>
        <v>Dec</v>
      </c>
      <c r="O349" s="21">
        <f t="shared" si="35"/>
        <v>2023</v>
      </c>
    </row>
    <row r="350" spans="1:15" ht="13.8" x14ac:dyDescent="0.25">
      <c r="A350" s="9">
        <v>45275</v>
      </c>
      <c r="B350" s="10" t="s">
        <v>102</v>
      </c>
      <c r="C350" s="10" t="str">
        <f>VLOOKUP(B350,Catalogue!$A$1:$F$51,2,)</f>
        <v>Top Ramen</v>
      </c>
      <c r="D350" s="10" t="str">
        <f>VLOOKUP(B350,Catalogue!$A$1:$F$51,3,)</f>
        <v>Packaged Foods</v>
      </c>
      <c r="E350" s="10">
        <v>6</v>
      </c>
      <c r="F350" s="10" t="s">
        <v>10</v>
      </c>
      <c r="G350" s="10" t="s">
        <v>12</v>
      </c>
      <c r="H350" s="10">
        <f>VLOOKUP(B350,Catalogue!$A$1:$F$51,5,)</f>
        <v>133</v>
      </c>
      <c r="I350" s="10">
        <f>VLOOKUP(B350,Catalogue!$A$1:$F$51,6,)</f>
        <v>194.18</v>
      </c>
      <c r="J350" s="11">
        <f t="shared" si="30"/>
        <v>798</v>
      </c>
      <c r="K350" s="11">
        <f t="shared" si="31"/>
        <v>1165.08</v>
      </c>
      <c r="L350" s="12">
        <f t="shared" si="32"/>
        <v>367.07999999999993</v>
      </c>
      <c r="M350" s="21">
        <f t="shared" si="33"/>
        <v>15</v>
      </c>
      <c r="N350" s="21" t="str">
        <f t="shared" si="34"/>
        <v>Dec</v>
      </c>
      <c r="O350" s="21">
        <f t="shared" si="35"/>
        <v>2023</v>
      </c>
    </row>
    <row r="351" spans="1:15" ht="13.8" x14ac:dyDescent="0.25">
      <c r="A351" s="13">
        <v>45276</v>
      </c>
      <c r="B351" s="14" t="s">
        <v>24</v>
      </c>
      <c r="C351" s="10" t="str">
        <f>VLOOKUP(B351,Catalogue!$A$1:$F$51,2,)</f>
        <v>Nivea Body Lotion</v>
      </c>
      <c r="D351" s="10" t="str">
        <f>VLOOKUP(B351,Catalogue!$A$1:$F$51,3,)</f>
        <v>Personal Care</v>
      </c>
      <c r="E351" s="14">
        <v>10</v>
      </c>
      <c r="F351" s="14" t="s">
        <v>11</v>
      </c>
      <c r="G351" s="14" t="s">
        <v>12</v>
      </c>
      <c r="H351" s="10">
        <f>VLOOKUP(B351,Catalogue!$A$1:$F$51,5,)</f>
        <v>71</v>
      </c>
      <c r="I351" s="10">
        <f>VLOOKUP(B351,Catalogue!$A$1:$F$51,6,)</f>
        <v>80.23</v>
      </c>
      <c r="J351" s="11">
        <f t="shared" si="30"/>
        <v>710</v>
      </c>
      <c r="K351" s="11">
        <f t="shared" si="31"/>
        <v>802.30000000000007</v>
      </c>
      <c r="L351" s="12">
        <f t="shared" si="32"/>
        <v>92.300000000000068</v>
      </c>
      <c r="M351" s="21">
        <f t="shared" si="33"/>
        <v>16</v>
      </c>
      <c r="N351" s="21" t="str">
        <f t="shared" si="34"/>
        <v>Dec</v>
      </c>
      <c r="O351" s="21">
        <f t="shared" si="35"/>
        <v>2023</v>
      </c>
    </row>
    <row r="352" spans="1:15" ht="13.8" x14ac:dyDescent="0.25">
      <c r="A352" s="9">
        <v>45277</v>
      </c>
      <c r="B352" s="10" t="s">
        <v>64</v>
      </c>
      <c r="C352" s="10" t="str">
        <f>VLOOKUP(B352,Catalogue!$A$1:$F$51,2,)</f>
        <v>Nestlé Iced Tea</v>
      </c>
      <c r="D352" s="10" t="str">
        <f>VLOOKUP(B352,Catalogue!$A$1:$F$51,3,)</f>
        <v>Beverages</v>
      </c>
      <c r="E352" s="10">
        <v>20</v>
      </c>
      <c r="F352" s="10" t="s">
        <v>10</v>
      </c>
      <c r="G352" s="10" t="s">
        <v>11</v>
      </c>
      <c r="H352" s="10">
        <f>VLOOKUP(B352,Catalogue!$A$1:$F$51,5,)</f>
        <v>71</v>
      </c>
      <c r="I352" s="10">
        <f>VLOOKUP(B352,Catalogue!$A$1:$F$51,6,)</f>
        <v>79.52</v>
      </c>
      <c r="J352" s="11">
        <f t="shared" si="30"/>
        <v>1420</v>
      </c>
      <c r="K352" s="11">
        <f t="shared" si="31"/>
        <v>1590.3999999999999</v>
      </c>
      <c r="L352" s="12">
        <f t="shared" si="32"/>
        <v>170.39999999999986</v>
      </c>
      <c r="M352" s="21">
        <f t="shared" si="33"/>
        <v>17</v>
      </c>
      <c r="N352" s="21" t="str">
        <f t="shared" si="34"/>
        <v>Dec</v>
      </c>
      <c r="O352" s="21">
        <f t="shared" si="35"/>
        <v>2023</v>
      </c>
    </row>
    <row r="353" spans="1:15" ht="13.8" x14ac:dyDescent="0.25">
      <c r="A353" s="13">
        <v>45278</v>
      </c>
      <c r="B353" s="14" t="s">
        <v>21</v>
      </c>
      <c r="C353" s="10" t="str">
        <f>VLOOKUP(B353,Catalogue!$A$1:$F$51,2,)</f>
        <v>Lifebuoy Handwash</v>
      </c>
      <c r="D353" s="10" t="str">
        <f>VLOOKUP(B353,Catalogue!$A$1:$F$51,3,)</f>
        <v>Personal Care</v>
      </c>
      <c r="E353" s="14">
        <v>10</v>
      </c>
      <c r="F353" s="14" t="s">
        <v>10</v>
      </c>
      <c r="G353" s="14" t="s">
        <v>12</v>
      </c>
      <c r="H353" s="10">
        <f>VLOOKUP(B353,Catalogue!$A$1:$F$51,5,)</f>
        <v>44</v>
      </c>
      <c r="I353" s="10">
        <f>VLOOKUP(B353,Catalogue!$A$1:$F$51,6,)</f>
        <v>50.16</v>
      </c>
      <c r="J353" s="11">
        <f t="shared" si="30"/>
        <v>440</v>
      </c>
      <c r="K353" s="11">
        <f t="shared" si="31"/>
        <v>501.59999999999997</v>
      </c>
      <c r="L353" s="12">
        <f t="shared" si="32"/>
        <v>61.599999999999966</v>
      </c>
      <c r="M353" s="21">
        <f t="shared" si="33"/>
        <v>18</v>
      </c>
      <c r="N353" s="21" t="str">
        <f t="shared" si="34"/>
        <v>Dec</v>
      </c>
      <c r="O353" s="21">
        <f t="shared" si="35"/>
        <v>2023</v>
      </c>
    </row>
    <row r="354" spans="1:15" ht="13.8" x14ac:dyDescent="0.25">
      <c r="A354" s="9">
        <v>45279</v>
      </c>
      <c r="B354" s="10" t="s">
        <v>30</v>
      </c>
      <c r="C354" s="10" t="str">
        <f>VLOOKUP(B354,Catalogue!$A$1:$F$51,2,)</f>
        <v>Pantene Shampoo</v>
      </c>
      <c r="D354" s="10" t="str">
        <f>VLOOKUP(B354,Catalogue!$A$1:$F$51,3,)</f>
        <v>Personal Care</v>
      </c>
      <c r="E354" s="10">
        <v>11</v>
      </c>
      <c r="F354" s="10" t="s">
        <v>11</v>
      </c>
      <c r="G354" s="10" t="s">
        <v>12</v>
      </c>
      <c r="H354" s="10">
        <f>VLOOKUP(B354,Catalogue!$A$1:$F$51,5,)</f>
        <v>124</v>
      </c>
      <c r="I354" s="10">
        <f>VLOOKUP(B354,Catalogue!$A$1:$F$51,6,)</f>
        <v>204.60000000000002</v>
      </c>
      <c r="J354" s="11">
        <f t="shared" si="30"/>
        <v>1364</v>
      </c>
      <c r="K354" s="11">
        <f t="shared" si="31"/>
        <v>2250.6000000000004</v>
      </c>
      <c r="L354" s="12">
        <f t="shared" si="32"/>
        <v>886.60000000000036</v>
      </c>
      <c r="M354" s="21">
        <f t="shared" si="33"/>
        <v>19</v>
      </c>
      <c r="N354" s="21" t="str">
        <f t="shared" si="34"/>
        <v>Dec</v>
      </c>
      <c r="O354" s="21">
        <f t="shared" si="35"/>
        <v>2023</v>
      </c>
    </row>
    <row r="355" spans="1:15" ht="13.8" x14ac:dyDescent="0.25">
      <c r="A355" s="13">
        <v>45280</v>
      </c>
      <c r="B355" s="14" t="s">
        <v>27</v>
      </c>
      <c r="C355" s="10" t="str">
        <f>VLOOKUP(B355,Catalogue!$A$1:$F$51,2,)</f>
        <v>Gillette Shaving Foam</v>
      </c>
      <c r="D355" s="10" t="str">
        <f>VLOOKUP(B355,Catalogue!$A$1:$F$51,3,)</f>
        <v>Personal Care</v>
      </c>
      <c r="E355" s="14">
        <v>19</v>
      </c>
      <c r="F355" s="14" t="s">
        <v>13</v>
      </c>
      <c r="G355" s="14" t="s">
        <v>11</v>
      </c>
      <c r="H355" s="10">
        <f>VLOOKUP(B355,Catalogue!$A$1:$F$51,5,)</f>
        <v>133</v>
      </c>
      <c r="I355" s="10">
        <f>VLOOKUP(B355,Catalogue!$A$1:$F$51,6,)</f>
        <v>187.53</v>
      </c>
      <c r="J355" s="11">
        <f t="shared" si="30"/>
        <v>2527</v>
      </c>
      <c r="K355" s="11">
        <f t="shared" si="31"/>
        <v>3563.07</v>
      </c>
      <c r="L355" s="12">
        <f t="shared" si="32"/>
        <v>1036.0700000000002</v>
      </c>
      <c r="M355" s="21">
        <f t="shared" si="33"/>
        <v>20</v>
      </c>
      <c r="N355" s="21" t="str">
        <f t="shared" si="34"/>
        <v>Dec</v>
      </c>
      <c r="O355" s="21">
        <f t="shared" si="35"/>
        <v>2023</v>
      </c>
    </row>
    <row r="356" spans="1:15" ht="13.8" x14ac:dyDescent="0.25">
      <c r="A356" s="9">
        <v>45281</v>
      </c>
      <c r="B356" s="10" t="s">
        <v>131</v>
      </c>
      <c r="C356" s="10" t="str">
        <f>VLOOKUP(B356,Catalogue!$A$1:$F$51,2,)</f>
        <v>Odonil Room Freshener</v>
      </c>
      <c r="D356" s="10" t="str">
        <f>VLOOKUP(B356,Catalogue!$A$1:$F$51,3,)</f>
        <v>Household Cleaning</v>
      </c>
      <c r="E356" s="10">
        <v>7</v>
      </c>
      <c r="F356" s="10" t="s">
        <v>13</v>
      </c>
      <c r="G356" s="10" t="s">
        <v>12</v>
      </c>
      <c r="H356" s="10">
        <f>VLOOKUP(B356,Catalogue!$A$1:$F$51,5,)</f>
        <v>105</v>
      </c>
      <c r="I356" s="10">
        <f>VLOOKUP(B356,Catalogue!$A$1:$F$51,6,)</f>
        <v>153.30000000000001</v>
      </c>
      <c r="J356" s="11">
        <f t="shared" si="30"/>
        <v>735</v>
      </c>
      <c r="K356" s="11">
        <f t="shared" si="31"/>
        <v>1073.1000000000001</v>
      </c>
      <c r="L356" s="12">
        <f t="shared" si="32"/>
        <v>338.10000000000014</v>
      </c>
      <c r="M356" s="21">
        <f t="shared" si="33"/>
        <v>21</v>
      </c>
      <c r="N356" s="21" t="str">
        <f t="shared" si="34"/>
        <v>Dec</v>
      </c>
      <c r="O356" s="21">
        <f t="shared" si="35"/>
        <v>2023</v>
      </c>
    </row>
    <row r="357" spans="1:15" ht="13.8" x14ac:dyDescent="0.25">
      <c r="A357" s="13">
        <v>45282</v>
      </c>
      <c r="B357" s="14" t="s">
        <v>119</v>
      </c>
      <c r="C357" s="10" t="str">
        <f>VLOOKUP(B357,Catalogue!$A$1:$F$51,2,)</f>
        <v>Rin Bar</v>
      </c>
      <c r="D357" s="10" t="str">
        <f>VLOOKUP(B357,Catalogue!$A$1:$F$51,3,)</f>
        <v>Household Cleaning</v>
      </c>
      <c r="E357" s="14">
        <v>11</v>
      </c>
      <c r="F357" s="14" t="s">
        <v>11</v>
      </c>
      <c r="G357" s="14" t="s">
        <v>11</v>
      </c>
      <c r="H357" s="10">
        <f>VLOOKUP(B357,Catalogue!$A$1:$F$51,5,)</f>
        <v>136</v>
      </c>
      <c r="I357" s="10">
        <f>VLOOKUP(B357,Catalogue!$A$1:$F$51,6,)</f>
        <v>224.4</v>
      </c>
      <c r="J357" s="11">
        <f t="shared" si="30"/>
        <v>1496</v>
      </c>
      <c r="K357" s="11">
        <f t="shared" si="31"/>
        <v>2468.4</v>
      </c>
      <c r="L357" s="12">
        <f t="shared" si="32"/>
        <v>972.40000000000009</v>
      </c>
      <c r="M357" s="21">
        <f t="shared" si="33"/>
        <v>22</v>
      </c>
      <c r="N357" s="21" t="str">
        <f t="shared" si="34"/>
        <v>Dec</v>
      </c>
      <c r="O357" s="21">
        <f t="shared" si="35"/>
        <v>2023</v>
      </c>
    </row>
    <row r="358" spans="1:15" ht="13.8" x14ac:dyDescent="0.25">
      <c r="A358" s="9">
        <v>45283</v>
      </c>
      <c r="B358" s="10" t="s">
        <v>24</v>
      </c>
      <c r="C358" s="10" t="str">
        <f>VLOOKUP(B358,Catalogue!$A$1:$F$51,2,)</f>
        <v>Nivea Body Lotion</v>
      </c>
      <c r="D358" s="10" t="str">
        <f>VLOOKUP(B358,Catalogue!$A$1:$F$51,3,)</f>
        <v>Personal Care</v>
      </c>
      <c r="E358" s="10">
        <v>5</v>
      </c>
      <c r="F358" s="10" t="s">
        <v>10</v>
      </c>
      <c r="G358" s="10" t="s">
        <v>12</v>
      </c>
      <c r="H358" s="10">
        <f>VLOOKUP(B358,Catalogue!$A$1:$F$51,5,)</f>
        <v>71</v>
      </c>
      <c r="I358" s="10">
        <f>VLOOKUP(B358,Catalogue!$A$1:$F$51,6,)</f>
        <v>80.23</v>
      </c>
      <c r="J358" s="11">
        <f t="shared" si="30"/>
        <v>355</v>
      </c>
      <c r="K358" s="11">
        <f t="shared" si="31"/>
        <v>401.15000000000003</v>
      </c>
      <c r="L358" s="12">
        <f t="shared" si="32"/>
        <v>46.150000000000034</v>
      </c>
      <c r="M358" s="21">
        <f t="shared" si="33"/>
        <v>23</v>
      </c>
      <c r="N358" s="21" t="str">
        <f t="shared" si="34"/>
        <v>Dec</v>
      </c>
      <c r="O358" s="21">
        <f t="shared" si="35"/>
        <v>2023</v>
      </c>
    </row>
    <row r="359" spans="1:15" ht="13.8" x14ac:dyDescent="0.25">
      <c r="A359" s="13">
        <v>45284</v>
      </c>
      <c r="B359" s="14" t="s">
        <v>74</v>
      </c>
      <c r="C359" s="10" t="str">
        <f>VLOOKUP(B359,Catalogue!$A$1:$F$51,2,)</f>
        <v>Maggi Noodles</v>
      </c>
      <c r="D359" s="10" t="str">
        <f>VLOOKUP(B359,Catalogue!$A$1:$F$51,3,)</f>
        <v>Packaged Foods</v>
      </c>
      <c r="E359" s="14">
        <v>11</v>
      </c>
      <c r="F359" s="14" t="s">
        <v>10</v>
      </c>
      <c r="G359" s="14" t="s">
        <v>11</v>
      </c>
      <c r="H359" s="10">
        <f>VLOOKUP(B359,Catalogue!$A$1:$F$51,5,)</f>
        <v>16</v>
      </c>
      <c r="I359" s="10">
        <f>VLOOKUP(B359,Catalogue!$A$1:$F$51,6,)</f>
        <v>21.12</v>
      </c>
      <c r="J359" s="11">
        <f t="shared" si="30"/>
        <v>176</v>
      </c>
      <c r="K359" s="11">
        <f t="shared" si="31"/>
        <v>232.32000000000002</v>
      </c>
      <c r="L359" s="12">
        <f t="shared" si="32"/>
        <v>56.320000000000022</v>
      </c>
      <c r="M359" s="21">
        <f t="shared" si="33"/>
        <v>24</v>
      </c>
      <c r="N359" s="21" t="str">
        <f t="shared" si="34"/>
        <v>Dec</v>
      </c>
      <c r="O359" s="21">
        <f t="shared" si="35"/>
        <v>2023</v>
      </c>
    </row>
    <row r="360" spans="1:15" ht="13.8" x14ac:dyDescent="0.25">
      <c r="A360" s="9">
        <v>45285</v>
      </c>
      <c r="B360" s="10" t="s">
        <v>33</v>
      </c>
      <c r="C360" s="10" t="str">
        <f>VLOOKUP(B360,Catalogue!$A$1:$F$51,2,)</f>
        <v>Dettol Antiseptic Liquid</v>
      </c>
      <c r="D360" s="10" t="str">
        <f>VLOOKUP(B360,Catalogue!$A$1:$F$51,3,)</f>
        <v>Personal Care</v>
      </c>
      <c r="E360" s="10">
        <v>14</v>
      </c>
      <c r="F360" s="10" t="s">
        <v>11</v>
      </c>
      <c r="G360" s="10" t="s">
        <v>12</v>
      </c>
      <c r="H360" s="10">
        <f>VLOOKUP(B360,Catalogue!$A$1:$F$51,5,)</f>
        <v>10</v>
      </c>
      <c r="I360" s="10">
        <f>VLOOKUP(B360,Catalogue!$A$1:$F$51,6,)</f>
        <v>11.2</v>
      </c>
      <c r="J360" s="11">
        <f t="shared" si="30"/>
        <v>140</v>
      </c>
      <c r="K360" s="11">
        <f t="shared" si="31"/>
        <v>156.79999999999998</v>
      </c>
      <c r="L360" s="12">
        <f t="shared" si="32"/>
        <v>16.799999999999983</v>
      </c>
      <c r="M360" s="21">
        <f t="shared" si="33"/>
        <v>25</v>
      </c>
      <c r="N360" s="21" t="str">
        <f t="shared" si="34"/>
        <v>Dec</v>
      </c>
      <c r="O360" s="21">
        <f t="shared" si="35"/>
        <v>2023</v>
      </c>
    </row>
    <row r="361" spans="1:15" ht="13.8" x14ac:dyDescent="0.25">
      <c r="A361" s="13">
        <v>45286</v>
      </c>
      <c r="B361" s="14" t="s">
        <v>90</v>
      </c>
      <c r="C361" s="10" t="str">
        <f>VLOOKUP(B361,Catalogue!$A$1:$F$51,2,)</f>
        <v>Lay's Chips</v>
      </c>
      <c r="D361" s="10" t="str">
        <f>VLOOKUP(B361,Catalogue!$A$1:$F$51,3,)</f>
        <v>Packaged Foods</v>
      </c>
      <c r="E361" s="14">
        <v>11</v>
      </c>
      <c r="F361" s="14" t="s">
        <v>10</v>
      </c>
      <c r="G361" s="14" t="s">
        <v>12</v>
      </c>
      <c r="H361" s="10">
        <f>VLOOKUP(B361,Catalogue!$A$1:$F$51,5,)</f>
        <v>98</v>
      </c>
      <c r="I361" s="10">
        <f>VLOOKUP(B361,Catalogue!$A$1:$F$51,6,)</f>
        <v>161.69999999999999</v>
      </c>
      <c r="J361" s="11">
        <f t="shared" si="30"/>
        <v>1078</v>
      </c>
      <c r="K361" s="11">
        <f t="shared" si="31"/>
        <v>1778.6999999999998</v>
      </c>
      <c r="L361" s="12">
        <f t="shared" si="32"/>
        <v>700.69999999999982</v>
      </c>
      <c r="M361" s="21">
        <f t="shared" si="33"/>
        <v>26</v>
      </c>
      <c r="N361" s="21" t="str">
        <f t="shared" si="34"/>
        <v>Dec</v>
      </c>
      <c r="O361" s="21">
        <f t="shared" si="35"/>
        <v>2023</v>
      </c>
    </row>
    <row r="362" spans="1:15" ht="13.8" x14ac:dyDescent="0.25">
      <c r="A362" s="9">
        <v>45287</v>
      </c>
      <c r="B362" s="10" t="s">
        <v>74</v>
      </c>
      <c r="C362" s="10" t="str">
        <f>VLOOKUP(B362,Catalogue!$A$1:$F$51,2,)</f>
        <v>Maggi Noodles</v>
      </c>
      <c r="D362" s="10" t="str">
        <f>VLOOKUP(B362,Catalogue!$A$1:$F$51,3,)</f>
        <v>Packaged Foods</v>
      </c>
      <c r="E362" s="10">
        <v>17</v>
      </c>
      <c r="F362" s="10" t="s">
        <v>10</v>
      </c>
      <c r="G362" s="10" t="s">
        <v>11</v>
      </c>
      <c r="H362" s="10">
        <f>VLOOKUP(B362,Catalogue!$A$1:$F$51,5,)</f>
        <v>16</v>
      </c>
      <c r="I362" s="10">
        <f>VLOOKUP(B362,Catalogue!$A$1:$F$51,6,)</f>
        <v>21.12</v>
      </c>
      <c r="J362" s="11">
        <f t="shared" si="30"/>
        <v>272</v>
      </c>
      <c r="K362" s="11">
        <f t="shared" si="31"/>
        <v>359.04</v>
      </c>
      <c r="L362" s="12">
        <f t="shared" si="32"/>
        <v>87.04000000000002</v>
      </c>
      <c r="M362" s="21">
        <f t="shared" si="33"/>
        <v>27</v>
      </c>
      <c r="N362" s="21" t="str">
        <f t="shared" si="34"/>
        <v>Dec</v>
      </c>
      <c r="O362" s="21">
        <f t="shared" si="35"/>
        <v>2023</v>
      </c>
    </row>
    <row r="363" spans="1:15" ht="13.8" x14ac:dyDescent="0.25">
      <c r="A363" s="13">
        <v>45288</v>
      </c>
      <c r="B363" s="14" t="s">
        <v>150</v>
      </c>
      <c r="C363" s="10" t="str">
        <f>VLOOKUP(B363,Catalogue!$A$1:$F$51,2,)</f>
        <v>Scott Toilet Paper</v>
      </c>
      <c r="D363" s="10" t="str">
        <f>VLOOKUP(B363,Catalogue!$A$1:$F$51,3,)</f>
        <v>Paper &amp; Essentials</v>
      </c>
      <c r="E363" s="14">
        <v>2</v>
      </c>
      <c r="F363" s="14" t="s">
        <v>11</v>
      </c>
      <c r="G363" s="14" t="s">
        <v>12</v>
      </c>
      <c r="H363" s="10">
        <f>VLOOKUP(B363,Catalogue!$A$1:$F$51,5,)</f>
        <v>16</v>
      </c>
      <c r="I363" s="10">
        <f>VLOOKUP(B363,Catalogue!$A$1:$F$51,6,)</f>
        <v>26.4</v>
      </c>
      <c r="J363" s="11">
        <f t="shared" si="30"/>
        <v>32</v>
      </c>
      <c r="K363" s="11">
        <f t="shared" si="31"/>
        <v>52.8</v>
      </c>
      <c r="L363" s="12">
        <f t="shared" si="32"/>
        <v>20.799999999999997</v>
      </c>
      <c r="M363" s="21">
        <f t="shared" si="33"/>
        <v>28</v>
      </c>
      <c r="N363" s="21" t="str">
        <f t="shared" si="34"/>
        <v>Dec</v>
      </c>
      <c r="O363" s="21">
        <f t="shared" si="35"/>
        <v>2023</v>
      </c>
    </row>
    <row r="364" spans="1:15" ht="13.8" x14ac:dyDescent="0.25">
      <c r="A364" s="9">
        <v>45289</v>
      </c>
      <c r="B364" s="10" t="s">
        <v>69</v>
      </c>
      <c r="C364" s="10" t="str">
        <f>VLOOKUP(B364,Catalogue!$A$1:$F$51,2,)</f>
        <v>Amul Kool Flavored Milk</v>
      </c>
      <c r="D364" s="10" t="str">
        <f>VLOOKUP(B364,Catalogue!$A$1:$F$51,3,)</f>
        <v>Beverages</v>
      </c>
      <c r="E364" s="10">
        <v>8</v>
      </c>
      <c r="F364" s="10" t="s">
        <v>13</v>
      </c>
      <c r="G364" s="10" t="s">
        <v>12</v>
      </c>
      <c r="H364" s="10">
        <f>VLOOKUP(B364,Catalogue!$A$1:$F$51,5,)</f>
        <v>124</v>
      </c>
      <c r="I364" s="10">
        <f>VLOOKUP(B364,Catalogue!$A$1:$F$51,6,)</f>
        <v>167.4</v>
      </c>
      <c r="J364" s="11">
        <f t="shared" si="30"/>
        <v>992</v>
      </c>
      <c r="K364" s="11">
        <f t="shared" si="31"/>
        <v>1339.2</v>
      </c>
      <c r="L364" s="12">
        <f t="shared" si="32"/>
        <v>347.20000000000005</v>
      </c>
      <c r="M364" s="21">
        <f t="shared" si="33"/>
        <v>29</v>
      </c>
      <c r="N364" s="21" t="str">
        <f t="shared" si="34"/>
        <v>Dec</v>
      </c>
      <c r="O364" s="21">
        <f t="shared" si="35"/>
        <v>2023</v>
      </c>
    </row>
    <row r="365" spans="1:15" ht="13.8" x14ac:dyDescent="0.25">
      <c r="A365" s="13">
        <v>45290</v>
      </c>
      <c r="B365" s="14" t="s">
        <v>30</v>
      </c>
      <c r="C365" s="10" t="str">
        <f>VLOOKUP(B365,Catalogue!$A$1:$F$51,2,)</f>
        <v>Pantene Shampoo</v>
      </c>
      <c r="D365" s="10" t="str">
        <f>VLOOKUP(B365,Catalogue!$A$1:$F$51,3,)</f>
        <v>Personal Care</v>
      </c>
      <c r="E365" s="14">
        <v>17</v>
      </c>
      <c r="F365" s="14" t="s">
        <v>13</v>
      </c>
      <c r="G365" s="14" t="s">
        <v>11</v>
      </c>
      <c r="H365" s="10">
        <f>VLOOKUP(B365,Catalogue!$A$1:$F$51,5,)</f>
        <v>124</v>
      </c>
      <c r="I365" s="10">
        <f>VLOOKUP(B365,Catalogue!$A$1:$F$51,6,)</f>
        <v>204.60000000000002</v>
      </c>
      <c r="J365" s="11">
        <f t="shared" si="30"/>
        <v>2108</v>
      </c>
      <c r="K365" s="11">
        <f t="shared" si="31"/>
        <v>3478.2000000000003</v>
      </c>
      <c r="L365" s="12">
        <f t="shared" si="32"/>
        <v>1370.2000000000003</v>
      </c>
      <c r="M365" s="21">
        <f t="shared" si="33"/>
        <v>30</v>
      </c>
      <c r="N365" s="21" t="str">
        <f t="shared" si="34"/>
        <v>Dec</v>
      </c>
      <c r="O365" s="21">
        <f t="shared" si="35"/>
        <v>2023</v>
      </c>
    </row>
    <row r="366" spans="1:15" ht="13.8" x14ac:dyDescent="0.25">
      <c r="A366" s="9">
        <v>45291</v>
      </c>
      <c r="B366" s="10" t="s">
        <v>99</v>
      </c>
      <c r="C366" s="10" t="str">
        <f>VLOOKUP(B366,Catalogue!$A$1:$F$51,2,)</f>
        <v>Yippee Noodles</v>
      </c>
      <c r="D366" s="10" t="str">
        <f>VLOOKUP(B366,Catalogue!$A$1:$F$51,3,)</f>
        <v>Packaged Foods</v>
      </c>
      <c r="E366" s="10">
        <v>19</v>
      </c>
      <c r="F366" s="10" t="s">
        <v>11</v>
      </c>
      <c r="G366" s="10" t="s">
        <v>12</v>
      </c>
      <c r="H366" s="10">
        <f>VLOOKUP(B366,Catalogue!$A$1:$F$51,5,)</f>
        <v>71</v>
      </c>
      <c r="I366" s="10">
        <f>VLOOKUP(B366,Catalogue!$A$1:$F$51,6,)</f>
        <v>95.85</v>
      </c>
      <c r="J366" s="11">
        <f t="shared" si="30"/>
        <v>1349</v>
      </c>
      <c r="K366" s="11">
        <f t="shared" si="31"/>
        <v>1821.1499999999999</v>
      </c>
      <c r="L366" s="12">
        <f t="shared" si="32"/>
        <v>472.14999999999986</v>
      </c>
      <c r="M366" s="21">
        <f t="shared" si="33"/>
        <v>31</v>
      </c>
      <c r="N366" s="21" t="str">
        <f t="shared" si="34"/>
        <v>Dec</v>
      </c>
      <c r="O366" s="21">
        <f t="shared" si="35"/>
        <v>2023</v>
      </c>
    </row>
    <row r="367" spans="1:15" ht="13.8" x14ac:dyDescent="0.25">
      <c r="A367" s="13">
        <f>+A366+2</f>
        <v>45293</v>
      </c>
      <c r="B367" s="14" t="s">
        <v>33</v>
      </c>
      <c r="C367" s="10" t="str">
        <f>VLOOKUP(B367,Catalogue!$A$1:$F$51,2,)</f>
        <v>Dettol Antiseptic Liquid</v>
      </c>
      <c r="D367" s="10" t="str">
        <f>VLOOKUP(B367,Catalogue!$A$1:$F$51,3,)</f>
        <v>Personal Care</v>
      </c>
      <c r="E367" s="14">
        <v>10</v>
      </c>
      <c r="F367" s="14" t="s">
        <v>10</v>
      </c>
      <c r="G367" s="14" t="s">
        <v>11</v>
      </c>
      <c r="H367" s="10">
        <f>VLOOKUP(B367,Catalogue!$A$1:$F$51,5,)</f>
        <v>10</v>
      </c>
      <c r="I367" s="10">
        <f>VLOOKUP(B367,Catalogue!$A$1:$F$51,6,)</f>
        <v>11.2</v>
      </c>
      <c r="J367" s="11">
        <f t="shared" si="30"/>
        <v>100</v>
      </c>
      <c r="K367" s="11">
        <f t="shared" si="31"/>
        <v>112</v>
      </c>
      <c r="L367" s="12">
        <f t="shared" si="32"/>
        <v>12</v>
      </c>
      <c r="M367" s="21">
        <f t="shared" si="33"/>
        <v>2</v>
      </c>
      <c r="N367" s="21" t="str">
        <f t="shared" si="34"/>
        <v>Jan</v>
      </c>
      <c r="O367" s="21">
        <f t="shared" si="35"/>
        <v>2024</v>
      </c>
    </row>
    <row r="368" spans="1:15" ht="13.8" x14ac:dyDescent="0.25">
      <c r="A368" s="9">
        <f t="shared" ref="A368:A428" si="36">+A367+2</f>
        <v>45295</v>
      </c>
      <c r="B368" s="10" t="s">
        <v>150</v>
      </c>
      <c r="C368" s="10" t="str">
        <f>VLOOKUP(B368,Catalogue!$A$1:$F$51,2,)</f>
        <v>Scott Toilet Paper</v>
      </c>
      <c r="D368" s="10" t="str">
        <f>VLOOKUP(B368,Catalogue!$A$1:$F$51,3,)</f>
        <v>Paper &amp; Essentials</v>
      </c>
      <c r="E368" s="10">
        <v>14</v>
      </c>
      <c r="F368" s="10" t="s">
        <v>10</v>
      </c>
      <c r="G368" s="10" t="s">
        <v>12</v>
      </c>
      <c r="H368" s="10">
        <f>VLOOKUP(B368,Catalogue!$A$1:$F$51,5,)</f>
        <v>16</v>
      </c>
      <c r="I368" s="10">
        <f>VLOOKUP(B368,Catalogue!$A$1:$F$51,6,)</f>
        <v>26.4</v>
      </c>
      <c r="J368" s="11">
        <f t="shared" si="30"/>
        <v>224</v>
      </c>
      <c r="K368" s="11">
        <f t="shared" si="31"/>
        <v>369.59999999999997</v>
      </c>
      <c r="L368" s="12">
        <f t="shared" si="32"/>
        <v>145.59999999999997</v>
      </c>
      <c r="M368" s="21">
        <f t="shared" si="33"/>
        <v>4</v>
      </c>
      <c r="N368" s="21" t="str">
        <f t="shared" si="34"/>
        <v>Jan</v>
      </c>
      <c r="O368" s="21">
        <f t="shared" si="35"/>
        <v>2024</v>
      </c>
    </row>
    <row r="369" spans="1:15" ht="13.8" x14ac:dyDescent="0.25">
      <c r="A369" s="13">
        <f t="shared" si="36"/>
        <v>45297</v>
      </c>
      <c r="B369" s="14" t="s">
        <v>96</v>
      </c>
      <c r="C369" s="10" t="str">
        <f>VLOOKUP(B369,Catalogue!$A$1:$F$51,2,)</f>
        <v>Britannia Cake</v>
      </c>
      <c r="D369" s="10" t="str">
        <f>VLOOKUP(B369,Catalogue!$A$1:$F$51,3,)</f>
        <v>Packaged Foods</v>
      </c>
      <c r="E369" s="14">
        <v>10</v>
      </c>
      <c r="F369" s="14" t="s">
        <v>11</v>
      </c>
      <c r="G369" s="14" t="s">
        <v>11</v>
      </c>
      <c r="H369" s="10">
        <f>VLOOKUP(B369,Catalogue!$A$1:$F$51,5,)</f>
        <v>44</v>
      </c>
      <c r="I369" s="10">
        <f>VLOOKUP(B369,Catalogue!$A$1:$F$51,6,)</f>
        <v>48.4</v>
      </c>
      <c r="J369" s="11">
        <f t="shared" si="30"/>
        <v>440</v>
      </c>
      <c r="K369" s="11">
        <f t="shared" si="31"/>
        <v>484</v>
      </c>
      <c r="L369" s="12">
        <f t="shared" si="32"/>
        <v>44</v>
      </c>
      <c r="M369" s="21">
        <f t="shared" si="33"/>
        <v>6</v>
      </c>
      <c r="N369" s="21" t="str">
        <f t="shared" si="34"/>
        <v>Jan</v>
      </c>
      <c r="O369" s="21">
        <f t="shared" si="35"/>
        <v>2024</v>
      </c>
    </row>
    <row r="370" spans="1:15" ht="13.8" x14ac:dyDescent="0.25">
      <c r="A370" s="9">
        <f t="shared" si="36"/>
        <v>45299</v>
      </c>
      <c r="B370" s="10" t="s">
        <v>104</v>
      </c>
      <c r="C370" s="10" t="str">
        <f>VLOOKUP(B370,Catalogue!$A$1:$F$51,2,)</f>
        <v>Surf Excel Detergent</v>
      </c>
      <c r="D370" s="10" t="str">
        <f>VLOOKUP(B370,Catalogue!$A$1:$F$51,3,)</f>
        <v>Household Cleaning</v>
      </c>
      <c r="E370" s="10">
        <v>16</v>
      </c>
      <c r="F370" s="10" t="s">
        <v>10</v>
      </c>
      <c r="G370" s="10" t="s">
        <v>12</v>
      </c>
      <c r="H370" s="10">
        <f>VLOOKUP(B370,Catalogue!$A$1:$F$51,5,)</f>
        <v>124</v>
      </c>
      <c r="I370" s="10">
        <f>VLOOKUP(B370,Catalogue!$A$1:$F$51,6,)</f>
        <v>163.68</v>
      </c>
      <c r="J370" s="11">
        <f t="shared" si="30"/>
        <v>1984</v>
      </c>
      <c r="K370" s="11">
        <f t="shared" si="31"/>
        <v>2618.88</v>
      </c>
      <c r="L370" s="12">
        <f t="shared" si="32"/>
        <v>634.88000000000011</v>
      </c>
      <c r="M370" s="21">
        <f t="shared" si="33"/>
        <v>8</v>
      </c>
      <c r="N370" s="21" t="str">
        <f t="shared" si="34"/>
        <v>Jan</v>
      </c>
      <c r="O370" s="21">
        <f t="shared" si="35"/>
        <v>2024</v>
      </c>
    </row>
    <row r="371" spans="1:15" ht="13.8" x14ac:dyDescent="0.25">
      <c r="A371" s="13">
        <f t="shared" si="36"/>
        <v>45301</v>
      </c>
      <c r="B371" s="14" t="s">
        <v>113</v>
      </c>
      <c r="C371" s="10" t="str">
        <f>VLOOKUP(B371,Catalogue!$A$1:$F$51,2,)</f>
        <v>Lizol Floor Cleaner</v>
      </c>
      <c r="D371" s="10" t="str">
        <f>VLOOKUP(B371,Catalogue!$A$1:$F$51,3,)</f>
        <v>Household Cleaning</v>
      </c>
      <c r="E371" s="14">
        <v>14</v>
      </c>
      <c r="F371" s="14" t="s">
        <v>10</v>
      </c>
      <c r="G371" s="14" t="s">
        <v>12</v>
      </c>
      <c r="H371" s="10">
        <f>VLOOKUP(B371,Catalogue!$A$1:$F$51,5,)</f>
        <v>10</v>
      </c>
      <c r="I371" s="10">
        <f>VLOOKUP(B371,Catalogue!$A$1:$F$51,6,)</f>
        <v>11.3</v>
      </c>
      <c r="J371" s="11">
        <f t="shared" si="30"/>
        <v>140</v>
      </c>
      <c r="K371" s="11">
        <f t="shared" si="31"/>
        <v>158.20000000000002</v>
      </c>
      <c r="L371" s="12">
        <f t="shared" si="32"/>
        <v>18.200000000000017</v>
      </c>
      <c r="M371" s="21">
        <f t="shared" si="33"/>
        <v>10</v>
      </c>
      <c r="N371" s="21" t="str">
        <f t="shared" si="34"/>
        <v>Jan</v>
      </c>
      <c r="O371" s="21">
        <f t="shared" si="35"/>
        <v>2024</v>
      </c>
    </row>
    <row r="372" spans="1:15" ht="13.8" x14ac:dyDescent="0.25">
      <c r="A372" s="9">
        <f t="shared" si="36"/>
        <v>45303</v>
      </c>
      <c r="B372" s="10" t="s">
        <v>81</v>
      </c>
      <c r="C372" s="10" t="str">
        <f>VLOOKUP(B372,Catalogue!$A$1:$F$51,2,)</f>
        <v>Nestlé Cerelac</v>
      </c>
      <c r="D372" s="10" t="str">
        <f>VLOOKUP(B372,Catalogue!$A$1:$F$51,3,)</f>
        <v>Packaged Foods</v>
      </c>
      <c r="E372" s="10">
        <v>17</v>
      </c>
      <c r="F372" s="10" t="s">
        <v>11</v>
      </c>
      <c r="G372" s="10" t="s">
        <v>11</v>
      </c>
      <c r="H372" s="10">
        <f>VLOOKUP(B372,Catalogue!$A$1:$F$51,5,)</f>
        <v>123</v>
      </c>
      <c r="I372" s="10">
        <f>VLOOKUP(B372,Catalogue!$A$1:$F$51,6,)</f>
        <v>140.22</v>
      </c>
      <c r="J372" s="11">
        <f t="shared" si="30"/>
        <v>2091</v>
      </c>
      <c r="K372" s="11">
        <f t="shared" si="31"/>
        <v>2383.7399999999998</v>
      </c>
      <c r="L372" s="12">
        <f t="shared" si="32"/>
        <v>292.73999999999978</v>
      </c>
      <c r="M372" s="21">
        <f t="shared" si="33"/>
        <v>12</v>
      </c>
      <c r="N372" s="21" t="str">
        <f t="shared" si="34"/>
        <v>Jan</v>
      </c>
      <c r="O372" s="21">
        <f t="shared" si="35"/>
        <v>2024</v>
      </c>
    </row>
    <row r="373" spans="1:15" ht="13.8" x14ac:dyDescent="0.25">
      <c r="A373" s="13">
        <f t="shared" si="36"/>
        <v>45305</v>
      </c>
      <c r="B373" s="14" t="s">
        <v>49</v>
      </c>
      <c r="C373" s="10" t="str">
        <f>VLOOKUP(B373,Catalogue!$A$1:$F$51,2,)</f>
        <v>Pepsi Bottle</v>
      </c>
      <c r="D373" s="10" t="str">
        <f>VLOOKUP(B373,Catalogue!$A$1:$F$51,3,)</f>
        <v>Beverages</v>
      </c>
      <c r="E373" s="14">
        <v>10</v>
      </c>
      <c r="F373" s="14" t="s">
        <v>13</v>
      </c>
      <c r="G373" s="14" t="s">
        <v>12</v>
      </c>
      <c r="H373" s="10">
        <f>VLOOKUP(B373,Catalogue!$A$1:$F$51,5,)</f>
        <v>12</v>
      </c>
      <c r="I373" s="10">
        <f>VLOOKUP(B373,Catalogue!$A$1:$F$51,6,)</f>
        <v>13.44</v>
      </c>
      <c r="J373" s="11">
        <f t="shared" si="30"/>
        <v>120</v>
      </c>
      <c r="K373" s="11">
        <f t="shared" si="31"/>
        <v>134.4</v>
      </c>
      <c r="L373" s="12">
        <f t="shared" si="32"/>
        <v>14.400000000000006</v>
      </c>
      <c r="M373" s="21">
        <f t="shared" si="33"/>
        <v>14</v>
      </c>
      <c r="N373" s="21" t="str">
        <f t="shared" si="34"/>
        <v>Jan</v>
      </c>
      <c r="O373" s="21">
        <f t="shared" si="35"/>
        <v>2024</v>
      </c>
    </row>
    <row r="374" spans="1:15" ht="13.8" x14ac:dyDescent="0.25">
      <c r="A374" s="9">
        <f t="shared" si="36"/>
        <v>45307</v>
      </c>
      <c r="B374" s="10" t="s">
        <v>159</v>
      </c>
      <c r="C374" s="10" t="str">
        <f>VLOOKUP(B374,Catalogue!$A$1:$F$51,2,)</f>
        <v>Premier Facial Tissues</v>
      </c>
      <c r="D374" s="10" t="str">
        <f>VLOOKUP(B374,Catalogue!$A$1:$F$51,3,)</f>
        <v>Paper &amp; Essentials</v>
      </c>
      <c r="E374" s="10">
        <v>8</v>
      </c>
      <c r="F374" s="10" t="s">
        <v>13</v>
      </c>
      <c r="G374" s="10" t="s">
        <v>12</v>
      </c>
      <c r="H374" s="10">
        <f>VLOOKUP(B374,Catalogue!$A$1:$F$51,5,)</f>
        <v>136</v>
      </c>
      <c r="I374" s="10">
        <f>VLOOKUP(B374,Catalogue!$A$1:$F$51,6,)</f>
        <v>183.6</v>
      </c>
      <c r="J374" s="11">
        <f t="shared" si="30"/>
        <v>1088</v>
      </c>
      <c r="K374" s="11">
        <f t="shared" si="31"/>
        <v>1468.8</v>
      </c>
      <c r="L374" s="12">
        <f t="shared" si="32"/>
        <v>380.79999999999995</v>
      </c>
      <c r="M374" s="21">
        <f t="shared" si="33"/>
        <v>16</v>
      </c>
      <c r="N374" s="21" t="str">
        <f t="shared" si="34"/>
        <v>Jan</v>
      </c>
      <c r="O374" s="21">
        <f t="shared" si="35"/>
        <v>2024</v>
      </c>
    </row>
    <row r="375" spans="1:15" ht="13.8" x14ac:dyDescent="0.25">
      <c r="A375" s="13">
        <f t="shared" si="36"/>
        <v>45309</v>
      </c>
      <c r="B375" s="14" t="s">
        <v>49</v>
      </c>
      <c r="C375" s="10" t="str">
        <f>VLOOKUP(B375,Catalogue!$A$1:$F$51,2,)</f>
        <v>Pepsi Bottle</v>
      </c>
      <c r="D375" s="10" t="str">
        <f>VLOOKUP(B375,Catalogue!$A$1:$F$51,3,)</f>
        <v>Beverages</v>
      </c>
      <c r="E375" s="14">
        <v>12</v>
      </c>
      <c r="F375" s="14" t="s">
        <v>11</v>
      </c>
      <c r="G375" s="14" t="s">
        <v>11</v>
      </c>
      <c r="H375" s="10">
        <f>VLOOKUP(B375,Catalogue!$A$1:$F$51,5,)</f>
        <v>12</v>
      </c>
      <c r="I375" s="10">
        <f>VLOOKUP(B375,Catalogue!$A$1:$F$51,6,)</f>
        <v>13.44</v>
      </c>
      <c r="J375" s="11">
        <f t="shared" si="30"/>
        <v>144</v>
      </c>
      <c r="K375" s="11">
        <f t="shared" si="31"/>
        <v>161.28</v>
      </c>
      <c r="L375" s="12">
        <f t="shared" si="32"/>
        <v>17.28</v>
      </c>
      <c r="M375" s="21">
        <f t="shared" si="33"/>
        <v>18</v>
      </c>
      <c r="N375" s="21" t="str">
        <f t="shared" si="34"/>
        <v>Jan</v>
      </c>
      <c r="O375" s="21">
        <f t="shared" si="35"/>
        <v>2024</v>
      </c>
    </row>
    <row r="376" spans="1:15" ht="13.8" x14ac:dyDescent="0.25">
      <c r="A376" s="9">
        <f t="shared" si="36"/>
        <v>45311</v>
      </c>
      <c r="B376" s="10" t="s">
        <v>153</v>
      </c>
      <c r="C376" s="10" t="str">
        <f>VLOOKUP(B376,Catalogue!$A$1:$F$51,2,)</f>
        <v>Bella Napkins</v>
      </c>
      <c r="D376" s="10" t="str">
        <f>VLOOKUP(B376,Catalogue!$A$1:$F$51,3,)</f>
        <v>Paper &amp; Essentials</v>
      </c>
      <c r="E376" s="10">
        <v>4</v>
      </c>
      <c r="F376" s="10" t="s">
        <v>10</v>
      </c>
      <c r="G376" s="10" t="s">
        <v>12</v>
      </c>
      <c r="H376" s="10">
        <f>VLOOKUP(B376,Catalogue!$A$1:$F$51,5,)</f>
        <v>10</v>
      </c>
      <c r="I376" s="10">
        <f>VLOOKUP(B376,Catalogue!$A$1:$F$51,6,)</f>
        <v>11.2</v>
      </c>
      <c r="J376" s="11">
        <f t="shared" si="30"/>
        <v>40</v>
      </c>
      <c r="K376" s="11">
        <f t="shared" si="31"/>
        <v>44.8</v>
      </c>
      <c r="L376" s="12">
        <f t="shared" si="32"/>
        <v>4.7999999999999972</v>
      </c>
      <c r="M376" s="21">
        <f t="shared" si="33"/>
        <v>20</v>
      </c>
      <c r="N376" s="21" t="str">
        <f t="shared" si="34"/>
        <v>Jan</v>
      </c>
      <c r="O376" s="21">
        <f t="shared" si="35"/>
        <v>2024</v>
      </c>
    </row>
    <row r="377" spans="1:15" ht="13.8" x14ac:dyDescent="0.25">
      <c r="A377" s="13">
        <f t="shared" si="36"/>
        <v>45313</v>
      </c>
      <c r="B377" s="14" t="s">
        <v>36</v>
      </c>
      <c r="C377" s="10" t="str">
        <f>VLOOKUP(B377,Catalogue!$A$1:$F$51,2,)</f>
        <v>Himalaya Face Wash</v>
      </c>
      <c r="D377" s="10" t="str">
        <f>VLOOKUP(B377,Catalogue!$A$1:$F$51,3,)</f>
        <v>Personal Care</v>
      </c>
      <c r="E377" s="14">
        <v>8</v>
      </c>
      <c r="F377" s="14" t="s">
        <v>10</v>
      </c>
      <c r="G377" s="14" t="s">
        <v>11</v>
      </c>
      <c r="H377" s="10">
        <f>VLOOKUP(B377,Catalogue!$A$1:$F$51,5,)</f>
        <v>16</v>
      </c>
      <c r="I377" s="10">
        <f>VLOOKUP(B377,Catalogue!$A$1:$F$51,6,)</f>
        <v>17.600000000000001</v>
      </c>
      <c r="J377" s="11">
        <f t="shared" si="30"/>
        <v>128</v>
      </c>
      <c r="K377" s="11">
        <f t="shared" si="31"/>
        <v>140.80000000000001</v>
      </c>
      <c r="L377" s="12">
        <f t="shared" si="32"/>
        <v>12.800000000000011</v>
      </c>
      <c r="M377" s="21">
        <f t="shared" si="33"/>
        <v>22</v>
      </c>
      <c r="N377" s="21" t="str">
        <f t="shared" si="34"/>
        <v>Jan</v>
      </c>
      <c r="O377" s="21">
        <f t="shared" si="35"/>
        <v>2024</v>
      </c>
    </row>
    <row r="378" spans="1:15" ht="13.8" x14ac:dyDescent="0.25">
      <c r="A378" s="9">
        <f t="shared" si="36"/>
        <v>45315</v>
      </c>
      <c r="B378" s="10" t="s">
        <v>131</v>
      </c>
      <c r="C378" s="10" t="str">
        <f>VLOOKUP(B378,Catalogue!$A$1:$F$51,2,)</f>
        <v>Odonil Room Freshener</v>
      </c>
      <c r="D378" s="10" t="str">
        <f>VLOOKUP(B378,Catalogue!$A$1:$F$51,3,)</f>
        <v>Household Cleaning</v>
      </c>
      <c r="E378" s="10">
        <v>4</v>
      </c>
      <c r="F378" s="10" t="s">
        <v>11</v>
      </c>
      <c r="G378" s="10" t="s">
        <v>12</v>
      </c>
      <c r="H378" s="10">
        <f>VLOOKUP(B378,Catalogue!$A$1:$F$51,5,)</f>
        <v>105</v>
      </c>
      <c r="I378" s="10">
        <f>VLOOKUP(B378,Catalogue!$A$1:$F$51,6,)</f>
        <v>153.30000000000001</v>
      </c>
      <c r="J378" s="11">
        <f t="shared" si="30"/>
        <v>420</v>
      </c>
      <c r="K378" s="11">
        <f t="shared" si="31"/>
        <v>613.20000000000005</v>
      </c>
      <c r="L378" s="12">
        <f t="shared" si="32"/>
        <v>193.20000000000005</v>
      </c>
      <c r="M378" s="21">
        <f t="shared" si="33"/>
        <v>24</v>
      </c>
      <c r="N378" s="21" t="str">
        <f t="shared" si="34"/>
        <v>Jan</v>
      </c>
      <c r="O378" s="21">
        <f t="shared" si="35"/>
        <v>2024</v>
      </c>
    </row>
    <row r="379" spans="1:15" ht="13.8" x14ac:dyDescent="0.25">
      <c r="A379" s="13">
        <f t="shared" si="36"/>
        <v>45317</v>
      </c>
      <c r="B379" s="14" t="s">
        <v>27</v>
      </c>
      <c r="C379" s="10" t="str">
        <f>VLOOKUP(B379,Catalogue!$A$1:$F$51,2,)</f>
        <v>Gillette Shaving Foam</v>
      </c>
      <c r="D379" s="10" t="str">
        <f>VLOOKUP(B379,Catalogue!$A$1:$F$51,3,)</f>
        <v>Personal Care</v>
      </c>
      <c r="E379" s="14">
        <v>19</v>
      </c>
      <c r="F379" s="14" t="s">
        <v>10</v>
      </c>
      <c r="G379" s="14" t="s">
        <v>11</v>
      </c>
      <c r="H379" s="10">
        <f>VLOOKUP(B379,Catalogue!$A$1:$F$51,5,)</f>
        <v>133</v>
      </c>
      <c r="I379" s="10">
        <f>VLOOKUP(B379,Catalogue!$A$1:$F$51,6,)</f>
        <v>187.53</v>
      </c>
      <c r="J379" s="11">
        <f t="shared" si="30"/>
        <v>2527</v>
      </c>
      <c r="K379" s="11">
        <f t="shared" si="31"/>
        <v>3563.07</v>
      </c>
      <c r="L379" s="12">
        <f t="shared" si="32"/>
        <v>1036.0700000000002</v>
      </c>
      <c r="M379" s="21">
        <f t="shared" si="33"/>
        <v>26</v>
      </c>
      <c r="N379" s="21" t="str">
        <f t="shared" si="34"/>
        <v>Jan</v>
      </c>
      <c r="O379" s="21">
        <f t="shared" si="35"/>
        <v>2024</v>
      </c>
    </row>
    <row r="380" spans="1:15" ht="13.8" x14ac:dyDescent="0.25">
      <c r="A380" s="9">
        <f t="shared" si="36"/>
        <v>45319</v>
      </c>
      <c r="B380" s="10" t="s">
        <v>74</v>
      </c>
      <c r="C380" s="10" t="str">
        <f>VLOOKUP(B380,Catalogue!$A$1:$F$51,2,)</f>
        <v>Maggi Noodles</v>
      </c>
      <c r="D380" s="10" t="str">
        <f>VLOOKUP(B380,Catalogue!$A$1:$F$51,3,)</f>
        <v>Packaged Foods</v>
      </c>
      <c r="E380" s="10">
        <v>3</v>
      </c>
      <c r="F380" s="10" t="s">
        <v>10</v>
      </c>
      <c r="G380" s="10" t="s">
        <v>12</v>
      </c>
      <c r="H380" s="10">
        <f>VLOOKUP(B380,Catalogue!$A$1:$F$51,5,)</f>
        <v>16</v>
      </c>
      <c r="I380" s="10">
        <f>VLOOKUP(B380,Catalogue!$A$1:$F$51,6,)</f>
        <v>21.12</v>
      </c>
      <c r="J380" s="11">
        <f t="shared" si="30"/>
        <v>48</v>
      </c>
      <c r="K380" s="11">
        <f t="shared" si="31"/>
        <v>63.36</v>
      </c>
      <c r="L380" s="12">
        <f t="shared" si="32"/>
        <v>15.36</v>
      </c>
      <c r="M380" s="21">
        <f t="shared" si="33"/>
        <v>28</v>
      </c>
      <c r="N380" s="21" t="str">
        <f t="shared" si="34"/>
        <v>Jan</v>
      </c>
      <c r="O380" s="21">
        <f t="shared" si="35"/>
        <v>2024</v>
      </c>
    </row>
    <row r="381" spans="1:15" ht="13.8" x14ac:dyDescent="0.25">
      <c r="A381" s="13">
        <f t="shared" si="36"/>
        <v>45321</v>
      </c>
      <c r="B381" s="14" t="s">
        <v>104</v>
      </c>
      <c r="C381" s="10" t="str">
        <f>VLOOKUP(B381,Catalogue!$A$1:$F$51,2,)</f>
        <v>Surf Excel Detergent</v>
      </c>
      <c r="D381" s="10" t="str">
        <f>VLOOKUP(B381,Catalogue!$A$1:$F$51,3,)</f>
        <v>Household Cleaning</v>
      </c>
      <c r="E381" s="14">
        <v>14</v>
      </c>
      <c r="F381" s="14" t="s">
        <v>11</v>
      </c>
      <c r="G381" s="14" t="s">
        <v>12</v>
      </c>
      <c r="H381" s="10">
        <f>VLOOKUP(B381,Catalogue!$A$1:$F$51,5,)</f>
        <v>124</v>
      </c>
      <c r="I381" s="10">
        <f>VLOOKUP(B381,Catalogue!$A$1:$F$51,6,)</f>
        <v>163.68</v>
      </c>
      <c r="J381" s="11">
        <f t="shared" si="30"/>
        <v>1736</v>
      </c>
      <c r="K381" s="11">
        <f t="shared" si="31"/>
        <v>2291.52</v>
      </c>
      <c r="L381" s="12">
        <f t="shared" si="32"/>
        <v>555.52</v>
      </c>
      <c r="M381" s="21">
        <f t="shared" si="33"/>
        <v>30</v>
      </c>
      <c r="N381" s="21" t="str">
        <f t="shared" si="34"/>
        <v>Jan</v>
      </c>
      <c r="O381" s="21">
        <f t="shared" si="35"/>
        <v>2024</v>
      </c>
    </row>
    <row r="382" spans="1:15" ht="13.8" x14ac:dyDescent="0.25">
      <c r="A382" s="9">
        <f t="shared" si="36"/>
        <v>45323</v>
      </c>
      <c r="B382" s="10" t="s">
        <v>55</v>
      </c>
      <c r="C382" s="10" t="str">
        <f>VLOOKUP(B382,Catalogue!$A$1:$F$51,2,)</f>
        <v>Tropicana Orange Juice</v>
      </c>
      <c r="D382" s="10" t="str">
        <f>VLOOKUP(B382,Catalogue!$A$1:$F$51,3,)</f>
        <v>Beverages</v>
      </c>
      <c r="E382" s="10">
        <v>2</v>
      </c>
      <c r="F382" s="10" t="s">
        <v>13</v>
      </c>
      <c r="G382" s="10" t="s">
        <v>11</v>
      </c>
      <c r="H382" s="10">
        <f>VLOOKUP(B382,Catalogue!$A$1:$F$51,5,)</f>
        <v>98</v>
      </c>
      <c r="I382" s="10">
        <f>VLOOKUP(B382,Catalogue!$A$1:$F$51,6,)</f>
        <v>110.74</v>
      </c>
      <c r="J382" s="11">
        <f t="shared" si="30"/>
        <v>196</v>
      </c>
      <c r="K382" s="11">
        <f t="shared" si="31"/>
        <v>221.48</v>
      </c>
      <c r="L382" s="12">
        <f t="shared" si="32"/>
        <v>25.47999999999999</v>
      </c>
      <c r="M382" s="21">
        <f t="shared" si="33"/>
        <v>1</v>
      </c>
      <c r="N382" s="21" t="str">
        <f t="shared" si="34"/>
        <v>Feb</v>
      </c>
      <c r="O382" s="21">
        <f t="shared" si="35"/>
        <v>2024</v>
      </c>
    </row>
    <row r="383" spans="1:15" ht="13.8" x14ac:dyDescent="0.25">
      <c r="A383" s="13">
        <f t="shared" si="36"/>
        <v>45325</v>
      </c>
      <c r="B383" s="14" t="s">
        <v>36</v>
      </c>
      <c r="C383" s="10" t="str">
        <f>VLOOKUP(B383,Catalogue!$A$1:$F$51,2,)</f>
        <v>Himalaya Face Wash</v>
      </c>
      <c r="D383" s="10" t="str">
        <f>VLOOKUP(B383,Catalogue!$A$1:$F$51,3,)</f>
        <v>Personal Care</v>
      </c>
      <c r="E383" s="14">
        <v>7</v>
      </c>
      <c r="F383" s="14" t="s">
        <v>13</v>
      </c>
      <c r="G383" s="14" t="s">
        <v>12</v>
      </c>
      <c r="H383" s="10">
        <f>VLOOKUP(B383,Catalogue!$A$1:$F$51,5,)</f>
        <v>16</v>
      </c>
      <c r="I383" s="10">
        <f>VLOOKUP(B383,Catalogue!$A$1:$F$51,6,)</f>
        <v>17.600000000000001</v>
      </c>
      <c r="J383" s="11">
        <f t="shared" si="30"/>
        <v>112</v>
      </c>
      <c r="K383" s="11">
        <f t="shared" si="31"/>
        <v>123.20000000000002</v>
      </c>
      <c r="L383" s="12">
        <f t="shared" si="32"/>
        <v>11.200000000000017</v>
      </c>
      <c r="M383" s="21">
        <f t="shared" si="33"/>
        <v>3</v>
      </c>
      <c r="N383" s="21" t="str">
        <f t="shared" si="34"/>
        <v>Feb</v>
      </c>
      <c r="O383" s="21">
        <f t="shared" si="35"/>
        <v>2024</v>
      </c>
    </row>
    <row r="384" spans="1:15" ht="13.8" x14ac:dyDescent="0.25">
      <c r="A384" s="9">
        <f t="shared" si="36"/>
        <v>45327</v>
      </c>
      <c r="B384" s="10" t="s">
        <v>21</v>
      </c>
      <c r="C384" s="10" t="str">
        <f>VLOOKUP(B384,Catalogue!$A$1:$F$51,2,)</f>
        <v>Lifebuoy Handwash</v>
      </c>
      <c r="D384" s="10" t="str">
        <f>VLOOKUP(B384,Catalogue!$A$1:$F$51,3,)</f>
        <v>Personal Care</v>
      </c>
      <c r="E384" s="10">
        <v>4</v>
      </c>
      <c r="F384" s="10" t="s">
        <v>11</v>
      </c>
      <c r="G384" s="10" t="s">
        <v>12</v>
      </c>
      <c r="H384" s="10">
        <f>VLOOKUP(B384,Catalogue!$A$1:$F$51,5,)</f>
        <v>44</v>
      </c>
      <c r="I384" s="10">
        <f>VLOOKUP(B384,Catalogue!$A$1:$F$51,6,)</f>
        <v>50.16</v>
      </c>
      <c r="J384" s="11">
        <f t="shared" si="30"/>
        <v>176</v>
      </c>
      <c r="K384" s="11">
        <f t="shared" si="31"/>
        <v>200.64</v>
      </c>
      <c r="L384" s="12">
        <f t="shared" si="32"/>
        <v>24.639999999999986</v>
      </c>
      <c r="M384" s="21">
        <f t="shared" si="33"/>
        <v>5</v>
      </c>
      <c r="N384" s="21" t="str">
        <f t="shared" si="34"/>
        <v>Feb</v>
      </c>
      <c r="O384" s="21">
        <f t="shared" si="35"/>
        <v>2024</v>
      </c>
    </row>
    <row r="385" spans="1:15" ht="13.8" x14ac:dyDescent="0.25">
      <c r="A385" s="13">
        <f t="shared" si="36"/>
        <v>45329</v>
      </c>
      <c r="B385" s="14" t="s">
        <v>84</v>
      </c>
      <c r="C385" s="10" t="str">
        <f>VLOOKUP(B385,Catalogue!$A$1:$F$51,2,)</f>
        <v>MTR Ready Curry</v>
      </c>
      <c r="D385" s="10" t="str">
        <f>VLOOKUP(B385,Catalogue!$A$1:$F$51,3,)</f>
        <v>Packaged Foods</v>
      </c>
      <c r="E385" s="14">
        <v>10</v>
      </c>
      <c r="F385" s="14" t="s">
        <v>10</v>
      </c>
      <c r="G385" s="14" t="s">
        <v>11</v>
      </c>
      <c r="H385" s="10">
        <f>VLOOKUP(B385,Catalogue!$A$1:$F$51,5,)</f>
        <v>136</v>
      </c>
      <c r="I385" s="10">
        <f>VLOOKUP(B385,Catalogue!$A$1:$F$51,6,)</f>
        <v>153.68</v>
      </c>
      <c r="J385" s="11">
        <f t="shared" si="30"/>
        <v>1360</v>
      </c>
      <c r="K385" s="11">
        <f t="shared" si="31"/>
        <v>1536.8000000000002</v>
      </c>
      <c r="L385" s="12">
        <f t="shared" si="32"/>
        <v>176.80000000000018</v>
      </c>
      <c r="M385" s="21">
        <f t="shared" si="33"/>
        <v>7</v>
      </c>
      <c r="N385" s="21" t="str">
        <f t="shared" si="34"/>
        <v>Feb</v>
      </c>
      <c r="O385" s="21">
        <f t="shared" si="35"/>
        <v>2024</v>
      </c>
    </row>
    <row r="386" spans="1:15" ht="13.8" x14ac:dyDescent="0.25">
      <c r="A386" s="9">
        <f t="shared" si="36"/>
        <v>45331</v>
      </c>
      <c r="B386" s="10" t="s">
        <v>134</v>
      </c>
      <c r="C386" s="10" t="str">
        <f>VLOOKUP(B386,Catalogue!$A$1:$F$51,2,)</f>
        <v>Whisper Sanitary Pads</v>
      </c>
      <c r="D386" s="10" t="str">
        <f>VLOOKUP(B386,Catalogue!$A$1:$F$51,3,)</f>
        <v>Paper &amp; Essentials</v>
      </c>
      <c r="E386" s="10">
        <v>2</v>
      </c>
      <c r="F386" s="10" t="s">
        <v>11</v>
      </c>
      <c r="G386" s="10" t="s">
        <v>12</v>
      </c>
      <c r="H386" s="10">
        <f>VLOOKUP(B386,Catalogue!$A$1:$F$51,5,)</f>
        <v>44</v>
      </c>
      <c r="I386" s="10">
        <f>VLOOKUP(B386,Catalogue!$A$1:$F$51,6,)</f>
        <v>58.08</v>
      </c>
      <c r="J386" s="11">
        <f t="shared" ref="J386:J428" si="37">E386*H386</f>
        <v>88</v>
      </c>
      <c r="K386" s="11">
        <f t="shared" ref="K386:K428" si="38">E386*I386</f>
        <v>116.16</v>
      </c>
      <c r="L386" s="12">
        <f t="shared" si="32"/>
        <v>28.159999999999997</v>
      </c>
      <c r="M386" s="21">
        <f t="shared" si="33"/>
        <v>9</v>
      </c>
      <c r="N386" s="21" t="str">
        <f t="shared" si="34"/>
        <v>Feb</v>
      </c>
      <c r="O386" s="21">
        <f t="shared" si="35"/>
        <v>2024</v>
      </c>
    </row>
    <row r="387" spans="1:15" ht="13.8" x14ac:dyDescent="0.25">
      <c r="A387" s="13">
        <f t="shared" si="36"/>
        <v>45333</v>
      </c>
      <c r="B387" s="14" t="s">
        <v>81</v>
      </c>
      <c r="C387" s="10" t="str">
        <f>VLOOKUP(B387,Catalogue!$A$1:$F$51,2,)</f>
        <v>Nestlé Cerelac</v>
      </c>
      <c r="D387" s="10" t="str">
        <f>VLOOKUP(B387,Catalogue!$A$1:$F$51,3,)</f>
        <v>Packaged Foods</v>
      </c>
      <c r="E387" s="14">
        <v>2</v>
      </c>
      <c r="F387" s="14" t="s">
        <v>13</v>
      </c>
      <c r="G387" s="14" t="s">
        <v>12</v>
      </c>
      <c r="H387" s="10">
        <f>VLOOKUP(B387,Catalogue!$A$1:$F$51,5,)</f>
        <v>123</v>
      </c>
      <c r="I387" s="10">
        <f>VLOOKUP(B387,Catalogue!$A$1:$F$51,6,)</f>
        <v>140.22</v>
      </c>
      <c r="J387" s="11">
        <f t="shared" si="37"/>
        <v>246</v>
      </c>
      <c r="K387" s="11">
        <f t="shared" si="38"/>
        <v>280.44</v>
      </c>
      <c r="L387" s="12">
        <f t="shared" ref="L387:L428" si="39">K387-J387</f>
        <v>34.44</v>
      </c>
      <c r="M387" s="21">
        <f t="shared" ref="M387:M428" si="40">DAY(A387)</f>
        <v>11</v>
      </c>
      <c r="N387" s="21" t="str">
        <f t="shared" ref="N387:N428" si="41">TEXT(A387,"mmm")</f>
        <v>Feb</v>
      </c>
      <c r="O387" s="21">
        <f t="shared" ref="O387:O428" si="42">YEAR(A387)</f>
        <v>2024</v>
      </c>
    </row>
    <row r="388" spans="1:15" ht="13.8" x14ac:dyDescent="0.25">
      <c r="A388" s="9">
        <f t="shared" si="36"/>
        <v>45335</v>
      </c>
      <c r="B388" s="10" t="s">
        <v>162</v>
      </c>
      <c r="C388" s="10" t="str">
        <f>VLOOKUP(B388,Catalogue!$A$1:$F$51,2,)</f>
        <v>Wet Wipes - Himalaya</v>
      </c>
      <c r="D388" s="10" t="str">
        <f>VLOOKUP(B388,Catalogue!$A$1:$F$51,3,)</f>
        <v>Paper &amp; Essentials</v>
      </c>
      <c r="E388" s="10">
        <v>11</v>
      </c>
      <c r="F388" s="10" t="s">
        <v>13</v>
      </c>
      <c r="G388" s="10" t="s">
        <v>11</v>
      </c>
      <c r="H388" s="10">
        <f>VLOOKUP(B388,Catalogue!$A$1:$F$51,5,)</f>
        <v>12</v>
      </c>
      <c r="I388" s="10">
        <f>VLOOKUP(B388,Catalogue!$A$1:$F$51,6,)</f>
        <v>17.52</v>
      </c>
      <c r="J388" s="11">
        <f t="shared" si="37"/>
        <v>132</v>
      </c>
      <c r="K388" s="11">
        <f t="shared" si="38"/>
        <v>192.72</v>
      </c>
      <c r="L388" s="12">
        <f t="shared" si="39"/>
        <v>60.72</v>
      </c>
      <c r="M388" s="21">
        <f t="shared" si="40"/>
        <v>13</v>
      </c>
      <c r="N388" s="21" t="str">
        <f t="shared" si="41"/>
        <v>Feb</v>
      </c>
      <c r="O388" s="21">
        <f t="shared" si="42"/>
        <v>2024</v>
      </c>
    </row>
    <row r="389" spans="1:15" ht="13.8" x14ac:dyDescent="0.25">
      <c r="A389" s="13">
        <f t="shared" si="36"/>
        <v>45337</v>
      </c>
      <c r="B389" s="14" t="s">
        <v>134</v>
      </c>
      <c r="C389" s="10" t="str">
        <f>VLOOKUP(B389,Catalogue!$A$1:$F$51,2,)</f>
        <v>Whisper Sanitary Pads</v>
      </c>
      <c r="D389" s="10" t="str">
        <f>VLOOKUP(B389,Catalogue!$A$1:$F$51,3,)</f>
        <v>Paper &amp; Essentials</v>
      </c>
      <c r="E389" s="14">
        <v>18</v>
      </c>
      <c r="F389" s="14" t="s">
        <v>11</v>
      </c>
      <c r="G389" s="14" t="s">
        <v>12</v>
      </c>
      <c r="H389" s="10">
        <f>VLOOKUP(B389,Catalogue!$A$1:$F$51,5,)</f>
        <v>44</v>
      </c>
      <c r="I389" s="10">
        <f>VLOOKUP(B389,Catalogue!$A$1:$F$51,6,)</f>
        <v>58.08</v>
      </c>
      <c r="J389" s="11">
        <f t="shared" si="37"/>
        <v>792</v>
      </c>
      <c r="K389" s="11">
        <f t="shared" si="38"/>
        <v>1045.44</v>
      </c>
      <c r="L389" s="12">
        <f t="shared" si="39"/>
        <v>253.44000000000005</v>
      </c>
      <c r="M389" s="21">
        <f t="shared" si="40"/>
        <v>15</v>
      </c>
      <c r="N389" s="21" t="str">
        <f t="shared" si="41"/>
        <v>Feb</v>
      </c>
      <c r="O389" s="21">
        <f t="shared" si="42"/>
        <v>2024</v>
      </c>
    </row>
    <row r="390" spans="1:15" ht="13.8" x14ac:dyDescent="0.25">
      <c r="A390" s="9">
        <f t="shared" si="36"/>
        <v>45339</v>
      </c>
      <c r="B390" s="10" t="s">
        <v>33</v>
      </c>
      <c r="C390" s="10" t="str">
        <f>VLOOKUP(B390,Catalogue!$A$1:$F$51,2,)</f>
        <v>Dettol Antiseptic Liquid</v>
      </c>
      <c r="D390" s="10" t="str">
        <f>VLOOKUP(B390,Catalogue!$A$1:$F$51,3,)</f>
        <v>Personal Care</v>
      </c>
      <c r="E390" s="10">
        <v>10</v>
      </c>
      <c r="F390" s="10" t="s">
        <v>10</v>
      </c>
      <c r="G390" s="10" t="s">
        <v>11</v>
      </c>
      <c r="H390" s="10">
        <f>VLOOKUP(B390,Catalogue!$A$1:$F$51,5,)</f>
        <v>10</v>
      </c>
      <c r="I390" s="10">
        <f>VLOOKUP(B390,Catalogue!$A$1:$F$51,6,)</f>
        <v>11.2</v>
      </c>
      <c r="J390" s="11">
        <f t="shared" si="37"/>
        <v>100</v>
      </c>
      <c r="K390" s="11">
        <f t="shared" si="38"/>
        <v>112</v>
      </c>
      <c r="L390" s="12">
        <f t="shared" si="39"/>
        <v>12</v>
      </c>
      <c r="M390" s="21">
        <f t="shared" si="40"/>
        <v>17</v>
      </c>
      <c r="N390" s="21" t="str">
        <f t="shared" si="41"/>
        <v>Feb</v>
      </c>
      <c r="O390" s="21">
        <f t="shared" si="42"/>
        <v>2024</v>
      </c>
    </row>
    <row r="391" spans="1:15" ht="13.8" x14ac:dyDescent="0.25">
      <c r="A391" s="13">
        <f t="shared" si="36"/>
        <v>45341</v>
      </c>
      <c r="B391" s="14" t="s">
        <v>150</v>
      </c>
      <c r="C391" s="10" t="str">
        <f>VLOOKUP(B391,Catalogue!$A$1:$F$51,2,)</f>
        <v>Scott Toilet Paper</v>
      </c>
      <c r="D391" s="10" t="str">
        <f>VLOOKUP(B391,Catalogue!$A$1:$F$51,3,)</f>
        <v>Paper &amp; Essentials</v>
      </c>
      <c r="E391" s="14">
        <v>14</v>
      </c>
      <c r="F391" s="14" t="s">
        <v>10</v>
      </c>
      <c r="G391" s="14" t="s">
        <v>12</v>
      </c>
      <c r="H391" s="10">
        <f>VLOOKUP(B391,Catalogue!$A$1:$F$51,5,)</f>
        <v>16</v>
      </c>
      <c r="I391" s="10">
        <f>VLOOKUP(B391,Catalogue!$A$1:$F$51,6,)</f>
        <v>26.4</v>
      </c>
      <c r="J391" s="11">
        <f t="shared" si="37"/>
        <v>224</v>
      </c>
      <c r="K391" s="11">
        <f t="shared" si="38"/>
        <v>369.59999999999997</v>
      </c>
      <c r="L391" s="12">
        <f t="shared" si="39"/>
        <v>145.59999999999997</v>
      </c>
      <c r="M391" s="21">
        <f t="shared" si="40"/>
        <v>19</v>
      </c>
      <c r="N391" s="21" t="str">
        <f t="shared" si="41"/>
        <v>Feb</v>
      </c>
      <c r="O391" s="21">
        <f t="shared" si="42"/>
        <v>2024</v>
      </c>
    </row>
    <row r="392" spans="1:15" ht="13.8" x14ac:dyDescent="0.25">
      <c r="A392" s="9">
        <f t="shared" si="36"/>
        <v>45343</v>
      </c>
      <c r="B392" s="10" t="s">
        <v>96</v>
      </c>
      <c r="C392" s="10" t="str">
        <f>VLOOKUP(B392,Catalogue!$A$1:$F$51,2,)</f>
        <v>Britannia Cake</v>
      </c>
      <c r="D392" s="10" t="str">
        <f>VLOOKUP(B392,Catalogue!$A$1:$F$51,3,)</f>
        <v>Packaged Foods</v>
      </c>
      <c r="E392" s="10">
        <v>10</v>
      </c>
      <c r="F392" s="10" t="s">
        <v>11</v>
      </c>
      <c r="G392" s="10" t="s">
        <v>11</v>
      </c>
      <c r="H392" s="10">
        <f>VLOOKUP(B392,Catalogue!$A$1:$F$51,5,)</f>
        <v>44</v>
      </c>
      <c r="I392" s="10">
        <f>VLOOKUP(B392,Catalogue!$A$1:$F$51,6,)</f>
        <v>48.4</v>
      </c>
      <c r="J392" s="11">
        <f t="shared" si="37"/>
        <v>440</v>
      </c>
      <c r="K392" s="11">
        <f t="shared" si="38"/>
        <v>484</v>
      </c>
      <c r="L392" s="12">
        <f t="shared" si="39"/>
        <v>44</v>
      </c>
      <c r="M392" s="21">
        <f t="shared" si="40"/>
        <v>21</v>
      </c>
      <c r="N392" s="21" t="str">
        <f t="shared" si="41"/>
        <v>Feb</v>
      </c>
      <c r="O392" s="21">
        <f t="shared" si="42"/>
        <v>2024</v>
      </c>
    </row>
    <row r="393" spans="1:15" ht="13.8" x14ac:dyDescent="0.25">
      <c r="A393" s="13">
        <f t="shared" si="36"/>
        <v>45345</v>
      </c>
      <c r="B393" s="14" t="s">
        <v>104</v>
      </c>
      <c r="C393" s="10" t="str">
        <f>VLOOKUP(B393,Catalogue!$A$1:$F$51,2,)</f>
        <v>Surf Excel Detergent</v>
      </c>
      <c r="D393" s="10" t="str">
        <f>VLOOKUP(B393,Catalogue!$A$1:$F$51,3,)</f>
        <v>Household Cleaning</v>
      </c>
      <c r="E393" s="14">
        <v>16</v>
      </c>
      <c r="F393" s="14" t="s">
        <v>10</v>
      </c>
      <c r="G393" s="14" t="s">
        <v>12</v>
      </c>
      <c r="H393" s="10">
        <f>VLOOKUP(B393,Catalogue!$A$1:$F$51,5,)</f>
        <v>124</v>
      </c>
      <c r="I393" s="10">
        <f>VLOOKUP(B393,Catalogue!$A$1:$F$51,6,)</f>
        <v>163.68</v>
      </c>
      <c r="J393" s="11">
        <f t="shared" si="37"/>
        <v>1984</v>
      </c>
      <c r="K393" s="11">
        <f t="shared" si="38"/>
        <v>2618.88</v>
      </c>
      <c r="L393" s="12">
        <f t="shared" si="39"/>
        <v>634.88000000000011</v>
      </c>
      <c r="M393" s="21">
        <f t="shared" si="40"/>
        <v>23</v>
      </c>
      <c r="N393" s="21" t="str">
        <f t="shared" si="41"/>
        <v>Feb</v>
      </c>
      <c r="O393" s="21">
        <f t="shared" si="42"/>
        <v>2024</v>
      </c>
    </row>
    <row r="394" spans="1:15" ht="13.8" x14ac:dyDescent="0.25">
      <c r="A394" s="9">
        <f t="shared" si="36"/>
        <v>45347</v>
      </c>
      <c r="B394" s="10" t="s">
        <v>113</v>
      </c>
      <c r="C394" s="10" t="str">
        <f>VLOOKUP(B394,Catalogue!$A$1:$F$51,2,)</f>
        <v>Lizol Floor Cleaner</v>
      </c>
      <c r="D394" s="10" t="str">
        <f>VLOOKUP(B394,Catalogue!$A$1:$F$51,3,)</f>
        <v>Household Cleaning</v>
      </c>
      <c r="E394" s="10">
        <v>14</v>
      </c>
      <c r="F394" s="10" t="s">
        <v>10</v>
      </c>
      <c r="G394" s="10" t="s">
        <v>12</v>
      </c>
      <c r="H394" s="10">
        <f>VLOOKUP(B394,Catalogue!$A$1:$F$51,5,)</f>
        <v>10</v>
      </c>
      <c r="I394" s="10">
        <f>VLOOKUP(B394,Catalogue!$A$1:$F$51,6,)</f>
        <v>11.3</v>
      </c>
      <c r="J394" s="11">
        <f t="shared" si="37"/>
        <v>140</v>
      </c>
      <c r="K394" s="11">
        <f t="shared" si="38"/>
        <v>158.20000000000002</v>
      </c>
      <c r="L394" s="12">
        <f t="shared" si="39"/>
        <v>18.200000000000017</v>
      </c>
      <c r="M394" s="21">
        <f t="shared" si="40"/>
        <v>25</v>
      </c>
      <c r="N394" s="21" t="str">
        <f t="shared" si="41"/>
        <v>Feb</v>
      </c>
      <c r="O394" s="21">
        <f t="shared" si="42"/>
        <v>2024</v>
      </c>
    </row>
    <row r="395" spans="1:15" ht="13.8" x14ac:dyDescent="0.25">
      <c r="A395" s="13">
        <f t="shared" si="36"/>
        <v>45349</v>
      </c>
      <c r="B395" s="14" t="s">
        <v>81</v>
      </c>
      <c r="C395" s="10" t="str">
        <f>VLOOKUP(B395,Catalogue!$A$1:$F$51,2,)</f>
        <v>Nestlé Cerelac</v>
      </c>
      <c r="D395" s="10" t="str">
        <f>VLOOKUP(B395,Catalogue!$A$1:$F$51,3,)</f>
        <v>Packaged Foods</v>
      </c>
      <c r="E395" s="14">
        <v>17</v>
      </c>
      <c r="F395" s="14" t="s">
        <v>11</v>
      </c>
      <c r="G395" s="14" t="s">
        <v>11</v>
      </c>
      <c r="H395" s="10">
        <f>VLOOKUP(B395,Catalogue!$A$1:$F$51,5,)</f>
        <v>123</v>
      </c>
      <c r="I395" s="10">
        <f>VLOOKUP(B395,Catalogue!$A$1:$F$51,6,)</f>
        <v>140.22</v>
      </c>
      <c r="J395" s="11">
        <f t="shared" si="37"/>
        <v>2091</v>
      </c>
      <c r="K395" s="11">
        <f t="shared" si="38"/>
        <v>2383.7399999999998</v>
      </c>
      <c r="L395" s="12">
        <f t="shared" si="39"/>
        <v>292.73999999999978</v>
      </c>
      <c r="M395" s="21">
        <f t="shared" si="40"/>
        <v>27</v>
      </c>
      <c r="N395" s="21" t="str">
        <f t="shared" si="41"/>
        <v>Feb</v>
      </c>
      <c r="O395" s="21">
        <f t="shared" si="42"/>
        <v>2024</v>
      </c>
    </row>
    <row r="396" spans="1:15" ht="13.8" x14ac:dyDescent="0.25">
      <c r="A396" s="9">
        <f t="shared" si="36"/>
        <v>45351</v>
      </c>
      <c r="B396" s="10" t="s">
        <v>49</v>
      </c>
      <c r="C396" s="10" t="str">
        <f>VLOOKUP(B396,Catalogue!$A$1:$F$51,2,)</f>
        <v>Pepsi Bottle</v>
      </c>
      <c r="D396" s="10" t="str">
        <f>VLOOKUP(B396,Catalogue!$A$1:$F$51,3,)</f>
        <v>Beverages</v>
      </c>
      <c r="E396" s="10">
        <v>10</v>
      </c>
      <c r="F396" s="10" t="s">
        <v>13</v>
      </c>
      <c r="G396" s="10" t="s">
        <v>12</v>
      </c>
      <c r="H396" s="10">
        <f>VLOOKUP(B396,Catalogue!$A$1:$F$51,5,)</f>
        <v>12</v>
      </c>
      <c r="I396" s="10">
        <f>VLOOKUP(B396,Catalogue!$A$1:$F$51,6,)</f>
        <v>13.44</v>
      </c>
      <c r="J396" s="11">
        <f t="shared" si="37"/>
        <v>120</v>
      </c>
      <c r="K396" s="11">
        <f t="shared" si="38"/>
        <v>134.4</v>
      </c>
      <c r="L396" s="12">
        <f t="shared" si="39"/>
        <v>14.400000000000006</v>
      </c>
      <c r="M396" s="21">
        <f t="shared" si="40"/>
        <v>29</v>
      </c>
      <c r="N396" s="21" t="str">
        <f t="shared" si="41"/>
        <v>Feb</v>
      </c>
      <c r="O396" s="21">
        <f t="shared" si="42"/>
        <v>2024</v>
      </c>
    </row>
    <row r="397" spans="1:15" ht="13.8" x14ac:dyDescent="0.25">
      <c r="A397" s="13">
        <f t="shared" si="36"/>
        <v>45353</v>
      </c>
      <c r="B397" s="14" t="s">
        <v>159</v>
      </c>
      <c r="C397" s="10" t="str">
        <f>VLOOKUP(B397,Catalogue!$A$1:$F$51,2,)</f>
        <v>Premier Facial Tissues</v>
      </c>
      <c r="D397" s="10" t="str">
        <f>VLOOKUP(B397,Catalogue!$A$1:$F$51,3,)</f>
        <v>Paper &amp; Essentials</v>
      </c>
      <c r="E397" s="14">
        <v>8</v>
      </c>
      <c r="F397" s="14" t="s">
        <v>13</v>
      </c>
      <c r="G397" s="14" t="s">
        <v>12</v>
      </c>
      <c r="H397" s="10">
        <f>VLOOKUP(B397,Catalogue!$A$1:$F$51,5,)</f>
        <v>136</v>
      </c>
      <c r="I397" s="10">
        <f>VLOOKUP(B397,Catalogue!$A$1:$F$51,6,)</f>
        <v>183.6</v>
      </c>
      <c r="J397" s="11">
        <f t="shared" si="37"/>
        <v>1088</v>
      </c>
      <c r="K397" s="11">
        <f t="shared" si="38"/>
        <v>1468.8</v>
      </c>
      <c r="L397" s="12">
        <f t="shared" si="39"/>
        <v>380.79999999999995</v>
      </c>
      <c r="M397" s="21">
        <f t="shared" si="40"/>
        <v>2</v>
      </c>
      <c r="N397" s="21" t="str">
        <f t="shared" si="41"/>
        <v>Mar</v>
      </c>
      <c r="O397" s="21">
        <f t="shared" si="42"/>
        <v>2024</v>
      </c>
    </row>
    <row r="398" spans="1:15" ht="13.8" x14ac:dyDescent="0.25">
      <c r="A398" s="9">
        <f t="shared" si="36"/>
        <v>45355</v>
      </c>
      <c r="B398" s="10" t="s">
        <v>49</v>
      </c>
      <c r="C398" s="10" t="str">
        <f>VLOOKUP(B398,Catalogue!$A$1:$F$51,2,)</f>
        <v>Pepsi Bottle</v>
      </c>
      <c r="D398" s="10" t="str">
        <f>VLOOKUP(B398,Catalogue!$A$1:$F$51,3,)</f>
        <v>Beverages</v>
      </c>
      <c r="E398" s="10">
        <v>12</v>
      </c>
      <c r="F398" s="10" t="s">
        <v>11</v>
      </c>
      <c r="G398" s="10" t="s">
        <v>11</v>
      </c>
      <c r="H398" s="10">
        <f>VLOOKUP(B398,Catalogue!$A$1:$F$51,5,)</f>
        <v>12</v>
      </c>
      <c r="I398" s="10">
        <f>VLOOKUP(B398,Catalogue!$A$1:$F$51,6,)</f>
        <v>13.44</v>
      </c>
      <c r="J398" s="11">
        <f t="shared" si="37"/>
        <v>144</v>
      </c>
      <c r="K398" s="11">
        <f t="shared" si="38"/>
        <v>161.28</v>
      </c>
      <c r="L398" s="12">
        <f t="shared" si="39"/>
        <v>17.28</v>
      </c>
      <c r="M398" s="21">
        <f t="shared" si="40"/>
        <v>4</v>
      </c>
      <c r="N398" s="21" t="str">
        <f t="shared" si="41"/>
        <v>Mar</v>
      </c>
      <c r="O398" s="21">
        <f t="shared" si="42"/>
        <v>2024</v>
      </c>
    </row>
    <row r="399" spans="1:15" ht="13.8" x14ac:dyDescent="0.25">
      <c r="A399" s="13">
        <f t="shared" si="36"/>
        <v>45357</v>
      </c>
      <c r="B399" s="14" t="s">
        <v>153</v>
      </c>
      <c r="C399" s="10" t="str">
        <f>VLOOKUP(B399,Catalogue!$A$1:$F$51,2,)</f>
        <v>Bella Napkins</v>
      </c>
      <c r="D399" s="10" t="str">
        <f>VLOOKUP(B399,Catalogue!$A$1:$F$51,3,)</f>
        <v>Paper &amp; Essentials</v>
      </c>
      <c r="E399" s="14">
        <v>4</v>
      </c>
      <c r="F399" s="14" t="s">
        <v>10</v>
      </c>
      <c r="G399" s="14" t="s">
        <v>12</v>
      </c>
      <c r="H399" s="10">
        <f>VLOOKUP(B399,Catalogue!$A$1:$F$51,5,)</f>
        <v>10</v>
      </c>
      <c r="I399" s="10">
        <f>VLOOKUP(B399,Catalogue!$A$1:$F$51,6,)</f>
        <v>11.2</v>
      </c>
      <c r="J399" s="11">
        <f t="shared" si="37"/>
        <v>40</v>
      </c>
      <c r="K399" s="11">
        <f t="shared" si="38"/>
        <v>44.8</v>
      </c>
      <c r="L399" s="12">
        <f t="shared" si="39"/>
        <v>4.7999999999999972</v>
      </c>
      <c r="M399" s="21">
        <f t="shared" si="40"/>
        <v>6</v>
      </c>
      <c r="N399" s="21" t="str">
        <f t="shared" si="41"/>
        <v>Mar</v>
      </c>
      <c r="O399" s="21">
        <f t="shared" si="42"/>
        <v>2024</v>
      </c>
    </row>
    <row r="400" spans="1:15" ht="13.8" x14ac:dyDescent="0.25">
      <c r="A400" s="9">
        <f t="shared" si="36"/>
        <v>45359</v>
      </c>
      <c r="B400" s="10" t="s">
        <v>36</v>
      </c>
      <c r="C400" s="10" t="str">
        <f>VLOOKUP(B400,Catalogue!$A$1:$F$51,2,)</f>
        <v>Himalaya Face Wash</v>
      </c>
      <c r="D400" s="10" t="str">
        <f>VLOOKUP(B400,Catalogue!$A$1:$F$51,3,)</f>
        <v>Personal Care</v>
      </c>
      <c r="E400" s="10">
        <v>8</v>
      </c>
      <c r="F400" s="10" t="s">
        <v>10</v>
      </c>
      <c r="G400" s="10" t="s">
        <v>11</v>
      </c>
      <c r="H400" s="10">
        <f>VLOOKUP(B400,Catalogue!$A$1:$F$51,5,)</f>
        <v>16</v>
      </c>
      <c r="I400" s="10">
        <f>VLOOKUP(B400,Catalogue!$A$1:$F$51,6,)</f>
        <v>17.600000000000001</v>
      </c>
      <c r="J400" s="11">
        <f t="shared" si="37"/>
        <v>128</v>
      </c>
      <c r="K400" s="11">
        <f t="shared" si="38"/>
        <v>140.80000000000001</v>
      </c>
      <c r="L400" s="12">
        <f t="shared" si="39"/>
        <v>12.800000000000011</v>
      </c>
      <c r="M400" s="21">
        <f t="shared" si="40"/>
        <v>8</v>
      </c>
      <c r="N400" s="21" t="str">
        <f t="shared" si="41"/>
        <v>Mar</v>
      </c>
      <c r="O400" s="21">
        <f t="shared" si="42"/>
        <v>2024</v>
      </c>
    </row>
    <row r="401" spans="1:15" ht="13.8" x14ac:dyDescent="0.25">
      <c r="A401" s="13">
        <f t="shared" si="36"/>
        <v>45361</v>
      </c>
      <c r="B401" s="14" t="s">
        <v>131</v>
      </c>
      <c r="C401" s="10" t="str">
        <f>VLOOKUP(B401,Catalogue!$A$1:$F$51,2,)</f>
        <v>Odonil Room Freshener</v>
      </c>
      <c r="D401" s="10" t="str">
        <f>VLOOKUP(B401,Catalogue!$A$1:$F$51,3,)</f>
        <v>Household Cleaning</v>
      </c>
      <c r="E401" s="14">
        <v>4</v>
      </c>
      <c r="F401" s="14" t="s">
        <v>11</v>
      </c>
      <c r="G401" s="14" t="s">
        <v>12</v>
      </c>
      <c r="H401" s="10">
        <f>VLOOKUP(B401,Catalogue!$A$1:$F$51,5,)</f>
        <v>105</v>
      </c>
      <c r="I401" s="10">
        <f>VLOOKUP(B401,Catalogue!$A$1:$F$51,6,)</f>
        <v>153.30000000000001</v>
      </c>
      <c r="J401" s="11">
        <f t="shared" si="37"/>
        <v>420</v>
      </c>
      <c r="K401" s="11">
        <f t="shared" si="38"/>
        <v>613.20000000000005</v>
      </c>
      <c r="L401" s="12">
        <f t="shared" si="39"/>
        <v>193.20000000000005</v>
      </c>
      <c r="M401" s="21">
        <f t="shared" si="40"/>
        <v>10</v>
      </c>
      <c r="N401" s="21" t="str">
        <f t="shared" si="41"/>
        <v>Mar</v>
      </c>
      <c r="O401" s="21">
        <f t="shared" si="42"/>
        <v>2024</v>
      </c>
    </row>
    <row r="402" spans="1:15" ht="13.8" x14ac:dyDescent="0.25">
      <c r="A402" s="9">
        <f t="shared" si="36"/>
        <v>45363</v>
      </c>
      <c r="B402" s="10" t="s">
        <v>27</v>
      </c>
      <c r="C402" s="10" t="str">
        <f>VLOOKUP(B402,Catalogue!$A$1:$F$51,2,)</f>
        <v>Gillette Shaving Foam</v>
      </c>
      <c r="D402" s="10" t="str">
        <f>VLOOKUP(B402,Catalogue!$A$1:$F$51,3,)</f>
        <v>Personal Care</v>
      </c>
      <c r="E402" s="10">
        <v>19</v>
      </c>
      <c r="F402" s="10" t="s">
        <v>10</v>
      </c>
      <c r="G402" s="10" t="s">
        <v>11</v>
      </c>
      <c r="H402" s="10">
        <f>VLOOKUP(B402,Catalogue!$A$1:$F$51,5,)</f>
        <v>133</v>
      </c>
      <c r="I402" s="10">
        <f>VLOOKUP(B402,Catalogue!$A$1:$F$51,6,)</f>
        <v>187.53</v>
      </c>
      <c r="J402" s="11">
        <f t="shared" si="37"/>
        <v>2527</v>
      </c>
      <c r="K402" s="11">
        <f t="shared" si="38"/>
        <v>3563.07</v>
      </c>
      <c r="L402" s="12">
        <f t="shared" si="39"/>
        <v>1036.0700000000002</v>
      </c>
      <c r="M402" s="21">
        <f t="shared" si="40"/>
        <v>12</v>
      </c>
      <c r="N402" s="21" t="str">
        <f t="shared" si="41"/>
        <v>Mar</v>
      </c>
      <c r="O402" s="21">
        <f t="shared" si="42"/>
        <v>2024</v>
      </c>
    </row>
    <row r="403" spans="1:15" ht="13.8" x14ac:dyDescent="0.25">
      <c r="A403" s="13">
        <f t="shared" si="36"/>
        <v>45365</v>
      </c>
      <c r="B403" s="14" t="s">
        <v>74</v>
      </c>
      <c r="C403" s="10" t="str">
        <f>VLOOKUP(B403,Catalogue!$A$1:$F$51,2,)</f>
        <v>Maggi Noodles</v>
      </c>
      <c r="D403" s="10" t="str">
        <f>VLOOKUP(B403,Catalogue!$A$1:$F$51,3,)</f>
        <v>Packaged Foods</v>
      </c>
      <c r="E403" s="14">
        <v>3</v>
      </c>
      <c r="F403" s="14" t="s">
        <v>10</v>
      </c>
      <c r="G403" s="14" t="s">
        <v>12</v>
      </c>
      <c r="H403" s="10">
        <f>VLOOKUP(B403,Catalogue!$A$1:$F$51,5,)</f>
        <v>16</v>
      </c>
      <c r="I403" s="10">
        <f>VLOOKUP(B403,Catalogue!$A$1:$F$51,6,)</f>
        <v>21.12</v>
      </c>
      <c r="J403" s="11">
        <f t="shared" si="37"/>
        <v>48</v>
      </c>
      <c r="K403" s="11">
        <f t="shared" si="38"/>
        <v>63.36</v>
      </c>
      <c r="L403" s="12">
        <f t="shared" si="39"/>
        <v>15.36</v>
      </c>
      <c r="M403" s="21">
        <f t="shared" si="40"/>
        <v>14</v>
      </c>
      <c r="N403" s="21" t="str">
        <f t="shared" si="41"/>
        <v>Mar</v>
      </c>
      <c r="O403" s="21">
        <f t="shared" si="42"/>
        <v>2024</v>
      </c>
    </row>
    <row r="404" spans="1:15" ht="13.8" x14ac:dyDescent="0.25">
      <c r="A404" s="9">
        <f t="shared" si="36"/>
        <v>45367</v>
      </c>
      <c r="B404" s="10" t="s">
        <v>104</v>
      </c>
      <c r="C404" s="10" t="str">
        <f>VLOOKUP(B404,Catalogue!$A$1:$F$51,2,)</f>
        <v>Surf Excel Detergent</v>
      </c>
      <c r="D404" s="10" t="str">
        <f>VLOOKUP(B404,Catalogue!$A$1:$F$51,3,)</f>
        <v>Household Cleaning</v>
      </c>
      <c r="E404" s="10">
        <v>14</v>
      </c>
      <c r="F404" s="10" t="s">
        <v>11</v>
      </c>
      <c r="G404" s="10" t="s">
        <v>12</v>
      </c>
      <c r="H404" s="10">
        <f>VLOOKUP(B404,Catalogue!$A$1:$F$51,5,)</f>
        <v>124</v>
      </c>
      <c r="I404" s="10">
        <f>VLOOKUP(B404,Catalogue!$A$1:$F$51,6,)</f>
        <v>163.68</v>
      </c>
      <c r="J404" s="11">
        <f t="shared" si="37"/>
        <v>1736</v>
      </c>
      <c r="K404" s="11">
        <f t="shared" si="38"/>
        <v>2291.52</v>
      </c>
      <c r="L404" s="12">
        <f t="shared" si="39"/>
        <v>555.52</v>
      </c>
      <c r="M404" s="21">
        <f t="shared" si="40"/>
        <v>16</v>
      </c>
      <c r="N404" s="21" t="str">
        <f t="shared" si="41"/>
        <v>Mar</v>
      </c>
      <c r="O404" s="21">
        <f t="shared" si="42"/>
        <v>2024</v>
      </c>
    </row>
    <row r="405" spans="1:15" ht="13.8" x14ac:dyDescent="0.25">
      <c r="A405" s="13">
        <f t="shared" si="36"/>
        <v>45369</v>
      </c>
      <c r="B405" s="14" t="s">
        <v>55</v>
      </c>
      <c r="C405" s="10" t="str">
        <f>VLOOKUP(B405,Catalogue!$A$1:$F$51,2,)</f>
        <v>Tropicana Orange Juice</v>
      </c>
      <c r="D405" s="10" t="str">
        <f>VLOOKUP(B405,Catalogue!$A$1:$F$51,3,)</f>
        <v>Beverages</v>
      </c>
      <c r="E405" s="14">
        <v>2</v>
      </c>
      <c r="F405" s="14" t="s">
        <v>13</v>
      </c>
      <c r="G405" s="14" t="s">
        <v>11</v>
      </c>
      <c r="H405" s="10">
        <f>VLOOKUP(B405,Catalogue!$A$1:$F$51,5,)</f>
        <v>98</v>
      </c>
      <c r="I405" s="10">
        <f>VLOOKUP(B405,Catalogue!$A$1:$F$51,6,)</f>
        <v>110.74</v>
      </c>
      <c r="J405" s="11">
        <f t="shared" si="37"/>
        <v>196</v>
      </c>
      <c r="K405" s="11">
        <f t="shared" si="38"/>
        <v>221.48</v>
      </c>
      <c r="L405" s="12">
        <f t="shared" si="39"/>
        <v>25.47999999999999</v>
      </c>
      <c r="M405" s="21">
        <f t="shared" si="40"/>
        <v>18</v>
      </c>
      <c r="N405" s="21" t="str">
        <f t="shared" si="41"/>
        <v>Mar</v>
      </c>
      <c r="O405" s="21">
        <f t="shared" si="42"/>
        <v>2024</v>
      </c>
    </row>
    <row r="406" spans="1:15" ht="13.8" x14ac:dyDescent="0.25">
      <c r="A406" s="9">
        <f t="shared" si="36"/>
        <v>45371</v>
      </c>
      <c r="B406" s="10" t="s">
        <v>36</v>
      </c>
      <c r="C406" s="10" t="str">
        <f>VLOOKUP(B406,Catalogue!$A$1:$F$51,2,)</f>
        <v>Himalaya Face Wash</v>
      </c>
      <c r="D406" s="10" t="str">
        <f>VLOOKUP(B406,Catalogue!$A$1:$F$51,3,)</f>
        <v>Personal Care</v>
      </c>
      <c r="E406" s="10">
        <v>7</v>
      </c>
      <c r="F406" s="10" t="s">
        <v>13</v>
      </c>
      <c r="G406" s="10" t="s">
        <v>12</v>
      </c>
      <c r="H406" s="10">
        <f>VLOOKUP(B406,Catalogue!$A$1:$F$51,5,)</f>
        <v>16</v>
      </c>
      <c r="I406" s="10">
        <f>VLOOKUP(B406,Catalogue!$A$1:$F$51,6,)</f>
        <v>17.600000000000001</v>
      </c>
      <c r="J406" s="11">
        <f t="shared" si="37"/>
        <v>112</v>
      </c>
      <c r="K406" s="11">
        <f t="shared" si="38"/>
        <v>123.20000000000002</v>
      </c>
      <c r="L406" s="12">
        <f t="shared" si="39"/>
        <v>11.200000000000017</v>
      </c>
      <c r="M406" s="21">
        <f t="shared" si="40"/>
        <v>20</v>
      </c>
      <c r="N406" s="21" t="str">
        <f t="shared" si="41"/>
        <v>Mar</v>
      </c>
      <c r="O406" s="21">
        <f t="shared" si="42"/>
        <v>2024</v>
      </c>
    </row>
    <row r="407" spans="1:15" ht="13.8" x14ac:dyDescent="0.25">
      <c r="A407" s="13">
        <f t="shared" si="36"/>
        <v>45373</v>
      </c>
      <c r="B407" s="14" t="s">
        <v>21</v>
      </c>
      <c r="C407" s="10" t="str">
        <f>VLOOKUP(B407,Catalogue!$A$1:$F$51,2,)</f>
        <v>Lifebuoy Handwash</v>
      </c>
      <c r="D407" s="10" t="str">
        <f>VLOOKUP(B407,Catalogue!$A$1:$F$51,3,)</f>
        <v>Personal Care</v>
      </c>
      <c r="E407" s="14">
        <v>4</v>
      </c>
      <c r="F407" s="14" t="s">
        <v>11</v>
      </c>
      <c r="G407" s="14" t="s">
        <v>12</v>
      </c>
      <c r="H407" s="10">
        <f>VLOOKUP(B407,Catalogue!$A$1:$F$51,5,)</f>
        <v>44</v>
      </c>
      <c r="I407" s="10">
        <f>VLOOKUP(B407,Catalogue!$A$1:$F$51,6,)</f>
        <v>50.16</v>
      </c>
      <c r="J407" s="11">
        <f t="shared" si="37"/>
        <v>176</v>
      </c>
      <c r="K407" s="11">
        <f t="shared" si="38"/>
        <v>200.64</v>
      </c>
      <c r="L407" s="12">
        <f t="shared" si="39"/>
        <v>24.639999999999986</v>
      </c>
      <c r="M407" s="21">
        <f t="shared" si="40"/>
        <v>22</v>
      </c>
      <c r="N407" s="21" t="str">
        <f t="shared" si="41"/>
        <v>Mar</v>
      </c>
      <c r="O407" s="21">
        <f t="shared" si="42"/>
        <v>2024</v>
      </c>
    </row>
    <row r="408" spans="1:15" ht="13.8" x14ac:dyDescent="0.25">
      <c r="A408" s="9">
        <f t="shared" si="36"/>
        <v>45375</v>
      </c>
      <c r="B408" s="10" t="s">
        <v>67</v>
      </c>
      <c r="C408" s="10" t="str">
        <f>VLOOKUP(B408,Catalogue!$A$1:$F$51,2,)</f>
        <v>Real Mixed Fruit Juice</v>
      </c>
      <c r="D408" s="10" t="str">
        <f>VLOOKUP(B408,Catalogue!$A$1:$F$51,3,)</f>
        <v>Beverages</v>
      </c>
      <c r="E408" s="10">
        <v>20</v>
      </c>
      <c r="F408" s="10" t="s">
        <v>10</v>
      </c>
      <c r="G408" s="10" t="s">
        <v>11</v>
      </c>
      <c r="H408" s="10">
        <f>VLOOKUP(B408,Catalogue!$A$1:$F$51,5,)</f>
        <v>133</v>
      </c>
      <c r="I408" s="10">
        <f>VLOOKUP(B408,Catalogue!$A$1:$F$51,6,)</f>
        <v>146.30000000000001</v>
      </c>
      <c r="J408" s="11">
        <f t="shared" si="37"/>
        <v>2660</v>
      </c>
      <c r="K408" s="11">
        <f t="shared" si="38"/>
        <v>2926</v>
      </c>
      <c r="L408" s="12">
        <f t="shared" si="39"/>
        <v>266</v>
      </c>
      <c r="M408" s="21">
        <f t="shared" si="40"/>
        <v>24</v>
      </c>
      <c r="N408" s="21" t="str">
        <f t="shared" si="41"/>
        <v>Mar</v>
      </c>
      <c r="O408" s="21">
        <f t="shared" si="42"/>
        <v>2024</v>
      </c>
    </row>
    <row r="409" spans="1:15" ht="13.8" x14ac:dyDescent="0.25">
      <c r="A409" s="13">
        <f t="shared" si="36"/>
        <v>45377</v>
      </c>
      <c r="B409" s="14" t="s">
        <v>116</v>
      </c>
      <c r="C409" s="10" t="str">
        <f>VLOOKUP(B409,Catalogue!$A$1:$F$51,2,)</f>
        <v>Domex Disinfectant</v>
      </c>
      <c r="D409" s="10" t="str">
        <f>VLOOKUP(B409,Catalogue!$A$1:$F$51,3,)</f>
        <v>Household Cleaning</v>
      </c>
      <c r="E409" s="14">
        <v>15</v>
      </c>
      <c r="F409" s="14" t="s">
        <v>10</v>
      </c>
      <c r="G409" s="14" t="s">
        <v>12</v>
      </c>
      <c r="H409" s="10">
        <f>VLOOKUP(B409,Catalogue!$A$1:$F$51,5,)</f>
        <v>123</v>
      </c>
      <c r="I409" s="10">
        <f>VLOOKUP(B409,Catalogue!$A$1:$F$51,6,)</f>
        <v>173.43</v>
      </c>
      <c r="J409" s="11">
        <f t="shared" si="37"/>
        <v>1845</v>
      </c>
      <c r="K409" s="11">
        <f t="shared" si="38"/>
        <v>2601.4500000000003</v>
      </c>
      <c r="L409" s="12">
        <f t="shared" si="39"/>
        <v>756.45000000000027</v>
      </c>
      <c r="M409" s="21">
        <f t="shared" si="40"/>
        <v>26</v>
      </c>
      <c r="N409" s="21" t="str">
        <f t="shared" si="41"/>
        <v>Mar</v>
      </c>
      <c r="O409" s="21">
        <f t="shared" si="42"/>
        <v>2024</v>
      </c>
    </row>
    <row r="410" spans="1:15" ht="13.8" x14ac:dyDescent="0.25">
      <c r="A410" s="9">
        <f t="shared" si="36"/>
        <v>45379</v>
      </c>
      <c r="B410" s="10" t="s">
        <v>61</v>
      </c>
      <c r="C410" s="10" t="str">
        <f>VLOOKUP(B410,Catalogue!$A$1:$F$51,2,)</f>
        <v>Frooti Mango Drink</v>
      </c>
      <c r="D410" s="10" t="str">
        <f>VLOOKUP(B410,Catalogue!$A$1:$F$51,3,)</f>
        <v>Beverages</v>
      </c>
      <c r="E410" s="10">
        <v>2</v>
      </c>
      <c r="F410" s="10" t="s">
        <v>11</v>
      </c>
      <c r="G410" s="10" t="s">
        <v>11</v>
      </c>
      <c r="H410" s="10">
        <f>VLOOKUP(B410,Catalogue!$A$1:$F$51,5,)</f>
        <v>44</v>
      </c>
      <c r="I410" s="10">
        <f>VLOOKUP(B410,Catalogue!$A$1:$F$51,6,)</f>
        <v>72.599999999999994</v>
      </c>
      <c r="J410" s="11">
        <f t="shared" si="37"/>
        <v>88</v>
      </c>
      <c r="K410" s="11">
        <f t="shared" si="38"/>
        <v>145.19999999999999</v>
      </c>
      <c r="L410" s="12">
        <f t="shared" si="39"/>
        <v>57.199999999999989</v>
      </c>
      <c r="M410" s="21">
        <f t="shared" si="40"/>
        <v>28</v>
      </c>
      <c r="N410" s="21" t="str">
        <f t="shared" si="41"/>
        <v>Mar</v>
      </c>
      <c r="O410" s="21">
        <f t="shared" si="42"/>
        <v>2024</v>
      </c>
    </row>
    <row r="411" spans="1:15" ht="13.8" x14ac:dyDescent="0.25">
      <c r="A411" s="13">
        <f t="shared" si="36"/>
        <v>45381</v>
      </c>
      <c r="B411" s="14" t="s">
        <v>104</v>
      </c>
      <c r="C411" s="10" t="str">
        <f>VLOOKUP(B411,Catalogue!$A$1:$F$51,2,)</f>
        <v>Surf Excel Detergent</v>
      </c>
      <c r="D411" s="10" t="str">
        <f>VLOOKUP(B411,Catalogue!$A$1:$F$51,3,)</f>
        <v>Household Cleaning</v>
      </c>
      <c r="E411" s="14">
        <v>9</v>
      </c>
      <c r="F411" s="14" t="s">
        <v>10</v>
      </c>
      <c r="G411" s="14" t="s">
        <v>12</v>
      </c>
      <c r="H411" s="10">
        <f>VLOOKUP(B411,Catalogue!$A$1:$F$51,5,)</f>
        <v>124</v>
      </c>
      <c r="I411" s="10">
        <f>VLOOKUP(B411,Catalogue!$A$1:$F$51,6,)</f>
        <v>163.68</v>
      </c>
      <c r="J411" s="11">
        <f t="shared" si="37"/>
        <v>1116</v>
      </c>
      <c r="K411" s="11">
        <f t="shared" si="38"/>
        <v>1473.1200000000001</v>
      </c>
      <c r="L411" s="12">
        <f t="shared" si="39"/>
        <v>357.12000000000012</v>
      </c>
      <c r="M411" s="21">
        <f t="shared" si="40"/>
        <v>30</v>
      </c>
      <c r="N411" s="21" t="str">
        <f t="shared" si="41"/>
        <v>Mar</v>
      </c>
      <c r="O411" s="21">
        <f t="shared" si="42"/>
        <v>2024</v>
      </c>
    </row>
    <row r="412" spans="1:15" ht="13.8" x14ac:dyDescent="0.25">
      <c r="A412" s="9">
        <f t="shared" si="36"/>
        <v>45383</v>
      </c>
      <c r="B412" s="10" t="s">
        <v>18</v>
      </c>
      <c r="C412" s="10" t="str">
        <f>VLOOKUP(B412,Catalogue!$A$1:$F$51,2,)</f>
        <v>Colgate Toothpaste</v>
      </c>
      <c r="D412" s="10" t="str">
        <f>VLOOKUP(B412,Catalogue!$A$1:$F$51,3,)</f>
        <v>Personal Care</v>
      </c>
      <c r="E412" s="10">
        <v>6</v>
      </c>
      <c r="F412" s="10" t="s">
        <v>10</v>
      </c>
      <c r="G412" s="10" t="s">
        <v>11</v>
      </c>
      <c r="H412" s="10">
        <f>VLOOKUP(B412,Catalogue!$A$1:$F$51,5,)</f>
        <v>105</v>
      </c>
      <c r="I412" s="10">
        <f>VLOOKUP(B412,Catalogue!$A$1:$F$51,6,)</f>
        <v>117.6</v>
      </c>
      <c r="J412" s="11">
        <f t="shared" si="37"/>
        <v>630</v>
      </c>
      <c r="K412" s="11">
        <f t="shared" si="38"/>
        <v>705.59999999999991</v>
      </c>
      <c r="L412" s="12">
        <f t="shared" si="39"/>
        <v>75.599999999999909</v>
      </c>
      <c r="M412" s="21">
        <f t="shared" si="40"/>
        <v>1</v>
      </c>
      <c r="N412" s="21" t="str">
        <f t="shared" si="41"/>
        <v>Apr</v>
      </c>
      <c r="O412" s="21">
        <f t="shared" si="42"/>
        <v>2024</v>
      </c>
    </row>
    <row r="413" spans="1:15" ht="13.8" x14ac:dyDescent="0.25">
      <c r="A413" s="13">
        <f t="shared" si="36"/>
        <v>45385</v>
      </c>
      <c r="B413" s="14" t="s">
        <v>159</v>
      </c>
      <c r="C413" s="10" t="str">
        <f>VLOOKUP(B413,Catalogue!$A$1:$F$51,2,)</f>
        <v>Premier Facial Tissues</v>
      </c>
      <c r="D413" s="10" t="str">
        <f>VLOOKUP(B413,Catalogue!$A$1:$F$51,3,)</f>
        <v>Paper &amp; Essentials</v>
      </c>
      <c r="E413" s="14">
        <v>8</v>
      </c>
      <c r="F413" s="14" t="s">
        <v>11</v>
      </c>
      <c r="G413" s="14" t="s">
        <v>12</v>
      </c>
      <c r="H413" s="10">
        <f>VLOOKUP(B413,Catalogue!$A$1:$F$51,5,)</f>
        <v>136</v>
      </c>
      <c r="I413" s="10">
        <f>VLOOKUP(B413,Catalogue!$A$1:$F$51,6,)</f>
        <v>183.6</v>
      </c>
      <c r="J413" s="11">
        <f t="shared" si="37"/>
        <v>1088</v>
      </c>
      <c r="K413" s="11">
        <f t="shared" si="38"/>
        <v>1468.8</v>
      </c>
      <c r="L413" s="12">
        <f t="shared" si="39"/>
        <v>380.79999999999995</v>
      </c>
      <c r="M413" s="21">
        <f t="shared" si="40"/>
        <v>3</v>
      </c>
      <c r="N413" s="21" t="str">
        <f t="shared" si="41"/>
        <v>Apr</v>
      </c>
      <c r="O413" s="21">
        <f t="shared" si="42"/>
        <v>2024</v>
      </c>
    </row>
    <row r="414" spans="1:15" ht="13.8" x14ac:dyDescent="0.25">
      <c r="A414" s="9">
        <f t="shared" si="36"/>
        <v>45387</v>
      </c>
      <c r="B414" s="10" t="s">
        <v>134</v>
      </c>
      <c r="C414" s="10" t="str">
        <f>VLOOKUP(B414,Catalogue!$A$1:$F$51,2,)</f>
        <v>Whisper Sanitary Pads</v>
      </c>
      <c r="D414" s="10" t="str">
        <f>VLOOKUP(B414,Catalogue!$A$1:$F$51,3,)</f>
        <v>Paper &amp; Essentials</v>
      </c>
      <c r="E414" s="10">
        <v>12</v>
      </c>
      <c r="F414" s="10" t="s">
        <v>13</v>
      </c>
      <c r="G414" s="10" t="s">
        <v>12</v>
      </c>
      <c r="H414" s="10">
        <f>VLOOKUP(B414,Catalogue!$A$1:$F$51,5,)</f>
        <v>44</v>
      </c>
      <c r="I414" s="10">
        <f>VLOOKUP(B414,Catalogue!$A$1:$F$51,6,)</f>
        <v>58.08</v>
      </c>
      <c r="J414" s="11">
        <f t="shared" si="37"/>
        <v>528</v>
      </c>
      <c r="K414" s="11">
        <f t="shared" si="38"/>
        <v>696.96</v>
      </c>
      <c r="L414" s="12">
        <f t="shared" si="39"/>
        <v>168.96000000000004</v>
      </c>
      <c r="M414" s="21">
        <f t="shared" si="40"/>
        <v>5</v>
      </c>
      <c r="N414" s="21" t="str">
        <f t="shared" si="41"/>
        <v>Apr</v>
      </c>
      <c r="O414" s="21">
        <f t="shared" si="42"/>
        <v>2024</v>
      </c>
    </row>
    <row r="415" spans="1:15" ht="13.8" x14ac:dyDescent="0.25">
      <c r="A415" s="13">
        <f t="shared" si="36"/>
        <v>45389</v>
      </c>
      <c r="B415" s="14" t="s">
        <v>93</v>
      </c>
      <c r="C415" s="10" t="str">
        <f>VLOOKUP(B415,Catalogue!$A$1:$F$51,2,)</f>
        <v>Kellogg’s Corn Flakes</v>
      </c>
      <c r="D415" s="10" t="str">
        <f>VLOOKUP(B415,Catalogue!$A$1:$F$51,3,)</f>
        <v>Packaged Foods</v>
      </c>
      <c r="E415" s="14">
        <v>13</v>
      </c>
      <c r="F415" s="14" t="s">
        <v>13</v>
      </c>
      <c r="G415" s="14" t="s">
        <v>11</v>
      </c>
      <c r="H415" s="10">
        <f>VLOOKUP(B415,Catalogue!$A$1:$F$51,5,)</f>
        <v>105</v>
      </c>
      <c r="I415" s="10">
        <f>VLOOKUP(B415,Catalogue!$A$1:$F$51,6,)</f>
        <v>117.6</v>
      </c>
      <c r="J415" s="11">
        <f t="shared" si="37"/>
        <v>1365</v>
      </c>
      <c r="K415" s="11">
        <f t="shared" si="38"/>
        <v>1528.8</v>
      </c>
      <c r="L415" s="12">
        <f t="shared" si="39"/>
        <v>163.79999999999995</v>
      </c>
      <c r="M415" s="21">
        <f t="shared" si="40"/>
        <v>7</v>
      </c>
      <c r="N415" s="21" t="str">
        <f t="shared" si="41"/>
        <v>Apr</v>
      </c>
      <c r="O415" s="21">
        <f t="shared" si="42"/>
        <v>2024</v>
      </c>
    </row>
    <row r="416" spans="1:15" ht="13.8" x14ac:dyDescent="0.25">
      <c r="A416" s="9">
        <f t="shared" si="36"/>
        <v>45391</v>
      </c>
      <c r="B416" s="10" t="s">
        <v>99</v>
      </c>
      <c r="C416" s="10" t="str">
        <f>VLOOKUP(B416,Catalogue!$A$1:$F$51,2,)</f>
        <v>Yippee Noodles</v>
      </c>
      <c r="D416" s="10" t="str">
        <f>VLOOKUP(B416,Catalogue!$A$1:$F$51,3,)</f>
        <v>Packaged Foods</v>
      </c>
      <c r="E416" s="10">
        <v>14</v>
      </c>
      <c r="F416" s="10" t="s">
        <v>11</v>
      </c>
      <c r="G416" s="10" t="s">
        <v>12</v>
      </c>
      <c r="H416" s="10">
        <f>VLOOKUP(B416,Catalogue!$A$1:$F$51,5,)</f>
        <v>71</v>
      </c>
      <c r="I416" s="10">
        <f>VLOOKUP(B416,Catalogue!$A$1:$F$51,6,)</f>
        <v>95.85</v>
      </c>
      <c r="J416" s="11">
        <f t="shared" si="37"/>
        <v>994</v>
      </c>
      <c r="K416" s="11">
        <f t="shared" si="38"/>
        <v>1341.8999999999999</v>
      </c>
      <c r="L416" s="12">
        <f t="shared" si="39"/>
        <v>347.89999999999986</v>
      </c>
      <c r="M416" s="21">
        <f t="shared" si="40"/>
        <v>9</v>
      </c>
      <c r="N416" s="21" t="str">
        <f t="shared" si="41"/>
        <v>Apr</v>
      </c>
      <c r="O416" s="21">
        <f t="shared" si="42"/>
        <v>2024</v>
      </c>
    </row>
    <row r="417" spans="1:15" ht="13.8" x14ac:dyDescent="0.25">
      <c r="A417" s="13">
        <f t="shared" si="36"/>
        <v>45393</v>
      </c>
      <c r="B417" s="14" t="s">
        <v>30</v>
      </c>
      <c r="C417" s="10" t="str">
        <f>VLOOKUP(B417,Catalogue!$A$1:$F$51,2,)</f>
        <v>Pantene Shampoo</v>
      </c>
      <c r="D417" s="10" t="str">
        <f>VLOOKUP(B417,Catalogue!$A$1:$F$51,3,)</f>
        <v>Personal Care</v>
      </c>
      <c r="E417" s="14">
        <v>2</v>
      </c>
      <c r="F417" s="14" t="s">
        <v>10</v>
      </c>
      <c r="G417" s="14" t="s">
        <v>12</v>
      </c>
      <c r="H417" s="10">
        <f>VLOOKUP(B417,Catalogue!$A$1:$F$51,5,)</f>
        <v>124</v>
      </c>
      <c r="I417" s="10">
        <f>VLOOKUP(B417,Catalogue!$A$1:$F$51,6,)</f>
        <v>204.60000000000002</v>
      </c>
      <c r="J417" s="11">
        <f t="shared" si="37"/>
        <v>248</v>
      </c>
      <c r="K417" s="11">
        <f t="shared" si="38"/>
        <v>409.20000000000005</v>
      </c>
      <c r="L417" s="12">
        <f t="shared" si="39"/>
        <v>161.20000000000005</v>
      </c>
      <c r="M417" s="21">
        <f t="shared" si="40"/>
        <v>11</v>
      </c>
      <c r="N417" s="21" t="str">
        <f t="shared" si="41"/>
        <v>Apr</v>
      </c>
      <c r="O417" s="21">
        <f t="shared" si="42"/>
        <v>2024</v>
      </c>
    </row>
    <row r="418" spans="1:15" ht="13.8" x14ac:dyDescent="0.25">
      <c r="A418" s="9">
        <f t="shared" si="36"/>
        <v>45395</v>
      </c>
      <c r="B418" s="10" t="s">
        <v>111</v>
      </c>
      <c r="C418" s="10" t="str">
        <f>VLOOKUP(B418,Catalogue!$A$1:$F$51,2,)</f>
        <v>Harpic Toilet Cleaner</v>
      </c>
      <c r="D418" s="10" t="str">
        <f>VLOOKUP(B418,Catalogue!$A$1:$F$51,3,)</f>
        <v>Household Cleaning</v>
      </c>
      <c r="E418" s="10">
        <v>19</v>
      </c>
      <c r="F418" s="10" t="s">
        <v>10</v>
      </c>
      <c r="G418" s="10" t="s">
        <v>11</v>
      </c>
      <c r="H418" s="10">
        <f>VLOOKUP(B418,Catalogue!$A$1:$F$51,5,)</f>
        <v>16</v>
      </c>
      <c r="I418" s="10">
        <f>VLOOKUP(B418,Catalogue!$A$1:$F$51,6,)</f>
        <v>18.240000000000002</v>
      </c>
      <c r="J418" s="11">
        <f t="shared" si="37"/>
        <v>304</v>
      </c>
      <c r="K418" s="11">
        <f t="shared" si="38"/>
        <v>346.56000000000006</v>
      </c>
      <c r="L418" s="12">
        <f t="shared" si="39"/>
        <v>42.560000000000059</v>
      </c>
      <c r="M418" s="21">
        <f t="shared" si="40"/>
        <v>13</v>
      </c>
      <c r="N418" s="21" t="str">
        <f t="shared" si="41"/>
        <v>Apr</v>
      </c>
      <c r="O418" s="21">
        <f t="shared" si="42"/>
        <v>2024</v>
      </c>
    </row>
    <row r="419" spans="1:15" ht="13.8" x14ac:dyDescent="0.25">
      <c r="A419" s="13">
        <f t="shared" si="36"/>
        <v>45397</v>
      </c>
      <c r="B419" s="14" t="s">
        <v>71</v>
      </c>
      <c r="C419" s="10" t="str">
        <f>VLOOKUP(B419,Catalogue!$A$1:$F$51,2,)</f>
        <v>Paper Boat Aam Panna</v>
      </c>
      <c r="D419" s="10" t="str">
        <f>VLOOKUP(B419,Catalogue!$A$1:$F$51,3,)</f>
        <v>Beverages</v>
      </c>
      <c r="E419" s="14">
        <v>19</v>
      </c>
      <c r="F419" s="14" t="s">
        <v>11</v>
      </c>
      <c r="G419" s="14" t="s">
        <v>12</v>
      </c>
      <c r="H419" s="10">
        <f>VLOOKUP(B419,Catalogue!$A$1:$F$51,5,)</f>
        <v>10</v>
      </c>
      <c r="I419" s="10">
        <f>VLOOKUP(B419,Catalogue!$A$1:$F$51,6,)</f>
        <v>14.600000000000001</v>
      </c>
      <c r="J419" s="11">
        <f t="shared" si="37"/>
        <v>190</v>
      </c>
      <c r="K419" s="11">
        <f t="shared" si="38"/>
        <v>277.40000000000003</v>
      </c>
      <c r="L419" s="12">
        <f t="shared" si="39"/>
        <v>87.400000000000034</v>
      </c>
      <c r="M419" s="21">
        <f t="shared" si="40"/>
        <v>15</v>
      </c>
      <c r="N419" s="21" t="str">
        <f t="shared" si="41"/>
        <v>Apr</v>
      </c>
      <c r="O419" s="21">
        <f t="shared" si="42"/>
        <v>2024</v>
      </c>
    </row>
    <row r="420" spans="1:15" ht="13.8" x14ac:dyDescent="0.25">
      <c r="A420" s="9">
        <f t="shared" si="36"/>
        <v>45399</v>
      </c>
      <c r="B420" s="10" t="s">
        <v>30</v>
      </c>
      <c r="C420" s="10" t="str">
        <f>VLOOKUP(B420,Catalogue!$A$1:$F$51,2,)</f>
        <v>Pantene Shampoo</v>
      </c>
      <c r="D420" s="10" t="str">
        <f>VLOOKUP(B420,Catalogue!$A$1:$F$51,3,)</f>
        <v>Personal Care</v>
      </c>
      <c r="E420" s="10">
        <v>7</v>
      </c>
      <c r="F420" s="10" t="s">
        <v>10</v>
      </c>
      <c r="G420" s="10" t="s">
        <v>11</v>
      </c>
      <c r="H420" s="10">
        <f>VLOOKUP(B420,Catalogue!$A$1:$F$51,5,)</f>
        <v>124</v>
      </c>
      <c r="I420" s="10">
        <f>VLOOKUP(B420,Catalogue!$A$1:$F$51,6,)</f>
        <v>204.60000000000002</v>
      </c>
      <c r="J420" s="11">
        <f t="shared" si="37"/>
        <v>868</v>
      </c>
      <c r="K420" s="11">
        <f t="shared" si="38"/>
        <v>1432.2000000000003</v>
      </c>
      <c r="L420" s="12">
        <f t="shared" si="39"/>
        <v>564.20000000000027</v>
      </c>
      <c r="M420" s="21">
        <f t="shared" si="40"/>
        <v>17</v>
      </c>
      <c r="N420" s="21" t="str">
        <f t="shared" si="41"/>
        <v>Apr</v>
      </c>
      <c r="O420" s="21">
        <f t="shared" si="42"/>
        <v>2024</v>
      </c>
    </row>
    <row r="421" spans="1:15" ht="13.8" x14ac:dyDescent="0.25">
      <c r="A421" s="13">
        <f t="shared" si="36"/>
        <v>45401</v>
      </c>
      <c r="B421" s="14" t="s">
        <v>150</v>
      </c>
      <c r="C421" s="10" t="str">
        <f>VLOOKUP(B421,Catalogue!$A$1:$F$51,2,)</f>
        <v>Scott Toilet Paper</v>
      </c>
      <c r="D421" s="10" t="str">
        <f>VLOOKUP(B421,Catalogue!$A$1:$F$51,3,)</f>
        <v>Paper &amp; Essentials</v>
      </c>
      <c r="E421" s="14">
        <v>14</v>
      </c>
      <c r="F421" s="14" t="s">
        <v>10</v>
      </c>
      <c r="G421" s="14" t="s">
        <v>12</v>
      </c>
      <c r="H421" s="10">
        <f>VLOOKUP(B421,Catalogue!$A$1:$F$51,5,)</f>
        <v>16</v>
      </c>
      <c r="I421" s="10">
        <f>VLOOKUP(B421,Catalogue!$A$1:$F$51,6,)</f>
        <v>26.4</v>
      </c>
      <c r="J421" s="11">
        <f t="shared" si="37"/>
        <v>224</v>
      </c>
      <c r="K421" s="11">
        <f t="shared" si="38"/>
        <v>369.59999999999997</v>
      </c>
      <c r="L421" s="12">
        <f t="shared" si="39"/>
        <v>145.59999999999997</v>
      </c>
      <c r="M421" s="21">
        <f t="shared" si="40"/>
        <v>19</v>
      </c>
      <c r="N421" s="21" t="str">
        <f t="shared" si="41"/>
        <v>Apr</v>
      </c>
      <c r="O421" s="21">
        <f t="shared" si="42"/>
        <v>2024</v>
      </c>
    </row>
    <row r="422" spans="1:15" ht="13.8" x14ac:dyDescent="0.25">
      <c r="A422" s="9">
        <f t="shared" si="36"/>
        <v>45403</v>
      </c>
      <c r="B422" s="10" t="s">
        <v>61</v>
      </c>
      <c r="C422" s="10" t="str">
        <f>VLOOKUP(B422,Catalogue!$A$1:$F$51,2,)</f>
        <v>Frooti Mango Drink</v>
      </c>
      <c r="D422" s="10" t="str">
        <f>VLOOKUP(B422,Catalogue!$A$1:$F$51,3,)</f>
        <v>Beverages</v>
      </c>
      <c r="E422" s="10">
        <v>7</v>
      </c>
      <c r="F422" s="10" t="s">
        <v>11</v>
      </c>
      <c r="G422" s="10" t="s">
        <v>11</v>
      </c>
      <c r="H422" s="10">
        <f>VLOOKUP(B422,Catalogue!$A$1:$F$51,5,)</f>
        <v>44</v>
      </c>
      <c r="I422" s="10">
        <f>VLOOKUP(B422,Catalogue!$A$1:$F$51,6,)</f>
        <v>72.599999999999994</v>
      </c>
      <c r="J422" s="11">
        <f t="shared" si="37"/>
        <v>308</v>
      </c>
      <c r="K422" s="11">
        <f t="shared" si="38"/>
        <v>508.19999999999993</v>
      </c>
      <c r="L422" s="12">
        <f t="shared" si="39"/>
        <v>200.19999999999993</v>
      </c>
      <c r="M422" s="21">
        <f t="shared" si="40"/>
        <v>21</v>
      </c>
      <c r="N422" s="21" t="str">
        <f t="shared" si="41"/>
        <v>Apr</v>
      </c>
      <c r="O422" s="21">
        <f t="shared" si="42"/>
        <v>2024</v>
      </c>
    </row>
    <row r="423" spans="1:15" ht="13.8" x14ac:dyDescent="0.25">
      <c r="A423" s="13">
        <f t="shared" si="36"/>
        <v>45405</v>
      </c>
      <c r="B423" s="14" t="s">
        <v>102</v>
      </c>
      <c r="C423" s="10" t="str">
        <f>VLOOKUP(B423,Catalogue!$A$1:$F$51,2,)</f>
        <v>Top Ramen</v>
      </c>
      <c r="D423" s="10" t="str">
        <f>VLOOKUP(B423,Catalogue!$A$1:$F$51,3,)</f>
        <v>Packaged Foods</v>
      </c>
      <c r="E423" s="14">
        <v>10</v>
      </c>
      <c r="F423" s="14" t="s">
        <v>13</v>
      </c>
      <c r="G423" s="14" t="s">
        <v>12</v>
      </c>
      <c r="H423" s="10">
        <f>VLOOKUP(B423,Catalogue!$A$1:$F$51,5,)</f>
        <v>133</v>
      </c>
      <c r="I423" s="10">
        <f>VLOOKUP(B423,Catalogue!$A$1:$F$51,6,)</f>
        <v>194.18</v>
      </c>
      <c r="J423" s="11">
        <f t="shared" si="37"/>
        <v>1330</v>
      </c>
      <c r="K423" s="11">
        <f t="shared" si="38"/>
        <v>1941.8000000000002</v>
      </c>
      <c r="L423" s="12">
        <f t="shared" si="39"/>
        <v>611.80000000000018</v>
      </c>
      <c r="M423" s="21">
        <f t="shared" si="40"/>
        <v>23</v>
      </c>
      <c r="N423" s="21" t="str">
        <f t="shared" si="41"/>
        <v>Apr</v>
      </c>
      <c r="O423" s="21">
        <f t="shared" si="42"/>
        <v>2024</v>
      </c>
    </row>
    <row r="424" spans="1:15" ht="13.8" x14ac:dyDescent="0.25">
      <c r="A424" s="9">
        <f t="shared" si="36"/>
        <v>45407</v>
      </c>
      <c r="B424" s="10" t="s">
        <v>71</v>
      </c>
      <c r="C424" s="10" t="str">
        <f>VLOOKUP(B424,Catalogue!$A$1:$F$51,2,)</f>
        <v>Paper Boat Aam Panna</v>
      </c>
      <c r="D424" s="10" t="str">
        <f>VLOOKUP(B424,Catalogue!$A$1:$F$51,3,)</f>
        <v>Beverages</v>
      </c>
      <c r="E424" s="10">
        <v>18</v>
      </c>
      <c r="F424" s="10" t="s">
        <v>13</v>
      </c>
      <c r="G424" s="10" t="s">
        <v>12</v>
      </c>
      <c r="H424" s="10">
        <f>VLOOKUP(B424,Catalogue!$A$1:$F$51,5,)</f>
        <v>10</v>
      </c>
      <c r="I424" s="10">
        <f>VLOOKUP(B424,Catalogue!$A$1:$F$51,6,)</f>
        <v>14.600000000000001</v>
      </c>
      <c r="J424" s="11">
        <f t="shared" si="37"/>
        <v>180</v>
      </c>
      <c r="K424" s="11">
        <f t="shared" si="38"/>
        <v>262.8</v>
      </c>
      <c r="L424" s="12">
        <f t="shared" si="39"/>
        <v>82.800000000000011</v>
      </c>
      <c r="M424" s="21">
        <f t="shared" si="40"/>
        <v>25</v>
      </c>
      <c r="N424" s="21" t="str">
        <f t="shared" si="41"/>
        <v>Apr</v>
      </c>
      <c r="O424" s="21">
        <f t="shared" si="42"/>
        <v>2024</v>
      </c>
    </row>
    <row r="425" spans="1:15" ht="13.8" x14ac:dyDescent="0.25">
      <c r="A425" s="13">
        <f t="shared" si="36"/>
        <v>45409</v>
      </c>
      <c r="B425" s="14" t="s">
        <v>67</v>
      </c>
      <c r="C425" s="10" t="str">
        <f>VLOOKUP(B425,Catalogue!$A$1:$F$51,2,)</f>
        <v>Real Mixed Fruit Juice</v>
      </c>
      <c r="D425" s="10" t="str">
        <f>VLOOKUP(B425,Catalogue!$A$1:$F$51,3,)</f>
        <v>Beverages</v>
      </c>
      <c r="E425" s="14">
        <v>13</v>
      </c>
      <c r="F425" s="14" t="s">
        <v>11</v>
      </c>
      <c r="G425" s="14" t="s">
        <v>11</v>
      </c>
      <c r="H425" s="10">
        <f>VLOOKUP(B425,Catalogue!$A$1:$F$51,5,)</f>
        <v>133</v>
      </c>
      <c r="I425" s="10">
        <f>VLOOKUP(B425,Catalogue!$A$1:$F$51,6,)</f>
        <v>146.30000000000001</v>
      </c>
      <c r="J425" s="11">
        <f t="shared" si="37"/>
        <v>1729</v>
      </c>
      <c r="K425" s="11">
        <f t="shared" si="38"/>
        <v>1901.9</v>
      </c>
      <c r="L425" s="12">
        <f t="shared" si="39"/>
        <v>172.90000000000009</v>
      </c>
      <c r="M425" s="21">
        <f t="shared" si="40"/>
        <v>27</v>
      </c>
      <c r="N425" s="21" t="str">
        <f t="shared" si="41"/>
        <v>Apr</v>
      </c>
      <c r="O425" s="21">
        <f t="shared" si="42"/>
        <v>2024</v>
      </c>
    </row>
    <row r="426" spans="1:15" ht="13.8" x14ac:dyDescent="0.25">
      <c r="A426" s="9">
        <f t="shared" si="36"/>
        <v>45411</v>
      </c>
      <c r="B426" s="10" t="s">
        <v>144</v>
      </c>
      <c r="C426" s="10" t="str">
        <f>VLOOKUP(B426,Catalogue!$A$1:$F$51,2,)</f>
        <v>Origami Kitchen Towels</v>
      </c>
      <c r="D426" s="10" t="str">
        <f>VLOOKUP(B426,Catalogue!$A$1:$F$51,3,)</f>
        <v>Paper &amp; Essentials</v>
      </c>
      <c r="E426" s="10">
        <v>12</v>
      </c>
      <c r="F426" s="10" t="s">
        <v>10</v>
      </c>
      <c r="G426" s="10" t="s">
        <v>12</v>
      </c>
      <c r="H426" s="10">
        <f>VLOOKUP(B426,Catalogue!$A$1:$F$51,5,)</f>
        <v>124</v>
      </c>
      <c r="I426" s="10">
        <f>VLOOKUP(B426,Catalogue!$A$1:$F$51,6,)</f>
        <v>140.12</v>
      </c>
      <c r="J426" s="11">
        <f t="shared" si="37"/>
        <v>1488</v>
      </c>
      <c r="K426" s="11">
        <f t="shared" si="38"/>
        <v>1681.44</v>
      </c>
      <c r="L426" s="12">
        <f t="shared" si="39"/>
        <v>193.44000000000005</v>
      </c>
      <c r="M426" s="21">
        <f t="shared" si="40"/>
        <v>29</v>
      </c>
      <c r="N426" s="21" t="str">
        <f t="shared" si="41"/>
        <v>Apr</v>
      </c>
      <c r="O426" s="21">
        <f t="shared" si="42"/>
        <v>2024</v>
      </c>
    </row>
    <row r="427" spans="1:15" ht="13.8" x14ac:dyDescent="0.25">
      <c r="A427" s="13">
        <f t="shared" si="36"/>
        <v>45413</v>
      </c>
      <c r="B427" s="14" t="s">
        <v>42</v>
      </c>
      <c r="C427" s="10" t="str">
        <f>VLOOKUP(B427,Catalogue!$A$1:$F$51,2,)</f>
        <v>Johnson’s Baby Powder</v>
      </c>
      <c r="D427" s="10" t="str">
        <f>VLOOKUP(B427,Catalogue!$A$1:$F$51,3,)</f>
        <v>Personal Care</v>
      </c>
      <c r="E427" s="14">
        <v>5</v>
      </c>
      <c r="F427" s="14" t="s">
        <v>10</v>
      </c>
      <c r="G427" s="14" t="s">
        <v>12</v>
      </c>
      <c r="H427" s="10">
        <f>VLOOKUP(B427,Catalogue!$A$1:$F$51,5,)</f>
        <v>123</v>
      </c>
      <c r="I427" s="10">
        <f>VLOOKUP(B427,Catalogue!$A$1:$F$51,6,)</f>
        <v>179.58</v>
      </c>
      <c r="J427" s="11">
        <f t="shared" si="37"/>
        <v>615</v>
      </c>
      <c r="K427" s="11">
        <f t="shared" si="38"/>
        <v>897.90000000000009</v>
      </c>
      <c r="L427" s="12">
        <f t="shared" si="39"/>
        <v>282.90000000000009</v>
      </c>
      <c r="M427" s="21">
        <f t="shared" si="40"/>
        <v>1</v>
      </c>
      <c r="N427" s="21" t="str">
        <f t="shared" si="41"/>
        <v>May</v>
      </c>
      <c r="O427" s="21">
        <f t="shared" si="42"/>
        <v>2024</v>
      </c>
    </row>
    <row r="428" spans="1:15" thickBot="1" x14ac:dyDescent="0.3">
      <c r="A428" s="9">
        <f t="shared" si="36"/>
        <v>45415</v>
      </c>
      <c r="B428" s="10" t="s">
        <v>144</v>
      </c>
      <c r="C428" s="10" t="str">
        <f>VLOOKUP(B428,Catalogue!$A$1:$F$51,2,)</f>
        <v>Origami Kitchen Towels</v>
      </c>
      <c r="D428" s="10" t="str">
        <f>VLOOKUP(B428,Catalogue!$A$1:$F$51,3,)</f>
        <v>Paper &amp; Essentials</v>
      </c>
      <c r="E428" s="10">
        <v>9</v>
      </c>
      <c r="F428" s="10" t="s">
        <v>11</v>
      </c>
      <c r="G428" s="10" t="s">
        <v>11</v>
      </c>
      <c r="H428" s="10">
        <f>VLOOKUP(B428,Catalogue!$A$1:$F$51,5,)</f>
        <v>124</v>
      </c>
      <c r="I428" s="10">
        <f>VLOOKUP(B428,Catalogue!$A$1:$F$51,6,)</f>
        <v>140.12</v>
      </c>
      <c r="J428" s="11">
        <f t="shared" si="37"/>
        <v>1116</v>
      </c>
      <c r="K428" s="11">
        <f t="shared" si="38"/>
        <v>1261.08</v>
      </c>
      <c r="L428" s="12">
        <f t="shared" si="39"/>
        <v>145.07999999999993</v>
      </c>
      <c r="M428" s="21">
        <f t="shared" si="40"/>
        <v>3</v>
      </c>
      <c r="N428" s="21" t="str">
        <f t="shared" si="41"/>
        <v>May</v>
      </c>
      <c r="O428" s="21">
        <f t="shared" si="42"/>
        <v>2024</v>
      </c>
    </row>
    <row r="429" spans="1:15" thickTop="1" x14ac:dyDescent="0.25">
      <c r="A429" s="15" t="s">
        <v>170</v>
      </c>
      <c r="B429" s="4"/>
      <c r="C429" s="4"/>
      <c r="D429" s="4"/>
      <c r="E429" s="4"/>
      <c r="F429" s="4"/>
      <c r="G429" s="4"/>
      <c r="H429" s="4"/>
      <c r="I429" s="16">
        <f>SUBTOTAL(109,'Sales Report'!$J$2:$J$428)</f>
        <v>336779</v>
      </c>
      <c r="J429" s="16">
        <f>SUBTOTAL(109,'Sales Report'!$K$2:$K$428)</f>
        <v>435820.44000000035</v>
      </c>
      <c r="K429" s="17">
        <f>SUBTOTAL(109,'Sales Report'!$L$2:$L$428)</f>
        <v>99041.439999999988</v>
      </c>
      <c r="L429" s="17"/>
      <c r="M429" s="22"/>
      <c r="N429" s="22"/>
      <c r="O429" s="2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Catalogue</vt:lpstr>
      <vt:lpstr>Data Analyse</vt:lpstr>
      <vt:lpstr>Data Visual</vt:lpstr>
      <vt:lpstr>Sales Report</vt:lpstr>
      <vt:lpstr>SALES_REPORT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Immanuvel Joseph</dc:creator>
  <cp:lastModifiedBy>GOKUL SARAN</cp:lastModifiedBy>
  <dcterms:created xsi:type="dcterms:W3CDTF">2023-09-26T02:09:28Z</dcterms:created>
  <dcterms:modified xsi:type="dcterms:W3CDTF">2025-09-05T07:33:39Z</dcterms:modified>
</cp:coreProperties>
</file>