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1" l="1"/>
  <c r="E56" i="1"/>
  <c r="B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G45" i="1"/>
  <c r="G44" i="1"/>
  <c r="G43" i="1"/>
  <c r="G46" i="1"/>
  <c r="G47" i="1"/>
  <c r="G48" i="1"/>
  <c r="G49" i="1"/>
  <c r="G50" i="1"/>
  <c r="G51" i="1"/>
  <c r="G52" i="1"/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 l="1"/>
  <c r="B7" i="1" s="1"/>
</calcChain>
</file>

<file path=xl/sharedStrings.xml><?xml version="1.0" encoding="utf-8"?>
<sst xmlns="http://schemas.openxmlformats.org/spreadsheetml/2006/main" count="107" uniqueCount="107">
  <si>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</si>
  <si>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</si>
  <si>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</si>
  <si>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</si>
  <si>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</si>
  <si>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</si>
  <si>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</si>
  <si>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</si>
  <si>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</si>
  <si>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</si>
  <si>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</si>
  <si>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</si>
  <si>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</si>
  <si>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AH Aug19'20 @LMEOTC</t>
  </si>
  <si>
    <t>CA Aug19'20 @LMEOTC</t>
  </si>
  <si>
    <t>CGB Sep21'20 @CDE</t>
  </si>
  <si>
    <t>FLKTB Sep15'20 @KSE</t>
  </si>
  <si>
    <t>IR Sep10'20 @SNFE</t>
  </si>
  <si>
    <t>NI Aug19'20 @LMEOTC</t>
  </si>
  <si>
    <t>PA Sep28'20 @NYMEX</t>
  </si>
  <si>
    <t>PB Aug19'20 @LMEOTC</t>
  </si>
  <si>
    <t>PL Oct28'20 @NYMEX</t>
  </si>
  <si>
    <t>SNLME Aug19'20 @LMEOTC</t>
  </si>
  <si>
    <t>TN Sep21'20 @ECBOT</t>
  </si>
  <si>
    <t>UB Sep21'20 @ECBOT</t>
  </si>
  <si>
    <t>ZB Sep21'20 @ECBOT</t>
  </si>
  <si>
    <t>ZF Sep30'20 @ECBOT</t>
  </si>
  <si>
    <t>ZN Sep21'20 @ECBOT</t>
  </si>
  <si>
    <t>ZSLME Aug19'20 @LMEOTC</t>
  </si>
  <si>
    <t>ZT Sep30'20 @ECBOT</t>
  </si>
  <si>
    <t>NVDA</t>
  </si>
  <si>
    <t>REGN</t>
  </si>
  <si>
    <t>SGEN</t>
  </si>
  <si>
    <t>TSLA</t>
  </si>
  <si>
    <t>AAPL</t>
  </si>
  <si>
    <t>DXCM</t>
  </si>
  <si>
    <t>JD</t>
  </si>
  <si>
    <t>IAU</t>
  </si>
  <si>
    <t>NVIDIA CORP</t>
  </si>
  <si>
    <t>REGENERON PHARMACEUTICALS</t>
  </si>
  <si>
    <t>SEATTLE GENETICS INC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</si>
  <si>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</si>
  <si>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</si>
  <si>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</si>
  <si>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</si>
  <si>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</si>
  <si>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</si>
  <si>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</si>
  <si>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30 Day Interbank Cash Rate</t>
  </si>
  <si>
    <t>90 Day Bills</t>
  </si>
  <si>
    <t>3 Month Sterling Interest Rate FUT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</si>
  <si>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</si>
  <si>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</si>
  <si>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</si>
  <si>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</si>
  <si>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</si>
  <si>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</si>
  <si>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</si>
  <si>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</si>
  <si>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</si>
  <si>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</si>
  <si>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</si>
  <si>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</si>
  <si>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</si>
  <si>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</si>
  <si>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</si>
  <si>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</si>
  <si>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</si>
  <si>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</si>
  <si>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APPLE INC</t>
  </si>
  <si>
    <t>DEXCOM INC</t>
  </si>
  <si>
    <t>JD.COM INC-ADR</t>
  </si>
  <si>
    <t>ISHARES GOLD TRUST</t>
  </si>
  <si>
    <t>WST</t>
  </si>
  <si>
    <t>WEST PHARMACEUTICAL SERVICES</t>
  </si>
  <si>
    <t>NYMEX Silver Index</t>
  </si>
  <si>
    <t>NTES</t>
  </si>
  <si>
    <t>NETEASE INC-ADR</t>
  </si>
  <si>
    <t>Subscription</t>
  </si>
  <si>
    <t>Redemption</t>
  </si>
  <si>
    <t>Current NAV</t>
  </si>
  <si>
    <t>Final NAV</t>
  </si>
  <si>
    <t>GE Aug17'20 @GLOBEX</t>
  </si>
  <si>
    <t>L Aug19'20 @ICEEU</t>
  </si>
  <si>
    <t>NEM</t>
  </si>
  <si>
    <t>NEWMONT GOLDCORP CORP</t>
  </si>
  <si>
    <t>AMD</t>
  </si>
  <si>
    <t>ADVANCED MICRO DEVICES INC</t>
  </si>
  <si>
    <t>002791</t>
  </si>
  <si>
    <t>GUANGDONG KINLONG HARDWARE-A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</si>
  <si>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</si>
  <si>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</si>
  <si>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</si>
  <si>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</si>
  <si>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SI Sep28'20 @NYMEX</t>
  </si>
  <si>
    <t>Last price</t>
  </si>
  <si>
    <t>PYPL</t>
  </si>
  <si>
    <t>ZM</t>
  </si>
  <si>
    <t>MELI</t>
  </si>
  <si>
    <t>AMZN</t>
  </si>
  <si>
    <t>ZQ Aug31'20 @ECBOT</t>
  </si>
  <si>
    <t>IB Aug31'20 @SNFE</t>
  </si>
  <si>
    <t>SCI Aug31'20 @SGX</t>
  </si>
  <si>
    <t>PAYPAL HOLDINGS INC</t>
  </si>
  <si>
    <t>ZOOM VIDEO COMMUNICATIONS INC</t>
  </si>
  <si>
    <t>MERCADOLIBRE INC</t>
  </si>
  <si>
    <t>AMAZON.COM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</si>
</sst>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theme="0"/>
      <name val="Calibri"/>
      <family val="2"/>
      <charset val="1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7F7F7"/>
      </patternFill>
    </fill>
    <fill>
      <patternFill patternType="solid">
        <fgColor theme="0"/>
        <bgColor rgb="FFDDDDDD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2" fontId="2" fillId="2" borderId="1" xfId="0" applyNumberFormat="1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vertical="center" wrapText="1"/>
    </xf>
    <xf numFmtId="2" fontId="2" fillId="2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5" fontId="1" fillId="0" borderId="1" xfId="0" applyNumberFormat="1" applyFont="1" applyBorder="1" applyAlignment="1"/>
    <xf numFmtId="166" fontId="1" fillId="0" borderId="1" xfId="1" applyNumberFormat="1" applyFont="1" applyBorder="1"/>
    <xf numFmtId="167" fontId="2" fillId="2" borderId="1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1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/>
    <xf numFmtId="164" fontId="5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/>
    <xf numFmtId="3" fontId="0" fillId="0" borderId="0" xfId="0" applyNumberFormat="1"/>
    <xf numFmtId="0" fontId="11" fillId="4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6" fillId="8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21">
    <dxf>
      <numFmt numFmtId="168" formatCode="\+0;\-0;0"/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F7F7F7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0</xdr:rowOff>
    </xdr:from>
    <xdr:to>
      <xdr:col>7</xdr:col>
      <xdr:colOff>1320799</xdr:colOff>
      <xdr:row>4</xdr:row>
      <xdr:rowOff>34309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161925"/>
          <a:ext cx="2882899" cy="5444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3" totalsRowCount="1" headerRowDxfId="20" dataDxfId="18" headerRowBorderDxfId="19" tableBorderDxfId="17" totalsRowBorderDxfId="16">
  <autoFilter ref="A9:H52"/>
  <tableColumns count="8">
    <tableColumn id="1" name="IB Ticker" dataDxfId="15" totalsRowDxfId="8"/>
    <tableColumn id="2" name="Financial Instrument" dataDxfId="14" totalsRowDxfId="7"/>
    <tableColumn id="5" name="Previous Quantity" dataDxfId="13" totalsRowDxfId="6"/>
    <tableColumn id="4" name="Current Quantity" dataDxfId="12" totalsRowDxfId="5"/>
    <tableColumn id="6" name="Change" dataDxfId="0" totalsRowDxfId="4">
      <calculatedColumnFormula>Table1[[#This Row],[Current Quantity]]-Table1[[#This Row],[Previous Quantity]]</calculatedColumnFormula>
    </tableColumn>
    <tableColumn id="12" name="Last price" dataDxfId="11" totalsRowDxfId="3"/>
    <tableColumn id="13" name="Current Value Allocation" dataDxfId="9" totalsRowDxfId="2">
      <calculatedColumnFormula>Table1[[#This Row],[Last price]]*Table1[[#This Row],[Current Quantity]]</calculatedColumnFormula>
    </tableColumn>
    <tableColumn id="7" name="Comments" dataDxfId="10" totalsRow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115" zoomScaleNormal="115" workbookViewId="0">
      <selection activeCell="N11" sqref="N11"/>
    </sheetView>
  </sheetViews>
  <sheetFormatPr defaultColWidth="9.140625" defaultRowHeight="15" x14ac:dyDescent="0.25"/>
  <cols>
    <col min="1" max="1" width="14.140625" style="1" customWidth="1"/>
    <col min="2" max="2" width="21.42578125" style="1" customWidth="1"/>
    <col min="3" max="3" width="10.7109375" style="1" customWidth="1"/>
    <col min="4" max="4" width="12.5703125" style="1" customWidth="1"/>
    <col min="5" max="5" width="15" style="28" customWidth="1"/>
    <col min="6" max="6" width="16" customWidth="1"/>
    <col min="7" max="7" width="16.42578125" customWidth="1"/>
    <col min="8" max="8" width="21.8554687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20">
        <v>44046</v>
      </c>
      <c r="E1" s="1"/>
      <c r="F1" s="1"/>
      <c r="G1" s="14"/>
      <c r="H1" s="14"/>
    </row>
    <row r="2" spans="1:20" x14ac:dyDescent="0.25">
      <c r="A2" s="8" t="s">
        <v>1</v>
      </c>
      <c r="B2" s="24">
        <f>B7/B6</f>
        <v>8.8841709621658165</v>
      </c>
      <c r="C2" s="10"/>
      <c r="D2" s="10"/>
      <c r="E2" s="10"/>
      <c r="F2" s="10"/>
      <c r="G2" s="16"/>
      <c r="H2" s="15"/>
      <c r="K2" s="47"/>
      <c r="P2" s="47"/>
      <c r="S2" s="47"/>
    </row>
    <row r="3" spans="1:20" x14ac:dyDescent="0.25">
      <c r="A3" s="8" t="s">
        <v>80</v>
      </c>
      <c r="B3" s="21">
        <v>8015250.5999999996</v>
      </c>
      <c r="C3" s="10"/>
      <c r="D3" s="10"/>
      <c r="E3" s="10"/>
      <c r="F3" s="10"/>
      <c r="G3" s="13"/>
      <c r="H3" s="13"/>
      <c r="P3" s="47"/>
    </row>
    <row r="4" spans="1:20" x14ac:dyDescent="0.25">
      <c r="A4" s="8" t="s">
        <v>78</v>
      </c>
      <c r="B4" s="21">
        <v>0</v>
      </c>
      <c r="C4" s="10"/>
      <c r="D4" s="10"/>
      <c r="E4" s="10"/>
      <c r="F4" s="10"/>
      <c r="G4" s="13"/>
      <c r="H4" s="13"/>
      <c r="K4" s="47"/>
      <c r="P4" s="47"/>
      <c r="S4" s="47"/>
    </row>
    <row r="5" spans="1:20" x14ac:dyDescent="0.25">
      <c r="A5" s="8" t="s">
        <v>79</v>
      </c>
      <c r="B5" s="21">
        <v>0</v>
      </c>
      <c r="C5" s="10"/>
      <c r="D5" s="10"/>
      <c r="E5" s="10"/>
      <c r="F5" s="10"/>
      <c r="G5" s="13"/>
      <c r="H5" s="13"/>
      <c r="K5" s="47"/>
      <c r="O5" s="47"/>
      <c r="P5" s="47"/>
      <c r="S5" s="47"/>
    </row>
    <row r="6" spans="1:20" x14ac:dyDescent="0.25">
      <c r="A6" s="8" t="s">
        <v>81</v>
      </c>
      <c r="B6" s="21">
        <v>8015250.5999999996</v>
      </c>
      <c r="C6" s="10"/>
      <c r="D6" s="10"/>
      <c r="E6" s="10"/>
      <c r="F6" s="10"/>
      <c r="G6" s="13"/>
      <c r="H6" s="13"/>
      <c r="K6" s="47"/>
      <c r="O6" s="47"/>
      <c r="P6" s="47"/>
      <c r="S6" s="47"/>
    </row>
    <row r="7" spans="1:20" ht="26.25" x14ac:dyDescent="0.25">
      <c r="A7" s="12" t="s">
        <v>68</v>
      </c>
      <c r="B7" s="21">
        <f>SUM(G10:G52)</f>
        <v>71208856.635002136</v>
      </c>
      <c r="C7" s="10"/>
      <c r="D7" s="10"/>
      <c r="E7" s="10"/>
      <c r="F7" s="10"/>
      <c r="G7" s="13"/>
      <c r="H7" s="13"/>
      <c r="P7" s="47"/>
    </row>
    <row r="8" spans="1:20" x14ac:dyDescent="0.25">
      <c r="A8" s="37"/>
      <c r="B8" s="37"/>
      <c r="C8" s="13"/>
      <c r="D8" s="13"/>
      <c r="E8" s="13"/>
      <c r="F8" s="10"/>
      <c r="G8" s="10"/>
      <c r="H8" s="10"/>
      <c r="K8" s="47"/>
      <c r="P8" s="47"/>
      <c r="S8" s="47"/>
    </row>
    <row r="9" spans="1:20" s="44" customFormat="1" ht="25.5" x14ac:dyDescent="0.25">
      <c r="A9" s="48" t="s">
        <v>2</v>
      </c>
      <c r="B9" s="45" t="s">
        <v>9</v>
      </c>
      <c r="C9" s="42" t="s">
        <v>66</v>
      </c>
      <c r="D9" s="42" t="s">
        <v>10</v>
      </c>
      <c r="E9" s="42" t="s">
        <v>67</v>
      </c>
      <c r="F9" s="43" t="s">
        <v>95</v>
      </c>
      <c r="G9" s="43" t="s">
        <v>65</v>
      </c>
      <c r="H9" s="43" t="s">
        <v>3</v>
      </c>
      <c r="K9" s="47"/>
      <c r="L9"/>
      <c r="M9"/>
      <c r="N9"/>
      <c r="O9"/>
      <c r="P9" s="47"/>
      <c r="Q9"/>
      <c r="R9"/>
      <c r="S9" s="47"/>
      <c r="T9"/>
    </row>
    <row r="10" spans="1:20" s="2" customFormat="1" x14ac:dyDescent="0.25">
      <c r="A10" s="49" t="s">
        <v>30</v>
      </c>
      <c r="B10" s="50" t="s">
        <v>38</v>
      </c>
      <c r="C10" s="3">
        <v>797</v>
      </c>
      <c r="D10" s="3">
        <v>1358</v>
      </c>
      <c r="E10" s="25">
        <f>Table1[[#This Row],[Current Quantity]]-Table1[[#This Row],[Previous Quantity]]</f>
        <v>561</v>
      </c>
      <c r="F10" s="40">
        <v>424.19949811794226</v>
      </c>
      <c r="G10" s="30">
        <f>Table1[[#This Row],[Last price]]*Table1[[#This Row],[Current Quantity]]</f>
        <v>576062.91844416561</v>
      </c>
      <c r="H10" s="29"/>
      <c r="K10" s="47"/>
      <c r="L10"/>
      <c r="M10"/>
      <c r="N10"/>
      <c r="O10" s="47"/>
      <c r="P10" s="47"/>
      <c r="Q10"/>
      <c r="R10"/>
      <c r="S10" s="47"/>
      <c r="T10"/>
    </row>
    <row r="11" spans="1:20" s="2" customFormat="1" ht="25.5" x14ac:dyDescent="0.25">
      <c r="A11" s="49" t="s">
        <v>31</v>
      </c>
      <c r="B11" s="50" t="s">
        <v>39</v>
      </c>
      <c r="C11" s="3">
        <v>526</v>
      </c>
      <c r="D11" s="3">
        <v>913</v>
      </c>
      <c r="E11" s="25">
        <f>Table1[[#This Row],[Current Quantity]]-Table1[[#This Row],[Previous Quantity]]</f>
        <v>387</v>
      </c>
      <c r="F11" s="40">
        <v>631</v>
      </c>
      <c r="G11" s="30">
        <f>Table1[[#This Row],[Last price]]*Table1[[#This Row],[Current Quantity]]</f>
        <v>576103</v>
      </c>
      <c r="H11" s="29"/>
      <c r="K11" s="47"/>
      <c r="L11"/>
      <c r="M11"/>
      <c r="N11"/>
      <c r="O11"/>
      <c r="P11" s="47"/>
      <c r="Q11"/>
      <c r="R11"/>
      <c r="S11" s="47"/>
      <c r="T11"/>
    </row>
    <row r="12" spans="1:20" s="2" customFormat="1" x14ac:dyDescent="0.25">
      <c r="A12" s="49" t="s">
        <v>32</v>
      </c>
      <c r="B12" s="50" t="s">
        <v>40</v>
      </c>
      <c r="C12" s="3">
        <v>1917</v>
      </c>
      <c r="D12" s="3">
        <v>0</v>
      </c>
      <c r="E12" s="25">
        <f>Table1[[#This Row],[Current Quantity]]-Table1[[#This Row],[Previous Quantity]]</f>
        <v>-1917</v>
      </c>
      <c r="F12" s="40">
        <v>166.10015649452268</v>
      </c>
      <c r="G12" s="30">
        <f>Table1[[#This Row],[Last price]]*Table1[[#This Row],[Current Quantity]]</f>
        <v>0</v>
      </c>
      <c r="H12" s="29"/>
      <c r="K12" s="47"/>
      <c r="L12"/>
      <c r="M12"/>
      <c r="N12"/>
      <c r="O12" s="47"/>
      <c r="P12" s="47"/>
      <c r="Q12"/>
      <c r="R12"/>
      <c r="S12" s="47"/>
      <c r="T12"/>
    </row>
    <row r="13" spans="1:20" s="2" customFormat="1" x14ac:dyDescent="0.25">
      <c r="A13" s="49" t="s">
        <v>33</v>
      </c>
      <c r="B13" s="50" t="s">
        <v>41</v>
      </c>
      <c r="C13" s="3">
        <v>231</v>
      </c>
      <c r="D13" s="3">
        <v>404</v>
      </c>
      <c r="E13" s="25">
        <f>Table1[[#This Row],[Current Quantity]]-Table1[[#This Row],[Previous Quantity]]</f>
        <v>173</v>
      </c>
      <c r="F13" s="40">
        <v>1425.5021645021645</v>
      </c>
      <c r="G13" s="30">
        <f>Table1[[#This Row],[Last price]]*Table1[[#This Row],[Current Quantity]]</f>
        <v>575902.87445887446</v>
      </c>
      <c r="H13" s="29"/>
      <c r="K13" s="47"/>
      <c r="L13"/>
      <c r="M13"/>
      <c r="N13"/>
      <c r="O13"/>
      <c r="P13" s="47"/>
      <c r="Q13"/>
      <c r="R13"/>
      <c r="S13" s="47"/>
      <c r="T13"/>
    </row>
    <row r="14" spans="1:20" s="2" customFormat="1" x14ac:dyDescent="0.25">
      <c r="A14" s="49" t="s">
        <v>34</v>
      </c>
      <c r="B14" s="50" t="s">
        <v>69</v>
      </c>
      <c r="C14" s="3">
        <v>875</v>
      </c>
      <c r="D14" s="3">
        <v>1348</v>
      </c>
      <c r="E14" s="25">
        <f>Table1[[#This Row],[Current Quantity]]-Table1[[#This Row],[Previous Quantity]]</f>
        <v>473</v>
      </c>
      <c r="F14" s="40">
        <v>427.4697142857143</v>
      </c>
      <c r="G14" s="30">
        <f>Table1[[#This Row],[Last price]]*Table1[[#This Row],[Current Quantity]]</f>
        <v>576229.17485714285</v>
      </c>
      <c r="H14" s="29"/>
      <c r="K14" s="47"/>
      <c r="L14"/>
      <c r="M14"/>
      <c r="N14"/>
      <c r="O14" s="47"/>
      <c r="P14" s="47"/>
      <c r="Q14"/>
      <c r="R14"/>
      <c r="S14" s="47"/>
      <c r="T14"/>
    </row>
    <row r="15" spans="1:20" s="2" customFormat="1" x14ac:dyDescent="0.25">
      <c r="A15" s="49" t="s">
        <v>35</v>
      </c>
      <c r="B15" s="50" t="s">
        <v>70</v>
      </c>
      <c r="C15" s="3">
        <v>765</v>
      </c>
      <c r="D15" s="3">
        <v>1322</v>
      </c>
      <c r="E15" s="25">
        <f>Table1[[#This Row],[Current Quantity]]-Table1[[#This Row],[Previous Quantity]]</f>
        <v>557</v>
      </c>
      <c r="F15" s="40">
        <v>436</v>
      </c>
      <c r="G15" s="30">
        <f>Table1[[#This Row],[Last price]]*Table1[[#This Row],[Current Quantity]]</f>
        <v>576392</v>
      </c>
      <c r="H15" s="29"/>
      <c r="K15"/>
      <c r="L15"/>
      <c r="M15"/>
      <c r="N15"/>
      <c r="O15"/>
      <c r="P15" s="47"/>
      <c r="Q15"/>
      <c r="R15"/>
      <c r="S15"/>
      <c r="T15"/>
    </row>
    <row r="16" spans="1:20" s="2" customFormat="1" ht="25.5" x14ac:dyDescent="0.25">
      <c r="A16" s="49" t="s">
        <v>73</v>
      </c>
      <c r="B16" s="50" t="s">
        <v>74</v>
      </c>
      <c r="C16" s="3">
        <v>1232</v>
      </c>
      <c r="D16" s="3">
        <v>2095</v>
      </c>
      <c r="E16" s="25">
        <f>Table1[[#This Row],[Current Quantity]]-Table1[[#This Row],[Previous Quantity]]</f>
        <v>863</v>
      </c>
      <c r="F16" s="40">
        <v>275</v>
      </c>
      <c r="G16" s="30">
        <f>Table1[[#This Row],[Last price]]*Table1[[#This Row],[Current Quantity]]</f>
        <v>576125</v>
      </c>
      <c r="H16" s="29"/>
      <c r="K16"/>
      <c r="L16"/>
      <c r="M16"/>
      <c r="N16"/>
      <c r="O16"/>
      <c r="P16" s="47"/>
      <c r="Q16"/>
      <c r="R16"/>
      <c r="S16" s="47"/>
      <c r="T16"/>
    </row>
    <row r="17" spans="1:20" s="2" customFormat="1" x14ac:dyDescent="0.25">
      <c r="A17" s="49" t="s">
        <v>36</v>
      </c>
      <c r="B17" s="50" t="s">
        <v>71</v>
      </c>
      <c r="C17" s="3">
        <v>5320</v>
      </c>
      <c r="D17" s="3">
        <v>9031</v>
      </c>
      <c r="E17" s="25">
        <f>Table1[[#This Row],[Current Quantity]]-Table1[[#This Row],[Previous Quantity]]</f>
        <v>3711</v>
      </c>
      <c r="F17" s="40">
        <v>63.8</v>
      </c>
      <c r="G17" s="30">
        <f>Table1[[#This Row],[Last price]]*Table1[[#This Row],[Current Quantity]]</f>
        <v>576177.79999999993</v>
      </c>
      <c r="H17" s="29"/>
      <c r="K17"/>
      <c r="L17"/>
      <c r="M17"/>
      <c r="N17"/>
      <c r="O17"/>
      <c r="P17" s="47"/>
      <c r="Q17"/>
      <c r="R17"/>
      <c r="S17" s="47"/>
      <c r="T17"/>
    </row>
    <row r="18" spans="1:20" s="2" customFormat="1" x14ac:dyDescent="0.25">
      <c r="A18" s="49" t="s">
        <v>76</v>
      </c>
      <c r="B18" s="50" t="s">
        <v>77</v>
      </c>
      <c r="C18" s="3">
        <v>722</v>
      </c>
      <c r="D18" s="3">
        <v>0</v>
      </c>
      <c r="E18" s="25">
        <f>Table1[[#This Row],[Current Quantity]]-Table1[[#This Row],[Previous Quantity]]</f>
        <v>-722</v>
      </c>
      <c r="F18" s="40">
        <v>458.30055401662048</v>
      </c>
      <c r="G18" s="30">
        <f>Table1[[#This Row],[Last price]]*Table1[[#This Row],[Current Quantity]]</f>
        <v>0</v>
      </c>
      <c r="H18" s="3"/>
      <c r="K18"/>
      <c r="L18"/>
      <c r="M18"/>
      <c r="N18"/>
      <c r="O18"/>
      <c r="P18" s="47"/>
      <c r="Q18"/>
      <c r="R18"/>
      <c r="S18" s="47"/>
      <c r="T18"/>
    </row>
    <row r="19" spans="1:20" s="2" customFormat="1" ht="25.5" x14ac:dyDescent="0.25">
      <c r="A19" s="51" t="s">
        <v>84</v>
      </c>
      <c r="B19" s="50" t="s">
        <v>85</v>
      </c>
      <c r="C19" s="11">
        <v>4849</v>
      </c>
      <c r="D19" s="3">
        <v>0</v>
      </c>
      <c r="E19" s="25">
        <f>Table1[[#This Row],[Current Quantity]]-Table1[[#This Row],[Previous Quantity]]</f>
        <v>-4849</v>
      </c>
      <c r="F19" s="30">
        <v>66.75</v>
      </c>
      <c r="G19" s="30">
        <f>Table1[[#This Row],[Last price]]*Table1[[#This Row],[Current Quantity]]</f>
        <v>0</v>
      </c>
      <c r="H19" s="3"/>
      <c r="K19"/>
      <c r="L19"/>
      <c r="M19"/>
      <c r="N19"/>
      <c r="O19"/>
      <c r="P19" s="47"/>
      <c r="Q19"/>
      <c r="R19"/>
      <c r="S19"/>
      <c r="T19"/>
    </row>
    <row r="20" spans="1:20" s="34" customFormat="1" ht="25.5" x14ac:dyDescent="0.25">
      <c r="A20" s="51" t="s">
        <v>86</v>
      </c>
      <c r="B20" s="50" t="s">
        <v>87</v>
      </c>
      <c r="C20" s="31">
        <v>4664</v>
      </c>
      <c r="D20" s="31">
        <v>8302</v>
      </c>
      <c r="E20" s="25">
        <f>Table1[[#This Row],[Current Quantity]]-Table1[[#This Row],[Previous Quantity]]</f>
        <v>3638</v>
      </c>
      <c r="F20" s="32">
        <v>69.400000000000006</v>
      </c>
      <c r="G20" s="30">
        <f>Table1[[#This Row],[Last price]]*Table1[[#This Row],[Current Quantity]]</f>
        <v>576158.80000000005</v>
      </c>
      <c r="H20" s="3"/>
      <c r="I20" s="2"/>
      <c r="J20" s="2"/>
      <c r="K20"/>
      <c r="L20"/>
      <c r="M20"/>
      <c r="N20"/>
      <c r="O20"/>
      <c r="P20" s="47"/>
      <c r="Q20"/>
      <c r="R20"/>
      <c r="S20" s="47"/>
      <c r="T20"/>
    </row>
    <row r="21" spans="1:20" ht="25.5" x14ac:dyDescent="0.25">
      <c r="A21" s="51" t="s">
        <v>88</v>
      </c>
      <c r="B21" s="50" t="s">
        <v>89</v>
      </c>
      <c r="C21" s="3">
        <v>18400</v>
      </c>
      <c r="D21" s="3">
        <v>32700</v>
      </c>
      <c r="E21" s="25">
        <f>Table1[[#This Row],[Current Quantity]]-Table1[[#This Row],[Previous Quantity]]</f>
        <v>14300</v>
      </c>
      <c r="F21" s="30">
        <v>17.61774198154971</v>
      </c>
      <c r="G21" s="30">
        <f>Table1[[#This Row],[Last price]]*Table1[[#This Row],[Current Quantity]]</f>
        <v>576100.16279667546</v>
      </c>
      <c r="H21" s="33"/>
      <c r="I21" s="2"/>
      <c r="J21" s="2"/>
      <c r="P21" s="47"/>
    </row>
    <row r="22" spans="1:20" x14ac:dyDescent="0.25">
      <c r="A22" s="51" t="s">
        <v>96</v>
      </c>
      <c r="B22" s="50" t="s">
        <v>103</v>
      </c>
      <c r="C22" s="3">
        <v>0</v>
      </c>
      <c r="D22" s="3">
        <v>2933</v>
      </c>
      <c r="E22" s="25">
        <f>Table1[[#This Row],[Current Quantity]]-Table1[[#This Row],[Previous Quantity]]</f>
        <v>2933</v>
      </c>
      <c r="F22" s="30">
        <v>196.48</v>
      </c>
      <c r="G22" s="30">
        <f>Table1[[#This Row],[Last price]]*Table1[[#This Row],[Current Quantity]]</f>
        <v>576275.84</v>
      </c>
      <c r="H22" s="33"/>
      <c r="I22" s="2"/>
      <c r="J22" s="2"/>
      <c r="P22" s="47"/>
    </row>
    <row r="23" spans="1:20" s="36" customFormat="1" ht="25.5" x14ac:dyDescent="0.25">
      <c r="A23" s="51" t="s">
        <v>97</v>
      </c>
      <c r="B23" s="52" t="s">
        <v>104</v>
      </c>
      <c r="C23" s="3">
        <v>0</v>
      </c>
      <c r="D23" s="3">
        <v>2269</v>
      </c>
      <c r="E23" s="25">
        <f>Table1[[#This Row],[Current Quantity]]-Table1[[#This Row],[Previous Quantity]]</f>
        <v>2269</v>
      </c>
      <c r="F23" s="30">
        <v>253.91</v>
      </c>
      <c r="G23" s="30">
        <f>Table1[[#This Row],[Last price]]*Table1[[#This Row],[Current Quantity]]</f>
        <v>576121.79</v>
      </c>
      <c r="H23" s="3"/>
      <c r="I23" s="2"/>
      <c r="J23" s="2"/>
      <c r="K23"/>
      <c r="L23"/>
      <c r="M23"/>
      <c r="N23"/>
      <c r="O23"/>
      <c r="P23" s="47"/>
      <c r="Q23"/>
      <c r="R23"/>
      <c r="S23"/>
      <c r="T23"/>
    </row>
    <row r="24" spans="1:20" s="36" customFormat="1" x14ac:dyDescent="0.25">
      <c r="A24" s="51" t="s">
        <v>98</v>
      </c>
      <c r="B24" s="53" t="s">
        <v>105</v>
      </c>
      <c r="C24" s="3">
        <v>0</v>
      </c>
      <c r="D24" s="3">
        <v>512</v>
      </c>
      <c r="E24" s="25">
        <f>Table1[[#This Row],[Current Quantity]]-Table1[[#This Row],[Previous Quantity]]</f>
        <v>512</v>
      </c>
      <c r="F24" s="30">
        <v>1124.6199999999999</v>
      </c>
      <c r="G24" s="30">
        <f>Table1[[#This Row],[Last price]]*Table1[[#This Row],[Current Quantity]]</f>
        <v>575805.43999999994</v>
      </c>
      <c r="H24" s="3"/>
      <c r="I24" s="2"/>
      <c r="J24" s="2"/>
      <c r="K24"/>
      <c r="L24"/>
      <c r="M24"/>
      <c r="N24"/>
      <c r="O24"/>
      <c r="P24" s="47"/>
      <c r="Q24"/>
      <c r="R24"/>
      <c r="S24"/>
      <c r="T24"/>
    </row>
    <row r="25" spans="1:20" s="36" customFormat="1" x14ac:dyDescent="0.25">
      <c r="A25" s="51" t="s">
        <v>99</v>
      </c>
      <c r="B25" s="53" t="s">
        <v>106</v>
      </c>
      <c r="C25" s="3">
        <v>0</v>
      </c>
      <c r="D25" s="3">
        <v>181</v>
      </c>
      <c r="E25" s="25">
        <f>Table1[[#This Row],[Current Quantity]]-Table1[[#This Row],[Previous Quantity]]</f>
        <v>181</v>
      </c>
      <c r="F25" s="30">
        <v>3179.95</v>
      </c>
      <c r="G25" s="30">
        <f>Table1[[#This Row],[Last price]]*Table1[[#This Row],[Current Quantity]]</f>
        <v>575570.94999999995</v>
      </c>
      <c r="H25" s="3"/>
      <c r="I25" s="2"/>
      <c r="J25" s="2"/>
      <c r="K25"/>
      <c r="L25"/>
      <c r="M25"/>
      <c r="N25"/>
      <c r="O25"/>
      <c r="P25" s="47"/>
      <c r="Q25"/>
      <c r="R25"/>
      <c r="S25" s="47"/>
      <c r="T25"/>
    </row>
    <row r="26" spans="1:20" s="2" customFormat="1" x14ac:dyDescent="0.25">
      <c r="A26" s="54" t="s">
        <v>37</v>
      </c>
      <c r="B26" s="53" t="s">
        <v>72</v>
      </c>
      <c r="C26" s="38">
        <v>71251</v>
      </c>
      <c r="D26" s="3">
        <v>113592</v>
      </c>
      <c r="E26" s="25">
        <f>Table1[[#This Row],[Current Quantity]]-Table1[[#This Row],[Previous Quantity]]</f>
        <v>42341</v>
      </c>
      <c r="F26" s="30">
        <v>18.840002245582518</v>
      </c>
      <c r="G26" s="30">
        <f>Table1[[#This Row],[Last price]]*Table1[[#This Row],[Current Quantity]]</f>
        <v>2140073.5350802094</v>
      </c>
      <c r="H26" s="3"/>
      <c r="K26"/>
      <c r="L26"/>
      <c r="M26"/>
      <c r="N26"/>
      <c r="O26"/>
      <c r="P26" s="47"/>
      <c r="Q26"/>
      <c r="R26"/>
      <c r="S26" s="47"/>
      <c r="T26"/>
    </row>
    <row r="27" spans="1:20" s="35" customFormat="1" ht="26.25" x14ac:dyDescent="0.25">
      <c r="A27" s="55" t="s">
        <v>23</v>
      </c>
      <c r="B27" s="50" t="s">
        <v>57</v>
      </c>
      <c r="C27" s="38">
        <v>7</v>
      </c>
      <c r="D27" s="3">
        <v>17</v>
      </c>
      <c r="E27" s="25">
        <f>Table1[[#This Row],[Current Quantity]]-Table1[[#This Row],[Previous Quantity]]</f>
        <v>10</v>
      </c>
      <c r="F27" s="30">
        <v>159141.28571428571</v>
      </c>
      <c r="G27" s="30">
        <f>Table1[[#This Row],[Last price]]*Table1[[#This Row],[Current Quantity]]</f>
        <v>2705401.8571428573</v>
      </c>
      <c r="H27" s="33"/>
      <c r="I27" s="2"/>
      <c r="J27" s="2"/>
      <c r="K27"/>
      <c r="L27"/>
      <c r="M27"/>
      <c r="N27"/>
      <c r="O27"/>
      <c r="P27" s="47"/>
      <c r="Q27"/>
      <c r="R27"/>
      <c r="S27" s="47"/>
      <c r="T27"/>
    </row>
    <row r="28" spans="1:20" s="35" customFormat="1" ht="26.25" x14ac:dyDescent="0.25">
      <c r="A28" s="55" t="s">
        <v>24</v>
      </c>
      <c r="B28" s="50" t="s">
        <v>58</v>
      </c>
      <c r="C28" s="38">
        <v>5</v>
      </c>
      <c r="D28" s="3">
        <v>12</v>
      </c>
      <c r="E28" s="25">
        <f>Table1[[#This Row],[Current Quantity]]-Table1[[#This Row],[Previous Quantity]]</f>
        <v>7</v>
      </c>
      <c r="F28" s="30">
        <v>227143.8</v>
      </c>
      <c r="G28" s="30">
        <f>Table1[[#This Row],[Last price]]*Table1[[#This Row],[Current Quantity]]</f>
        <v>2725725.5999999996</v>
      </c>
      <c r="H28" s="33"/>
      <c r="I28" s="2"/>
      <c r="J28" s="2"/>
      <c r="K28"/>
      <c r="L28"/>
      <c r="M28"/>
      <c r="N28"/>
      <c r="O28"/>
      <c r="P28" s="47"/>
      <c r="Q28"/>
      <c r="R28"/>
      <c r="S28"/>
      <c r="T28"/>
    </row>
    <row r="29" spans="1:20" s="35" customFormat="1" ht="26.25" x14ac:dyDescent="0.25">
      <c r="A29" s="55" t="s">
        <v>25</v>
      </c>
      <c r="B29" s="50" t="s">
        <v>59</v>
      </c>
      <c r="C29" s="38">
        <v>7</v>
      </c>
      <c r="D29" s="3">
        <v>15</v>
      </c>
      <c r="E29" s="25">
        <f>Table1[[#This Row],[Current Quantity]]-Table1[[#This Row],[Previous Quantity]]</f>
        <v>8</v>
      </c>
      <c r="F29" s="30">
        <v>182081</v>
      </c>
      <c r="G29" s="30">
        <f>Table1[[#This Row],[Last price]]*Table1[[#This Row],[Current Quantity]]</f>
        <v>2731215</v>
      </c>
      <c r="H29" s="33"/>
      <c r="I29" s="2"/>
      <c r="J29" s="2"/>
      <c r="K29"/>
      <c r="L29"/>
      <c r="M29"/>
      <c r="N29"/>
      <c r="O29"/>
      <c r="P29" s="47"/>
      <c r="Q29"/>
      <c r="R29"/>
      <c r="S29" s="47"/>
      <c r="T29"/>
    </row>
    <row r="30" spans="1:20" s="35" customFormat="1" ht="26.25" x14ac:dyDescent="0.25">
      <c r="A30" s="55" t="s">
        <v>26</v>
      </c>
      <c r="B30" s="50" t="s">
        <v>60</v>
      </c>
      <c r="C30" s="38">
        <v>9</v>
      </c>
      <c r="D30" s="3">
        <v>22</v>
      </c>
      <c r="E30" s="25">
        <f>Table1[[#This Row],[Current Quantity]]-Table1[[#This Row],[Previous Quantity]]</f>
        <v>13</v>
      </c>
      <c r="F30" s="30">
        <v>126114.55555555556</v>
      </c>
      <c r="G30" s="30">
        <f>Table1[[#This Row],[Last price]]*Table1[[#This Row],[Current Quantity]]</f>
        <v>2774520.2222222225</v>
      </c>
      <c r="H30" s="33"/>
      <c r="I30" s="2"/>
      <c r="J30" s="2"/>
      <c r="K30" s="47"/>
      <c r="L30"/>
      <c r="M30"/>
      <c r="N30"/>
      <c r="O30"/>
      <c r="P30" s="47"/>
      <c r="Q30"/>
      <c r="R30"/>
      <c r="S30" s="47"/>
      <c r="T30"/>
    </row>
    <row r="31" spans="1:20" s="35" customFormat="1" ht="26.25" x14ac:dyDescent="0.25">
      <c r="A31" s="55" t="s">
        <v>27</v>
      </c>
      <c r="B31" s="50" t="s">
        <v>61</v>
      </c>
      <c r="C31" s="39">
        <v>8</v>
      </c>
      <c r="D31" s="33">
        <v>20</v>
      </c>
      <c r="E31" s="25">
        <f>Table1[[#This Row],[Current Quantity]]-Table1[[#This Row],[Previous Quantity]]</f>
        <v>12</v>
      </c>
      <c r="F31" s="41">
        <v>140062.5</v>
      </c>
      <c r="G31" s="30">
        <f>Table1[[#This Row],[Last price]]*Table1[[#This Row],[Current Quantity]]</f>
        <v>2801250</v>
      </c>
      <c r="H31" s="33"/>
      <c r="I31" s="2"/>
      <c r="J31" s="2"/>
      <c r="K31"/>
      <c r="L31"/>
      <c r="M31"/>
      <c r="N31"/>
      <c r="O31"/>
      <c r="P31" s="47"/>
      <c r="Q31"/>
      <c r="R31"/>
      <c r="S31" s="47"/>
      <c r="T31"/>
    </row>
    <row r="32" spans="1:20" s="35" customFormat="1" ht="26.25" x14ac:dyDescent="0.25">
      <c r="A32" s="55" t="s">
        <v>100</v>
      </c>
      <c r="B32" s="50" t="s">
        <v>62</v>
      </c>
      <c r="C32" s="38">
        <v>4</v>
      </c>
      <c r="D32" s="3">
        <v>21</v>
      </c>
      <c r="E32" s="25">
        <f>Table1[[#This Row],[Current Quantity]]-Table1[[#This Row],[Previous Quantity]]</f>
        <v>17</v>
      </c>
      <c r="F32" s="30">
        <v>416359.5</v>
      </c>
      <c r="G32" s="30">
        <f>Table1[[#This Row],[Last price]]*Table1[[#This Row],[Current Quantity]]</f>
        <v>8743549.5</v>
      </c>
      <c r="H32" s="33"/>
      <c r="I32" s="2"/>
      <c r="J32" s="2"/>
      <c r="K32"/>
      <c r="L32"/>
      <c r="M32"/>
      <c r="N32"/>
      <c r="O32"/>
      <c r="P32" s="47"/>
      <c r="Q32"/>
      <c r="R32"/>
      <c r="S32" s="47"/>
      <c r="T32"/>
    </row>
    <row r="33" spans="1:20" s="35" customFormat="1" ht="26.25" x14ac:dyDescent="0.25">
      <c r="A33" s="55" t="s">
        <v>29</v>
      </c>
      <c r="B33" s="50" t="s">
        <v>64</v>
      </c>
      <c r="C33" s="38">
        <v>5</v>
      </c>
      <c r="D33" s="3">
        <v>13</v>
      </c>
      <c r="E33" s="25">
        <f>Table1[[#This Row],[Current Quantity]]-Table1[[#This Row],[Previous Quantity]]</f>
        <v>8</v>
      </c>
      <c r="F33" s="30">
        <v>220982</v>
      </c>
      <c r="G33" s="30">
        <f>Table1[[#This Row],[Last price]]*Table1[[#This Row],[Current Quantity]]</f>
        <v>2872766</v>
      </c>
      <c r="H33" s="33"/>
      <c r="I33" s="2"/>
      <c r="J33" s="2"/>
      <c r="K33"/>
      <c r="L33"/>
      <c r="M33"/>
      <c r="N33"/>
      <c r="O33"/>
      <c r="P33" s="47"/>
      <c r="Q33"/>
      <c r="R33"/>
      <c r="S33" s="47"/>
      <c r="T33"/>
    </row>
    <row r="34" spans="1:20" ht="25.5" x14ac:dyDescent="0.25">
      <c r="A34" s="49" t="s">
        <v>12</v>
      </c>
      <c r="B34" s="50" t="s">
        <v>42</v>
      </c>
      <c r="C34" s="33">
        <v>6</v>
      </c>
      <c r="D34" s="33">
        <v>30</v>
      </c>
      <c r="E34" s="25">
        <f>Table1[[#This Row],[Current Quantity]]-Table1[[#This Row],[Previous Quantity]]</f>
        <v>24</v>
      </c>
      <c r="F34" s="46">
        <v>94000.166666666672</v>
      </c>
      <c r="G34" s="30">
        <f>Table1[[#This Row],[Last price]]*Table1[[#This Row],[Current Quantity]]</f>
        <v>2820005</v>
      </c>
      <c r="H34" s="33"/>
      <c r="I34" s="2"/>
      <c r="J34" s="2"/>
    </row>
    <row r="35" spans="1:20" ht="25.5" x14ac:dyDescent="0.25">
      <c r="A35" s="49" t="s">
        <v>15</v>
      </c>
      <c r="B35" s="50" t="s">
        <v>45</v>
      </c>
      <c r="C35" s="11">
        <v>10</v>
      </c>
      <c r="D35" s="3">
        <v>24</v>
      </c>
      <c r="E35" s="25">
        <f>Table1[[#This Row],[Current Quantity]]-Table1[[#This Row],[Previous Quantity]]</f>
        <v>14</v>
      </c>
      <c r="F35" s="30">
        <v>115299.7</v>
      </c>
      <c r="G35" s="30">
        <f>Table1[[#This Row],[Last price]]*Table1[[#This Row],[Current Quantity]]</f>
        <v>2767192.8</v>
      </c>
      <c r="H35" s="33"/>
      <c r="I35" s="2"/>
      <c r="J35" s="2"/>
    </row>
    <row r="36" spans="1:20" ht="25.5" x14ac:dyDescent="0.25">
      <c r="A36" s="49" t="s">
        <v>16</v>
      </c>
      <c r="B36" s="50" t="s">
        <v>46</v>
      </c>
      <c r="C36" s="11">
        <v>5</v>
      </c>
      <c r="D36" s="3">
        <v>25</v>
      </c>
      <c r="E36" s="25">
        <f>Table1[[#This Row],[Current Quantity]]-Table1[[#This Row],[Previous Quantity]]</f>
        <v>20</v>
      </c>
      <c r="F36" s="30">
        <v>112824.4</v>
      </c>
      <c r="G36" s="30">
        <f>Table1[[#This Row],[Last price]]*Table1[[#This Row],[Current Quantity]]</f>
        <v>2820610</v>
      </c>
      <c r="H36" s="33"/>
      <c r="I36" s="2"/>
      <c r="J36" s="2"/>
    </row>
    <row r="37" spans="1:20" ht="25.5" x14ac:dyDescent="0.25">
      <c r="A37" s="49" t="s">
        <v>82</v>
      </c>
      <c r="B37" s="50" t="s">
        <v>47</v>
      </c>
      <c r="C37" s="11">
        <v>6</v>
      </c>
      <c r="D37" s="3">
        <v>36</v>
      </c>
      <c r="E37" s="25">
        <f>Table1[[#This Row],[Current Quantity]]-Table1[[#This Row],[Previous Quantity]]</f>
        <v>30</v>
      </c>
      <c r="F37" s="30">
        <v>249437.5</v>
      </c>
      <c r="G37" s="30">
        <f>Table1[[#This Row],[Last price]]*Table1[[#This Row],[Current Quantity]]</f>
        <v>8979750</v>
      </c>
      <c r="H37" s="33"/>
      <c r="I37" s="2"/>
      <c r="J37" s="2"/>
    </row>
    <row r="38" spans="1:20" ht="25.5" x14ac:dyDescent="0.25">
      <c r="A38" s="49" t="s">
        <v>101</v>
      </c>
      <c r="B38" s="50" t="s">
        <v>48</v>
      </c>
      <c r="C38" s="11">
        <v>9</v>
      </c>
      <c r="D38" s="3">
        <v>0</v>
      </c>
      <c r="E38" s="25">
        <f>Table1[[#This Row],[Current Quantity]]-Table1[[#This Row],[Previous Quantity]]</f>
        <v>-9</v>
      </c>
      <c r="F38" s="30">
        <v>175768.55555555556</v>
      </c>
      <c r="G38" s="30">
        <f>Table1[[#This Row],[Last price]]*Table1[[#This Row],[Current Quantity]]</f>
        <v>0</v>
      </c>
      <c r="H38" s="33"/>
      <c r="I38" s="2"/>
      <c r="J38" s="2"/>
    </row>
    <row r="39" spans="1:20" ht="25.5" x14ac:dyDescent="0.25">
      <c r="A39" s="49" t="s">
        <v>17</v>
      </c>
      <c r="B39" s="50" t="s">
        <v>49</v>
      </c>
      <c r="C39" s="11">
        <v>2</v>
      </c>
      <c r="D39" s="3">
        <v>0</v>
      </c>
      <c r="E39" s="25">
        <f>Table1[[#This Row],[Current Quantity]]-Table1[[#This Row],[Previous Quantity]]</f>
        <v>-2</v>
      </c>
      <c r="F39" s="30">
        <v>713457</v>
      </c>
      <c r="G39" s="30">
        <f>Table1[[#This Row],[Last price]]*Table1[[#This Row],[Current Quantity]]</f>
        <v>0</v>
      </c>
      <c r="H39" s="33"/>
      <c r="I39" s="2"/>
      <c r="J39" s="2"/>
    </row>
    <row r="40" spans="1:20" ht="25.5" x14ac:dyDescent="0.25">
      <c r="A40" s="49" t="s">
        <v>83</v>
      </c>
      <c r="B40" s="50" t="s">
        <v>50</v>
      </c>
      <c r="C40" s="11">
        <v>9</v>
      </c>
      <c r="D40" s="3">
        <v>0</v>
      </c>
      <c r="E40" s="25">
        <f>Table1[[#This Row],[Current Quantity]]-Table1[[#This Row],[Previous Quantity]]</f>
        <v>-9</v>
      </c>
      <c r="F40" s="30">
        <v>163399.11111111112</v>
      </c>
      <c r="G40" s="30">
        <f>Table1[[#This Row],[Last price]]*Table1[[#This Row],[Current Quantity]]</f>
        <v>0</v>
      </c>
      <c r="H40" s="33"/>
      <c r="I40" s="2"/>
      <c r="J40" s="2"/>
    </row>
    <row r="41" spans="1:20" ht="39" x14ac:dyDescent="0.25">
      <c r="A41" s="49" t="s">
        <v>90</v>
      </c>
      <c r="B41" s="53" t="s">
        <v>91</v>
      </c>
      <c r="C41" s="11">
        <v>4</v>
      </c>
      <c r="D41" s="3">
        <v>21</v>
      </c>
      <c r="E41" s="25">
        <f>Table1[[#This Row],[Current Quantity]]-Table1[[#This Row],[Previous Quantity]]</f>
        <v>17</v>
      </c>
      <c r="F41" s="30">
        <v>416324.97</v>
      </c>
      <c r="G41" s="30">
        <f>Table1[[#This Row],[Last price]]*Table1[[#This Row],[Current Quantity]]</f>
        <v>8742824.3699999992</v>
      </c>
      <c r="H41" s="33"/>
      <c r="I41" s="2"/>
      <c r="J41" s="2"/>
    </row>
    <row r="42" spans="1:20" ht="38.25" x14ac:dyDescent="0.25">
      <c r="A42" s="49" t="s">
        <v>92</v>
      </c>
      <c r="B42" s="50" t="s">
        <v>93</v>
      </c>
      <c r="C42" s="11">
        <v>6</v>
      </c>
      <c r="D42" s="3">
        <v>36</v>
      </c>
      <c r="E42" s="25">
        <f>Table1[[#This Row],[Current Quantity]]-Table1[[#This Row],[Previous Quantity]]</f>
        <v>30</v>
      </c>
      <c r="F42" s="30">
        <v>249768.75</v>
      </c>
      <c r="G42" s="30">
        <f>Table1[[#This Row],[Last price]]*Table1[[#This Row],[Current Quantity]]</f>
        <v>8991675</v>
      </c>
      <c r="H42" s="33"/>
      <c r="I42" s="2"/>
      <c r="J42" s="2"/>
    </row>
    <row r="43" spans="1:20" ht="25.5" x14ac:dyDescent="0.25">
      <c r="A43" s="49" t="s">
        <v>13</v>
      </c>
      <c r="B43" s="56" t="s">
        <v>43</v>
      </c>
      <c r="C43" s="11">
        <v>1</v>
      </c>
      <c r="D43" s="3">
        <v>2</v>
      </c>
      <c r="E43" s="25">
        <f>Table1[[#This Row],[Current Quantity]]-Table1[[#This Row],[Previous Quantity]]</f>
        <v>1</v>
      </c>
      <c r="F43" s="30">
        <v>42001</v>
      </c>
      <c r="G43" s="30">
        <f>Table1[[#This Row],[Last price]]*Table1[[#This Row],[Current Quantity]]</f>
        <v>84002</v>
      </c>
      <c r="H43" s="33"/>
    </row>
    <row r="44" spans="1:20" ht="25.5" x14ac:dyDescent="0.25">
      <c r="A44" s="49" t="s">
        <v>14</v>
      </c>
      <c r="B44" s="56" t="s">
        <v>44</v>
      </c>
      <c r="C44" s="11">
        <v>1</v>
      </c>
      <c r="D44" s="3">
        <v>1</v>
      </c>
      <c r="E44" s="25">
        <f>Table1[[#This Row],[Current Quantity]]-Table1[[#This Row],[Previous Quantity]]</f>
        <v>0</v>
      </c>
      <c r="F44" s="30">
        <v>159545</v>
      </c>
      <c r="G44" s="30">
        <f>Table1[[#This Row],[Last price]]*Table1[[#This Row],[Current Quantity]]</f>
        <v>159545</v>
      </c>
      <c r="H44" s="33"/>
    </row>
    <row r="45" spans="1:20" ht="25.5" x14ac:dyDescent="0.25">
      <c r="A45" s="49" t="s">
        <v>18</v>
      </c>
      <c r="B45" s="56" t="s">
        <v>51</v>
      </c>
      <c r="C45" s="11">
        <v>1</v>
      </c>
      <c r="D45" s="3">
        <v>1</v>
      </c>
      <c r="E45" s="25">
        <f>Table1[[#This Row],[Current Quantity]]-Table1[[#This Row],[Previous Quantity]]</f>
        <v>0</v>
      </c>
      <c r="F45" s="30">
        <v>82101</v>
      </c>
      <c r="G45" s="30">
        <f>Table1[[#This Row],[Last price]]*Table1[[#This Row],[Current Quantity]]</f>
        <v>82101</v>
      </c>
      <c r="H45" s="33"/>
    </row>
    <row r="46" spans="1:20" ht="25.5" x14ac:dyDescent="0.25">
      <c r="A46" s="49" t="s">
        <v>19</v>
      </c>
      <c r="B46" s="56" t="s">
        <v>52</v>
      </c>
      <c r="C46" s="11">
        <v>1</v>
      </c>
      <c r="D46" s="3">
        <v>1</v>
      </c>
      <c r="E46" s="25">
        <f>Table1[[#This Row],[Current Quantity]]-Table1[[#This Row],[Previous Quantity]]</f>
        <v>0</v>
      </c>
      <c r="F46" s="30">
        <v>212173</v>
      </c>
      <c r="G46" s="30">
        <f>Table1[[#This Row],[Last price]]*Table1[[#This Row],[Current Quantity]]</f>
        <v>212173</v>
      </c>
      <c r="H46" s="33"/>
    </row>
    <row r="47" spans="1:20" ht="25.5" x14ac:dyDescent="0.25">
      <c r="A47" s="49" t="s">
        <v>20</v>
      </c>
      <c r="B47" s="56" t="s">
        <v>53</v>
      </c>
      <c r="C47" s="11">
        <v>1</v>
      </c>
      <c r="D47" s="3">
        <v>2</v>
      </c>
      <c r="E47" s="25">
        <f>Table1[[#This Row],[Current Quantity]]-Table1[[#This Row],[Previous Quantity]]</f>
        <v>1</v>
      </c>
      <c r="F47" s="30">
        <v>46373</v>
      </c>
      <c r="G47" s="30">
        <f>Table1[[#This Row],[Last price]]*Table1[[#This Row],[Current Quantity]]</f>
        <v>92746</v>
      </c>
      <c r="H47" s="33"/>
    </row>
    <row r="48" spans="1:20" ht="25.5" x14ac:dyDescent="0.25">
      <c r="A48" s="49" t="s">
        <v>21</v>
      </c>
      <c r="B48" s="56" t="s">
        <v>54</v>
      </c>
      <c r="C48" s="11">
        <v>1</v>
      </c>
      <c r="D48" s="3">
        <v>2</v>
      </c>
      <c r="E48" s="25">
        <f>Table1[[#This Row],[Current Quantity]]-Table1[[#This Row],[Previous Quantity]]</f>
        <v>1</v>
      </c>
      <c r="F48" s="30">
        <v>45856</v>
      </c>
      <c r="G48" s="30">
        <f>Table1[[#This Row],[Last price]]*Table1[[#This Row],[Current Quantity]]</f>
        <v>91712</v>
      </c>
      <c r="H48" s="33"/>
    </row>
    <row r="49" spans="1:8" x14ac:dyDescent="0.25">
      <c r="A49" s="49" t="s">
        <v>102</v>
      </c>
      <c r="B49" s="56" t="s">
        <v>55</v>
      </c>
      <c r="C49" s="11">
        <v>7</v>
      </c>
      <c r="D49" s="3">
        <v>10</v>
      </c>
      <c r="E49" s="25">
        <f>Table1[[#This Row],[Current Quantity]]-Table1[[#This Row],[Previous Quantity]]</f>
        <v>3</v>
      </c>
      <c r="F49" s="30">
        <v>11122</v>
      </c>
      <c r="G49" s="30">
        <f>Table1[[#This Row],[Last price]]*Table1[[#This Row],[Current Quantity]]</f>
        <v>111220</v>
      </c>
      <c r="H49" s="33"/>
    </row>
    <row r="50" spans="1:8" ht="25.5" x14ac:dyDescent="0.25">
      <c r="A50" s="49" t="s">
        <v>22</v>
      </c>
      <c r="B50" s="56" t="s">
        <v>56</v>
      </c>
      <c r="C50" s="11">
        <v>1</v>
      </c>
      <c r="D50" s="3">
        <v>1</v>
      </c>
      <c r="E50" s="25">
        <f>Table1[[#This Row],[Current Quantity]]-Table1[[#This Row],[Previous Quantity]]</f>
        <v>0</v>
      </c>
      <c r="F50" s="30">
        <v>89769</v>
      </c>
      <c r="G50" s="30">
        <f>Table1[[#This Row],[Last price]]*Table1[[#This Row],[Current Quantity]]</f>
        <v>89769</v>
      </c>
      <c r="H50" s="33"/>
    </row>
    <row r="51" spans="1:8" ht="26.25" x14ac:dyDescent="0.25">
      <c r="A51" s="55" t="s">
        <v>28</v>
      </c>
      <c r="B51" s="56" t="s">
        <v>63</v>
      </c>
      <c r="C51" s="11">
        <v>1</v>
      </c>
      <c r="D51" s="3">
        <v>1</v>
      </c>
      <c r="E51" s="25">
        <f>Table1[[#This Row],[Current Quantity]]-Table1[[#This Row],[Previous Quantity]]</f>
        <v>0</v>
      </c>
      <c r="F51" s="30">
        <v>57579</v>
      </c>
      <c r="G51" s="30">
        <f>Table1[[#This Row],[Last price]]*Table1[[#This Row],[Current Quantity]]</f>
        <v>57579</v>
      </c>
      <c r="H51" s="33"/>
    </row>
    <row r="52" spans="1:8" ht="25.5" x14ac:dyDescent="0.25">
      <c r="A52" s="49" t="s">
        <v>94</v>
      </c>
      <c r="B52" s="56" t="s">
        <v>75</v>
      </c>
      <c r="C52" s="11">
        <v>1</v>
      </c>
      <c r="D52" s="3">
        <v>1</v>
      </c>
      <c r="E52" s="25">
        <f>Table1[[#This Row],[Current Quantity]]-Table1[[#This Row],[Previous Quantity]]</f>
        <v>0</v>
      </c>
      <c r="F52" s="30">
        <v>122425</v>
      </c>
      <c r="G52" s="30">
        <f>Table1[[#This Row],[Last price]]*Table1[[#This Row],[Current Quantity]]</f>
        <v>122425</v>
      </c>
      <c r="H52" s="33"/>
    </row>
    <row r="53" spans="1:8" x14ac:dyDescent="0.25">
      <c r="A53" s="3"/>
      <c r="B53" s="3"/>
      <c r="C53" s="11"/>
      <c r="D53" s="3"/>
      <c r="E53" s="25"/>
      <c r="F53" s="3"/>
      <c r="G53" s="22"/>
      <c r="H53" s="33"/>
    </row>
    <row r="54" spans="1:8" x14ac:dyDescent="0.25">
      <c r="A54" s="17"/>
      <c r="B54" s="17"/>
      <c r="C54" s="18"/>
      <c r="D54" s="17"/>
      <c r="E54" s="26"/>
      <c r="F54" s="17"/>
      <c r="G54" s="23"/>
      <c r="H54" s="13"/>
    </row>
    <row r="55" spans="1:8" x14ac:dyDescent="0.25">
      <c r="A55" s="17"/>
      <c r="B55" s="17"/>
      <c r="C55" s="18"/>
      <c r="D55" s="17"/>
      <c r="E55" s="26">
        <f>COUNTIF(Table1[[#Data],[#Totals],[Change]],"&gt;0")</f>
        <v>31</v>
      </c>
      <c r="F55" s="17"/>
      <c r="G55" s="23"/>
      <c r="H55" s="13"/>
    </row>
    <row r="56" spans="1:8" x14ac:dyDescent="0.25">
      <c r="A56" s="17"/>
      <c r="B56" s="17"/>
      <c r="C56" s="18"/>
      <c r="D56" s="17"/>
      <c r="E56" s="26">
        <f>COUNTIF(Table1[[#Data],[#Totals],[Change]],"&lt;0")</f>
        <v>6</v>
      </c>
      <c r="F56" s="17"/>
      <c r="G56" s="23"/>
      <c r="H56" s="13"/>
    </row>
    <row r="57" spans="1:8" x14ac:dyDescent="0.25">
      <c r="A57" s="4" t="s">
        <v>4</v>
      </c>
      <c r="C57" s="9"/>
      <c r="D57" s="19" t="s">
        <v>11</v>
      </c>
      <c r="E57" s="27"/>
      <c r="F57" s="1"/>
      <c r="G57" s="1"/>
      <c r="H57" s="4" t="s">
        <v>7</v>
      </c>
    </row>
    <row r="58" spans="1:8" x14ac:dyDescent="0.25">
      <c r="A58" s="4" t="s">
        <v>5</v>
      </c>
      <c r="C58" s="9"/>
      <c r="D58" s="19" t="s">
        <v>6</v>
      </c>
      <c r="E58" s="27"/>
      <c r="F58" s="1"/>
      <c r="G58" s="1"/>
      <c r="H58" s="4" t="s">
        <v>8</v>
      </c>
    </row>
    <row r="59" spans="1:8" x14ac:dyDescent="0.25">
      <c r="A59" s="5"/>
      <c r="E59" s="27"/>
      <c r="F59" s="1"/>
      <c r="G59" s="1"/>
    </row>
    <row r="60" spans="1:8" x14ac:dyDescent="0.25">
      <c r="A60" s="6"/>
      <c r="D60" s="6"/>
      <c r="E60" s="27"/>
      <c r="F60" s="1"/>
      <c r="G60" s="1"/>
      <c r="H60" s="7"/>
    </row>
    <row r="62" spans="1:8" x14ac:dyDescent="0.25">
      <c r="A62" s="19"/>
    </row>
    <row r="63" spans="1:8" x14ac:dyDescent="0.25">
      <c r="A63" s="19"/>
    </row>
    <row r="65" spans="1:8" x14ac:dyDescent="0.25">
      <c r="A65" s="5"/>
    </row>
    <row r="72" spans="1:8" x14ac:dyDescent="0.25">
      <c r="H72" s="35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2020-08-03T10:50:45Z</cp:lastPrinted>
  <dcterms:created xsi:type="dcterms:W3CDTF">2020-06-30T03:42:56Z</dcterms:created>
  <dcterms:modified xsi:type="dcterms:W3CDTF">2020-08-04T01:48:33Z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