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M15" i="1"/>
  <c r="M14" i="1"/>
  <c r="M13" i="1"/>
  <c r="M12" i="1"/>
  <c r="M11" i="1"/>
  <c r="M10" i="1"/>
  <c r="E44" i="1" l="1"/>
  <c r="E38" i="1"/>
  <c r="E39" i="1"/>
  <c r="E40" i="1"/>
  <c r="E41" i="1"/>
  <c r="E42" i="1"/>
  <c r="E43" i="1"/>
  <c r="E45" i="1"/>
  <c r="E46" i="1"/>
  <c r="E47" i="1"/>
  <c r="G38" i="1"/>
  <c r="G39" i="1"/>
  <c r="G40" i="1"/>
  <c r="G41" i="1"/>
  <c r="G42" i="1"/>
  <c r="G43" i="1"/>
  <c r="G44" i="1"/>
  <c r="G45" i="1"/>
  <c r="G46" i="1"/>
  <c r="G47" i="1"/>
  <c r="E37" i="1" l="1"/>
  <c r="G37" i="1"/>
  <c r="G32" i="1" l="1"/>
  <c r="G31" i="1"/>
  <c r="G29" i="1"/>
  <c r="E33" i="1"/>
  <c r="E32" i="1"/>
  <c r="E29" i="1"/>
  <c r="E30" i="1"/>
  <c r="E31" i="1"/>
  <c r="E34" i="1"/>
  <c r="E35" i="1"/>
  <c r="E36" i="1"/>
  <c r="G33" i="1"/>
  <c r="G34" i="1"/>
  <c r="G35" i="1"/>
  <c r="G36" i="1"/>
  <c r="B6" i="1"/>
  <c r="G30" i="1" l="1"/>
  <c r="G10" i="1"/>
  <c r="E25" i="1"/>
  <c r="E26" i="1"/>
  <c r="E27" i="1"/>
  <c r="E28" i="1"/>
  <c r="G25" i="1"/>
  <c r="G26" i="1"/>
  <c r="G27" i="1"/>
  <c r="G28" i="1"/>
  <c r="E24" i="1" l="1"/>
  <c r="G24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E23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7" i="1" l="1"/>
  <c r="B2" i="1" s="1"/>
</calcChain>
</file>

<file path=xl/sharedStrings.xml><?xml version="1.0" encoding="utf-8"?>
<sst xmlns="http://schemas.openxmlformats.org/spreadsheetml/2006/main" count="117" uniqueCount="104">
  <si>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</si>
  <si>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</si>
  <si>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</si>
  <si>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</si>
  <si>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</si>
  <si>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</si>
  <si>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</si>
  <si>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</si>
  <si>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</si>
  <si>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</si>
  <si>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</si>
  <si>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</si>
  <si>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</si>
  <si>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</si>
  <si>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</si>
  <si>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TN Sep21'20 @ECBOT</t>
  </si>
  <si>
    <t>UB Sep21'20 @ECBOT</t>
  </si>
  <si>
    <t>ZB Sep21'20 @ECBOT</t>
  </si>
  <si>
    <t>ZF Sep30'20 @ECBOT</t>
  </si>
  <si>
    <t>ZN Sep21'20 @ECBOT</t>
  </si>
  <si>
    <t>NVDA</t>
  </si>
  <si>
    <t>REGN</t>
  </si>
  <si>
    <t>TSLA</t>
  </si>
  <si>
    <t>JD</t>
  </si>
  <si>
    <t>IAU</t>
  </si>
  <si>
    <t>NVIDIA CORP</t>
  </si>
  <si>
    <t>REGENERON PHARMACEUTICALS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</si>
  <si>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</si>
  <si>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</si>
  <si>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</si>
  <si>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</si>
  <si>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</si>
  <si>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</si>
  <si>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</si>
  <si>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</si>
  <si>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</si>
  <si>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</si>
  <si>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</si>
  <si>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</si>
  <si>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</si>
  <si>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</si>
  <si>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</si>
  <si>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</si>
  <si>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</si>
  <si>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</si>
  <si>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</si>
  <si>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</si>
  <si>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</si>
  <si>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</si>
  <si>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</si>
  <si>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</si>
  <si>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</si>
  <si>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</si>
  <si>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</si>
  <si>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</si>
  <si>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</si>
  <si>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</si>
  <si>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</si>
  <si>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</si>
  <si>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SOFR1 Aug31'20 @GLOBEX</t>
  </si>
  <si>
    <t>Secured Overnight Financing Rate 1-month average of rates</t>
  </si>
  <si>
    <t>SOFR3 Jun'20 @GLOBEX</t>
  </si>
  <si>
    <t>Secured Overnight Financing Rate 3-month average of rates</t>
  </si>
  <si>
    <t>Last price</t>
  </si>
  <si>
    <t>ZQ Aug31'20 @ECBOT</t>
  </si>
  <si>
    <t>SCI Aug31'20 @SGX</t>
  </si>
  <si>
    <t>CLX</t>
  </si>
  <si>
    <t>CLOROX COMPANY</t>
  </si>
  <si>
    <t>GE Sep14'20 @GLOBEX</t>
  </si>
  <si>
    <t>AH Sep16'20 @LMEOTC</t>
  </si>
  <si>
    <t>CA Sep16'20 @LMEOTC</t>
  </si>
  <si>
    <t>NI Sep16'20 @LMEOTC</t>
  </si>
  <si>
    <t>PB Sep16'20 @LMEOTC</t>
  </si>
  <si>
    <t>SNLME Sep16'20 @LMEOTC</t>
  </si>
  <si>
    <t>ZSLME Sep16'20 @LMEOTC</t>
  </si>
  <si>
    <t>CZR</t>
  </si>
  <si>
    <t>CAESARS ENTERTAINMENT INC</t>
  </si>
  <si>
    <t>SAM</t>
  </si>
  <si>
    <t>BOSTON BEER COMPANY INC-A</t>
  </si>
  <si>
    <t>QDEL</t>
  </si>
  <si>
    <t>QUIDEL CORP</t>
  </si>
  <si>
    <t>ETSY</t>
  </si>
  <si>
    <t>ETSY INC</t>
  </si>
  <si>
    <t>DOCU</t>
  </si>
  <si>
    <t>DOCUSIGN INC</t>
  </si>
  <si>
    <t>EBS</t>
  </si>
  <si>
    <t>EMERGENT BIOSOLUTIONS INC</t>
  </si>
  <si>
    <t>MRNA</t>
  </si>
  <si>
    <t>MODERNA INC</t>
  </si>
  <si>
    <t>ZM</t>
  </si>
  <si>
    <t>ZOOM VIDEO COMMUNICATIONS-A</t>
  </si>
  <si>
    <t>BJ</t>
  </si>
  <si>
    <t>BJ'S WHOLESALE CLUB HOLDINGS</t>
  </si>
  <si>
    <t>CGB Dec18'20 @CDE</t>
  </si>
  <si>
    <t>ZT Dec31'20 @ECBOT</t>
  </si>
  <si>
    <t>PA Dec29'20 @NYMEX</t>
  </si>
  <si>
    <t>SI Oct28'20 @NYMEX</t>
  </si>
  <si>
    <t>Healthcare</t>
  </si>
  <si>
    <t>Technology</t>
  </si>
  <si>
    <t>Consumer Cyclical</t>
  </si>
  <si>
    <t>Consumer Defensive</t>
  </si>
  <si>
    <t>Consumer Cyclica</t>
  </si>
  <si>
    <t>Communication Services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</si>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</sst>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1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8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164" fontId="11" fillId="2" borderId="1" xfId="0" applyNumberFormat="1" applyFont="1" applyFill="1" applyBorder="1" applyAlignment="1">
      <alignment vertical="center" wrapText="1"/>
    </xf>
    <xf numFmtId="1" fontId="2" fillId="2" borderId="1" xfId="2" applyNumberFormat="1" applyFont="1" applyFill="1" applyBorder="1" applyAlignment="1">
      <alignment vertical="center" wrapText="1"/>
    </xf>
    <xf numFmtId="0" fontId="2" fillId="2" borderId="1" xfId="2" applyNumberFormat="1" applyFont="1" applyFill="1" applyBorder="1" applyAlignment="1">
      <alignment vertical="center" wrapText="1"/>
    </xf>
    <xf numFmtId="164" fontId="2" fillId="2" borderId="1" xfId="2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10" fontId="0" fillId="0" borderId="0" xfId="0" applyNumberFormat="1"/>
    <xf numFmtId="164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8" formatCode="\+0;\-0;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" formatCode="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48" totalsRowCount="1" headerRowDxfId="20" dataDxfId="18" headerRowBorderDxfId="19" tableBorderDxfId="17" totalsRowBorderDxfId="16">
  <autoFilter ref="A9:H47"/>
  <tableColumns count="8">
    <tableColumn id="1" name="IB Ticker" dataDxfId="15" totalsRowDxfId="14"/>
    <tableColumn id="2" name="Financial Instrument" dataDxfId="13" totalsRowDxfId="12"/>
    <tableColumn id="5" name="Previous Quantity" dataDxfId="11" totalsRowDxfId="10"/>
    <tableColumn id="4" name="Current Quantity" dataDxfId="9" totalsRowDxfId="8"/>
    <tableColumn id="6" name="Change" dataDxfId="7" totalsRowDxfId="6">
      <calculatedColumnFormula>Table1[[#This Row],[Current Quantity]]-Table1[[#This Row],[Previous Quantity]]</calculatedColumnFormula>
    </tableColumn>
    <tableColumn id="12" name="Last price" dataDxfId="5" totalsRowDxfId="4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15" zoomScale="115" zoomScaleNormal="115" workbookViewId="0">
      <selection activeCell="N26" sqref="N26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44069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6.3665001541752995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57</v>
      </c>
      <c r="B3" s="34">
        <v>7921229.9100000001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55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56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58</v>
      </c>
      <c r="B6" s="34">
        <f>B3+B4-B5</f>
        <v>7921229.9100000001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51</v>
      </c>
      <c r="B7" s="34">
        <f>SUM(G10:G189)</f>
        <v>50430511.443272993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27" t="s">
        <v>49</v>
      </c>
      <c r="D9" s="27" t="s">
        <v>10</v>
      </c>
      <c r="E9" s="27" t="s">
        <v>50</v>
      </c>
      <c r="F9" s="28" t="s">
        <v>63</v>
      </c>
      <c r="G9" s="28" t="s">
        <v>48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39" t="s">
        <v>20</v>
      </c>
      <c r="B10" s="39" t="s">
        <v>25</v>
      </c>
      <c r="C10" s="40">
        <v>522</v>
      </c>
      <c r="D10" s="41">
        <v>550</v>
      </c>
      <c r="E10" s="42">
        <f>Table1[[#This Row],[Current Quantity]]-Table1[[#This Row],[Previous Quantity]]</f>
        <v>28</v>
      </c>
      <c r="F10" s="43">
        <v>510</v>
      </c>
      <c r="G10" s="44">
        <f>Table1[[#This Row],[Last price]]*Table1[[#This Row],[Current Quantity]]</f>
        <v>280500</v>
      </c>
      <c r="H10" s="3"/>
      <c r="J10" s="2" t="s">
        <v>98</v>
      </c>
      <c r="K10"/>
      <c r="L10" s="2" t="s">
        <v>98</v>
      </c>
      <c r="M10">
        <f>COUNTIF($J$10:$J$23,L10)</f>
        <v>2</v>
      </c>
      <c r="N10"/>
      <c r="O10" s="58">
        <f>Table1[[#This Row],[Current Value Allocation]]/$B$6</f>
        <v>3.5411167607430294E-2</v>
      </c>
      <c r="P10" s="30"/>
      <c r="Q10"/>
      <c r="R10"/>
      <c r="S10" s="30"/>
      <c r="T10"/>
    </row>
    <row r="11" spans="1:20" s="2" customFormat="1" ht="25.5" x14ac:dyDescent="0.25">
      <c r="A11" s="50" t="s">
        <v>21</v>
      </c>
      <c r="B11" s="50" t="s">
        <v>26</v>
      </c>
      <c r="C11" s="26">
        <v>875</v>
      </c>
      <c r="D11" s="3">
        <v>919</v>
      </c>
      <c r="E11" s="19">
        <f>Table1[[#This Row],[Current Quantity]]-Table1[[#This Row],[Previous Quantity]]</f>
        <v>44</v>
      </c>
      <c r="F11" s="51">
        <v>610.50057142857145</v>
      </c>
      <c r="G11" s="45">
        <f>Table1[[#This Row],[Last price]]*Table1[[#This Row],[Current Quantity]]</f>
        <v>561050.02514285711</v>
      </c>
      <c r="H11" s="3"/>
      <c r="J11" s="2" t="s">
        <v>97</v>
      </c>
      <c r="K11"/>
      <c r="L11" s="2" t="s">
        <v>97</v>
      </c>
      <c r="M11">
        <f>COUNTIF($J$10:$J$23,L11)</f>
        <v>4</v>
      </c>
      <c r="N11"/>
      <c r="O11" s="58">
        <f>Table1[[#This Row],[Current Value Allocation]]/$B$6</f>
        <v>7.0828650540059518E-2</v>
      </c>
      <c r="P11" s="58">
        <f>0.4*O11</f>
        <v>2.8331460216023809E-2</v>
      </c>
      <c r="Q11"/>
      <c r="R11"/>
      <c r="S11" s="30"/>
      <c r="T11"/>
    </row>
    <row r="12" spans="1:20" s="2" customFormat="1" ht="25.5" x14ac:dyDescent="0.25">
      <c r="A12" s="50" t="s">
        <v>22</v>
      </c>
      <c r="B12" s="50" t="s">
        <v>27</v>
      </c>
      <c r="C12" s="26">
        <v>259</v>
      </c>
      <c r="D12" s="3">
        <v>274</v>
      </c>
      <c r="E12" s="19">
        <f>Table1[[#This Row],[Current Quantity]]-Table1[[#This Row],[Previous Quantity]]</f>
        <v>15</v>
      </c>
      <c r="F12" s="51">
        <v>2048</v>
      </c>
      <c r="G12" s="45">
        <f>Table1[[#This Row],[Last price]]*Table1[[#This Row],[Current Quantity]]</f>
        <v>561152</v>
      </c>
      <c r="H12" s="3"/>
      <c r="J12" s="2" t="s">
        <v>99</v>
      </c>
      <c r="K12"/>
      <c r="L12" s="2" t="s">
        <v>99</v>
      </c>
      <c r="M12">
        <f>COUNTIF($J$10:$J$23,L12)</f>
        <v>3</v>
      </c>
      <c r="N12"/>
      <c r="O12" s="58">
        <f>Table1[[#This Row],[Current Value Allocation]]/$B$6</f>
        <v>7.0841524154170138E-2</v>
      </c>
      <c r="P12" s="58">
        <f t="shared" ref="P12:P23" si="0">0.4*O12</f>
        <v>2.8336609661668056E-2</v>
      </c>
      <c r="Q12"/>
      <c r="R12"/>
      <c r="S12" s="30"/>
      <c r="T12"/>
    </row>
    <row r="13" spans="1:20" s="2" customFormat="1" ht="25.5" x14ac:dyDescent="0.25">
      <c r="A13" s="50" t="s">
        <v>23</v>
      </c>
      <c r="B13" s="50" t="s">
        <v>52</v>
      </c>
      <c r="C13" s="26">
        <v>3527</v>
      </c>
      <c r="D13" s="3">
        <v>3533</v>
      </c>
      <c r="E13" s="19">
        <f>Table1[[#This Row],[Current Quantity]]-Table1[[#This Row],[Previous Quantity]]</f>
        <v>6</v>
      </c>
      <c r="F13" s="51">
        <v>79.390133257726106</v>
      </c>
      <c r="G13" s="45">
        <f>Table1[[#This Row],[Last price]]*Table1[[#This Row],[Current Quantity]]</f>
        <v>280485.34079954633</v>
      </c>
      <c r="H13" s="3"/>
      <c r="J13" s="2" t="s">
        <v>99</v>
      </c>
      <c r="K13"/>
      <c r="L13" s="2" t="s">
        <v>100</v>
      </c>
      <c r="M13">
        <f>COUNTIF($J$10:$J$23,L13)</f>
        <v>3</v>
      </c>
      <c r="N13"/>
      <c r="O13" s="58">
        <f>Table1[[#This Row],[Current Value Allocation]]/$B$6</f>
        <v>3.5409316985668245E-2</v>
      </c>
      <c r="P13" s="58">
        <f t="shared" si="0"/>
        <v>1.4163726794267299E-2</v>
      </c>
      <c r="Q13"/>
      <c r="R13"/>
      <c r="S13" s="30"/>
      <c r="T13"/>
    </row>
    <row r="14" spans="1:20" s="2" customFormat="1" ht="25.5" x14ac:dyDescent="0.25">
      <c r="A14" s="50" t="s">
        <v>66</v>
      </c>
      <c r="B14" s="50" t="s">
        <v>67</v>
      </c>
      <c r="C14" s="26">
        <v>2342</v>
      </c>
      <c r="D14" s="3">
        <v>2554</v>
      </c>
      <c r="E14" s="19">
        <f>Table1[[#This Row],[Current Quantity]]-Table1[[#This Row],[Previous Quantity]]</f>
        <v>212</v>
      </c>
      <c r="F14" s="51">
        <v>219.64005123825791</v>
      </c>
      <c r="G14" s="45">
        <f>Table1[[#This Row],[Last price]]*Table1[[#This Row],[Current Quantity]]</f>
        <v>560960.6908625107</v>
      </c>
      <c r="H14" s="3"/>
      <c r="J14" s="2" t="s">
        <v>100</v>
      </c>
      <c r="K14"/>
      <c r="L14" s="2" t="s">
        <v>102</v>
      </c>
      <c r="M14">
        <f>COUNTIF($J$10:$J$23,L14)</f>
        <v>1</v>
      </c>
      <c r="N14"/>
      <c r="O14" s="58">
        <f>Table1[[#This Row],[Current Value Allocation]]/$B$6</f>
        <v>7.0817372710560642E-2</v>
      </c>
      <c r="P14" s="58">
        <f t="shared" si="0"/>
        <v>2.8326949084224257E-2</v>
      </c>
      <c r="Q14"/>
      <c r="R14"/>
      <c r="S14" s="30"/>
      <c r="T14"/>
    </row>
    <row r="15" spans="1:20" s="2" customFormat="1" ht="25.5" x14ac:dyDescent="0.25">
      <c r="A15" s="50" t="s">
        <v>75</v>
      </c>
      <c r="B15" s="50" t="s">
        <v>76</v>
      </c>
      <c r="C15" s="26">
        <v>11890</v>
      </c>
      <c r="D15" s="3">
        <v>12766</v>
      </c>
      <c r="E15" s="19">
        <f>Table1[[#This Row],[Current Quantity]]-Table1[[#This Row],[Previous Quantity]]</f>
        <v>876</v>
      </c>
      <c r="F15" s="51">
        <v>43.95004205214466</v>
      </c>
      <c r="G15" s="45">
        <f>Table1[[#This Row],[Last price]]*Table1[[#This Row],[Current Quantity]]</f>
        <v>561066.23683767871</v>
      </c>
      <c r="H15" s="3"/>
      <c r="J15" s="2" t="s">
        <v>99</v>
      </c>
      <c r="K15"/>
      <c r="L15" s="2" t="s">
        <v>103</v>
      </c>
      <c r="M15">
        <f>SUM(M10:M14)</f>
        <v>13</v>
      </c>
      <c r="N15"/>
      <c r="O15" s="58">
        <f>Table1[[#This Row],[Current Value Allocation]]/$B$6</f>
        <v>7.0830697153401859E-2</v>
      </c>
      <c r="P15" s="58">
        <f t="shared" si="0"/>
        <v>2.8332278861360746E-2</v>
      </c>
      <c r="Q15"/>
      <c r="R15"/>
      <c r="S15"/>
      <c r="T15"/>
    </row>
    <row r="16" spans="1:20" s="2" customFormat="1" ht="25.5" x14ac:dyDescent="0.25">
      <c r="A16" s="50" t="s">
        <v>77</v>
      </c>
      <c r="B16" s="50" t="s">
        <v>78</v>
      </c>
      <c r="C16" s="26">
        <v>600</v>
      </c>
      <c r="D16" s="3">
        <v>641</v>
      </c>
      <c r="E16" s="19">
        <f>Table1[[#This Row],[Current Quantity]]-Table1[[#This Row],[Previous Quantity]]</f>
        <v>41</v>
      </c>
      <c r="F16" s="51">
        <v>875.68</v>
      </c>
      <c r="G16" s="45">
        <f>Table1[[#This Row],[Last price]]*Table1[[#This Row],[Current Quantity]]</f>
        <v>561310.88</v>
      </c>
      <c r="H16" s="3"/>
      <c r="J16" s="2" t="s">
        <v>100</v>
      </c>
      <c r="K16"/>
      <c r="L16"/>
      <c r="M16"/>
      <c r="N16"/>
      <c r="O16" s="58">
        <f>Table1[[#This Row],[Current Value Allocation]]/$B$6</f>
        <v>7.086158164546949E-2</v>
      </c>
      <c r="P16" s="58">
        <f t="shared" si="0"/>
        <v>2.8344632658187797E-2</v>
      </c>
      <c r="Q16"/>
      <c r="R16"/>
      <c r="S16" s="30"/>
      <c r="T16"/>
    </row>
    <row r="17" spans="1:20" s="2" customFormat="1" ht="22.5" customHeight="1" x14ac:dyDescent="0.25">
      <c r="A17" s="50" t="s">
        <v>79</v>
      </c>
      <c r="B17" s="50" t="s">
        <v>80</v>
      </c>
      <c r="C17" s="26">
        <v>2175</v>
      </c>
      <c r="D17" s="3">
        <v>2409</v>
      </c>
      <c r="E17" s="19">
        <f>Table1[[#This Row],[Current Quantity]]-Table1[[#This Row],[Previous Quantity]]</f>
        <v>234</v>
      </c>
      <c r="F17" s="51">
        <v>232.89977011494253</v>
      </c>
      <c r="G17" s="45">
        <f>Table1[[#This Row],[Last price]]*Table1[[#This Row],[Current Quantity]]</f>
        <v>561055.54620689654</v>
      </c>
      <c r="H17" s="3"/>
      <c r="J17" s="2" t="s">
        <v>97</v>
      </c>
      <c r="K17"/>
      <c r="L17"/>
      <c r="M17"/>
      <c r="N17"/>
      <c r="O17" s="58">
        <f>Table1[[#This Row],[Current Value Allocation]]/$B$6</f>
        <v>7.0829347535867254E-2</v>
      </c>
      <c r="P17" s="58">
        <f t="shared" si="0"/>
        <v>2.8331739014346904E-2</v>
      </c>
      <c r="Q17"/>
      <c r="R17"/>
      <c r="S17" s="30"/>
      <c r="T17"/>
    </row>
    <row r="18" spans="1:20" s="2" customFormat="1" ht="25.5" x14ac:dyDescent="0.25">
      <c r="A18" s="50" t="s">
        <v>81</v>
      </c>
      <c r="B18" s="50" t="s">
        <v>82</v>
      </c>
      <c r="C18" s="26">
        <v>4063</v>
      </c>
      <c r="D18" s="3">
        <v>4456</v>
      </c>
      <c r="E18" s="19">
        <f>Table1[[#This Row],[Current Quantity]]-Table1[[#This Row],[Previous Quantity]]</f>
        <v>393</v>
      </c>
      <c r="F18" s="51">
        <v>125.9000738370662</v>
      </c>
      <c r="G18" s="45">
        <f>Table1[[#This Row],[Last price]]*Table1[[#This Row],[Current Quantity]]</f>
        <v>561010.72901796701</v>
      </c>
      <c r="H18" s="3"/>
      <c r="J18" s="2" t="s">
        <v>101</v>
      </c>
      <c r="K18"/>
      <c r="L18"/>
      <c r="M18"/>
      <c r="N18"/>
      <c r="O18" s="58">
        <f>Table1[[#This Row],[Current Value Allocation]]/$B$6</f>
        <v>7.0823689678509411E-2</v>
      </c>
      <c r="P18" s="58">
        <f t="shared" si="0"/>
        <v>2.8329475871403765E-2</v>
      </c>
      <c r="Q18"/>
      <c r="R18"/>
      <c r="S18" s="30"/>
      <c r="T18"/>
    </row>
    <row r="19" spans="1:20" s="2" customFormat="1" x14ac:dyDescent="0.25">
      <c r="A19" s="50" t="s">
        <v>83</v>
      </c>
      <c r="B19" s="50" t="s">
        <v>84</v>
      </c>
      <c r="C19" s="26">
        <v>2517</v>
      </c>
      <c r="D19" s="3">
        <v>2707</v>
      </c>
      <c r="E19" s="19">
        <f>Table1[[#This Row],[Current Quantity]]-Table1[[#This Row],[Previous Quantity]]</f>
        <v>190</v>
      </c>
      <c r="F19" s="45">
        <v>207.2300357568534</v>
      </c>
      <c r="G19" s="45">
        <f>Table1[[#This Row],[Last price]]*Table1[[#This Row],[Current Quantity]]</f>
        <v>560971.70679380209</v>
      </c>
      <c r="H19" s="3"/>
      <c r="J19" s="2" t="s">
        <v>98</v>
      </c>
      <c r="K19"/>
      <c r="L19"/>
      <c r="M19"/>
      <c r="N19"/>
      <c r="O19" s="58">
        <f>Table1[[#This Row],[Current Value Allocation]]/$B$6</f>
        <v>7.0818763395014514E-2</v>
      </c>
      <c r="P19" s="58">
        <f t="shared" si="0"/>
        <v>2.8327505358005808E-2</v>
      </c>
      <c r="Q19"/>
      <c r="R19"/>
      <c r="S19"/>
      <c r="T19"/>
    </row>
    <row r="20" spans="1:20" s="23" customFormat="1" ht="25.5" x14ac:dyDescent="0.25">
      <c r="A20" s="50" t="s">
        <v>85</v>
      </c>
      <c r="B20" s="50" t="s">
        <v>86</v>
      </c>
      <c r="C20" s="52">
        <v>4134</v>
      </c>
      <c r="D20" s="53">
        <v>4537</v>
      </c>
      <c r="E20" s="19">
        <f>Table1[[#This Row],[Current Quantity]]-Table1[[#This Row],[Previous Quantity]]</f>
        <v>403</v>
      </c>
      <c r="F20" s="54">
        <v>123.64997581035317</v>
      </c>
      <c r="G20" s="45">
        <f>Table1[[#This Row],[Last price]]*Table1[[#This Row],[Current Quantity]]</f>
        <v>560999.94025157229</v>
      </c>
      <c r="H20" s="3"/>
      <c r="I20" s="2"/>
      <c r="J20" s="2" t="s">
        <v>97</v>
      </c>
      <c r="K20"/>
      <c r="L20"/>
      <c r="M20"/>
      <c r="N20"/>
      <c r="O20" s="58">
        <f>Table1[[#This Row],[Current Value Allocation]]/$B$6</f>
        <v>7.0822327672038526E-2</v>
      </c>
      <c r="P20" s="58">
        <f t="shared" si="0"/>
        <v>2.8328931068815413E-2</v>
      </c>
      <c r="Q20"/>
      <c r="R20"/>
      <c r="S20" s="30"/>
      <c r="T20"/>
    </row>
    <row r="21" spans="1:20" x14ac:dyDescent="0.25">
      <c r="A21" s="50" t="s">
        <v>87</v>
      </c>
      <c r="B21" s="50" t="s">
        <v>88</v>
      </c>
      <c r="C21" s="26">
        <v>7976</v>
      </c>
      <c r="D21" s="3">
        <v>8489</v>
      </c>
      <c r="E21" s="19">
        <f>Table1[[#This Row],[Current Quantity]]-Table1[[#This Row],[Previous Quantity]]</f>
        <v>513</v>
      </c>
      <c r="F21" s="45">
        <v>66.100050150451352</v>
      </c>
      <c r="G21" s="45">
        <f>Table1[[#This Row],[Last price]]*Table1[[#This Row],[Current Quantity]]</f>
        <v>561123.32572718151</v>
      </c>
      <c r="H21" s="22"/>
      <c r="I21" s="2"/>
      <c r="J21" s="2" t="s">
        <v>97</v>
      </c>
      <c r="O21" s="58">
        <f>Table1[[#This Row],[Current Value Allocation]]/$B$6</f>
        <v>7.0837904227322376E-2</v>
      </c>
      <c r="P21" s="58">
        <f t="shared" si="0"/>
        <v>2.8335161690928951E-2</v>
      </c>
    </row>
    <row r="22" spans="1:20" ht="25.5" x14ac:dyDescent="0.25">
      <c r="A22" s="50" t="s">
        <v>89</v>
      </c>
      <c r="B22" s="50" t="s">
        <v>90</v>
      </c>
      <c r="C22" s="26">
        <v>1826</v>
      </c>
      <c r="D22" s="3">
        <v>1915</v>
      </c>
      <c r="E22" s="19">
        <f>Table1[[#This Row],[Current Quantity]]-Table1[[#This Row],[Previous Quantity]]</f>
        <v>89</v>
      </c>
      <c r="F22" s="45">
        <v>293</v>
      </c>
      <c r="G22" s="45">
        <f>Table1[[#This Row],[Last price]]*Table1[[#This Row],[Current Quantity]]</f>
        <v>561095</v>
      </c>
      <c r="H22" s="22"/>
      <c r="I22" s="2"/>
      <c r="J22" s="2" t="s">
        <v>102</v>
      </c>
      <c r="O22" s="58">
        <f>Table1[[#This Row],[Current Value Allocation]]/$B$6</f>
        <v>7.0834328301929067E-2</v>
      </c>
      <c r="P22" s="58">
        <f t="shared" si="0"/>
        <v>2.8333731320771629E-2</v>
      </c>
    </row>
    <row r="23" spans="1:20" ht="25.5" x14ac:dyDescent="0.25">
      <c r="A23" s="50" t="s">
        <v>91</v>
      </c>
      <c r="B23" s="50" t="s">
        <v>92</v>
      </c>
      <c r="C23" s="26">
        <v>11483</v>
      </c>
      <c r="D23" s="3">
        <v>11988</v>
      </c>
      <c r="E23" s="19">
        <f>Table1[[#This Row],[Current Quantity]]-Table1[[#This Row],[Previous Quantity]]</f>
        <v>505</v>
      </c>
      <c r="F23" s="45">
        <v>46.799965165897412</v>
      </c>
      <c r="G23" s="45">
        <f>Table1[[#This Row],[Last price]]*Table1[[#This Row],[Current Quantity]]</f>
        <v>561037.98240877816</v>
      </c>
      <c r="H23" s="22"/>
      <c r="J23" s="2" t="s">
        <v>100</v>
      </c>
      <c r="O23" s="58">
        <f>Table1[[#This Row],[Current Value Allocation]]/$B$6</f>
        <v>7.0827130228918983E-2</v>
      </c>
      <c r="P23" s="58">
        <f t="shared" si="0"/>
        <v>2.8330852091567594E-2</v>
      </c>
    </row>
    <row r="24" spans="1:20" x14ac:dyDescent="0.25">
      <c r="A24" s="55" t="s">
        <v>24</v>
      </c>
      <c r="B24" s="55" t="s">
        <v>53</v>
      </c>
      <c r="C24" s="26">
        <v>69006</v>
      </c>
      <c r="D24" s="3">
        <v>68305</v>
      </c>
      <c r="E24" s="19">
        <f>Table1[[#This Row],[Current Quantity]]-Table1[[#This Row],[Previous Quantity]]</f>
        <v>-701</v>
      </c>
      <c r="F24" s="45">
        <v>18.409993333912993</v>
      </c>
      <c r="G24" s="45">
        <f>Table1[[#This Row],[Last price]]*Table1[[#This Row],[Current Quantity]]</f>
        <v>1257494.5946729269</v>
      </c>
      <c r="H24" s="22"/>
    </row>
    <row r="25" spans="1:20" ht="26.25" x14ac:dyDescent="0.25">
      <c r="A25" s="56" t="s">
        <v>15</v>
      </c>
      <c r="B25" s="57" t="s">
        <v>40</v>
      </c>
      <c r="C25" s="26">
        <v>12</v>
      </c>
      <c r="D25" s="3">
        <v>11</v>
      </c>
      <c r="E25" s="19">
        <f>Table1[[#This Row],[Current Quantity]]-Table1[[#This Row],[Previous Quantity]]</f>
        <v>-1</v>
      </c>
      <c r="F25" s="45">
        <v>156994.33333333334</v>
      </c>
      <c r="G25" s="45">
        <f>Table1[[#This Row],[Last price]]*Table1[[#This Row],[Current Quantity]]</f>
        <v>1726937.6666666667</v>
      </c>
      <c r="H25" s="22"/>
    </row>
    <row r="26" spans="1:20" ht="26.25" x14ac:dyDescent="0.25">
      <c r="A26" s="56" t="s">
        <v>16</v>
      </c>
      <c r="B26" s="57" t="s">
        <v>41</v>
      </c>
      <c r="C26" s="26">
        <v>8</v>
      </c>
      <c r="D26" s="3">
        <v>8</v>
      </c>
      <c r="E26" s="19">
        <f>Table1[[#This Row],[Current Quantity]]-Table1[[#This Row],[Previous Quantity]]</f>
        <v>0</v>
      </c>
      <c r="F26" s="45">
        <v>218406.25</v>
      </c>
      <c r="G26" s="45">
        <f>Table1[[#This Row],[Last price]]*Table1[[#This Row],[Current Quantity]]</f>
        <v>1747250</v>
      </c>
      <c r="H26" s="22"/>
      <c r="J26" s="59"/>
    </row>
    <row r="27" spans="1:20" ht="26.25" x14ac:dyDescent="0.25">
      <c r="A27" s="56" t="s">
        <v>17</v>
      </c>
      <c r="B27" s="57" t="s">
        <v>42</v>
      </c>
      <c r="C27" s="26">
        <v>10</v>
      </c>
      <c r="D27" s="3">
        <v>10</v>
      </c>
      <c r="E27" s="19">
        <f>Table1[[#This Row],[Current Quantity]]-Table1[[#This Row],[Previous Quantity]]</f>
        <v>0</v>
      </c>
      <c r="F27" s="45">
        <v>177687.6</v>
      </c>
      <c r="G27" s="45">
        <f>Table1[[#This Row],[Last price]]*Table1[[#This Row],[Current Quantity]]</f>
        <v>1776876</v>
      </c>
      <c r="H27" s="22"/>
    </row>
    <row r="28" spans="1:20" ht="26.25" x14ac:dyDescent="0.25">
      <c r="A28" s="56" t="s">
        <v>18</v>
      </c>
      <c r="B28" s="57" t="s">
        <v>43</v>
      </c>
      <c r="C28" s="26">
        <v>15</v>
      </c>
      <c r="D28" s="3">
        <v>14</v>
      </c>
      <c r="E28" s="19">
        <f>Table1[[#This Row],[Current Quantity]]-Table1[[#This Row],[Previous Quantity]]</f>
        <v>-1</v>
      </c>
      <c r="F28" s="45">
        <v>125632.8</v>
      </c>
      <c r="G28" s="45">
        <f>Table1[[#This Row],[Last price]]*Table1[[#This Row],[Current Quantity]]</f>
        <v>1758859.2</v>
      </c>
      <c r="H28" s="22"/>
    </row>
    <row r="29" spans="1:20" ht="26.25" x14ac:dyDescent="0.25">
      <c r="A29" s="56" t="s">
        <v>19</v>
      </c>
      <c r="B29" s="57" t="s">
        <v>44</v>
      </c>
      <c r="C29" s="46">
        <v>13</v>
      </c>
      <c r="D29" s="47">
        <v>13</v>
      </c>
      <c r="E29" s="48">
        <f>Table1[[#This Row],[Current Quantity]]-Table1[[#This Row],[Previous Quantity]]</f>
        <v>0</v>
      </c>
      <c r="F29" s="49">
        <v>139031.23076923078</v>
      </c>
      <c r="G29" s="49">
        <f>Table1[[#This Row],[Last price]]*Table1[[#This Row],[Current Quantity]]</f>
        <v>1807406.0000000002</v>
      </c>
      <c r="H29" s="22"/>
    </row>
    <row r="30" spans="1:20" ht="26.25" x14ac:dyDescent="0.25">
      <c r="A30" s="57" t="s">
        <v>64</v>
      </c>
      <c r="B30" s="57" t="s">
        <v>45</v>
      </c>
      <c r="C30" s="26">
        <v>15</v>
      </c>
      <c r="D30" s="3">
        <v>15</v>
      </c>
      <c r="E30" s="19">
        <f>Table1[[#This Row],[Current Quantity]]-Table1[[#This Row],[Previous Quantity]]</f>
        <v>0</v>
      </c>
      <c r="F30" s="45">
        <v>416304.93333333335</v>
      </c>
      <c r="G30" s="45">
        <f>Table1[[#This Row],[Last price]]*Table1[[#This Row],[Current Quantity]]</f>
        <v>6244574</v>
      </c>
      <c r="H30" s="22"/>
    </row>
    <row r="31" spans="1:20" ht="26.25" x14ac:dyDescent="0.25">
      <c r="A31" s="56" t="s">
        <v>94</v>
      </c>
      <c r="B31" s="57" t="s">
        <v>47</v>
      </c>
      <c r="C31" s="26">
        <v>8</v>
      </c>
      <c r="D31" s="3">
        <v>8</v>
      </c>
      <c r="E31" s="19">
        <f>Table1[[#This Row],[Current Quantity]]-Table1[[#This Row],[Previous Quantity]]</f>
        <v>0</v>
      </c>
      <c r="F31" s="45">
        <v>220813.125</v>
      </c>
      <c r="G31" s="45">
        <f>Table1[[#This Row],[Last price]]*Table1[[#This Row],[Current Quantity]]</f>
        <v>1766505</v>
      </c>
      <c r="H31" s="22"/>
    </row>
    <row r="32" spans="1:20" ht="25.5" x14ac:dyDescent="0.25">
      <c r="A32" s="50" t="s">
        <v>12</v>
      </c>
      <c r="B32" s="50" t="s">
        <v>28</v>
      </c>
      <c r="C32" s="26">
        <v>20</v>
      </c>
      <c r="D32" s="3">
        <v>19</v>
      </c>
      <c r="E32" s="19">
        <f>Table1[[#This Row],[Current Quantity]]-Table1[[#This Row],[Previous Quantity]]</f>
        <v>-1</v>
      </c>
      <c r="F32" s="45">
        <v>94528.85</v>
      </c>
      <c r="G32" s="45">
        <f>Table1[[#This Row],[Last price]]*Table1[[#This Row],[Current Quantity]]</f>
        <v>1796048.1500000001</v>
      </c>
      <c r="H32" s="22"/>
    </row>
    <row r="33" spans="1:8" ht="25.5" x14ac:dyDescent="0.25">
      <c r="A33" s="50" t="s">
        <v>93</v>
      </c>
      <c r="B33" s="50" t="s">
        <v>31</v>
      </c>
      <c r="C33" s="26">
        <v>16</v>
      </c>
      <c r="D33" s="3">
        <v>15</v>
      </c>
      <c r="E33" s="19">
        <f>Table1[[#This Row],[Current Quantity]]-Table1[[#This Row],[Previous Quantity]]</f>
        <v>-1</v>
      </c>
      <c r="F33" s="45">
        <v>114433.1875</v>
      </c>
      <c r="G33" s="45">
        <f>Table1[[#This Row],[Last price]]*Table1[[#This Row],[Current Quantity]]</f>
        <v>1716497.8125</v>
      </c>
      <c r="H33" s="22"/>
    </row>
    <row r="34" spans="1:8" ht="25.5" x14ac:dyDescent="0.25">
      <c r="A34" s="50" t="s">
        <v>13</v>
      </c>
      <c r="B34" s="50" t="s">
        <v>32</v>
      </c>
      <c r="C34" s="26">
        <v>16</v>
      </c>
      <c r="D34" s="3">
        <v>16</v>
      </c>
      <c r="E34" s="19">
        <f>Table1[[#This Row],[Current Quantity]]-Table1[[#This Row],[Previous Quantity]]</f>
        <v>0</v>
      </c>
      <c r="F34" s="45">
        <v>112636.625</v>
      </c>
      <c r="G34" s="45">
        <f>Table1[[#This Row],[Last price]]*Table1[[#This Row],[Current Quantity]]</f>
        <v>1802186</v>
      </c>
      <c r="H34" s="22"/>
    </row>
    <row r="35" spans="1:8" ht="25.5" x14ac:dyDescent="0.25">
      <c r="A35" s="50" t="s">
        <v>68</v>
      </c>
      <c r="B35" s="50" t="s">
        <v>33</v>
      </c>
      <c r="C35" s="26">
        <v>26</v>
      </c>
      <c r="D35" s="3">
        <v>25</v>
      </c>
      <c r="E35" s="19">
        <f>Table1[[#This Row],[Current Quantity]]-Table1[[#This Row],[Previous Quantity]]</f>
        <v>-1</v>
      </c>
      <c r="F35" s="45">
        <v>249419.61538461538</v>
      </c>
      <c r="G35" s="45">
        <f>Table1[[#This Row],[Last price]]*Table1[[#This Row],[Current Quantity]]</f>
        <v>6235490.384615384</v>
      </c>
      <c r="H35" s="22"/>
    </row>
    <row r="36" spans="1:8" ht="38.25" x14ac:dyDescent="0.25">
      <c r="A36" s="50" t="s">
        <v>59</v>
      </c>
      <c r="B36" s="50" t="s">
        <v>60</v>
      </c>
      <c r="C36" s="26">
        <v>15</v>
      </c>
      <c r="D36" s="3">
        <v>15</v>
      </c>
      <c r="E36" s="19">
        <f>Table1[[#This Row],[Current Quantity]]-Table1[[#This Row],[Previous Quantity]]</f>
        <v>0</v>
      </c>
      <c r="F36" s="45">
        <v>416337.93333333335</v>
      </c>
      <c r="G36" s="45">
        <f>Table1[[#This Row],[Last price]]*Table1[[#This Row],[Current Quantity]]</f>
        <v>6245069</v>
      </c>
      <c r="H36" s="22"/>
    </row>
    <row r="37" spans="1:8" ht="38.25" x14ac:dyDescent="0.25">
      <c r="A37" s="50" t="s">
        <v>61</v>
      </c>
      <c r="B37" s="50" t="s">
        <v>62</v>
      </c>
      <c r="C37" s="46">
        <v>26</v>
      </c>
      <c r="D37" s="47">
        <v>25</v>
      </c>
      <c r="E37" s="48">
        <f>Table1[[#This Row],[Current Quantity]]-Table1[[#This Row],[Previous Quantity]]</f>
        <v>-1</v>
      </c>
      <c r="F37" s="49">
        <v>249768.76923076922</v>
      </c>
      <c r="G37" s="49">
        <f>Table1[[#This Row],[Last price]]*Table1[[#This Row],[Current Quantity]]</f>
        <v>6244219.2307692301</v>
      </c>
      <c r="H37" s="22"/>
    </row>
    <row r="38" spans="1:8" ht="25.5" x14ac:dyDescent="0.25">
      <c r="A38" s="50" t="s">
        <v>69</v>
      </c>
      <c r="B38" s="50" t="s">
        <v>29</v>
      </c>
      <c r="C38" s="26">
        <v>2</v>
      </c>
      <c r="D38" s="3">
        <v>2</v>
      </c>
      <c r="E38" s="19">
        <f>Table1[[#This Row],[Current Quantity]]-Table1[[#This Row],[Previous Quantity]]</f>
        <v>0</v>
      </c>
      <c r="F38" s="45">
        <v>43787</v>
      </c>
      <c r="G38" s="45">
        <f>Table1[[#This Row],[Last price]]*Table1[[#This Row],[Current Quantity]]</f>
        <v>87574</v>
      </c>
      <c r="H38" s="22"/>
    </row>
    <row r="39" spans="1:8" ht="25.5" x14ac:dyDescent="0.25">
      <c r="A39" s="50" t="s">
        <v>70</v>
      </c>
      <c r="B39" s="50" t="s">
        <v>30</v>
      </c>
      <c r="C39" s="26">
        <v>1</v>
      </c>
      <c r="D39" s="3">
        <v>1</v>
      </c>
      <c r="E39" s="19">
        <f>Table1[[#This Row],[Current Quantity]]-Table1[[#This Row],[Previous Quantity]]</f>
        <v>0</v>
      </c>
      <c r="F39" s="45">
        <v>163800</v>
      </c>
      <c r="G39" s="45">
        <f>Table1[[#This Row],[Last price]]*Table1[[#This Row],[Current Quantity]]</f>
        <v>163800</v>
      </c>
      <c r="H39" s="22"/>
    </row>
    <row r="40" spans="1:8" ht="25.5" x14ac:dyDescent="0.25">
      <c r="A40" s="50" t="s">
        <v>71</v>
      </c>
      <c r="B40" s="50" t="s">
        <v>34</v>
      </c>
      <c r="C40" s="26">
        <v>1</v>
      </c>
      <c r="D40" s="3">
        <v>1</v>
      </c>
      <c r="E40" s="19">
        <f>Table1[[#This Row],[Current Quantity]]-Table1[[#This Row],[Previous Quantity]]</f>
        <v>0</v>
      </c>
      <c r="F40" s="45">
        <v>90511</v>
      </c>
      <c r="G40" s="45">
        <f>Table1[[#This Row],[Last price]]*Table1[[#This Row],[Current Quantity]]</f>
        <v>90511</v>
      </c>
      <c r="H40" s="22"/>
    </row>
    <row r="41" spans="1:8" ht="25.5" x14ac:dyDescent="0.25">
      <c r="A41" s="50" t="s">
        <v>95</v>
      </c>
      <c r="B41" s="50" t="s">
        <v>35</v>
      </c>
      <c r="C41" s="26">
        <v>1</v>
      </c>
      <c r="D41" s="3">
        <v>1</v>
      </c>
      <c r="E41" s="19">
        <f>Table1[[#This Row],[Current Quantity]]-Table1[[#This Row],[Previous Quantity]]</f>
        <v>0</v>
      </c>
      <c r="F41" s="45">
        <v>219594</v>
      </c>
      <c r="G41" s="45">
        <f>Table1[[#This Row],[Last price]]*Table1[[#This Row],[Current Quantity]]</f>
        <v>219594</v>
      </c>
      <c r="H41" s="22"/>
    </row>
    <row r="42" spans="1:8" ht="25.5" x14ac:dyDescent="0.25">
      <c r="A42" s="50" t="s">
        <v>72</v>
      </c>
      <c r="B42" s="50" t="s">
        <v>36</v>
      </c>
      <c r="C42" s="26">
        <v>1</v>
      </c>
      <c r="D42" s="3">
        <v>1</v>
      </c>
      <c r="E42" s="19">
        <f>Table1[[#This Row],[Current Quantity]]-Table1[[#This Row],[Previous Quantity]]</f>
        <v>0</v>
      </c>
      <c r="F42" s="45">
        <v>49381</v>
      </c>
      <c r="G42" s="45">
        <f>Table1[[#This Row],[Last price]]*Table1[[#This Row],[Current Quantity]]</f>
        <v>49381</v>
      </c>
      <c r="H42" s="22"/>
    </row>
    <row r="43" spans="1:8" ht="25.5" x14ac:dyDescent="0.25">
      <c r="A43" s="50" t="s">
        <v>14</v>
      </c>
      <c r="B43" s="50" t="s">
        <v>37</v>
      </c>
      <c r="C43" s="26">
        <v>1</v>
      </c>
      <c r="D43" s="3">
        <v>1</v>
      </c>
      <c r="E43" s="19">
        <f>Table1[[#This Row],[Current Quantity]]-Table1[[#This Row],[Previous Quantity]]</f>
        <v>0</v>
      </c>
      <c r="F43" s="45">
        <v>46413</v>
      </c>
      <c r="G43" s="45">
        <f>Table1[[#This Row],[Last price]]*Table1[[#This Row],[Current Quantity]]</f>
        <v>46413</v>
      </c>
      <c r="H43" s="22"/>
    </row>
    <row r="44" spans="1:8" x14ac:dyDescent="0.25">
      <c r="A44" s="50" t="s">
        <v>65</v>
      </c>
      <c r="B44" s="50" t="s">
        <v>38</v>
      </c>
      <c r="C44" s="26">
        <v>6</v>
      </c>
      <c r="D44" s="3">
        <v>6</v>
      </c>
      <c r="E44" s="19">
        <f>Table1[[#This Row],[Current Quantity]]-Table1[[#This Row],[Previous Quantity]]</f>
        <v>0</v>
      </c>
      <c r="F44" s="45">
        <v>12234.833333333334</v>
      </c>
      <c r="G44" s="45">
        <f>Table1[[#This Row],[Last price]]*Table1[[#This Row],[Current Quantity]]</f>
        <v>73409</v>
      </c>
      <c r="H44" s="22"/>
    </row>
    <row r="45" spans="1:8" ht="25.5" x14ac:dyDescent="0.25">
      <c r="A45" s="50" t="s">
        <v>73</v>
      </c>
      <c r="B45" s="50" t="s">
        <v>39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5">
        <v>87266</v>
      </c>
      <c r="G45" s="45">
        <f>Table1[[#This Row],[Last price]]*Table1[[#This Row],[Current Quantity]]</f>
        <v>87266</v>
      </c>
      <c r="H45" s="22"/>
    </row>
    <row r="46" spans="1:8" ht="26.25" x14ac:dyDescent="0.25">
      <c r="A46" s="57" t="s">
        <v>74</v>
      </c>
      <c r="B46" s="57" t="s">
        <v>46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5">
        <v>61483</v>
      </c>
      <c r="G46" s="45">
        <f>Table1[[#This Row],[Last price]]*Table1[[#This Row],[Current Quantity]]</f>
        <v>61483</v>
      </c>
      <c r="H46" s="22"/>
    </row>
    <row r="47" spans="1:8" ht="25.5" x14ac:dyDescent="0.25">
      <c r="A47" s="50" t="s">
        <v>96</v>
      </c>
      <c r="B47" s="50" t="s">
        <v>54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5">
        <v>131848</v>
      </c>
      <c r="G47" s="45">
        <f>Table1[[#This Row],[Last price]]*Table1[[#This Row],[Current Quantity]]</f>
        <v>131848</v>
      </c>
      <c r="H47" s="22"/>
    </row>
    <row r="48" spans="1:8" x14ac:dyDescent="0.25">
      <c r="A48" s="3"/>
      <c r="B48" s="3"/>
      <c r="C48" s="26"/>
      <c r="D48" s="3"/>
      <c r="E48" s="19"/>
      <c r="F48" s="3"/>
      <c r="G48" s="17"/>
      <c r="H48" s="22"/>
    </row>
    <row r="49" spans="1:8" x14ac:dyDescent="0.25">
      <c r="A49" s="35"/>
      <c r="B49" s="35"/>
      <c r="C49" s="36"/>
      <c r="D49" s="35"/>
      <c r="E49" s="37"/>
      <c r="F49" s="35"/>
      <c r="G49" s="38"/>
      <c r="H49" s="12"/>
    </row>
    <row r="50" spans="1:8" x14ac:dyDescent="0.25">
      <c r="A50" s="4" t="s">
        <v>4</v>
      </c>
      <c r="C50" s="9"/>
      <c r="D50" s="16" t="s">
        <v>11</v>
      </c>
      <c r="E50" s="20"/>
      <c r="F50" s="1"/>
      <c r="G50" s="1"/>
      <c r="H50" s="4" t="s">
        <v>7</v>
      </c>
    </row>
    <row r="51" spans="1:8" x14ac:dyDescent="0.25">
      <c r="A51" s="4" t="s">
        <v>5</v>
      </c>
      <c r="C51" s="9"/>
      <c r="D51" s="16" t="s">
        <v>6</v>
      </c>
      <c r="E51" s="20"/>
      <c r="F51" s="1"/>
      <c r="G51" s="1"/>
      <c r="H51" s="4" t="s">
        <v>8</v>
      </c>
    </row>
    <row r="52" spans="1:8" x14ac:dyDescent="0.25">
      <c r="A52" s="5"/>
      <c r="E52" s="20"/>
      <c r="F52" s="1"/>
      <c r="G52" s="1"/>
    </row>
    <row r="53" spans="1:8" x14ac:dyDescent="0.25">
      <c r="A53" s="6"/>
      <c r="D53" s="6"/>
      <c r="E53" s="20"/>
      <c r="F53" s="1"/>
      <c r="G53" s="1"/>
      <c r="H53" s="7"/>
    </row>
    <row r="55" spans="1:8" x14ac:dyDescent="0.25">
      <c r="A55" s="16"/>
    </row>
    <row r="56" spans="1:8" x14ac:dyDescent="0.25">
      <c r="A56" s="16"/>
    </row>
    <row r="58" spans="1:8" x14ac:dyDescent="0.25">
      <c r="A58" s="5"/>
    </row>
    <row r="65" spans="8:8" x14ac:dyDescent="0.25">
      <c r="H65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2020-08-26T07:45:47Z</cp:lastPrinted>
  <dcterms:created xsi:type="dcterms:W3CDTF">2020-06-30T03:42:56Z</dcterms:created>
  <dcterms:modified xsi:type="dcterms:W3CDTF">2020-08-28T04:04:54Z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