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den Horse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" i="1" l="1"/>
  <c r="E45" i="1"/>
  <c r="E46" i="1"/>
  <c r="E47" i="1"/>
  <c r="E48" i="1"/>
  <c r="E49" i="1"/>
  <c r="E50" i="1"/>
  <c r="E51" i="1"/>
  <c r="E52" i="1"/>
  <c r="E53" i="1"/>
  <c r="G44" i="1"/>
  <c r="G45" i="1"/>
  <c r="G46" i="1"/>
  <c r="G47" i="1"/>
  <c r="G48" i="1"/>
  <c r="G49" i="1"/>
  <c r="G50" i="1"/>
  <c r="G51" i="1"/>
  <c r="G52" i="1"/>
  <c r="G53" i="1"/>
  <c r="B6" i="1"/>
  <c r="G35" i="1" l="1"/>
  <c r="G34" i="1"/>
  <c r="E34" i="1"/>
  <c r="E35" i="1"/>
  <c r="E36" i="1"/>
  <c r="E37" i="1"/>
  <c r="E38" i="1"/>
  <c r="E39" i="1"/>
  <c r="E40" i="1"/>
  <c r="E41" i="1"/>
  <c r="E42" i="1"/>
  <c r="E43" i="1"/>
  <c r="G36" i="1"/>
  <c r="G37" i="1"/>
  <c r="G38" i="1"/>
  <c r="G39" i="1"/>
  <c r="G40" i="1"/>
  <c r="G41" i="1"/>
  <c r="G42" i="1"/>
  <c r="G43" i="1"/>
  <c r="E28" i="1" l="1"/>
  <c r="E29" i="1"/>
  <c r="E30" i="1"/>
  <c r="E31" i="1"/>
  <c r="E32" i="1"/>
  <c r="E33" i="1"/>
  <c r="G28" i="1"/>
  <c r="G29" i="1"/>
  <c r="G30" i="1"/>
  <c r="G31" i="1"/>
  <c r="G32" i="1"/>
  <c r="G33" i="1"/>
  <c r="E27" i="1" l="1"/>
  <c r="G27" i="1"/>
  <c r="E26" i="1" l="1"/>
  <c r="G26" i="1"/>
  <c r="G10" i="1" l="1"/>
  <c r="E25" i="1"/>
  <c r="G25" i="1"/>
  <c r="E24" i="1" l="1"/>
  <c r="G24" i="1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E23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B7" i="1" l="1"/>
  <c r="B2" i="1" s="1"/>
</calcChain>
</file>

<file path=xl/sharedStrings.xml><?xml version="1.0" encoding="utf-8"?>
<sst xmlns="http://schemas.openxmlformats.org/spreadsheetml/2006/main" count="109" uniqueCount="109">
  <si>
    <t>Date</t>
  </si>
  <si>
    <t>Leverage Multiplier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</si>
  <si>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</si>
  <si>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</si>
  <si>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</si>
  <si>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</si>
  <si>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</si>
  <si>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</si>
  <si>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</si>
  <si>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</si>
  <si>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</si>
  <si>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</si>
  <si>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3KTB Sep15'20 @KSE</t>
  </si>
  <si>
    <t>FLKTB Sep15'20 @KSE</t>
  </si>
  <si>
    <t>PL Oct28'20 @NYMEX</t>
  </si>
  <si>
    <t>NVDA</t>
  </si>
  <si>
    <t>REGN</t>
  </si>
  <si>
    <t>TSLA</t>
  </si>
  <si>
    <t>JD</t>
  </si>
  <si>
    <t>IAU</t>
  </si>
  <si>
    <t>NVIDIA CORP</t>
  </si>
  <si>
    <t>REGENERON PHARMACEUTICALS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</si>
  <si>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</si>
  <si>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</si>
  <si>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</si>
  <si>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</si>
  <si>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</si>
  <si>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</si>
  <si>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</si>
  <si>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</si>
  <si>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</si>
  <si>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</si>
  <si>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</si>
  <si>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</si>
  <si>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</si>
  <si>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</si>
  <si>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</si>
  <si>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</si>
  <si>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</si>
  <si>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</si>
  <si>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</si>
  <si>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</si>
  <si>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</si>
  <si>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</si>
  <si>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</si>
  <si>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</si>
  <si>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</si>
  <si>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</si>
  <si>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</si>
  <si>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NYMEX Silver Index</t>
  </si>
  <si>
    <t>Subscription</t>
  </si>
  <si>
    <t>Redemption</t>
  </si>
  <si>
    <t>Current NAV</t>
  </si>
  <si>
    <t>Final NAV</t>
  </si>
  <si>
    <t>Secured Overnight Financing Rate 1-month average of rates</t>
  </si>
  <si>
    <t>SOFR3 Jun'20 @GLOBEX</t>
  </si>
  <si>
    <t>Secured Overnight Financing Rate 3-month average of rates</t>
  </si>
  <si>
    <t>Last price</t>
  </si>
  <si>
    <t>CLX</t>
  </si>
  <si>
    <t>CLOROX COMPANY</t>
  </si>
  <si>
    <t>GE Sep14'20 @GLOBEX</t>
  </si>
  <si>
    <t>AH Sep16'20 @LMEOTC</t>
  </si>
  <si>
    <t>CA Sep16'20 @LMEOTC</t>
  </si>
  <si>
    <t>NI Sep16'20 @LMEOTC</t>
  </si>
  <si>
    <t>PB Sep16'20 @LMEOTC</t>
  </si>
  <si>
    <t>SNLME Sep16'20 @LMEOTC</t>
  </si>
  <si>
    <t>ZSLME Sep16'20 @LMEOTC</t>
  </si>
  <si>
    <t>DOCU</t>
  </si>
  <si>
    <t>DOCUSIGN INC</t>
  </si>
  <si>
    <t>MRNA</t>
  </si>
  <si>
    <t>MODERNA INC</t>
  </si>
  <si>
    <t>ZM</t>
  </si>
  <si>
    <t>ZOOM VIDEO COMMUNICATIONS-A</t>
  </si>
  <si>
    <t>CGB Dec18'20 @CDE</t>
  </si>
  <si>
    <t>ZT Dec31'20 @ECBOT</t>
  </si>
  <si>
    <t>PA Dec29'20 @NYMEX</t>
  </si>
  <si>
    <t>SI Oct28'20 @NYMEX</t>
  </si>
  <si>
    <t>AMZN</t>
  </si>
  <si>
    <t>AMAZON.COM INC</t>
  </si>
  <si>
    <t>PYPL</t>
  </si>
  <si>
    <t>PAYPAL HOLDINGS INC</t>
  </si>
  <si>
    <t>WST</t>
  </si>
  <si>
    <t>WEST PHARMACEUTICAL SERVICES</t>
  </si>
  <si>
    <t>ABMD</t>
  </si>
  <si>
    <t>ABIOMED INC</t>
  </si>
  <si>
    <t>BRK B</t>
  </si>
  <si>
    <t>BERKSHIRE HATHAWAY INC-CL B</t>
  </si>
  <si>
    <t>AMD</t>
  </si>
  <si>
    <t>ADVANCED MICRO DEVICES</t>
  </si>
  <si>
    <t>TN Dec21'20 @ECBOT</t>
  </si>
  <si>
    <t>UB Dec21'20 @ECBOT</t>
  </si>
  <si>
    <t>ZB Dec21'20 @ECBOT</t>
  </si>
  <si>
    <t>ZF Dec31'20 @ECBOT</t>
  </si>
  <si>
    <t>ZN Dec21'20 @ECBOT</t>
  </si>
  <si>
    <t>ZQ Sep30'20 @ECBOT</t>
  </si>
  <si>
    <t>EBAY</t>
  </si>
  <si>
    <t>EBAY INC</t>
  </si>
  <si>
    <t>AAPL</t>
  </si>
  <si>
    <t>APPLE INC</t>
  </si>
  <si>
    <t>SOFR1 Sep30'20 @GLOBEX</t>
  </si>
  <si>
    <t>BTS Dec08'20 @DTB</t>
  </si>
  <si>
    <t>Short-Term Euro-BTP Italian Government Bond</t>
  </si>
  <si>
    <t>L Sep16'20 @ICEEU</t>
  </si>
  <si>
    <t>3 Month Sterling Interest Rate FUT</t>
  </si>
  <si>
    <t>IB Sep30'20 @SNFE</t>
  </si>
  <si>
    <t>30 Day Interbank Cash Rate</t>
  </si>
  <si>
    <t>IR Dec10'20 @SNFE</t>
  </si>
  <si>
    <t>90 Day Bills</t>
  </si>
  <si>
    <t>SCI Sep30'20 @SGX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</si>
</sst>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 applyBorder="1"/>
    <xf numFmtId="164" fontId="1" fillId="0" borderId="1" xfId="0" applyNumberFormat="1" applyFont="1" applyBorder="1" applyAlignment="1">
      <alignment wrapText="1"/>
    </xf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2" fontId="1" fillId="0" borderId="1" xfId="0" applyNumberFormat="1" applyFont="1" applyBorder="1"/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right"/>
    </xf>
    <xf numFmtId="166" fontId="8" fillId="0" borderId="1" xfId="1" applyNumberFormat="1" applyFont="1" applyBorder="1" applyAlignment="1" applyProtection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1" fontId="10" fillId="2" borderId="1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9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1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68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164" fontId="11" fillId="2" borderId="1" xfId="0" applyNumberFormat="1" applyFont="1" applyFill="1" applyBorder="1" applyAlignment="1">
      <alignment vertical="center" wrapText="1"/>
    </xf>
    <xf numFmtId="1" fontId="2" fillId="2" borderId="1" xfId="2" applyNumberFormat="1" applyFont="1" applyFill="1" applyBorder="1" applyAlignment="1">
      <alignment vertical="center" wrapText="1"/>
    </xf>
    <xf numFmtId="0" fontId="2" fillId="2" borderId="1" xfId="2" applyNumberFormat="1" applyFont="1" applyFill="1" applyBorder="1" applyAlignment="1">
      <alignment vertical="center" wrapText="1"/>
    </xf>
    <xf numFmtId="164" fontId="2" fillId="2" borderId="1" xfId="2" applyNumberFormat="1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10" fontId="0" fillId="0" borderId="0" xfId="0" applyNumberFormat="1"/>
    <xf numFmtId="0" fontId="11" fillId="6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1" fillId="6" borderId="1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" formatCode="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8" formatCode="\+0;\-0;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H54" totalsRowCount="1" headerRowDxfId="20" dataDxfId="18" headerRowBorderDxfId="19" tableBorderDxfId="17" totalsRowBorderDxfId="16">
  <autoFilter ref="A9:H53"/>
  <tableColumns count="8">
    <tableColumn id="1" name="IB Ticker" dataDxfId="12" totalsRowDxfId="7"/>
    <tableColumn id="2" name="Financial Instrument" dataDxfId="11" totalsRowDxfId="6"/>
    <tableColumn id="5" name="Previous Quantity" dataDxfId="10" totalsRowDxfId="5"/>
    <tableColumn id="4" name="Current Quantity" dataDxfId="9" totalsRowDxfId="4"/>
    <tableColumn id="6" name="Change" dataDxfId="15" totalsRowDxfId="3">
      <calculatedColumnFormula>Table1[[#This Row],[Current Quantity]]-Table1[[#This Row],[Previous Quantity]]</calculatedColumnFormula>
    </tableColumn>
    <tableColumn id="12" name="Last price" dataDxfId="8" totalsRowDxfId="2"/>
    <tableColumn id="13" name="Current Value Allocation" dataDxfId="14" totalsRowDxfId="1">
      <calculatedColumnFormula>Table1[[#This Row],[Last price]]*Table1[[#This Row],[Current Quantity]]</calculatedColumnFormula>
    </tableColumn>
    <tableColumn id="7" name="Comments" dataDxfId="13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abSelected="1" topLeftCell="A44" zoomScale="115" zoomScaleNormal="115" workbookViewId="0">
      <selection activeCell="M56" sqref="M56"/>
    </sheetView>
  </sheetViews>
  <sheetFormatPr defaultColWidth="9.140625" defaultRowHeight="15" x14ac:dyDescent="0.25"/>
  <cols>
    <col min="1" max="1" width="16.7109375" style="1" customWidth="1"/>
    <col min="2" max="2" width="24.28515625" style="1" customWidth="1"/>
    <col min="3" max="3" width="10.7109375" style="1" customWidth="1"/>
    <col min="4" max="4" width="12.5703125" style="1" customWidth="1"/>
    <col min="5" max="5" width="15" style="21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" style="1" customWidth="1"/>
    <col min="11" max="13" width="10.85546875"/>
    <col min="21" max="16384" width="9.140625" style="1"/>
  </cols>
  <sheetData>
    <row r="1" spans="1:20" x14ac:dyDescent="0.25">
      <c r="A1" s="8" t="s">
        <v>0</v>
      </c>
      <c r="B1" s="33">
        <v>44074</v>
      </c>
      <c r="E1" s="1"/>
      <c r="F1" s="1"/>
      <c r="G1" s="13"/>
      <c r="H1" s="13"/>
    </row>
    <row r="2" spans="1:20" x14ac:dyDescent="0.25">
      <c r="A2" s="8" t="s">
        <v>1</v>
      </c>
      <c r="B2" s="18">
        <f>B7/B6</f>
        <v>7.487586991215891</v>
      </c>
      <c r="C2" s="10"/>
      <c r="D2" s="10"/>
      <c r="E2" s="10"/>
      <c r="F2" s="10"/>
      <c r="G2" s="15"/>
      <c r="H2" s="14"/>
      <c r="K2" s="30"/>
      <c r="P2" s="30"/>
      <c r="S2" s="30"/>
    </row>
    <row r="3" spans="1:20" x14ac:dyDescent="0.25">
      <c r="A3" s="8" t="s">
        <v>52</v>
      </c>
      <c r="B3" s="34">
        <v>7841202.75</v>
      </c>
      <c r="C3" s="10"/>
      <c r="D3" s="10"/>
      <c r="E3" s="10"/>
      <c r="F3" s="10"/>
      <c r="G3" s="12"/>
      <c r="H3" s="12"/>
      <c r="P3" s="30"/>
    </row>
    <row r="4" spans="1:20" x14ac:dyDescent="0.25">
      <c r="A4" s="8" t="s">
        <v>50</v>
      </c>
      <c r="B4" s="34">
        <v>0</v>
      </c>
      <c r="C4" s="10"/>
      <c r="D4" s="10"/>
      <c r="E4" s="10"/>
      <c r="F4" s="10"/>
      <c r="G4" s="12"/>
      <c r="H4" s="12"/>
      <c r="K4" s="30"/>
      <c r="P4" s="30"/>
      <c r="S4" s="30"/>
    </row>
    <row r="5" spans="1:20" x14ac:dyDescent="0.25">
      <c r="A5" s="8" t="s">
        <v>51</v>
      </c>
      <c r="B5" s="34">
        <v>0</v>
      </c>
      <c r="C5" s="10"/>
      <c r="D5" s="10"/>
      <c r="E5" s="10"/>
      <c r="F5" s="10"/>
      <c r="G5" s="12"/>
      <c r="H5" s="12"/>
      <c r="K5" s="30"/>
      <c r="O5" s="30"/>
      <c r="P5" s="30"/>
      <c r="S5" s="30"/>
    </row>
    <row r="6" spans="1:20" x14ac:dyDescent="0.25">
      <c r="A6" s="8" t="s">
        <v>53</v>
      </c>
      <c r="B6" s="34">
        <f>B3+B4-B5</f>
        <v>7841202.75</v>
      </c>
      <c r="C6" s="10"/>
      <c r="D6" s="10"/>
      <c r="E6" s="10"/>
      <c r="F6" s="10"/>
      <c r="G6" s="12"/>
      <c r="H6" s="12"/>
      <c r="K6" s="30"/>
      <c r="O6" s="30"/>
      <c r="P6" s="30"/>
      <c r="S6" s="30"/>
    </row>
    <row r="7" spans="1:20" ht="27" customHeight="1" x14ac:dyDescent="0.25">
      <c r="A7" s="11" t="s">
        <v>46</v>
      </c>
      <c r="B7" s="34">
        <f>SUM(G10:G195)</f>
        <v>58711687.706386268</v>
      </c>
      <c r="C7" s="10"/>
      <c r="D7" s="10"/>
      <c r="E7" s="10"/>
      <c r="F7" s="10"/>
      <c r="G7" s="12"/>
      <c r="H7" s="12"/>
      <c r="P7" s="30"/>
    </row>
    <row r="8" spans="1:20" x14ac:dyDescent="0.25">
      <c r="A8" s="25"/>
      <c r="B8" s="25"/>
      <c r="C8" s="12"/>
      <c r="D8" s="12"/>
      <c r="E8" s="12"/>
      <c r="F8" s="10"/>
      <c r="G8" s="10"/>
      <c r="H8" s="10"/>
      <c r="K8" s="30"/>
      <c r="P8" s="30"/>
      <c r="S8" s="30"/>
    </row>
    <row r="9" spans="1:20" s="29" customFormat="1" ht="25.5" x14ac:dyDescent="0.25">
      <c r="A9" s="31" t="s">
        <v>2</v>
      </c>
      <c r="B9" s="32" t="s">
        <v>9</v>
      </c>
      <c r="C9" s="27" t="s">
        <v>44</v>
      </c>
      <c r="D9" s="27" t="s">
        <v>10</v>
      </c>
      <c r="E9" s="27" t="s">
        <v>45</v>
      </c>
      <c r="F9" s="28" t="s">
        <v>57</v>
      </c>
      <c r="G9" s="28" t="s">
        <v>43</v>
      </c>
      <c r="H9" s="28" t="s">
        <v>3</v>
      </c>
      <c r="K9" s="30"/>
      <c r="L9"/>
      <c r="M9"/>
      <c r="N9"/>
      <c r="O9"/>
      <c r="P9" s="30"/>
      <c r="Q9"/>
      <c r="R9"/>
      <c r="S9" s="30"/>
      <c r="T9"/>
    </row>
    <row r="10" spans="1:20" s="2" customFormat="1" x14ac:dyDescent="0.25">
      <c r="A10" s="39" t="s">
        <v>15</v>
      </c>
      <c r="B10" s="39" t="s">
        <v>20</v>
      </c>
      <c r="C10" s="40">
        <v>1229</v>
      </c>
      <c r="D10" s="41">
        <v>1174</v>
      </c>
      <c r="E10" s="42">
        <f>Table1[[#This Row],[Current Quantity]]-Table1[[#This Row],[Previous Quantity]]</f>
        <v>-55</v>
      </c>
      <c r="F10" s="43">
        <v>525.79983726606997</v>
      </c>
      <c r="G10" s="44">
        <f>Table1[[#This Row],[Last price]]*Table1[[#This Row],[Current Quantity]]</f>
        <v>617289.00895036617</v>
      </c>
      <c r="H10" s="3"/>
      <c r="K10"/>
      <c r="M10"/>
      <c r="N10"/>
      <c r="O10" s="55"/>
      <c r="P10" s="30"/>
      <c r="Q10"/>
      <c r="R10"/>
      <c r="S10" s="30"/>
      <c r="T10"/>
    </row>
    <row r="11" spans="1:20" s="2" customFormat="1" ht="25.5" x14ac:dyDescent="0.25">
      <c r="A11" s="39" t="s">
        <v>16</v>
      </c>
      <c r="B11" s="39" t="s">
        <v>21</v>
      </c>
      <c r="C11" s="26">
        <v>1010</v>
      </c>
      <c r="D11" s="3">
        <v>1029</v>
      </c>
      <c r="E11" s="19">
        <f>Table1[[#This Row],[Current Quantity]]-Table1[[#This Row],[Previous Quantity]]</f>
        <v>19</v>
      </c>
      <c r="F11" s="50">
        <v>600</v>
      </c>
      <c r="G11" s="45">
        <f>Table1[[#This Row],[Last price]]*Table1[[#This Row],[Current Quantity]]</f>
        <v>617400</v>
      </c>
      <c r="H11" s="3"/>
      <c r="K11"/>
      <c r="M11"/>
      <c r="N11"/>
      <c r="O11" s="55"/>
      <c r="P11" s="55"/>
      <c r="Q11"/>
      <c r="R11"/>
      <c r="S11" s="30"/>
      <c r="T11"/>
    </row>
    <row r="12" spans="1:20" s="2" customFormat="1" x14ac:dyDescent="0.25">
      <c r="A12" s="56" t="s">
        <v>17</v>
      </c>
      <c r="B12" s="56" t="s">
        <v>22</v>
      </c>
      <c r="C12" s="26">
        <v>1365</v>
      </c>
      <c r="D12" s="3">
        <v>1394</v>
      </c>
      <c r="E12" s="19">
        <f>Table1[[#This Row],[Current Quantity]]-Table1[[#This Row],[Previous Quantity]]</f>
        <v>29</v>
      </c>
      <c r="F12" s="50">
        <v>442.67985347985348</v>
      </c>
      <c r="G12" s="45">
        <f>Table1[[#This Row],[Last price]]*Table1[[#This Row],[Current Quantity]]</f>
        <v>617095.7157509157</v>
      </c>
      <c r="H12" s="3"/>
      <c r="K12"/>
      <c r="M12"/>
      <c r="N12"/>
      <c r="O12" s="55"/>
      <c r="P12" s="55"/>
      <c r="Q12"/>
      <c r="R12"/>
      <c r="S12" s="30"/>
      <c r="T12"/>
    </row>
    <row r="13" spans="1:20" s="2" customFormat="1" x14ac:dyDescent="0.25">
      <c r="A13" s="56" t="s">
        <v>18</v>
      </c>
      <c r="B13" s="56" t="s">
        <v>47</v>
      </c>
      <c r="C13" s="26">
        <v>7798</v>
      </c>
      <c r="D13" s="3">
        <v>7735</v>
      </c>
      <c r="E13" s="19">
        <f>Table1[[#This Row],[Current Quantity]]-Table1[[#This Row],[Previous Quantity]]</f>
        <v>-63</v>
      </c>
      <c r="F13" s="50">
        <v>79.799948704796108</v>
      </c>
      <c r="G13" s="45">
        <f>Table1[[#This Row],[Last price]]*Table1[[#This Row],[Current Quantity]]</f>
        <v>617252.60323159792</v>
      </c>
      <c r="H13" s="3"/>
      <c r="K13"/>
      <c r="M13"/>
      <c r="N13"/>
      <c r="O13" s="55"/>
      <c r="P13" s="55"/>
      <c r="Q13"/>
      <c r="R13"/>
      <c r="S13" s="30"/>
      <c r="T13"/>
    </row>
    <row r="14" spans="1:20" s="2" customFormat="1" x14ac:dyDescent="0.25">
      <c r="A14" s="56" t="s">
        <v>58</v>
      </c>
      <c r="B14" s="56" t="s">
        <v>59</v>
      </c>
      <c r="C14" s="26">
        <v>2808</v>
      </c>
      <c r="D14" s="3">
        <v>2842</v>
      </c>
      <c r="E14" s="19">
        <f>Table1[[#This Row],[Current Quantity]]-Table1[[#This Row],[Previous Quantity]]</f>
        <v>34</v>
      </c>
      <c r="F14" s="50">
        <v>217.1698717948718</v>
      </c>
      <c r="G14" s="45">
        <f>Table1[[#This Row],[Last price]]*Table1[[#This Row],[Current Quantity]]</f>
        <v>617196.77564102563</v>
      </c>
      <c r="H14" s="3"/>
      <c r="K14"/>
      <c r="M14"/>
      <c r="N14"/>
      <c r="O14" s="55"/>
      <c r="P14" s="55"/>
      <c r="Q14"/>
      <c r="R14"/>
      <c r="S14" s="30"/>
      <c r="T14"/>
    </row>
    <row r="15" spans="1:20" s="2" customFormat="1" x14ac:dyDescent="0.25">
      <c r="A15" s="56" t="s">
        <v>67</v>
      </c>
      <c r="B15" s="56" t="s">
        <v>68</v>
      </c>
      <c r="C15" s="26">
        <v>2876</v>
      </c>
      <c r="D15" s="3">
        <v>2858</v>
      </c>
      <c r="E15" s="19">
        <f>Table1[[#This Row],[Current Quantity]]-Table1[[#This Row],[Previous Quantity]]</f>
        <v>-18</v>
      </c>
      <c r="F15" s="50">
        <v>216</v>
      </c>
      <c r="G15" s="45">
        <f>Table1[[#This Row],[Last price]]*Table1[[#This Row],[Current Quantity]]</f>
        <v>617328</v>
      </c>
      <c r="H15" s="3"/>
      <c r="K15"/>
      <c r="M15"/>
      <c r="N15"/>
      <c r="O15" s="55"/>
      <c r="P15" s="55"/>
      <c r="Q15"/>
      <c r="R15"/>
      <c r="S15"/>
      <c r="T15"/>
    </row>
    <row r="16" spans="1:20" s="2" customFormat="1" x14ac:dyDescent="0.25">
      <c r="A16" s="56" t="s">
        <v>69</v>
      </c>
      <c r="B16" s="56" t="s">
        <v>70</v>
      </c>
      <c r="C16" s="26">
        <v>9199</v>
      </c>
      <c r="D16" s="3">
        <v>4579</v>
      </c>
      <c r="E16" s="19">
        <f>Table1[[#This Row],[Current Quantity]]-Table1[[#This Row],[Previous Quantity]]</f>
        <v>-4620</v>
      </c>
      <c r="F16" s="50">
        <v>67.400043482987286</v>
      </c>
      <c r="G16" s="45">
        <f>Table1[[#This Row],[Last price]]*Table1[[#This Row],[Current Quantity]]</f>
        <v>308624.79910859879</v>
      </c>
      <c r="H16" s="3"/>
      <c r="K16"/>
      <c r="L16"/>
      <c r="M16"/>
      <c r="N16"/>
      <c r="O16" s="55"/>
      <c r="P16" s="55"/>
      <c r="Q16"/>
      <c r="R16"/>
      <c r="S16" s="30"/>
      <c r="T16"/>
    </row>
    <row r="17" spans="1:20" s="2" customFormat="1" ht="22.5" customHeight="1" x14ac:dyDescent="0.25">
      <c r="A17" s="56" t="s">
        <v>71</v>
      </c>
      <c r="B17" s="56" t="s">
        <v>72</v>
      </c>
      <c r="C17" s="26">
        <v>2092</v>
      </c>
      <c r="D17" s="3">
        <v>2055</v>
      </c>
      <c r="E17" s="19">
        <f>Table1[[#This Row],[Current Quantity]]-Table1[[#This Row],[Previous Quantity]]</f>
        <v>-37</v>
      </c>
      <c r="F17" s="50">
        <v>300.40009560229447</v>
      </c>
      <c r="G17" s="45">
        <f>Table1[[#This Row],[Last price]]*Table1[[#This Row],[Current Quantity]]</f>
        <v>617322.19646271516</v>
      </c>
      <c r="H17" s="3"/>
      <c r="K17"/>
      <c r="L17"/>
      <c r="M17"/>
      <c r="N17"/>
      <c r="O17" s="55"/>
      <c r="P17" s="55"/>
      <c r="Q17"/>
      <c r="R17"/>
      <c r="S17" s="30"/>
      <c r="T17"/>
    </row>
    <row r="18" spans="1:20" s="2" customFormat="1" x14ac:dyDescent="0.25">
      <c r="A18" s="56" t="s">
        <v>77</v>
      </c>
      <c r="B18" s="56" t="s">
        <v>78</v>
      </c>
      <c r="C18" s="26">
        <v>182</v>
      </c>
      <c r="D18" s="3">
        <v>181</v>
      </c>
      <c r="E18" s="19">
        <f>Table1[[#This Row],[Current Quantity]]-Table1[[#This Row],[Previous Quantity]]</f>
        <v>-1</v>
      </c>
      <c r="F18" s="50">
        <v>3403</v>
      </c>
      <c r="G18" s="45">
        <f>Table1[[#This Row],[Last price]]*Table1[[#This Row],[Current Quantity]]</f>
        <v>615943</v>
      </c>
      <c r="H18" s="3"/>
      <c r="K18"/>
      <c r="L18"/>
      <c r="M18"/>
      <c r="N18"/>
      <c r="O18" s="55"/>
      <c r="P18" s="55"/>
      <c r="Q18"/>
      <c r="R18"/>
      <c r="S18" s="30"/>
      <c r="T18"/>
    </row>
    <row r="19" spans="1:20" s="2" customFormat="1" x14ac:dyDescent="0.25">
      <c r="A19" s="56" t="s">
        <v>79</v>
      </c>
      <c r="B19" s="56" t="s">
        <v>80</v>
      </c>
      <c r="C19" s="26">
        <v>3034</v>
      </c>
      <c r="D19" s="3">
        <v>3017</v>
      </c>
      <c r="E19" s="19">
        <f>Table1[[#This Row],[Current Quantity]]-Table1[[#This Row],[Previous Quantity]]</f>
        <v>-17</v>
      </c>
      <c r="F19" s="45">
        <v>204.61008569545155</v>
      </c>
      <c r="G19" s="45">
        <f>Table1[[#This Row],[Last price]]*Table1[[#This Row],[Current Quantity]]</f>
        <v>617308.62854317727</v>
      </c>
      <c r="H19" s="3"/>
      <c r="K19"/>
      <c r="L19"/>
      <c r="M19"/>
      <c r="N19"/>
      <c r="O19" s="55"/>
      <c r="P19" s="55"/>
      <c r="Q19"/>
      <c r="R19"/>
      <c r="S19"/>
      <c r="T19"/>
    </row>
    <row r="20" spans="1:20" s="23" customFormat="1" ht="25.5" x14ac:dyDescent="0.25">
      <c r="A20" s="56" t="s">
        <v>81</v>
      </c>
      <c r="B20" s="56" t="s">
        <v>82</v>
      </c>
      <c r="C20" s="51">
        <v>2263</v>
      </c>
      <c r="D20" s="52">
        <v>2274</v>
      </c>
      <c r="E20" s="19">
        <f>Table1[[#This Row],[Current Quantity]]-Table1[[#This Row],[Previous Quantity]]</f>
        <v>11</v>
      </c>
      <c r="F20" s="53">
        <v>271.4719399027839</v>
      </c>
      <c r="G20" s="45">
        <f>Table1[[#This Row],[Last price]]*Table1[[#This Row],[Current Quantity]]</f>
        <v>617327.19133893063</v>
      </c>
      <c r="H20" s="3"/>
      <c r="I20" s="2"/>
      <c r="J20" s="2"/>
      <c r="K20"/>
      <c r="L20"/>
      <c r="M20"/>
      <c r="N20"/>
      <c r="O20" s="55"/>
      <c r="P20" s="55"/>
      <c r="Q20"/>
      <c r="R20"/>
      <c r="S20" s="30"/>
      <c r="T20"/>
    </row>
    <row r="21" spans="1:20" x14ac:dyDescent="0.25">
      <c r="A21" s="56" t="s">
        <v>83</v>
      </c>
      <c r="B21" s="56" t="s">
        <v>84</v>
      </c>
      <c r="C21" s="26">
        <v>1993</v>
      </c>
      <c r="D21" s="3">
        <v>1018</v>
      </c>
      <c r="E21" s="19">
        <f>Table1[[#This Row],[Current Quantity]]-Table1[[#This Row],[Previous Quantity]]</f>
        <v>-975</v>
      </c>
      <c r="F21" s="45">
        <v>303.06021073758154</v>
      </c>
      <c r="G21" s="45">
        <f>Table1[[#This Row],[Last price]]*Table1[[#This Row],[Current Quantity]]</f>
        <v>308515.29453085799</v>
      </c>
      <c r="H21" s="22"/>
      <c r="I21" s="2"/>
      <c r="J21" s="2"/>
      <c r="O21" s="55"/>
      <c r="P21" s="55"/>
    </row>
    <row r="22" spans="1:20" ht="25.5" x14ac:dyDescent="0.25">
      <c r="A22" s="56" t="s">
        <v>85</v>
      </c>
      <c r="B22" s="56" t="s">
        <v>86</v>
      </c>
      <c r="C22" s="26">
        <v>2840</v>
      </c>
      <c r="D22" s="3">
        <v>2824</v>
      </c>
      <c r="E22" s="19">
        <f>Table1[[#This Row],[Current Quantity]]-Table1[[#This Row],[Previous Quantity]]</f>
        <v>-16</v>
      </c>
      <c r="F22" s="45">
        <v>218.55</v>
      </c>
      <c r="G22" s="45">
        <f>Table1[[#This Row],[Last price]]*Table1[[#This Row],[Current Quantity]]</f>
        <v>617185.20000000007</v>
      </c>
      <c r="H22" s="22"/>
      <c r="I22" s="2"/>
      <c r="J22" s="2"/>
      <c r="O22" s="55"/>
      <c r="P22" s="55"/>
    </row>
    <row r="23" spans="1:20" x14ac:dyDescent="0.25">
      <c r="A23" s="56" t="s">
        <v>87</v>
      </c>
      <c r="B23" s="56" t="s">
        <v>88</v>
      </c>
      <c r="C23" s="26">
        <v>7405</v>
      </c>
      <c r="D23" s="3">
        <v>7228</v>
      </c>
      <c r="E23" s="19">
        <f>Table1[[#This Row],[Current Quantity]]-Table1[[#This Row],[Previous Quantity]]</f>
        <v>-177</v>
      </c>
      <c r="F23" s="45">
        <v>85.4</v>
      </c>
      <c r="G23" s="45">
        <f>Table1[[#This Row],[Last price]]*Table1[[#This Row],[Current Quantity]]</f>
        <v>617271.20000000007</v>
      </c>
      <c r="H23" s="22"/>
      <c r="J23" s="2"/>
      <c r="O23" s="55"/>
      <c r="P23" s="55"/>
    </row>
    <row r="24" spans="1:20" x14ac:dyDescent="0.25">
      <c r="A24" s="56" t="s">
        <v>95</v>
      </c>
      <c r="B24" s="56" t="s">
        <v>96</v>
      </c>
      <c r="C24" s="26">
        <v>0</v>
      </c>
      <c r="D24" s="3">
        <v>11409</v>
      </c>
      <c r="E24" s="19">
        <f>Table1[[#This Row],[Current Quantity]]-Table1[[#This Row],[Previous Quantity]]</f>
        <v>11409</v>
      </c>
      <c r="F24" s="45">
        <v>54.11</v>
      </c>
      <c r="G24" s="45">
        <f>Table1[[#This Row],[Last price]]*Table1[[#This Row],[Current Quantity]]</f>
        <v>617340.99</v>
      </c>
      <c r="H24" s="22"/>
    </row>
    <row r="25" spans="1:20" x14ac:dyDescent="0.25">
      <c r="A25" s="56" t="s">
        <v>97</v>
      </c>
      <c r="B25" s="56" t="s">
        <v>98</v>
      </c>
      <c r="C25" s="26">
        <v>0</v>
      </c>
      <c r="D25" s="3">
        <v>4860</v>
      </c>
      <c r="E25" s="19">
        <f>Table1[[#This Row],[Current Quantity]]-Table1[[#This Row],[Previous Quantity]]</f>
        <v>4860</v>
      </c>
      <c r="F25" s="45">
        <v>127</v>
      </c>
      <c r="G25" s="45">
        <f>Table1[[#This Row],[Last price]]*Table1[[#This Row],[Current Quantity]]</f>
        <v>617220</v>
      </c>
      <c r="H25" s="22"/>
    </row>
    <row r="26" spans="1:20" x14ac:dyDescent="0.25">
      <c r="A26" s="54" t="s">
        <v>19</v>
      </c>
      <c r="B26" s="54" t="s">
        <v>48</v>
      </c>
      <c r="C26" s="26">
        <v>75099</v>
      </c>
      <c r="D26" s="3">
        <v>77158</v>
      </c>
      <c r="E26" s="19">
        <f>Table1[[#This Row],[Current Quantity]]-Table1[[#This Row],[Previous Quantity]]</f>
        <v>2059</v>
      </c>
      <c r="F26" s="45">
        <v>18.749903460765122</v>
      </c>
      <c r="G26" s="45">
        <f>Table1[[#This Row],[Last price]]*Table1[[#This Row],[Current Quantity]]</f>
        <v>1446705.0512257153</v>
      </c>
      <c r="H26" s="22"/>
    </row>
    <row r="27" spans="1:20" ht="26.25" x14ac:dyDescent="0.25">
      <c r="A27" s="57" t="s">
        <v>89</v>
      </c>
      <c r="B27" s="58" t="s">
        <v>35</v>
      </c>
      <c r="C27" s="46">
        <v>12</v>
      </c>
      <c r="D27" s="47">
        <v>11</v>
      </c>
      <c r="E27" s="48">
        <f>Table1[[#This Row],[Current Quantity]]-Table1[[#This Row],[Previous Quantity]]</f>
        <v>-1</v>
      </c>
      <c r="F27" s="49">
        <v>158876.33333333334</v>
      </c>
      <c r="G27" s="49">
        <f>Table1[[#This Row],[Last price]]*Table1[[#This Row],[Current Quantity]]</f>
        <v>1747639.6666666667</v>
      </c>
      <c r="H27" s="22"/>
    </row>
    <row r="28" spans="1:20" ht="26.25" x14ac:dyDescent="0.25">
      <c r="A28" s="57" t="s">
        <v>90</v>
      </c>
      <c r="B28" s="58" t="s">
        <v>36</v>
      </c>
      <c r="C28" s="26">
        <v>9</v>
      </c>
      <c r="D28" s="3">
        <v>8</v>
      </c>
      <c r="E28" s="19">
        <f>Table1[[#This Row],[Current Quantity]]-Table1[[#This Row],[Previous Quantity]]</f>
        <v>-1</v>
      </c>
      <c r="F28" s="45">
        <v>218230.66666666666</v>
      </c>
      <c r="G28" s="45">
        <f>Table1[[#This Row],[Last price]]*Table1[[#This Row],[Current Quantity]]</f>
        <v>1745845.3333333333</v>
      </c>
      <c r="H28" s="22"/>
    </row>
    <row r="29" spans="1:20" ht="26.25" x14ac:dyDescent="0.25">
      <c r="A29" s="57" t="s">
        <v>91</v>
      </c>
      <c r="B29" s="58" t="s">
        <v>37</v>
      </c>
      <c r="C29" s="26">
        <v>11</v>
      </c>
      <c r="D29" s="3">
        <v>10</v>
      </c>
      <c r="E29" s="19">
        <f>Table1[[#This Row],[Current Quantity]]-Table1[[#This Row],[Previous Quantity]]</f>
        <v>-1</v>
      </c>
      <c r="F29" s="45">
        <v>174718.72727272726</v>
      </c>
      <c r="G29" s="45">
        <f>Table1[[#This Row],[Last price]]*Table1[[#This Row],[Current Quantity]]</f>
        <v>1747187.2727272727</v>
      </c>
      <c r="H29" s="22"/>
    </row>
    <row r="30" spans="1:20" ht="26.25" x14ac:dyDescent="0.25">
      <c r="A30" s="57" t="s">
        <v>92</v>
      </c>
      <c r="B30" s="58" t="s">
        <v>38</v>
      </c>
      <c r="C30" s="26">
        <v>15</v>
      </c>
      <c r="D30" s="3">
        <v>14</v>
      </c>
      <c r="E30" s="19">
        <f>Table1[[#This Row],[Current Quantity]]-Table1[[#This Row],[Previous Quantity]]</f>
        <v>-1</v>
      </c>
      <c r="F30" s="45">
        <v>125954.66666666667</v>
      </c>
      <c r="G30" s="45">
        <f>Table1[[#This Row],[Last price]]*Table1[[#This Row],[Current Quantity]]</f>
        <v>1763365.3333333335</v>
      </c>
      <c r="H30" s="22"/>
    </row>
    <row r="31" spans="1:20" ht="26.25" x14ac:dyDescent="0.25">
      <c r="A31" s="57" t="s">
        <v>93</v>
      </c>
      <c r="B31" s="58" t="s">
        <v>39</v>
      </c>
      <c r="C31" s="26">
        <v>14</v>
      </c>
      <c r="D31" s="3">
        <v>12</v>
      </c>
      <c r="E31" s="19">
        <f>Table1[[#This Row],[Current Quantity]]-Table1[[#This Row],[Previous Quantity]]</f>
        <v>-2</v>
      </c>
      <c r="F31" s="45">
        <v>139046.85714285713</v>
      </c>
      <c r="G31" s="45">
        <f>Table1[[#This Row],[Last price]]*Table1[[#This Row],[Current Quantity]]</f>
        <v>1668562.2857142854</v>
      </c>
      <c r="H31" s="22"/>
    </row>
    <row r="32" spans="1:20" ht="26.25" x14ac:dyDescent="0.25">
      <c r="A32" s="58" t="s">
        <v>94</v>
      </c>
      <c r="B32" s="58" t="s">
        <v>40</v>
      </c>
      <c r="C32" s="26">
        <v>17</v>
      </c>
      <c r="D32" s="3">
        <v>10</v>
      </c>
      <c r="E32" s="19">
        <f>Table1[[#This Row],[Current Quantity]]-Table1[[#This Row],[Previous Quantity]]</f>
        <v>-7</v>
      </c>
      <c r="F32" s="45">
        <v>416367.0588235294</v>
      </c>
      <c r="G32" s="45">
        <f>Table1[[#This Row],[Last price]]*Table1[[#This Row],[Current Quantity]]</f>
        <v>4163670.588235294</v>
      </c>
      <c r="H32" s="22"/>
    </row>
    <row r="33" spans="1:8" ht="26.25" x14ac:dyDescent="0.25">
      <c r="A33" s="57" t="s">
        <v>74</v>
      </c>
      <c r="B33" s="58" t="s">
        <v>42</v>
      </c>
      <c r="C33" s="26">
        <v>9</v>
      </c>
      <c r="D33" s="3">
        <v>8</v>
      </c>
      <c r="E33" s="19">
        <f>Table1[[#This Row],[Current Quantity]]-Table1[[#This Row],[Previous Quantity]]</f>
        <v>-1</v>
      </c>
      <c r="F33" s="45">
        <v>220926.22222222222</v>
      </c>
      <c r="G33" s="45">
        <f>Table1[[#This Row],[Last price]]*Table1[[#This Row],[Current Quantity]]</f>
        <v>1767409.7777777778</v>
      </c>
      <c r="H33" s="22"/>
    </row>
    <row r="34" spans="1:8" ht="25.5" x14ac:dyDescent="0.25">
      <c r="A34" s="56" t="s">
        <v>12</v>
      </c>
      <c r="B34" s="56" t="s">
        <v>23</v>
      </c>
      <c r="C34" s="26">
        <v>20</v>
      </c>
      <c r="D34" s="3">
        <v>18</v>
      </c>
      <c r="E34" s="19">
        <f>Table1[[#This Row],[Current Quantity]]-Table1[[#This Row],[Previous Quantity]]</f>
        <v>-2</v>
      </c>
      <c r="F34" s="45">
        <v>94149.2</v>
      </c>
      <c r="G34" s="45">
        <f>Table1[[#This Row],[Last price]]*Table1[[#This Row],[Current Quantity]]</f>
        <v>1694685.5999999999</v>
      </c>
      <c r="H34" s="22"/>
    </row>
    <row r="35" spans="1:8" ht="25.5" x14ac:dyDescent="0.25">
      <c r="A35" s="56" t="s">
        <v>73</v>
      </c>
      <c r="B35" s="56" t="s">
        <v>26</v>
      </c>
      <c r="C35" s="26">
        <v>16</v>
      </c>
      <c r="D35" s="3">
        <v>15</v>
      </c>
      <c r="E35" s="19">
        <f>Table1[[#This Row],[Current Quantity]]-Table1[[#This Row],[Previous Quantity]]</f>
        <v>-1</v>
      </c>
      <c r="F35" s="45">
        <v>115412.9375</v>
      </c>
      <c r="G35" s="45">
        <f>Table1[[#This Row],[Last price]]*Table1[[#This Row],[Current Quantity]]</f>
        <v>1731194.0625</v>
      </c>
      <c r="H35" s="22"/>
    </row>
    <row r="36" spans="1:8" ht="25.5" x14ac:dyDescent="0.25">
      <c r="A36" s="56" t="s">
        <v>13</v>
      </c>
      <c r="B36" s="56" t="s">
        <v>27</v>
      </c>
      <c r="C36" s="26">
        <v>17</v>
      </c>
      <c r="D36" s="3">
        <v>16</v>
      </c>
      <c r="E36" s="19">
        <f>Table1[[#This Row],[Current Quantity]]-Table1[[#This Row],[Previous Quantity]]</f>
        <v>-1</v>
      </c>
      <c r="F36" s="45">
        <v>111393.23529411765</v>
      </c>
      <c r="G36" s="45">
        <f>Table1[[#This Row],[Last price]]*Table1[[#This Row],[Current Quantity]]</f>
        <v>1782291.7647058824</v>
      </c>
      <c r="H36" s="22"/>
    </row>
    <row r="37" spans="1:8" ht="25.5" x14ac:dyDescent="0.25">
      <c r="A37" s="56" t="s">
        <v>60</v>
      </c>
      <c r="B37" s="56" t="s">
        <v>28</v>
      </c>
      <c r="C37" s="26">
        <v>28</v>
      </c>
      <c r="D37" s="3">
        <v>17</v>
      </c>
      <c r="E37" s="19">
        <f>Table1[[#This Row],[Current Quantity]]-Table1[[#This Row],[Previous Quantity]]</f>
        <v>-11</v>
      </c>
      <c r="F37" s="45">
        <v>249418.75</v>
      </c>
      <c r="G37" s="45">
        <f>Table1[[#This Row],[Last price]]*Table1[[#This Row],[Current Quantity]]</f>
        <v>4240118.75</v>
      </c>
      <c r="H37" s="22"/>
    </row>
    <row r="38" spans="1:8" ht="38.25" x14ac:dyDescent="0.25">
      <c r="A38" s="56" t="s">
        <v>99</v>
      </c>
      <c r="B38" s="56" t="s">
        <v>54</v>
      </c>
      <c r="C38" s="26">
        <v>17</v>
      </c>
      <c r="D38" s="3">
        <v>10</v>
      </c>
      <c r="E38" s="19">
        <f>Table1[[#This Row],[Current Quantity]]-Table1[[#This Row],[Previous Quantity]]</f>
        <v>-7</v>
      </c>
      <c r="F38" s="45">
        <v>416395.70588235295</v>
      </c>
      <c r="G38" s="45">
        <f>Table1[[#This Row],[Last price]]*Table1[[#This Row],[Current Quantity]]</f>
        <v>4163957.0588235296</v>
      </c>
      <c r="H38" s="22"/>
    </row>
    <row r="39" spans="1:8" ht="38.25" x14ac:dyDescent="0.25">
      <c r="A39" s="56" t="s">
        <v>55</v>
      </c>
      <c r="B39" s="56" t="s">
        <v>56</v>
      </c>
      <c r="C39" s="26">
        <v>28</v>
      </c>
      <c r="D39" s="3">
        <v>17</v>
      </c>
      <c r="E39" s="19">
        <f>Table1[[#This Row],[Current Quantity]]-Table1[[#This Row],[Previous Quantity]]</f>
        <v>-11</v>
      </c>
      <c r="F39" s="45">
        <v>249775.25</v>
      </c>
      <c r="G39" s="45">
        <f>Table1[[#This Row],[Last price]]*Table1[[#This Row],[Current Quantity]]</f>
        <v>4246179.25</v>
      </c>
      <c r="H39" s="22"/>
    </row>
    <row r="40" spans="1:8" ht="25.5" x14ac:dyDescent="0.25">
      <c r="A40" s="56" t="s">
        <v>100</v>
      </c>
      <c r="B40" s="56" t="s">
        <v>101</v>
      </c>
      <c r="C40" s="26">
        <v>0</v>
      </c>
      <c r="D40" s="3">
        <v>13</v>
      </c>
      <c r="E40" s="19">
        <f>Table1[[#This Row],[Current Quantity]]-Table1[[#This Row],[Previous Quantity]]</f>
        <v>13</v>
      </c>
      <c r="F40" s="45">
        <v>134337.258</v>
      </c>
      <c r="G40" s="45">
        <f>Table1[[#This Row],[Last price]]*Table1[[#This Row],[Current Quantity]]</f>
        <v>1746384.3540000001</v>
      </c>
      <c r="H40" s="22"/>
    </row>
    <row r="41" spans="1:8" ht="25.5" x14ac:dyDescent="0.25">
      <c r="A41" s="56" t="s">
        <v>102</v>
      </c>
      <c r="B41" s="56" t="s">
        <v>103</v>
      </c>
      <c r="C41" s="26">
        <v>0</v>
      </c>
      <c r="D41" s="3">
        <v>25</v>
      </c>
      <c r="E41" s="19">
        <f>Table1[[#This Row],[Current Quantity]]-Table1[[#This Row],[Previous Quantity]]</f>
        <v>25</v>
      </c>
      <c r="F41" s="45">
        <v>166787.31562499999</v>
      </c>
      <c r="G41" s="45">
        <f>Table1[[#This Row],[Last price]]*Table1[[#This Row],[Current Quantity]]</f>
        <v>4169682.8906249995</v>
      </c>
      <c r="H41" s="22"/>
    </row>
    <row r="42" spans="1:8" x14ac:dyDescent="0.25">
      <c r="A42" s="56" t="s">
        <v>104</v>
      </c>
      <c r="B42" s="56" t="s">
        <v>105</v>
      </c>
      <c r="C42" s="26">
        <v>0</v>
      </c>
      <c r="D42" s="3">
        <v>23</v>
      </c>
      <c r="E42" s="19">
        <f>Table1[[#This Row],[Current Quantity]]-Table1[[#This Row],[Previous Quantity]]</f>
        <v>23</v>
      </c>
      <c r="F42" s="45">
        <v>181402.95491999999</v>
      </c>
      <c r="G42" s="45">
        <f>Table1[[#This Row],[Last price]]*Table1[[#This Row],[Current Quantity]]</f>
        <v>4172267.9631599998</v>
      </c>
      <c r="H42" s="22"/>
    </row>
    <row r="43" spans="1:8" x14ac:dyDescent="0.25">
      <c r="A43" s="56" t="s">
        <v>106</v>
      </c>
      <c r="B43" s="56" t="s">
        <v>107</v>
      </c>
      <c r="C43" s="26">
        <v>0</v>
      </c>
      <c r="D43" s="3">
        <v>6</v>
      </c>
      <c r="E43" s="19">
        <f>Table1[[#This Row],[Current Quantity]]-Table1[[#This Row],[Previous Quantity]]</f>
        <v>6</v>
      </c>
      <c r="F43" s="45">
        <v>735689.85</v>
      </c>
      <c r="G43" s="45">
        <f>Table1[[#This Row],[Last price]]*Table1[[#This Row],[Current Quantity]]</f>
        <v>4414139.0999999996</v>
      </c>
      <c r="H43" s="22"/>
    </row>
    <row r="44" spans="1:8" ht="25.5" x14ac:dyDescent="0.25">
      <c r="A44" s="56" t="s">
        <v>61</v>
      </c>
      <c r="B44" s="56" t="s">
        <v>24</v>
      </c>
      <c r="C44" s="26">
        <v>2</v>
      </c>
      <c r="D44" s="3">
        <v>2</v>
      </c>
      <c r="E44" s="19">
        <f>Table1[[#This Row],[Current Quantity]]-Table1[[#This Row],[Previous Quantity]]</f>
        <v>0</v>
      </c>
      <c r="F44" s="45">
        <v>44317</v>
      </c>
      <c r="G44" s="45">
        <f>Table1[[#This Row],[Last price]]*Table1[[#This Row],[Current Quantity]]</f>
        <v>88634</v>
      </c>
      <c r="H44" s="22"/>
    </row>
    <row r="45" spans="1:8" ht="25.5" x14ac:dyDescent="0.25">
      <c r="A45" s="56" t="s">
        <v>62</v>
      </c>
      <c r="B45" s="56" t="s">
        <v>25</v>
      </c>
      <c r="C45" s="26">
        <v>1</v>
      </c>
      <c r="D45" s="3">
        <v>1</v>
      </c>
      <c r="E45" s="19">
        <f>Table1[[#This Row],[Current Quantity]]-Table1[[#This Row],[Previous Quantity]]</f>
        <v>0</v>
      </c>
      <c r="F45" s="45">
        <v>167240</v>
      </c>
      <c r="G45" s="45">
        <f>Table1[[#This Row],[Last price]]*Table1[[#This Row],[Current Quantity]]</f>
        <v>167240</v>
      </c>
      <c r="H45" s="22"/>
    </row>
    <row r="46" spans="1:8" ht="25.5" x14ac:dyDescent="0.25">
      <c r="A46" s="56" t="s">
        <v>63</v>
      </c>
      <c r="B46" s="56" t="s">
        <v>29</v>
      </c>
      <c r="C46" s="26">
        <v>1</v>
      </c>
      <c r="D46" s="3">
        <v>1</v>
      </c>
      <c r="E46" s="19">
        <f>Table1[[#This Row],[Current Quantity]]-Table1[[#This Row],[Previous Quantity]]</f>
        <v>0</v>
      </c>
      <c r="F46" s="45">
        <v>91798</v>
      </c>
      <c r="G46" s="45">
        <f>Table1[[#This Row],[Last price]]*Table1[[#This Row],[Current Quantity]]</f>
        <v>91798</v>
      </c>
      <c r="H46" s="22"/>
    </row>
    <row r="47" spans="1:8" ht="25.5" x14ac:dyDescent="0.25">
      <c r="A47" s="56" t="s">
        <v>75</v>
      </c>
      <c r="B47" s="56" t="s">
        <v>30</v>
      </c>
      <c r="C47" s="26">
        <v>1</v>
      </c>
      <c r="D47" s="3">
        <v>1</v>
      </c>
      <c r="E47" s="19">
        <f>Table1[[#This Row],[Current Quantity]]-Table1[[#This Row],[Previous Quantity]]</f>
        <v>0</v>
      </c>
      <c r="F47" s="45">
        <v>222925</v>
      </c>
      <c r="G47" s="45">
        <f>Table1[[#This Row],[Last price]]*Table1[[#This Row],[Current Quantity]]</f>
        <v>222925</v>
      </c>
      <c r="H47" s="22"/>
    </row>
    <row r="48" spans="1:8" ht="25.5" x14ac:dyDescent="0.25">
      <c r="A48" s="56" t="s">
        <v>64</v>
      </c>
      <c r="B48" s="56" t="s">
        <v>31</v>
      </c>
      <c r="C48" s="26">
        <v>1</v>
      </c>
      <c r="D48" s="3">
        <v>1</v>
      </c>
      <c r="E48" s="19">
        <f>Table1[[#This Row],[Current Quantity]]-Table1[[#This Row],[Previous Quantity]]</f>
        <v>0</v>
      </c>
      <c r="F48" s="45">
        <v>48895</v>
      </c>
      <c r="G48" s="45">
        <f>Table1[[#This Row],[Last price]]*Table1[[#This Row],[Current Quantity]]</f>
        <v>48895</v>
      </c>
      <c r="H48" s="22"/>
    </row>
    <row r="49" spans="1:8" ht="25.5" x14ac:dyDescent="0.25">
      <c r="A49" s="56" t="s">
        <v>14</v>
      </c>
      <c r="B49" s="56" t="s">
        <v>32</v>
      </c>
      <c r="C49" s="26">
        <v>1</v>
      </c>
      <c r="D49" s="3">
        <v>1</v>
      </c>
      <c r="E49" s="19">
        <f>Table1[[#This Row],[Current Quantity]]-Table1[[#This Row],[Previous Quantity]]</f>
        <v>0</v>
      </c>
      <c r="F49" s="45">
        <v>47047</v>
      </c>
      <c r="G49" s="45">
        <f>Table1[[#This Row],[Last price]]*Table1[[#This Row],[Current Quantity]]</f>
        <v>47047</v>
      </c>
      <c r="H49" s="22"/>
    </row>
    <row r="50" spans="1:8" x14ac:dyDescent="0.25">
      <c r="A50" s="56" t="s">
        <v>108</v>
      </c>
      <c r="B50" s="56" t="s">
        <v>33</v>
      </c>
      <c r="C50" s="26">
        <v>7</v>
      </c>
      <c r="D50" s="3">
        <v>7</v>
      </c>
      <c r="E50" s="19">
        <f>Table1[[#This Row],[Current Quantity]]-Table1[[#This Row],[Previous Quantity]]</f>
        <v>0</v>
      </c>
      <c r="F50" s="45">
        <v>12163.714285714286</v>
      </c>
      <c r="G50" s="45">
        <f>Table1[[#This Row],[Last price]]*Table1[[#This Row],[Current Quantity]]</f>
        <v>85146</v>
      </c>
      <c r="H50" s="22"/>
    </row>
    <row r="51" spans="1:8" ht="25.5" x14ac:dyDescent="0.25">
      <c r="A51" s="56" t="s">
        <v>65</v>
      </c>
      <c r="B51" s="56" t="s">
        <v>34</v>
      </c>
      <c r="C51" s="26">
        <v>1</v>
      </c>
      <c r="D51" s="3">
        <v>1</v>
      </c>
      <c r="E51" s="19">
        <f>Table1[[#This Row],[Current Quantity]]-Table1[[#This Row],[Previous Quantity]]</f>
        <v>0</v>
      </c>
      <c r="F51" s="45">
        <v>89200</v>
      </c>
      <c r="G51" s="45">
        <f>Table1[[#This Row],[Last price]]*Table1[[#This Row],[Current Quantity]]</f>
        <v>89200</v>
      </c>
      <c r="H51" s="22"/>
    </row>
    <row r="52" spans="1:8" ht="26.25" x14ac:dyDescent="0.25">
      <c r="A52" s="58" t="s">
        <v>66</v>
      </c>
      <c r="B52" s="58" t="s">
        <v>41</v>
      </c>
      <c r="C52" s="26">
        <v>1</v>
      </c>
      <c r="D52" s="3">
        <v>1</v>
      </c>
      <c r="E52" s="19">
        <f>Table1[[#This Row],[Current Quantity]]-Table1[[#This Row],[Previous Quantity]]</f>
        <v>0</v>
      </c>
      <c r="F52" s="45">
        <v>62442</v>
      </c>
      <c r="G52" s="45">
        <f>Table1[[#This Row],[Last price]]*Table1[[#This Row],[Current Quantity]]</f>
        <v>62442</v>
      </c>
      <c r="H52" s="22"/>
    </row>
    <row r="53" spans="1:8" ht="25.5" x14ac:dyDescent="0.25">
      <c r="A53" s="56" t="s">
        <v>76</v>
      </c>
      <c r="B53" s="56" t="s">
        <v>49</v>
      </c>
      <c r="C53" s="26">
        <v>1</v>
      </c>
      <c r="D53" s="3">
        <v>1</v>
      </c>
      <c r="E53" s="19">
        <f>Table1[[#This Row],[Current Quantity]]-Table1[[#This Row],[Previous Quantity]]</f>
        <v>0</v>
      </c>
      <c r="F53" s="45">
        <v>139454</v>
      </c>
      <c r="G53" s="45">
        <f>Table1[[#This Row],[Last price]]*Table1[[#This Row],[Current Quantity]]</f>
        <v>139454</v>
      </c>
      <c r="H53" s="22"/>
    </row>
    <row r="54" spans="1:8" x14ac:dyDescent="0.25">
      <c r="A54" s="3"/>
      <c r="B54" s="3"/>
      <c r="C54" s="26"/>
      <c r="D54" s="3"/>
      <c r="E54" s="19"/>
      <c r="F54" s="3"/>
      <c r="G54" s="17"/>
      <c r="H54" s="22"/>
    </row>
    <row r="55" spans="1:8" x14ac:dyDescent="0.25">
      <c r="A55" s="35"/>
      <c r="B55" s="35"/>
      <c r="C55" s="36"/>
      <c r="D55" s="35"/>
      <c r="E55" s="37"/>
      <c r="F55" s="35"/>
      <c r="G55" s="38"/>
      <c r="H55" s="12"/>
    </row>
    <row r="56" spans="1:8" x14ac:dyDescent="0.25">
      <c r="A56" s="4" t="s">
        <v>4</v>
      </c>
      <c r="C56" s="9"/>
      <c r="D56" s="16" t="s">
        <v>11</v>
      </c>
      <c r="E56" s="20"/>
      <c r="F56" s="1"/>
      <c r="G56" s="1"/>
      <c r="H56" s="4" t="s">
        <v>7</v>
      </c>
    </row>
    <row r="57" spans="1:8" x14ac:dyDescent="0.25">
      <c r="A57" s="4" t="s">
        <v>5</v>
      </c>
      <c r="C57" s="9"/>
      <c r="D57" s="16" t="s">
        <v>6</v>
      </c>
      <c r="E57" s="20"/>
      <c r="F57" s="1"/>
      <c r="G57" s="1"/>
      <c r="H57" s="4" t="s">
        <v>8</v>
      </c>
    </row>
    <row r="58" spans="1:8" x14ac:dyDescent="0.25">
      <c r="A58" s="5"/>
      <c r="E58" s="20"/>
      <c r="F58" s="1"/>
      <c r="G58" s="1"/>
    </row>
    <row r="59" spans="1:8" x14ac:dyDescent="0.25">
      <c r="A59" s="6"/>
      <c r="D59" s="6"/>
      <c r="E59" s="20"/>
      <c r="F59" s="1"/>
      <c r="G59" s="1"/>
      <c r="H59" s="7"/>
    </row>
    <row r="61" spans="1:8" x14ac:dyDescent="0.25">
      <c r="A61" s="16"/>
    </row>
    <row r="62" spans="1:8" x14ac:dyDescent="0.25">
      <c r="A62" s="16"/>
    </row>
    <row r="64" spans="1:8" x14ac:dyDescent="0.25">
      <c r="A64" s="5"/>
    </row>
    <row r="71" spans="8:8" x14ac:dyDescent="0.25">
      <c r="H71" s="24"/>
    </row>
  </sheetData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2020-08-31T08:57:44Z</cp:lastPrinted>
  <dcterms:created xsi:type="dcterms:W3CDTF">2020-06-30T03:42:56Z</dcterms:created>
  <dcterms:modified xsi:type="dcterms:W3CDTF">2020-08-31T09:41:47Z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