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DDF01341-6CD3-45B3-8103-74B3D473CC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E46" i="1" l="1"/>
  <c r="E47" i="1"/>
  <c r="E48" i="1"/>
  <c r="G46" i="1"/>
  <c r="G47" i="1"/>
  <c r="G48" i="1"/>
  <c r="E40" i="1" l="1"/>
  <c r="E38" i="1"/>
  <c r="E39" i="1"/>
  <c r="E41" i="1"/>
  <c r="E42" i="1"/>
  <c r="E43" i="1"/>
  <c r="E44" i="1"/>
  <c r="E45" i="1"/>
  <c r="G38" i="1"/>
  <c r="G39" i="1"/>
  <c r="G40" i="1"/>
  <c r="G41" i="1"/>
  <c r="G42" i="1"/>
  <c r="G43" i="1"/>
  <c r="G44" i="1"/>
  <c r="G45" i="1"/>
  <c r="G34" i="1" l="1"/>
  <c r="E37" i="1"/>
  <c r="E34" i="1"/>
  <c r="E35" i="1"/>
  <c r="E36" i="1"/>
  <c r="G35" i="1"/>
  <c r="G36" i="1"/>
  <c r="G37" i="1"/>
  <c r="G33" i="1" l="1"/>
  <c r="E31" i="1"/>
  <c r="E32" i="1"/>
  <c r="E33" i="1"/>
  <c r="G31" i="1"/>
  <c r="G32" i="1"/>
  <c r="E29" i="1" l="1"/>
  <c r="E28" i="1"/>
  <c r="E30" i="1"/>
  <c r="G28" i="1"/>
  <c r="G29" i="1"/>
  <c r="G30" i="1"/>
  <c r="E27" i="1" l="1"/>
  <c r="G27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25" i="1" l="1"/>
  <c r="G26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<sst xmlns="http://schemas.openxmlformats.org/spreadsheetml/2006/main" count="98" uniqueCount="98">
  <si>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</si>
  <si>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</si>
  <si>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</si>
  <si>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</si>
  <si>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</si>
  <si>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</si>
  <si>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</si>
  <si>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</si>
  <si>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</si>
  <si>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</si>
  <si>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</si>
  <si>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TSLA</t>
  </si>
  <si>
    <t>JD</t>
  </si>
  <si>
    <t>IAU</t>
  </si>
  <si>
    <t>TESLA INC</t>
  </si>
  <si>
    <t>High-Grade Primary Aluminium</t>
  </si>
  <si>
    <t>10 Year Government of Canada Bonds</t>
  </si>
  <si>
    <t>Nickel - LME</t>
  </si>
  <si>
    <t>NYMEX Palladium Index</t>
  </si>
  <si>
    <t>SGX TSI Iron Ore Futures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</si>
  <si>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</si>
  <si>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</si>
  <si>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</si>
  <si>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</si>
  <si>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</si>
  <si>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</si>
  <si>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</si>
  <si>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</si>
  <si>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</si>
  <si>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</si>
  <si>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</si>
  <si>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</si>
  <si>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</si>
  <si>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</si>
  <si>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</si>
  <si>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</si>
  <si>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</si>
  <si>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Last price</t>
  </si>
  <si>
    <t>ZM</t>
  </si>
  <si>
    <t>ZOOM VIDEO COMMUNICATIONS-A</t>
  </si>
  <si>
    <t>Short-Term Euro-BTP Italian Government Bond</t>
  </si>
  <si>
    <t>MELI</t>
  </si>
  <si>
    <t>MERCADOLIBRE INC</t>
  </si>
  <si>
    <t>FEDEX CORPORATION</t>
  </si>
  <si>
    <t>FDX</t>
  </si>
  <si>
    <t>Leverage</t>
  </si>
  <si>
    <t>Leverage for Equities and Commodities</t>
  </si>
  <si>
    <t>CBOE Volatility Index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</si>
  <si>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</si>
  <si>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</si>
  <si>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</si>
  <si>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</si>
  <si>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</si>
  <si>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</si>
  <si>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</si>
  <si>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</si>
  <si>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</si>
  <si>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</si>
  <si>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</si>
  <si>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</si>
  <si>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DE</t>
  </si>
  <si>
    <t>DEERE &amp; CO</t>
  </si>
  <si>
    <t>ALB</t>
  </si>
  <si>
    <t>ALBEMARLE CORP</t>
  </si>
  <si>
    <t>GM</t>
  </si>
  <si>
    <t>GENERAL MOTORS CO</t>
  </si>
  <si>
    <t>QQQ</t>
  </si>
  <si>
    <t>INVESCO QQQ TRUST SERIES 1</t>
  </si>
  <si>
    <t>2823 SEHK</t>
  </si>
  <si>
    <t>ISHARES FTSE A50 CHINA</t>
  </si>
  <si>
    <t>TN Mar22'21 @ECBOT</t>
  </si>
  <si>
    <t>UB Mar22'21 @ECBOT</t>
  </si>
  <si>
    <t>ZB Mar22'21 @ECBOT</t>
  </si>
  <si>
    <t>ZF Mar31'21 @ECBOT</t>
  </si>
  <si>
    <t>ZN Mar22'21 @ECBOT</t>
  </si>
  <si>
    <t>ZT Mar31'21 @ECBOT</t>
  </si>
  <si>
    <t>CGB Mar22'21 @CDE</t>
  </si>
  <si>
    <t>Euro-BTP Italian Government Bond</t>
  </si>
  <si>
    <t>Euro Buxl (15 - 30 Year Bond)</t>
  </si>
  <si>
    <t>HG Jan27'21 @NYMEX</t>
  </si>
  <si>
    <t>NYMEX Copper Index</t>
  </si>
  <si>
    <t>PA Mar29'21 @NYMEX</t>
  </si>
  <si>
    <t>SCI Dec31'20 @SGX</t>
  </si>
  <si>
    <t>NG Jan'21 @NYMEX</t>
  </si>
  <si>
    <t>Henry Hub Natural Gas</t>
  </si>
  <si>
    <t>TSR20 Jan'21 @SGX</t>
  </si>
  <si>
    <t>SICOM Rubber</t>
  </si>
  <si>
    <t>KE Mar12'21 @ECBOT</t>
  </si>
  <si>
    <t>Hard Red Winter Wheat -KCBOT-</t>
  </si>
  <si>
    <t>ZS Mar12'21 @ECBOT</t>
  </si>
  <si>
    <t>Soybean Futures</t>
  </si>
  <si>
    <t>VIX Nov18'20 @CFE</t>
  </si>
  <si>
    <t>BTS Mar08'21 @DTB</t>
  </si>
  <si>
    <t>BTP Mar08'21 @DTB</t>
  </si>
  <si>
    <t>GBX Mar08'21 @DTB</t>
  </si>
  <si>
    <t>AH Jan20'21 @LMEOTC</t>
  </si>
  <si>
    <t>NI Jan20'21 @LMEOTC</t>
  </si>
  <si>
    <t>ZSLME Jan20'21 @LMEOTC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</si>
</sst>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66" fontId="8" fillId="0" borderId="1" xfId="3" applyNumberFormat="1" applyFont="1" applyBorder="1" applyProtection="1"/>
    <xf numFmtId="0" fontId="11" fillId="2" borderId="1" xfId="0" applyFont="1" applyFill="1" applyBorder="1" applyAlignment="1">
      <alignment vertical="center" wrapText="1"/>
    </xf>
    <xf numFmtId="0" fontId="11" fillId="2" borderId="1" xfId="2" applyFont="1" applyFill="1" applyBorder="1" applyAlignment="1">
      <alignment vertical="center" wrapText="1"/>
    </xf>
    <xf numFmtId="166" fontId="9" fillId="2" borderId="1" xfId="2" applyNumberFormat="1" applyFont="1" applyFill="1" applyBorder="1" applyAlignment="1">
      <alignment vertical="center" wrapText="1"/>
    </xf>
    <xf numFmtId="166" fontId="11" fillId="2" borderId="1" xfId="2" applyNumberFormat="1" applyFont="1" applyFill="1" applyBorder="1" applyAlignment="1">
      <alignment vertical="center" wrapText="1"/>
    </xf>
    <xf numFmtId="44" fontId="13" fillId="2" borderId="1" xfId="1" applyFont="1" applyFill="1" applyBorder="1"/>
    <xf numFmtId="44" fontId="13" fillId="2" borderId="1" xfId="1" applyFont="1" applyFill="1" applyBorder="1" applyAlignment="1">
      <alignment vertical="center" wrapText="1"/>
    </xf>
    <xf numFmtId="164" fontId="13" fillId="2" borderId="1" xfId="0" applyNumberFormat="1" applyFont="1" applyFill="1" applyBorder="1" applyAlignment="1">
      <alignment vertical="center"/>
    </xf>
    <xf numFmtId="164" fontId="13" fillId="2" borderId="1" xfId="0" applyNumberFormat="1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6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6" borderId="1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lden%20Horse%20FM\Desktop\IB_expor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_export"/>
    </sheetNames>
    <sheetDataSet>
      <sheetData sheetId="0">
        <row r="1">
          <cell r="B1" t="str">
            <v>Financial Instrument</v>
          </cell>
          <cell r="F1" t="str">
            <v>Position</v>
          </cell>
        </row>
        <row r="2">
          <cell r="B2" t="str">
            <v>2823 SEHK</v>
          </cell>
          <cell r="F2">
            <v>1270200</v>
          </cell>
        </row>
        <row r="3">
          <cell r="B3" t="str">
            <v>ALB</v>
          </cell>
          <cell r="F3">
            <v>5398</v>
          </cell>
        </row>
        <row r="4">
          <cell r="B4" t="str">
            <v>ALGN</v>
          </cell>
          <cell r="F4">
            <v>2864</v>
          </cell>
        </row>
        <row r="5">
          <cell r="B5" t="str">
            <v>CARR</v>
          </cell>
          <cell r="F5">
            <v>39635</v>
          </cell>
        </row>
        <row r="6">
          <cell r="B6" t="str">
            <v>DE</v>
          </cell>
          <cell r="F6">
            <v>5897</v>
          </cell>
        </row>
        <row r="7">
          <cell r="B7" t="str">
            <v>FCX</v>
          </cell>
          <cell r="F7">
            <v>59626</v>
          </cell>
        </row>
        <row r="8">
          <cell r="B8" t="str">
            <v>FDX</v>
          </cell>
          <cell r="F8">
            <v>5067</v>
          </cell>
        </row>
        <row r="9">
          <cell r="B9" t="str">
            <v>GM</v>
          </cell>
          <cell r="F9">
            <v>33806</v>
          </cell>
        </row>
        <row r="10">
          <cell r="B10" t="str">
            <v>GPS</v>
          </cell>
          <cell r="F10">
            <v>35324</v>
          </cell>
        </row>
        <row r="11">
          <cell r="B11" t="str">
            <v>IAU</v>
          </cell>
          <cell r="F11">
            <v>314400</v>
          </cell>
        </row>
        <row r="12">
          <cell r="B12" t="str">
            <v>JD</v>
          </cell>
          <cell r="F12">
            <v>17589</v>
          </cell>
        </row>
        <row r="13">
          <cell r="B13" t="str">
            <v>LB</v>
          </cell>
          <cell r="F13">
            <v>19532</v>
          </cell>
        </row>
        <row r="14">
          <cell r="B14" t="str">
            <v>MELI</v>
          </cell>
          <cell r="F14">
            <v>959</v>
          </cell>
        </row>
        <row r="15">
          <cell r="B15" t="str">
            <v>PWR</v>
          </cell>
          <cell r="F15">
            <v>10563</v>
          </cell>
        </row>
        <row r="16">
          <cell r="B16" t="str">
            <v>QQQ</v>
          </cell>
          <cell r="F16">
            <v>88194</v>
          </cell>
        </row>
        <row r="17">
          <cell r="B17" t="str">
            <v>TSLA</v>
          </cell>
          <cell r="F17">
            <v>2498</v>
          </cell>
        </row>
        <row r="18">
          <cell r="B18" t="str">
            <v>ZM</v>
          </cell>
          <cell r="F18">
            <v>3635</v>
          </cell>
        </row>
        <row r="19">
          <cell r="B19" t="str">
            <v>AH Dec16'20 @LMEOTC</v>
          </cell>
          <cell r="F19">
            <v>0</v>
          </cell>
        </row>
        <row r="20">
          <cell r="B20" t="str">
            <v>AH Jan20'21 @LMEOTC</v>
          </cell>
          <cell r="F20">
            <v>5</v>
          </cell>
        </row>
        <row r="21">
          <cell r="B21" t="str">
            <v>BTP Mar08'21 @DTB</v>
          </cell>
          <cell r="F21">
            <v>44</v>
          </cell>
        </row>
        <row r="22">
          <cell r="B22" t="str">
            <v>BTS Mar08'21 @DTB</v>
          </cell>
          <cell r="F22">
            <v>59</v>
          </cell>
        </row>
        <row r="23">
          <cell r="B23" t="str">
            <v>CGB Mar22'21 @CDE</v>
          </cell>
          <cell r="F23">
            <v>70</v>
          </cell>
        </row>
        <row r="24">
          <cell r="B24" t="str">
            <v>GBX Mar08'21 @DTB</v>
          </cell>
          <cell r="F24">
            <v>30</v>
          </cell>
        </row>
        <row r="25">
          <cell r="B25" t="str">
            <v>HG Jan27'21 @NYMEX</v>
          </cell>
          <cell r="F25">
            <v>3</v>
          </cell>
        </row>
        <row r="26">
          <cell r="B26" t="str">
            <v>KE Mar12'21 @ECBOT</v>
          </cell>
          <cell r="F26">
            <v>9</v>
          </cell>
        </row>
        <row r="27">
          <cell r="B27" t="str">
            <v>NG Jan'21 @NYMEX</v>
          </cell>
          <cell r="F27">
            <v>9</v>
          </cell>
        </row>
        <row r="28">
          <cell r="B28" t="str">
            <v>NI Dec16'20 @LMEOTC</v>
          </cell>
          <cell r="F28">
            <v>0</v>
          </cell>
        </row>
        <row r="29">
          <cell r="B29" t="str">
            <v>NI Jan20'21 @LMEOTC</v>
          </cell>
          <cell r="F29">
            <v>3</v>
          </cell>
        </row>
        <row r="30">
          <cell r="B30" t="str">
            <v>PA Mar29'21 @NYMEX</v>
          </cell>
          <cell r="F30">
            <v>1</v>
          </cell>
        </row>
        <row r="31">
          <cell r="B31" t="str">
            <v>SCI Dec31'20 @SGX</v>
          </cell>
          <cell r="F31">
            <v>19</v>
          </cell>
        </row>
        <row r="32">
          <cell r="B32" t="str">
            <v>TN Mar22'21 @ECBOT</v>
          </cell>
          <cell r="F32">
            <v>52</v>
          </cell>
        </row>
        <row r="33">
          <cell r="B33" t="str">
            <v>TSR20 Jan'21 @SGX</v>
          </cell>
          <cell r="F33">
            <v>34</v>
          </cell>
        </row>
        <row r="34">
          <cell r="B34" t="str">
            <v>UB Mar22'21 @ECBOT</v>
          </cell>
          <cell r="F34">
            <v>38</v>
          </cell>
        </row>
        <row r="35">
          <cell r="B35" t="str">
            <v>ZB Mar22'21 @ECBOT</v>
          </cell>
          <cell r="F35">
            <v>47</v>
          </cell>
        </row>
        <row r="36">
          <cell r="B36" t="str">
            <v>ZF Mar31'21 @ECBOT</v>
          </cell>
          <cell r="F36">
            <v>64</v>
          </cell>
        </row>
        <row r="37">
          <cell r="B37" t="str">
            <v>ZN Mar22'21 @ECBOT</v>
          </cell>
          <cell r="F37">
            <v>59</v>
          </cell>
        </row>
        <row r="38">
          <cell r="B38" t="str">
            <v>ZS Mar12'21 @ECBOT</v>
          </cell>
          <cell r="F38">
            <v>4</v>
          </cell>
        </row>
        <row r="39">
          <cell r="B39" t="str">
            <v>ZSLME Dec16'20 @LMEOTC</v>
          </cell>
          <cell r="F39">
            <v>0</v>
          </cell>
        </row>
        <row r="40">
          <cell r="B40" t="str">
            <v>ZSLME Jan20'21 @LMEOTC</v>
          </cell>
          <cell r="F40">
            <v>4</v>
          </cell>
        </row>
        <row r="41">
          <cell r="B41" t="str">
            <v>ZT Mar31'21 @ECBOT</v>
          </cell>
          <cell r="F41">
            <v>37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49" totalsRowCount="1" headerRowDxfId="20" dataDxfId="18" headerRowBorderDxfId="19" tableBorderDxfId="17" totalsRowBorderDxfId="16">
  <autoFilter ref="A10:H48" xr:uid="{00000000-0009-0000-0100-000001000000}"/>
  <tableColumns count="8">
    <tableColumn id="1" xr3:uid="{00000000-0010-0000-0000-000001000000}" name="IB Ticker" dataDxfId="15" totalsRowDxfId="14"/>
    <tableColumn id="2" xr3:uid="{00000000-0010-0000-0000-000002000000}" name="Financial Instrument" dataDxfId="13" totalsRowDxfId="12"/>
    <tableColumn id="5" xr3:uid="{00000000-0010-0000-0000-000005000000}" name="Previous Quantity" dataDxfId="11" totalsRowDxfId="10"/>
    <tableColumn id="4" xr3:uid="{00000000-0010-0000-0000-000004000000}" name="Current Quantity" dataDxfId="9" totalsRowDxfId="8"/>
    <tableColumn id="6" xr3:uid="{00000000-0010-0000-0000-000006000000}" name="Change" dataDxfId="7" totalsRowDxfId="6">
      <calculatedColumnFormula>Table1[[#This Row],[Current Quantity]]-Table1[[#This Row],[Previous Quantity]]</calculatedColumnFormula>
    </tableColumn>
    <tableColumn id="12" xr3:uid="{00000000-0010-0000-0000-00000C000000}" name="Last price" dataDxfId="5" totalsRowDxfId="4" dataCellStyle="Currency"/>
    <tableColumn id="13" xr3:uid="{00000000-0010-0000-0000-00000D000000}" name="Current Value Allocation" dataDxfId="3" totalsRowDxfId="2">
      <calculatedColumnFormula>Table1[[#This Row],[Last price]]*Table1[[#This Row],[Current Quantity]]</calculatedColumnFormula>
    </tableColumn>
    <tableColumn id="7" xr3:uid="{00000000-0010-0000-0000-000007000000}" name="Comments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zoomScale="115" zoomScaleNormal="115" workbookViewId="0">
      <selection activeCell="J11" sqref="J11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42578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65" t="s">
        <v>0</v>
      </c>
      <c r="B1" s="65"/>
      <c r="C1" s="60">
        <v>44173</v>
      </c>
      <c r="E1" s="1"/>
      <c r="F1" s="1"/>
      <c r="G1" s="11"/>
      <c r="H1" s="11"/>
    </row>
    <row r="2" spans="1:20" x14ac:dyDescent="0.25">
      <c r="A2" s="65" t="s">
        <v>45</v>
      </c>
      <c r="B2" s="65"/>
      <c r="C2" s="45">
        <v>4.8935767504025103</v>
      </c>
      <c r="E2" s="9"/>
      <c r="F2" s="9"/>
      <c r="G2" s="13"/>
      <c r="H2" s="12"/>
      <c r="K2" s="27"/>
      <c r="P2" s="27"/>
      <c r="S2" s="27"/>
    </row>
    <row r="3" spans="1:20" x14ac:dyDescent="0.25">
      <c r="A3" s="68" t="s">
        <v>46</v>
      </c>
      <c r="B3" s="68"/>
      <c r="C3" s="46">
        <v>2.0006924844899072</v>
      </c>
      <c r="E3" s="9"/>
      <c r="F3" s="9"/>
      <c r="G3" s="13"/>
      <c r="H3" s="12"/>
      <c r="P3" s="27"/>
    </row>
    <row r="4" spans="1:20" x14ac:dyDescent="0.25">
      <c r="A4" s="65" t="s">
        <v>35</v>
      </c>
      <c r="B4" s="65"/>
      <c r="C4" s="51">
        <v>28444537.629999999</v>
      </c>
      <c r="E4" s="9"/>
      <c r="F4" s="9"/>
      <c r="G4" s="10"/>
      <c r="H4" s="10"/>
      <c r="K4" s="27"/>
      <c r="P4" s="27"/>
      <c r="S4" s="27"/>
    </row>
    <row r="5" spans="1:20" x14ac:dyDescent="0.25">
      <c r="A5" s="65" t="s">
        <v>33</v>
      </c>
      <c r="B5" s="65"/>
      <c r="C5" s="40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65" t="s">
        <v>34</v>
      </c>
      <c r="B6" s="65"/>
      <c r="C6" s="40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66" t="s">
        <v>36</v>
      </c>
      <c r="B7" s="66"/>
      <c r="C7" s="47">
        <f>C4+C5-C6</f>
        <v>28444537.629999999</v>
      </c>
      <c r="E7" s="9"/>
      <c r="F7" s="9"/>
      <c r="G7" s="10"/>
      <c r="H7" s="10"/>
      <c r="P7" s="27"/>
    </row>
    <row r="8" spans="1:20" x14ac:dyDescent="0.25">
      <c r="A8" s="67" t="s">
        <v>30</v>
      </c>
      <c r="B8" s="67"/>
      <c r="C8" s="47">
        <f>SUM(G11:G190)</f>
        <v>139195528.02211732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2" t="s">
        <v>1</v>
      </c>
      <c r="B10" s="43" t="s">
        <v>8</v>
      </c>
      <c r="C10" s="36" t="s">
        <v>28</v>
      </c>
      <c r="D10" s="36" t="s">
        <v>9</v>
      </c>
      <c r="E10" s="24" t="s">
        <v>29</v>
      </c>
      <c r="F10" s="38" t="s">
        <v>37</v>
      </c>
      <c r="G10" s="25" t="s">
        <v>27</v>
      </c>
      <c r="H10" s="25" t="s">
        <v>2</v>
      </c>
      <c r="I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4" t="s">
        <v>11</v>
      </c>
      <c r="B11" s="44" t="s">
        <v>14</v>
      </c>
      <c r="C11" s="37">
        <v>2498</v>
      </c>
      <c r="D11" s="37">
        <v>2054</v>
      </c>
      <c r="E11" s="32">
        <f>Table1[[#This Row],[Current Quantity]]-Table1[[#This Row],[Previous Quantity]]</f>
        <v>-444</v>
      </c>
      <c r="F11" s="39">
        <v>665.15012009607688</v>
      </c>
      <c r="G11" s="33">
        <f>Table1[[#This Row],[Last price]]*Table1[[#This Row],[Current Quantity]]</f>
        <v>1366218.346677342</v>
      </c>
      <c r="H11" s="3"/>
      <c r="J11" s="2">
        <f>INDEX([1]IB_export!$F:$F,MATCH(Table1[[#This Row],[IB Ticker]],[1]IB_export!$B:$B,0))</f>
        <v>2498</v>
      </c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4" t="s">
        <v>12</v>
      </c>
      <c r="B12" s="44" t="s">
        <v>31</v>
      </c>
      <c r="C12" s="37">
        <v>17589</v>
      </c>
      <c r="D12" s="37">
        <v>0</v>
      </c>
      <c r="E12" s="32">
        <f>Table1[[#This Row],[Current Quantity]]-Table1[[#This Row],[Previous Quantity]]</f>
        <v>-17589</v>
      </c>
      <c r="F12" s="39">
        <v>84.149980101199617</v>
      </c>
      <c r="G12" s="33">
        <f>Table1[[#This Row],[Last price]]*Table1[[#This Row],[Current Quantity]]</f>
        <v>0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ht="25.5" x14ac:dyDescent="0.25">
      <c r="A13" s="44" t="s">
        <v>38</v>
      </c>
      <c r="B13" s="44" t="s">
        <v>39</v>
      </c>
      <c r="C13" s="37">
        <v>3635</v>
      </c>
      <c r="D13" s="37">
        <v>3364</v>
      </c>
      <c r="E13" s="16">
        <f>Table1[[#This Row],[Current Quantity]]-Table1[[#This Row],[Previous Quantity]]</f>
        <v>-271</v>
      </c>
      <c r="F13" s="39">
        <v>406</v>
      </c>
      <c r="G13" s="35">
        <f>Table1[[#This Row],[Last price]]*Table1[[#This Row],[Current Quantity]]</f>
        <v>1365784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4" t="s">
        <v>41</v>
      </c>
      <c r="B14" s="44" t="s">
        <v>42</v>
      </c>
      <c r="C14" s="53">
        <v>959</v>
      </c>
      <c r="D14" s="53">
        <v>0</v>
      </c>
      <c r="E14" s="16">
        <f>Table1[[#This Row],[Current Quantity]]-Table1[[#This Row],[Previous Quantity]]</f>
        <v>-959</v>
      </c>
      <c r="F14" s="54">
        <v>1575.599582898853</v>
      </c>
      <c r="G14" s="35">
        <f>Table1[[#This Row],[Last price]]*Table1[[#This Row],[Current Quantity]]</f>
        <v>0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x14ac:dyDescent="0.25">
      <c r="A15" s="44" t="s">
        <v>44</v>
      </c>
      <c r="B15" s="44" t="s">
        <v>43</v>
      </c>
      <c r="C15" s="53">
        <v>5067</v>
      </c>
      <c r="D15" s="53">
        <v>4599</v>
      </c>
      <c r="E15" s="16">
        <f>Table1[[#This Row],[Current Quantity]]-Table1[[#This Row],[Previous Quantity]]</f>
        <v>-468</v>
      </c>
      <c r="F15" s="54">
        <v>297</v>
      </c>
      <c r="G15" s="35">
        <f>Table1[[#This Row],[Last price]]*Table1[[#This Row],[Current Quantity]]</f>
        <v>1365903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44" t="s">
        <v>48</v>
      </c>
      <c r="B16" s="44" t="s">
        <v>49</v>
      </c>
      <c r="C16" s="53">
        <v>59626</v>
      </c>
      <c r="D16" s="53">
        <v>56373</v>
      </c>
      <c r="E16" s="16">
        <f>Table1[[#This Row],[Current Quantity]]-Table1[[#This Row],[Previous Quantity]]</f>
        <v>-3253</v>
      </c>
      <c r="F16" s="55">
        <v>24.230000335424144</v>
      </c>
      <c r="G16" s="35">
        <f>Table1[[#This Row],[Last price]]*Table1[[#This Row],[Current Quantity]]</f>
        <v>1365917.8089088653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44" t="s">
        <v>50</v>
      </c>
      <c r="B17" s="44" t="s">
        <v>51</v>
      </c>
      <c r="C17" s="53">
        <v>19532</v>
      </c>
      <c r="D17" s="53">
        <v>16972</v>
      </c>
      <c r="E17" s="16">
        <f>Table1[[#This Row],[Current Quantity]]-Table1[[#This Row],[Previous Quantity]]</f>
        <v>-2560</v>
      </c>
      <c r="F17" s="55">
        <v>40.240016383370879</v>
      </c>
      <c r="G17" s="35">
        <f>Table1[[#This Row],[Last price]]*Table1[[#This Row],[Current Quantity]]</f>
        <v>682953.5580585706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x14ac:dyDescent="0.25">
      <c r="A18" s="61" t="s">
        <v>52</v>
      </c>
      <c r="B18" s="61" t="s">
        <v>53</v>
      </c>
      <c r="C18" s="53">
        <v>2864</v>
      </c>
      <c r="D18" s="53">
        <v>2638</v>
      </c>
      <c r="E18" s="16">
        <f>Table1[[#This Row],[Current Quantity]]-Table1[[#This Row],[Previous Quantity]]</f>
        <v>-226</v>
      </c>
      <c r="F18" s="55">
        <v>517.71019553072631</v>
      </c>
      <c r="G18" s="35">
        <f>Table1[[#This Row],[Last price]]*Table1[[#This Row],[Current Quantity]]</f>
        <v>1365719.4958100561</v>
      </c>
      <c r="H18" s="3"/>
      <c r="I18" s="2"/>
      <c r="J18" s="2"/>
      <c r="O18" s="34"/>
      <c r="P18" s="34"/>
    </row>
    <row r="19" spans="1:20" x14ac:dyDescent="0.25">
      <c r="A19" s="61" t="s">
        <v>54</v>
      </c>
      <c r="B19" s="61" t="s">
        <v>55</v>
      </c>
      <c r="C19" s="53">
        <v>35324</v>
      </c>
      <c r="D19" s="53">
        <v>32109</v>
      </c>
      <c r="E19" s="16">
        <f>Table1[[#This Row],[Current Quantity]]-Table1[[#This Row],[Previous Quantity]]</f>
        <v>-3215</v>
      </c>
      <c r="F19" s="55">
        <v>21.270014720869664</v>
      </c>
      <c r="G19" s="35">
        <f>Table1[[#This Row],[Last price]]*Table1[[#This Row],[Current Quantity]]</f>
        <v>682958.90267240407</v>
      </c>
      <c r="H19" s="19"/>
      <c r="J19" s="2"/>
    </row>
    <row r="20" spans="1:20" x14ac:dyDescent="0.25">
      <c r="A20" s="61" t="s">
        <v>56</v>
      </c>
      <c r="B20" s="61" t="s">
        <v>57</v>
      </c>
      <c r="C20" s="53">
        <v>39635</v>
      </c>
      <c r="D20" s="53">
        <v>37077</v>
      </c>
      <c r="E20" s="16">
        <f>Table1[[#This Row],[Current Quantity]]-Table1[[#This Row],[Previous Quantity]]</f>
        <v>-2558</v>
      </c>
      <c r="F20" s="55">
        <v>36.839989907909676</v>
      </c>
      <c r="G20" s="35">
        <f>Table1[[#This Row],[Last price]]*Table1[[#This Row],[Current Quantity]]</f>
        <v>1365916.305815567</v>
      </c>
      <c r="H20" s="19"/>
      <c r="J20" s="2"/>
    </row>
    <row r="21" spans="1:20" x14ac:dyDescent="0.25">
      <c r="A21" s="61" t="s">
        <v>58</v>
      </c>
      <c r="B21" s="61" t="s">
        <v>59</v>
      </c>
      <c r="C21" s="53">
        <v>10563</v>
      </c>
      <c r="D21" s="53">
        <v>9550</v>
      </c>
      <c r="E21" s="16">
        <f>Table1[[#This Row],[Current Quantity]]-Table1[[#This Row],[Previous Quantity]]</f>
        <v>-1013</v>
      </c>
      <c r="F21" s="55">
        <v>71.509987692890277</v>
      </c>
      <c r="G21" s="35">
        <f>Table1[[#This Row],[Last price]]*Table1[[#This Row],[Current Quantity]]</f>
        <v>682920.38246710214</v>
      </c>
      <c r="H21" s="19"/>
      <c r="J21" s="2"/>
    </row>
    <row r="22" spans="1:20" x14ac:dyDescent="0.25">
      <c r="A22" s="61" t="s">
        <v>60</v>
      </c>
      <c r="B22" s="61" t="s">
        <v>61</v>
      </c>
      <c r="C22" s="53">
        <v>5897</v>
      </c>
      <c r="D22" s="53">
        <v>5420</v>
      </c>
      <c r="E22" s="16">
        <f>Table1[[#This Row],[Current Quantity]]-Table1[[#This Row],[Previous Quantity]]</f>
        <v>-477</v>
      </c>
      <c r="F22" s="55">
        <v>252.01000508733253</v>
      </c>
      <c r="G22" s="35">
        <f>Table1[[#This Row],[Last price]]*Table1[[#This Row],[Current Quantity]]</f>
        <v>1365894.2275733424</v>
      </c>
      <c r="H22" s="19"/>
      <c r="J22" s="2"/>
    </row>
    <row r="23" spans="1:20" x14ac:dyDescent="0.25">
      <c r="A23" s="61" t="s">
        <v>62</v>
      </c>
      <c r="B23" s="61" t="s">
        <v>63</v>
      </c>
      <c r="C23" s="53">
        <v>5398</v>
      </c>
      <c r="D23" s="53">
        <v>4878</v>
      </c>
      <c r="E23" s="16">
        <f>Table1[[#This Row],[Current Quantity]]-Table1[[#This Row],[Previous Quantity]]</f>
        <v>-520</v>
      </c>
      <c r="F23" s="55">
        <v>140</v>
      </c>
      <c r="G23" s="35">
        <f>Table1[[#This Row],[Last price]]*Table1[[#This Row],[Current Quantity]]</f>
        <v>682920</v>
      </c>
      <c r="H23" s="19"/>
      <c r="J23" s="2"/>
    </row>
    <row r="24" spans="1:20" x14ac:dyDescent="0.25">
      <c r="A24" s="61" t="s">
        <v>64</v>
      </c>
      <c r="B24" s="61" t="s">
        <v>65</v>
      </c>
      <c r="C24" s="53">
        <v>33806</v>
      </c>
      <c r="D24" s="53">
        <v>31093</v>
      </c>
      <c r="E24" s="16">
        <f>Table1[[#This Row],[Current Quantity]]-Table1[[#This Row],[Previous Quantity]]</f>
        <v>-2713</v>
      </c>
      <c r="F24" s="55">
        <v>43.930012423830092</v>
      </c>
      <c r="G24" s="35">
        <f>Table1[[#This Row],[Last price]]*Table1[[#This Row],[Current Quantity]]</f>
        <v>1365915.8762941491</v>
      </c>
      <c r="H24" s="19"/>
      <c r="J24" s="2"/>
    </row>
    <row r="25" spans="1:20" ht="25.5" x14ac:dyDescent="0.25">
      <c r="A25" s="61" t="s">
        <v>66</v>
      </c>
      <c r="B25" s="61" t="s">
        <v>67</v>
      </c>
      <c r="C25" s="23">
        <v>88194</v>
      </c>
      <c r="D25" s="3">
        <v>103812</v>
      </c>
      <c r="E25" s="16">
        <f>Table1[[#This Row],[Current Quantity]]-Table1[[#This Row],[Previous Quantity]]</f>
        <v>15618</v>
      </c>
      <c r="F25" s="41">
        <v>307.01001201895821</v>
      </c>
      <c r="G25" s="35">
        <f>Table1[[#This Row],[Last price]]*Table1[[#This Row],[Current Quantity]]</f>
        <v>31871323.367712088</v>
      </c>
      <c r="H25" s="19"/>
    </row>
    <row r="26" spans="1:20" x14ac:dyDescent="0.25">
      <c r="A26" s="52" t="s">
        <v>68</v>
      </c>
      <c r="B26" s="61" t="s">
        <v>69</v>
      </c>
      <c r="C26" s="23">
        <v>1270200</v>
      </c>
      <c r="D26" s="3">
        <v>1294100</v>
      </c>
      <c r="E26" s="16">
        <f>Table1[[#This Row],[Current Quantity]]-Table1[[#This Row],[Previous Quantity]]</f>
        <v>23900</v>
      </c>
      <c r="F26" s="41">
        <v>2.5131987088647456</v>
      </c>
      <c r="G26" s="35">
        <f>Table1[[#This Row],[Last price]]*Table1[[#This Row],[Current Quantity]]</f>
        <v>3252330.4491418675</v>
      </c>
      <c r="H26" s="19"/>
    </row>
    <row r="27" spans="1:20" x14ac:dyDescent="0.25">
      <c r="A27" s="62" t="s">
        <v>13</v>
      </c>
      <c r="B27" s="62" t="s">
        <v>32</v>
      </c>
      <c r="C27" s="19">
        <v>314400</v>
      </c>
      <c r="D27" s="19">
        <v>313386</v>
      </c>
      <c r="E27" s="48">
        <f>Table1[[#This Row],[Current Quantity]]-Table1[[#This Row],[Previous Quantity]]</f>
        <v>-1014</v>
      </c>
      <c r="F27" s="49">
        <v>17.79</v>
      </c>
      <c r="G27" s="50">
        <f>Table1[[#This Row],[Last price]]*Table1[[#This Row],[Current Quantity]]</f>
        <v>5575136.9399999995</v>
      </c>
      <c r="H27" s="19"/>
    </row>
    <row r="28" spans="1:20" ht="26.25" x14ac:dyDescent="0.25">
      <c r="A28" s="63" t="s">
        <v>70</v>
      </c>
      <c r="B28" s="64" t="s">
        <v>20</v>
      </c>
      <c r="C28" s="23">
        <v>52</v>
      </c>
      <c r="D28" s="3">
        <v>53</v>
      </c>
      <c r="E28" s="16">
        <f>Table1[[#This Row],[Current Quantity]]-Table1[[#This Row],[Previous Quantity]]</f>
        <v>1</v>
      </c>
      <c r="F28" s="57">
        <v>155853.30769230769</v>
      </c>
      <c r="G28" s="59">
        <f>Table1[[#This Row],[Last price]]*Table1[[#This Row],[Current Quantity]]</f>
        <v>8260225.307692307</v>
      </c>
      <c r="H28" s="19"/>
    </row>
    <row r="29" spans="1:20" ht="26.25" x14ac:dyDescent="0.25">
      <c r="A29" s="63" t="s">
        <v>71</v>
      </c>
      <c r="B29" s="64" t="s">
        <v>21</v>
      </c>
      <c r="C29" s="23">
        <v>38</v>
      </c>
      <c r="D29" s="3">
        <v>39</v>
      </c>
      <c r="E29" s="16">
        <f>Table1[[#This Row],[Current Quantity]]-Table1[[#This Row],[Previous Quantity]]</f>
        <v>1</v>
      </c>
      <c r="F29" s="57">
        <v>211301.34210526315</v>
      </c>
      <c r="G29" s="59">
        <f>Table1[[#This Row],[Last price]]*Table1[[#This Row],[Current Quantity]]</f>
        <v>8240752.3421052629</v>
      </c>
      <c r="H29" s="19"/>
    </row>
    <row r="30" spans="1:20" ht="26.25" x14ac:dyDescent="0.25">
      <c r="A30" s="63" t="s">
        <v>72</v>
      </c>
      <c r="B30" s="64" t="s">
        <v>22</v>
      </c>
      <c r="C30" s="23">
        <v>47</v>
      </c>
      <c r="D30" s="3">
        <v>48</v>
      </c>
      <c r="E30" s="16">
        <f>Table1[[#This Row],[Current Quantity]]-Table1[[#This Row],[Previous Quantity]]</f>
        <v>1</v>
      </c>
      <c r="F30" s="57">
        <v>172393.74468085106</v>
      </c>
      <c r="G30" s="59">
        <f>Table1[[#This Row],[Last price]]*Table1[[#This Row],[Current Quantity]]</f>
        <v>8274899.7446808508</v>
      </c>
      <c r="H30" s="19"/>
    </row>
    <row r="31" spans="1:20" ht="26.25" x14ac:dyDescent="0.25">
      <c r="A31" s="63" t="s">
        <v>73</v>
      </c>
      <c r="B31" s="64" t="s">
        <v>23</v>
      </c>
      <c r="C31" s="23">
        <v>64</v>
      </c>
      <c r="D31" s="3">
        <v>65</v>
      </c>
      <c r="E31" s="16">
        <f>Table1[[#This Row],[Current Quantity]]-Table1[[#This Row],[Previous Quantity]]</f>
        <v>1</v>
      </c>
      <c r="F31" s="57">
        <v>125882.40625</v>
      </c>
      <c r="G31" s="59">
        <f>Table1[[#This Row],[Last price]]*Table1[[#This Row],[Current Quantity]]</f>
        <v>8182356.40625</v>
      </c>
      <c r="H31" s="19"/>
    </row>
    <row r="32" spans="1:20" ht="26.25" x14ac:dyDescent="0.25">
      <c r="A32" s="63" t="s">
        <v>74</v>
      </c>
      <c r="B32" s="64" t="s">
        <v>24</v>
      </c>
      <c r="C32" s="23">
        <v>59</v>
      </c>
      <c r="D32" s="3">
        <v>60</v>
      </c>
      <c r="E32" s="16">
        <f>Table1[[#This Row],[Current Quantity]]-Table1[[#This Row],[Previous Quantity]]</f>
        <v>1</v>
      </c>
      <c r="F32" s="57">
        <v>137683.5254237288</v>
      </c>
      <c r="G32" s="59">
        <f>Table1[[#This Row],[Last price]]*Table1[[#This Row],[Current Quantity]]</f>
        <v>8261011.5254237279</v>
      </c>
      <c r="H32" s="19"/>
    </row>
    <row r="33" spans="1:8" ht="26.25" x14ac:dyDescent="0.25">
      <c r="A33" s="63" t="s">
        <v>75</v>
      </c>
      <c r="B33" s="64" t="s">
        <v>26</v>
      </c>
      <c r="C33" s="23">
        <v>37</v>
      </c>
      <c r="D33" s="3">
        <v>37</v>
      </c>
      <c r="E33" s="16">
        <f>Table1[[#This Row],[Current Quantity]]-Table1[[#This Row],[Previous Quantity]]</f>
        <v>0</v>
      </c>
      <c r="F33" s="57">
        <v>220835.94594594595</v>
      </c>
      <c r="G33" s="59">
        <f>Table1[[#This Row],[Last price]]*Table1[[#This Row],[Current Quantity]]</f>
        <v>8170930</v>
      </c>
      <c r="H33" s="19"/>
    </row>
    <row r="34" spans="1:8" ht="25.5" x14ac:dyDescent="0.25">
      <c r="A34" s="61" t="s">
        <v>76</v>
      </c>
      <c r="B34" s="61" t="s">
        <v>16</v>
      </c>
      <c r="C34" s="19">
        <v>70</v>
      </c>
      <c r="D34" s="19">
        <v>71</v>
      </c>
      <c r="E34" s="48">
        <f>Table1[[#This Row],[Current Quantity]]-Table1[[#This Row],[Previous Quantity]]</f>
        <v>1</v>
      </c>
      <c r="F34" s="56">
        <v>115667.57142857143</v>
      </c>
      <c r="G34" s="58">
        <f>Table1[[#This Row],[Last price]]*Table1[[#This Row],[Current Quantity]]</f>
        <v>8212397.5714285718</v>
      </c>
      <c r="H34" s="19"/>
    </row>
    <row r="35" spans="1:8" ht="25.5" x14ac:dyDescent="0.25">
      <c r="A35" s="61" t="s">
        <v>92</v>
      </c>
      <c r="B35" s="61" t="s">
        <v>40</v>
      </c>
      <c r="C35" s="23">
        <v>59</v>
      </c>
      <c r="D35" s="3">
        <v>60</v>
      </c>
      <c r="E35" s="16">
        <f>Table1[[#This Row],[Current Quantity]]-Table1[[#This Row],[Previous Quantity]]</f>
        <v>1</v>
      </c>
      <c r="F35" s="57">
        <v>137234.44067796611</v>
      </c>
      <c r="G35" s="59">
        <f>Table1[[#This Row],[Last price]]*Table1[[#This Row],[Current Quantity]]</f>
        <v>8234066.4406779669</v>
      </c>
      <c r="H35" s="19"/>
    </row>
    <row r="36" spans="1:8" ht="25.5" x14ac:dyDescent="0.25">
      <c r="A36" s="61" t="s">
        <v>93</v>
      </c>
      <c r="B36" s="61" t="s">
        <v>77</v>
      </c>
      <c r="C36" s="23">
        <v>44</v>
      </c>
      <c r="D36" s="3">
        <v>45</v>
      </c>
      <c r="E36" s="16">
        <f>Table1[[#This Row],[Current Quantity]]-Table1[[#This Row],[Previous Quantity]]</f>
        <v>1</v>
      </c>
      <c r="F36" s="57">
        <v>183571.02272727274</v>
      </c>
      <c r="G36" s="59">
        <f>Table1[[#This Row],[Last price]]*Table1[[#This Row],[Current Quantity]]</f>
        <v>8260696.0227272734</v>
      </c>
      <c r="H36" s="19"/>
    </row>
    <row r="37" spans="1:8" ht="25.5" x14ac:dyDescent="0.25">
      <c r="A37" s="61" t="s">
        <v>94</v>
      </c>
      <c r="B37" s="61" t="s">
        <v>78</v>
      </c>
      <c r="C37" s="23">
        <v>30</v>
      </c>
      <c r="D37" s="3">
        <v>30</v>
      </c>
      <c r="E37" s="16">
        <f>Table1[[#This Row],[Current Quantity]]-Table1[[#This Row],[Previous Quantity]]</f>
        <v>0</v>
      </c>
      <c r="F37" s="57">
        <v>272980.66666666669</v>
      </c>
      <c r="G37" s="59">
        <f>Table1[[#This Row],[Last price]]*Table1[[#This Row],[Current Quantity]]</f>
        <v>8189420.0000000009</v>
      </c>
      <c r="H37" s="19"/>
    </row>
    <row r="38" spans="1:8" ht="25.5" x14ac:dyDescent="0.25">
      <c r="A38" s="61" t="s">
        <v>95</v>
      </c>
      <c r="B38" s="61" t="s">
        <v>15</v>
      </c>
      <c r="C38" s="23">
        <v>5</v>
      </c>
      <c r="D38" s="3">
        <v>5</v>
      </c>
      <c r="E38" s="16">
        <f>Table1[[#This Row],[Current Quantity]]-Table1[[#This Row],[Previous Quantity]]</f>
        <v>0</v>
      </c>
      <c r="F38" s="41">
        <v>49891.8</v>
      </c>
      <c r="G38" s="35">
        <f>Table1[[#This Row],[Last price]]*Table1[[#This Row],[Current Quantity]]</f>
        <v>249459</v>
      </c>
      <c r="H38" s="19"/>
    </row>
    <row r="39" spans="1:8" ht="25.5" x14ac:dyDescent="0.25">
      <c r="A39" s="61" t="s">
        <v>79</v>
      </c>
      <c r="B39" s="61" t="s">
        <v>80</v>
      </c>
      <c r="C39" s="23">
        <v>3</v>
      </c>
      <c r="D39" s="3">
        <v>3</v>
      </c>
      <c r="E39" s="16">
        <f>Table1[[#This Row],[Current Quantity]]-Table1[[#This Row],[Previous Quantity]]</f>
        <v>0</v>
      </c>
      <c r="F39" s="41">
        <v>86726.666666666672</v>
      </c>
      <c r="G39" s="35">
        <f>Table1[[#This Row],[Last price]]*Table1[[#This Row],[Current Quantity]]</f>
        <v>260180</v>
      </c>
      <c r="H39" s="19"/>
    </row>
    <row r="40" spans="1:8" ht="25.5" x14ac:dyDescent="0.25">
      <c r="A40" s="61" t="s">
        <v>96</v>
      </c>
      <c r="B40" s="61" t="s">
        <v>17</v>
      </c>
      <c r="C40" s="23">
        <v>3</v>
      </c>
      <c r="D40" s="3">
        <v>3</v>
      </c>
      <c r="E40" s="16">
        <f>Table1[[#This Row],[Current Quantity]]-Table1[[#This Row],[Previous Quantity]]</f>
        <v>0</v>
      </c>
      <c r="F40" s="41">
        <v>98180.666666666672</v>
      </c>
      <c r="G40" s="35">
        <f>Table1[[#This Row],[Last price]]*Table1[[#This Row],[Current Quantity]]</f>
        <v>294542</v>
      </c>
      <c r="H40" s="19"/>
    </row>
    <row r="41" spans="1:8" ht="25.5" x14ac:dyDescent="0.25">
      <c r="A41" s="61" t="s">
        <v>81</v>
      </c>
      <c r="B41" s="61" t="s">
        <v>18</v>
      </c>
      <c r="C41" s="23">
        <v>1</v>
      </c>
      <c r="D41" s="3">
        <v>1</v>
      </c>
      <c r="E41" s="16">
        <f>Table1[[#This Row],[Current Quantity]]-Table1[[#This Row],[Previous Quantity]]</f>
        <v>0</v>
      </c>
      <c r="F41" s="41">
        <v>232320</v>
      </c>
      <c r="G41" s="35">
        <f>Table1[[#This Row],[Last price]]*Table1[[#This Row],[Current Quantity]]</f>
        <v>232320</v>
      </c>
      <c r="H41" s="19"/>
    </row>
    <row r="42" spans="1:8" x14ac:dyDescent="0.25">
      <c r="A42" s="61" t="s">
        <v>82</v>
      </c>
      <c r="B42" s="61" t="s">
        <v>19</v>
      </c>
      <c r="C42" s="23">
        <v>19</v>
      </c>
      <c r="D42" s="3">
        <v>19</v>
      </c>
      <c r="E42" s="16">
        <f>Table1[[#This Row],[Current Quantity]]-Table1[[#This Row],[Previous Quantity]]</f>
        <v>0</v>
      </c>
      <c r="F42" s="41">
        <v>14593.105263157895</v>
      </c>
      <c r="G42" s="35">
        <f>Table1[[#This Row],[Last price]]*Table1[[#This Row],[Current Quantity]]</f>
        <v>277269</v>
      </c>
      <c r="H42" s="19"/>
    </row>
    <row r="43" spans="1:8" ht="26.25" x14ac:dyDescent="0.25">
      <c r="A43" s="64" t="s">
        <v>97</v>
      </c>
      <c r="B43" s="64" t="s">
        <v>25</v>
      </c>
      <c r="C43" s="23">
        <v>4</v>
      </c>
      <c r="D43" s="3">
        <v>4</v>
      </c>
      <c r="E43" s="16">
        <f>Table1[[#This Row],[Current Quantity]]-Table1[[#This Row],[Previous Quantity]]</f>
        <v>0</v>
      </c>
      <c r="F43" s="41">
        <v>69323</v>
      </c>
      <c r="G43" s="35">
        <f>Table1[[#This Row],[Last price]]*Table1[[#This Row],[Current Quantity]]</f>
        <v>277292</v>
      </c>
      <c r="H43" s="19"/>
    </row>
    <row r="44" spans="1:8" x14ac:dyDescent="0.25">
      <c r="A44" s="61" t="s">
        <v>83</v>
      </c>
      <c r="B44" s="61" t="s">
        <v>84</v>
      </c>
      <c r="C44" s="23">
        <v>9</v>
      </c>
      <c r="D44" s="3">
        <v>9</v>
      </c>
      <c r="E44" s="16">
        <f>Table1[[#This Row],[Current Quantity]]-Table1[[#This Row],[Previous Quantity]]</f>
        <v>0</v>
      </c>
      <c r="F44" s="41">
        <v>24370</v>
      </c>
      <c r="G44" s="35">
        <f>Table1[[#This Row],[Last price]]*Table1[[#This Row],[Current Quantity]]</f>
        <v>219330</v>
      </c>
      <c r="H44" s="19"/>
    </row>
    <row r="45" spans="1:8" x14ac:dyDescent="0.25">
      <c r="A45" s="61" t="s">
        <v>85</v>
      </c>
      <c r="B45" s="61" t="s">
        <v>86</v>
      </c>
      <c r="C45" s="23">
        <v>34</v>
      </c>
      <c r="D45" s="3">
        <v>34</v>
      </c>
      <c r="E45" s="16">
        <f>Table1[[#This Row],[Current Quantity]]-Table1[[#This Row],[Previous Quantity]]</f>
        <v>0</v>
      </c>
      <c r="F45" s="41">
        <v>7810</v>
      </c>
      <c r="G45" s="35">
        <f>Table1[[#This Row],[Last price]]*Table1[[#This Row],[Current Quantity]]</f>
        <v>265540</v>
      </c>
      <c r="H45" s="19"/>
    </row>
    <row r="46" spans="1:8" ht="25.5" x14ac:dyDescent="0.25">
      <c r="A46" s="61" t="s">
        <v>87</v>
      </c>
      <c r="B46" s="61" t="s">
        <v>88</v>
      </c>
      <c r="C46" s="19">
        <v>9</v>
      </c>
      <c r="D46" s="19">
        <v>9</v>
      </c>
      <c r="E46" s="48">
        <f>Table1[[#This Row],[Current Quantity]]-Table1[[#This Row],[Previous Quantity]]</f>
        <v>0</v>
      </c>
      <c r="F46" s="49">
        <v>27050.888888888891</v>
      </c>
      <c r="G46" s="50">
        <f>Table1[[#This Row],[Last price]]*Table1[[#This Row],[Current Quantity]]</f>
        <v>243458</v>
      </c>
      <c r="H46" s="19"/>
    </row>
    <row r="47" spans="1:8" ht="25.5" x14ac:dyDescent="0.25">
      <c r="A47" s="61" t="s">
        <v>89</v>
      </c>
      <c r="B47" s="61" t="s">
        <v>90</v>
      </c>
      <c r="C47" s="23">
        <v>4</v>
      </c>
      <c r="D47" s="3">
        <v>4</v>
      </c>
      <c r="E47" s="16">
        <f>Table1[[#This Row],[Current Quantity]]-Table1[[#This Row],[Previous Quantity]]</f>
        <v>0</v>
      </c>
      <c r="F47" s="41">
        <v>57892.5</v>
      </c>
      <c r="G47" s="35">
        <f>Table1[[#This Row],[Last price]]*Table1[[#This Row],[Current Quantity]]</f>
        <v>231570</v>
      </c>
      <c r="H47" s="19"/>
    </row>
    <row r="48" spans="1:8" x14ac:dyDescent="0.25">
      <c r="A48" s="62" t="s">
        <v>91</v>
      </c>
      <c r="B48" s="62" t="s">
        <v>47</v>
      </c>
      <c r="C48" s="23">
        <v>0</v>
      </c>
      <c r="D48" s="3">
        <v>0</v>
      </c>
      <c r="E48" s="16">
        <f>Table1[[#This Row],[Current Quantity]]-Table1[[#This Row],[Previous Quantity]]</f>
        <v>0</v>
      </c>
      <c r="F48" s="41">
        <v>0</v>
      </c>
      <c r="G48" s="35">
        <f>Table1[[#This Row],[Last price]]*Table1[[#This Row],[Current Quantity]]</f>
        <v>0</v>
      </c>
      <c r="H48" s="19"/>
    </row>
    <row r="49" spans="1:8" x14ac:dyDescent="0.25">
      <c r="A49" s="3"/>
      <c r="B49" s="3"/>
      <c r="C49" s="23"/>
      <c r="D49" s="3"/>
      <c r="E49" s="16"/>
      <c r="F49" s="3"/>
      <c r="G49" s="15"/>
      <c r="H49" s="19"/>
    </row>
    <row r="50" spans="1:8" x14ac:dyDescent="0.25">
      <c r="A50" s="28"/>
      <c r="B50" s="28"/>
      <c r="C50" s="29"/>
      <c r="D50" s="28"/>
      <c r="E50" s="30"/>
      <c r="F50" s="28"/>
      <c r="G50" s="31"/>
      <c r="H50" s="10"/>
    </row>
    <row r="51" spans="1:8" x14ac:dyDescent="0.25">
      <c r="A51" s="4" t="s">
        <v>3</v>
      </c>
      <c r="C51" s="8"/>
      <c r="D51" s="14" t="s">
        <v>10</v>
      </c>
      <c r="E51" s="17"/>
      <c r="F51" s="1"/>
      <c r="G51" s="1"/>
      <c r="H51" s="4" t="s">
        <v>6</v>
      </c>
    </row>
    <row r="52" spans="1:8" x14ac:dyDescent="0.25">
      <c r="A52" s="4" t="s">
        <v>4</v>
      </c>
      <c r="C52" s="8"/>
      <c r="D52" s="14" t="s">
        <v>5</v>
      </c>
      <c r="E52" s="17"/>
      <c r="F52" s="1"/>
      <c r="G52" s="1"/>
      <c r="H52" s="4" t="s">
        <v>7</v>
      </c>
    </row>
    <row r="53" spans="1:8" x14ac:dyDescent="0.25">
      <c r="A53" s="5"/>
      <c r="E53" s="17"/>
      <c r="F53" s="1"/>
      <c r="G53" s="1"/>
    </row>
    <row r="54" spans="1:8" x14ac:dyDescent="0.25">
      <c r="A54" s="6"/>
      <c r="D54" s="6"/>
      <c r="E54" s="17"/>
      <c r="F54" s="1"/>
      <c r="G54" s="1"/>
      <c r="H54" s="7"/>
    </row>
    <row r="56" spans="1:8" x14ac:dyDescent="0.25">
      <c r="A56" s="14"/>
    </row>
    <row r="57" spans="1:8" x14ac:dyDescent="0.25">
      <c r="A57" s="14"/>
    </row>
    <row r="59" spans="1:8" x14ac:dyDescent="0.25">
      <c r="A59" s="5"/>
    </row>
    <row r="66" spans="8:8" x14ac:dyDescent="0.25">
      <c r="H66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2020-12-08T10:27:34Z</cp:lastPrinted>
  <dcterms:created xsi:type="dcterms:W3CDTF">2020-06-30T03:42:56Z</dcterms:created>
  <dcterms:modified xsi:type="dcterms:W3CDTF">2020-12-09T01:59:02Z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