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xiaomanli/Dropbox/Volatility modelling/GH Macro/Investment Thesis/"/>
    </mc:Choice>
  </mc:AlternateContent>
  <xr:revisionPtr revIDLastSave="0" documentId="13_ncr:1_{93AAD970-756D-0248-8D53-EA44BCE5B38C}" xr6:coauthVersionLast="46" xr6:coauthVersionMax="46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38" i="1"/>
  <c r="G37" i="1"/>
  <c r="G36" i="1"/>
  <c r="E43" i="1"/>
  <c r="E38" i="1"/>
  <c r="E37" i="1"/>
  <c r="E40" i="1"/>
  <c r="E41" i="1"/>
  <c r="E42" i="1"/>
  <c r="E44" i="1"/>
  <c r="E45" i="1"/>
  <c r="E46" i="1"/>
  <c r="G40" i="1"/>
  <c r="G41" i="1"/>
  <c r="G42" i="1"/>
  <c r="G44" i="1"/>
  <c r="G45" i="1"/>
  <c r="G46" i="1"/>
  <c r="E36" i="1"/>
  <c r="E39" i="1"/>
  <c r="G39" i="1"/>
  <c r="G33" i="1" l="1"/>
  <c r="G32" i="1"/>
  <c r="E32" i="1"/>
  <c r="E33" i="1"/>
  <c r="E34" i="1"/>
  <c r="E35" i="1"/>
  <c r="G34" i="1"/>
  <c r="G35" i="1"/>
  <c r="G28" i="1" l="1"/>
  <c r="E28" i="1"/>
  <c r="E29" i="1"/>
  <c r="E30" i="1"/>
  <c r="E31" i="1"/>
  <c r="G29" i="1"/>
  <c r="G30" i="1"/>
  <c r="G31" i="1"/>
  <c r="E25" i="1" l="1"/>
  <c r="E26" i="1"/>
  <c r="E27" i="1"/>
  <c r="G25" i="1"/>
  <c r="G26" i="1"/>
  <c r="G27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<sst xmlns="http://schemas.openxmlformats.org/spreadsheetml/2006/main" count="94" uniqueCount="94">
  <si>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</si>
  <si>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</si>
  <si>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</si>
  <si>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</si>
  <si>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</si>
  <si>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</si>
  <si>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</si>
  <si>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</si>
  <si>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</si>
  <si>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</si>
  <si>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</si>
  <si>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IAU</t>
  </si>
  <si>
    <t>High-Grade Primary Aluminium</t>
  </si>
  <si>
    <t>10 Year Government of Canada Bonds</t>
  </si>
  <si>
    <t>Nickel - LME</t>
  </si>
  <si>
    <t>NYMEX Palladium Index</t>
  </si>
  <si>
    <t>SGX TSI Iron Ore Futures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</si>
  <si>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</si>
  <si>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</si>
  <si>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</si>
  <si>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</si>
  <si>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</si>
  <si>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</si>
  <si>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</si>
  <si>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</si>
  <si>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</si>
  <si>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</si>
  <si>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</si>
  <si>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ISHARES GOLD TRUST</t>
  </si>
  <si>
    <t>Subscription</t>
  </si>
  <si>
    <t>Redemption</t>
  </si>
  <si>
    <t>Current NAV</t>
  </si>
  <si>
    <t>Final NAV</t>
  </si>
  <si>
    <t>Last price</t>
  </si>
  <si>
    <t>ZM</t>
  </si>
  <si>
    <t>ZOOM VIDEO COMMUNICATIONS-A</t>
  </si>
  <si>
    <t>Short-Term Euro-BTP Italian Government Bond</t>
  </si>
  <si>
    <t>FEDEX CORPORATION</t>
  </si>
  <si>
    <t>FDX</t>
  </si>
  <si>
    <t>Leverage</t>
  </si>
  <si>
    <t>Leverage for Equities and Commodities</t>
  </si>
  <si>
    <t>CBOE Volatility Index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</si>
  <si>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</si>
  <si>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</si>
  <si>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</si>
  <si>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</si>
  <si>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</si>
  <si>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</si>
  <si>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</si>
  <si>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</si>
  <si>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</si>
  <si>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</si>
  <si>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</si>
  <si>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</si>
  <si>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ALB</t>
  </si>
  <si>
    <t>ALBEMARLE CORP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</si>
  <si>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</si>
  <si>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</si>
  <si>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</si>
  <si>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</si>
  <si>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</si>
  <si>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</si>
  <si>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</si>
  <si>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</si>
  <si>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</si>
  <si>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</si>
  <si>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</si>
  <si>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</si>
  <si>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</si>
  <si>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Euro-BTP Italian Government Bond</t>
  </si>
  <si>
    <t>Euro Buxl (15 - 30 Year Bond)</t>
  </si>
  <si>
    <t>NYMEX Copper Index</t>
  </si>
  <si>
    <t>PA Mar29'21 @NYMEX</t>
  </si>
  <si>
    <t>Henry Hub Natural Gas</t>
  </si>
  <si>
    <t>TSR20 Jan'21 @SGX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</si>
  <si>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</si>
  <si>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</si>
  <si>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</si>
  <si>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</si>
  <si>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</si>
  <si>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</si>
  <si>
    <t>BTS Mar08'21 @DTB</t>
  </si>
  <si>
    <t>BTP Mar08'21 @DTB</t>
  </si>
  <si>
    <t>GBX Mar08'21 @DTB</t>
  </si>
  <si>
    <t>AH Jan20'21 @LMEOTC</t>
  </si>
  <si>
    <t>NI Jan20'21 @LMEOTC</t>
  </si>
  <si>
    <t>ZSLME Jan20'21 @LMEOTC</t>
  </si>
  <si>
    <t>VIAC</t>
  </si>
  <si>
    <t>VIACOMCBS INC - CLASS B</t>
  </si>
  <si>
    <t>MRNA</t>
  </si>
  <si>
    <t>MODERNA INC</t>
  </si>
  <si>
    <t>NG Feb'21 @NYMEX</t>
  </si>
  <si>
    <t>SCI Jan29'21 @SGX</t>
  </si>
  <si>
    <t>HG Feb24'21 @NYMEX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</si>
</sst>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6" fontId="8" fillId="0" borderId="1" xfId="3" applyNumberFormat="1" applyFont="1" applyBorder="1" applyProtection="1"/>
    <xf numFmtId="0" fontId="11" fillId="2" borderId="1" xfId="2" applyFont="1" applyFill="1" applyBorder="1" applyAlignment="1">
      <alignment vertical="center" wrapText="1"/>
    </xf>
    <xf numFmtId="166" fontId="11" fillId="2" borderId="1" xfId="2" applyNumberFormat="1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8" fontId="13" fillId="2" borderId="1" xfId="0" applyNumberFormat="1" applyFont="1" applyFill="1" applyBorder="1" applyAlignment="1">
      <alignment vertical="center" wrapText="1"/>
    </xf>
    <xf numFmtId="44" fontId="13" fillId="2" borderId="1" xfId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0"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46" totalsRowShown="0" headerRowDxfId="19" dataDxfId="17" headerRowBorderDxfId="18" tableBorderDxfId="16" totalsRowBorderDxfId="15">
  <autoFilter ref="A10:H46" xr:uid="{00000000-0009-0000-0100-000001000000}"/>
  <tableColumns count="8">
    <tableColumn id="1" xr3:uid="{00000000-0010-0000-0000-000001000000}" name="IB Ticker" dataDxfId="2" totalsRowDxfId="14"/>
    <tableColumn id="2" xr3:uid="{00000000-0010-0000-0000-000002000000}" name="Financial Instrument" dataDxfId="1" totalsRowDxfId="13"/>
    <tableColumn id="5" xr3:uid="{00000000-0010-0000-0000-000005000000}" name="Previous Quantity" dataDxfId="12" totalsRowDxfId="11"/>
    <tableColumn id="4" xr3:uid="{00000000-0010-0000-0000-000004000000}" name="Current Quantity" dataDxfId="10" totalsRowDxfId="9"/>
    <tableColumn id="6" xr3:uid="{00000000-0010-0000-0000-000006000000}" name="Change" dataDxfId="8" totalsRowDxfId="7">
      <calculatedColumnFormula>Table1[[#This Row],[Current Quantity]]-Table1[[#This Row],[Previous Quantity]]</calculatedColumnFormula>
    </tableColumn>
    <tableColumn id="12" xr3:uid="{00000000-0010-0000-0000-00000C000000}" name="Last price" dataDxfId="0" dataCellStyle="Currency"/>
    <tableColumn id="13" xr3:uid="{00000000-0010-0000-0000-00000D000000}" name="Current Value Allocation" dataDxfId="6" totalsRowDxfId="5">
      <calculatedColumnFormula>Table1[[#This Row],[Last price]]*Table1[[#This Row],[Current Quantity]]</calculatedColumnFormula>
    </tableColumn>
    <tableColumn id="7" xr3:uid="{00000000-0010-0000-0000-000007000000}" name="Comments" dataDxfId="4" totalsRow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topLeftCell="A14" zoomScale="115" zoomScaleNormal="115" workbookViewId="0">
      <selection activeCell="J43" sqref="J43"/>
    </sheetView>
  </sheetViews>
  <sheetFormatPr baseColWidth="10" defaultColWidth="9.1640625" defaultRowHeight="15" x14ac:dyDescent="0.2"/>
  <cols>
    <col min="1" max="1" width="16.5" style="1" customWidth="1"/>
    <col min="2" max="2" width="24.33203125" style="1" customWidth="1"/>
    <col min="3" max="3" width="13" style="1" customWidth="1"/>
    <col min="4" max="4" width="12.5" style="1" customWidth="1"/>
    <col min="5" max="5" width="15" style="17" customWidth="1"/>
    <col min="6" max="6" width="12.1640625" customWidth="1"/>
    <col min="7" max="7" width="15.1640625" customWidth="1"/>
    <col min="8" max="8" width="18.5" style="1" customWidth="1"/>
    <col min="9" max="9" width="10.5" style="1" bestFit="1" customWidth="1"/>
    <col min="10" max="10" width="13.1640625" style="1" customWidth="1"/>
    <col min="11" max="13" width="10.83203125"/>
    <col min="21" max="16384" width="9.1640625" style="1"/>
  </cols>
  <sheetData>
    <row r="1" spans="1:20" x14ac:dyDescent="0.2">
      <c r="A1" s="53" t="s">
        <v>0</v>
      </c>
      <c r="B1" s="53"/>
      <c r="C1" s="50">
        <v>44188</v>
      </c>
      <c r="E1" s="1"/>
      <c r="F1" s="1"/>
      <c r="G1" s="11"/>
      <c r="H1" s="11"/>
    </row>
    <row r="2" spans="1:20" x14ac:dyDescent="0.2">
      <c r="A2" s="53" t="s">
        <v>39</v>
      </c>
      <c r="B2" s="53"/>
      <c r="C2" s="44">
        <v>5.1311996026752071</v>
      </c>
      <c r="E2" s="9"/>
      <c r="F2" s="9"/>
      <c r="G2" s="13"/>
      <c r="H2" s="12"/>
      <c r="K2" s="26"/>
      <c r="P2" s="26"/>
      <c r="S2" s="26"/>
    </row>
    <row r="3" spans="1:20" x14ac:dyDescent="0.2">
      <c r="A3" s="56" t="s">
        <v>40</v>
      </c>
      <c r="B3" s="56"/>
      <c r="C3" s="45">
        <v>2.2031215439658398</v>
      </c>
      <c r="E3" s="9"/>
      <c r="F3" s="9"/>
      <c r="G3" s="13"/>
      <c r="H3" s="12"/>
      <c r="P3" s="26"/>
    </row>
    <row r="4" spans="1:20" x14ac:dyDescent="0.2">
      <c r="A4" s="53" t="s">
        <v>31</v>
      </c>
      <c r="B4" s="53"/>
      <c r="C4" s="47">
        <v>28674351.530000001</v>
      </c>
      <c r="E4" s="9"/>
      <c r="F4" s="9"/>
      <c r="G4" s="10"/>
      <c r="H4" s="10"/>
      <c r="K4" s="26"/>
      <c r="P4" s="26"/>
      <c r="S4" s="26"/>
    </row>
    <row r="5" spans="1:20" x14ac:dyDescent="0.2">
      <c r="A5" s="53" t="s">
        <v>29</v>
      </c>
      <c r="B5" s="53"/>
      <c r="C5" s="39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">
      <c r="A6" s="53" t="s">
        <v>30</v>
      </c>
      <c r="B6" s="53"/>
      <c r="C6" s="39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">
      <c r="A7" s="54" t="s">
        <v>32</v>
      </c>
      <c r="B7" s="54"/>
      <c r="C7" s="46">
        <f>C4+C5-C6</f>
        <v>28674351.530000001</v>
      </c>
      <c r="E7" s="9"/>
      <c r="F7" s="9"/>
      <c r="G7" s="10"/>
      <c r="H7" s="10"/>
      <c r="P7" s="26"/>
    </row>
    <row r="8" spans="1:20" x14ac:dyDescent="0.2">
      <c r="A8" s="55" t="s">
        <v>27</v>
      </c>
      <c r="B8" s="55"/>
      <c r="C8" s="46">
        <f>SUM(G11:G190)</f>
        <v>147133821.17770523</v>
      </c>
      <c r="E8" s="9"/>
      <c r="F8" s="9"/>
      <c r="G8" s="10"/>
      <c r="H8" s="10"/>
      <c r="K8" s="26"/>
      <c r="P8" s="26"/>
      <c r="S8" s="26"/>
    </row>
    <row r="9" spans="1:20" s="25" customFormat="1" x14ac:dyDescent="0.2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30" x14ac:dyDescent="0.2">
      <c r="A10" s="41" t="s">
        <v>1</v>
      </c>
      <c r="B10" s="42" t="s">
        <v>8</v>
      </c>
      <c r="C10" s="35" t="s">
        <v>25</v>
      </c>
      <c r="D10" s="35" t="s">
        <v>9</v>
      </c>
      <c r="E10" s="23" t="s">
        <v>26</v>
      </c>
      <c r="F10" s="37" t="s">
        <v>33</v>
      </c>
      <c r="G10" s="24" t="s">
        <v>24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ht="30" x14ac:dyDescent="0.2">
      <c r="A11" s="43" t="s">
        <v>34</v>
      </c>
      <c r="B11" s="43" t="s">
        <v>35</v>
      </c>
      <c r="C11" s="36">
        <v>2963</v>
      </c>
      <c r="D11" s="36">
        <v>3104</v>
      </c>
      <c r="E11" s="31">
        <f>Table1[[#This Row],[Current Quantity]]-Table1[[#This Row],[Previous Quantity]]</f>
        <v>141</v>
      </c>
      <c r="F11" s="38">
        <v>405.50016874789065</v>
      </c>
      <c r="G11" s="32">
        <f>Table1[[#This Row],[Last price]]*Table1[[#This Row],[Current Quantity]]</f>
        <v>1258672.5237934527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">
      <c r="A12" s="43" t="s">
        <v>38</v>
      </c>
      <c r="B12" s="43" t="s">
        <v>37</v>
      </c>
      <c r="C12" s="36">
        <v>4483</v>
      </c>
      <c r="D12" s="36">
        <v>4610</v>
      </c>
      <c r="E12" s="31">
        <f>Table1[[#This Row],[Current Quantity]]-Table1[[#This Row],[Previous Quantity]]</f>
        <v>127</v>
      </c>
      <c r="F12" s="38">
        <v>273</v>
      </c>
      <c r="G12" s="32">
        <f>Table1[[#This Row],[Last price]]*Table1[[#This Row],[Current Quantity]]</f>
        <v>1258530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">
      <c r="A13" s="43" t="s">
        <v>42</v>
      </c>
      <c r="B13" s="43" t="s">
        <v>43</v>
      </c>
      <c r="C13" s="36">
        <v>31536</v>
      </c>
      <c r="D13" s="36">
        <v>33121</v>
      </c>
      <c r="E13" s="15">
        <f>Table1[[#This Row],[Current Quantity]]-Table1[[#This Row],[Previous Quantity]]</f>
        <v>1585</v>
      </c>
      <c r="F13" s="38">
        <v>38</v>
      </c>
      <c r="G13" s="34">
        <f>Table1[[#This Row],[Last price]]*Table1[[#This Row],[Current Quantity]]</f>
        <v>1258598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">
      <c r="A14" s="43" t="s">
        <v>44</v>
      </c>
      <c r="B14" s="43" t="s">
        <v>45</v>
      </c>
      <c r="C14" s="48">
        <v>2297</v>
      </c>
      <c r="D14" s="48">
        <v>2345</v>
      </c>
      <c r="E14" s="15">
        <f>Table1[[#This Row],[Current Quantity]]-Table1[[#This Row],[Previous Quantity]]</f>
        <v>48</v>
      </c>
      <c r="F14" s="49">
        <v>536.75010883761433</v>
      </c>
      <c r="G14" s="34">
        <f>Table1[[#This Row],[Last price]]*Table1[[#This Row],[Current Quantity]]</f>
        <v>1258679.0052242056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x14ac:dyDescent="0.2">
      <c r="A15" s="43" t="s">
        <v>46</v>
      </c>
      <c r="B15" s="43" t="s">
        <v>47</v>
      </c>
      <c r="C15" s="48">
        <v>59617</v>
      </c>
      <c r="D15" s="48">
        <v>62710</v>
      </c>
      <c r="E15" s="15">
        <f>Table1[[#This Row],[Current Quantity]]-Table1[[#This Row],[Previous Quantity]]</f>
        <v>3093</v>
      </c>
      <c r="F15" s="49">
        <v>20.069996812989583</v>
      </c>
      <c r="G15" s="34">
        <f>Table1[[#This Row],[Last price]]*Table1[[#This Row],[Current Quantity]]</f>
        <v>1258589.5001425766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">
      <c r="A16" s="43" t="s">
        <v>48</v>
      </c>
      <c r="B16" s="43" t="s">
        <v>49</v>
      </c>
      <c r="C16" s="48">
        <v>31749</v>
      </c>
      <c r="D16" s="48">
        <v>33094</v>
      </c>
      <c r="E16" s="15">
        <f>Table1[[#This Row],[Current Quantity]]-Table1[[#This Row],[Previous Quantity]]</f>
        <v>1345</v>
      </c>
      <c r="F16" s="49">
        <v>38.029985196384139</v>
      </c>
      <c r="G16" s="34">
        <f>Table1[[#This Row],[Last price]]*Table1[[#This Row],[Current Quantity]]</f>
        <v>1258564.3300891367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">
      <c r="A17" s="60" t="s">
        <v>50</v>
      </c>
      <c r="B17" s="60" t="s">
        <v>51</v>
      </c>
      <c r="C17" s="48">
        <v>17777</v>
      </c>
      <c r="D17" s="48">
        <v>18206</v>
      </c>
      <c r="E17" s="15">
        <f>Table1[[#This Row],[Current Quantity]]-Table1[[#This Row],[Previous Quantity]]</f>
        <v>429</v>
      </c>
      <c r="F17" s="49">
        <v>69.129999437475391</v>
      </c>
      <c r="G17" s="34">
        <f>Table1[[#This Row],[Last price]]*Table1[[#This Row],[Current Quantity]]</f>
        <v>1258580.7697586769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">
      <c r="A18" s="60" t="s">
        <v>52</v>
      </c>
      <c r="B18" s="60" t="s">
        <v>53</v>
      </c>
      <c r="C18" s="48">
        <v>4553</v>
      </c>
      <c r="D18" s="48">
        <v>4674</v>
      </c>
      <c r="E18" s="15">
        <f>Table1[[#This Row],[Current Quantity]]-Table1[[#This Row],[Previous Quantity]]</f>
        <v>121</v>
      </c>
      <c r="F18" s="49">
        <v>269.26004831978918</v>
      </c>
      <c r="G18" s="34">
        <f>Table1[[#This Row],[Last price]]*Table1[[#This Row],[Current Quantity]]</f>
        <v>1258521.4658466945</v>
      </c>
      <c r="H18" s="3"/>
      <c r="I18" s="2"/>
      <c r="J18" s="2"/>
      <c r="O18" s="33"/>
      <c r="P18" s="33"/>
    </row>
    <row r="19" spans="1:20" x14ac:dyDescent="0.2">
      <c r="A19" s="60" t="s">
        <v>54</v>
      </c>
      <c r="B19" s="60" t="s">
        <v>55</v>
      </c>
      <c r="C19" s="48">
        <v>8585</v>
      </c>
      <c r="D19" s="48">
        <v>8591</v>
      </c>
      <c r="E19" s="15">
        <f>Table1[[#This Row],[Current Quantity]]-Table1[[#This Row],[Previous Quantity]]</f>
        <v>6</v>
      </c>
      <c r="F19" s="49">
        <v>146.50005824111824</v>
      </c>
      <c r="G19" s="34">
        <f>Table1[[#This Row],[Last price]]*Table1[[#This Row],[Current Quantity]]</f>
        <v>1258582.0003494469</v>
      </c>
      <c r="H19" s="18"/>
      <c r="J19" s="2"/>
    </row>
    <row r="20" spans="1:20" x14ac:dyDescent="0.2">
      <c r="A20" s="60" t="s">
        <v>56</v>
      </c>
      <c r="B20" s="60" t="s">
        <v>57</v>
      </c>
      <c r="C20" s="48">
        <v>29470</v>
      </c>
      <c r="D20" s="48">
        <v>30622</v>
      </c>
      <c r="E20" s="15">
        <f>Table1[[#This Row],[Current Quantity]]-Table1[[#This Row],[Previous Quantity]]</f>
        <v>1152</v>
      </c>
      <c r="F20" s="49">
        <v>41.1</v>
      </c>
      <c r="G20" s="34">
        <f>Table1[[#This Row],[Last price]]*Table1[[#This Row],[Current Quantity]]</f>
        <v>1258564.2</v>
      </c>
      <c r="H20" s="18"/>
      <c r="J20" s="2"/>
    </row>
    <row r="21" spans="1:20" x14ac:dyDescent="0.2">
      <c r="A21" s="60" t="s">
        <v>87</v>
      </c>
      <c r="B21" s="60" t="s">
        <v>88</v>
      </c>
      <c r="C21" s="48">
        <v>34984</v>
      </c>
      <c r="D21" s="48">
        <v>36417</v>
      </c>
      <c r="E21" s="15">
        <f>Table1[[#This Row],[Current Quantity]]-Table1[[#This Row],[Previous Quantity]]</f>
        <v>1433</v>
      </c>
      <c r="F21" s="49">
        <v>34.559998856620169</v>
      </c>
      <c r="G21" s="34">
        <f>Table1[[#This Row],[Last price]]*Table1[[#This Row],[Current Quantity]]</f>
        <v>1258571.4783615367</v>
      </c>
      <c r="H21" s="18"/>
      <c r="J21" s="2"/>
    </row>
    <row r="22" spans="1:20" x14ac:dyDescent="0.2">
      <c r="A22" s="60" t="s">
        <v>89</v>
      </c>
      <c r="B22" s="60" t="s">
        <v>90</v>
      </c>
      <c r="C22" s="48">
        <v>8803</v>
      </c>
      <c r="D22" s="48">
        <v>10471</v>
      </c>
      <c r="E22" s="15">
        <f>Table1[[#This Row],[Current Quantity]]-Table1[[#This Row],[Previous Quantity]]</f>
        <v>1668</v>
      </c>
      <c r="F22" s="49">
        <v>120.20004543905486</v>
      </c>
      <c r="G22" s="34">
        <f>Table1[[#This Row],[Last price]]*Table1[[#This Row],[Current Quantity]]</f>
        <v>1258614.6757923434</v>
      </c>
      <c r="H22" s="18"/>
      <c r="J22" s="2"/>
    </row>
    <row r="23" spans="1:20" ht="15" customHeight="1" x14ac:dyDescent="0.2">
      <c r="A23" s="60" t="s">
        <v>58</v>
      </c>
      <c r="B23" s="60" t="s">
        <v>59</v>
      </c>
      <c r="C23" s="48">
        <v>110154</v>
      </c>
      <c r="D23" s="48">
        <v>113572</v>
      </c>
      <c r="E23" s="15">
        <f>Table1[[#This Row],[Current Quantity]]-Table1[[#This Row],[Previous Quantity]]</f>
        <v>3418</v>
      </c>
      <c r="F23" s="49">
        <v>310.29998910616047</v>
      </c>
      <c r="G23" s="34">
        <f>Table1[[#This Row],[Last price]]*Table1[[#This Row],[Current Quantity]]</f>
        <v>35241390.362764858</v>
      </c>
      <c r="H23" s="18"/>
      <c r="J23" s="2"/>
    </row>
    <row r="24" spans="1:20" x14ac:dyDescent="0.2">
      <c r="A24" s="52" t="s">
        <v>60</v>
      </c>
      <c r="B24" s="60" t="s">
        <v>61</v>
      </c>
      <c r="C24" s="48">
        <v>1605100</v>
      </c>
      <c r="D24" s="48">
        <v>1647300</v>
      </c>
      <c r="E24" s="15">
        <f>Table1[[#This Row],[Current Quantity]]-Table1[[#This Row],[Previous Quantity]]</f>
        <v>42200</v>
      </c>
      <c r="F24" s="49">
        <v>2.4779583826552862</v>
      </c>
      <c r="G24" s="34">
        <f>Table1[[#This Row],[Last price]]*Table1[[#This Row],[Current Quantity]]</f>
        <v>4081940.8437480531</v>
      </c>
      <c r="H24" s="18"/>
      <c r="J24" s="2"/>
    </row>
    <row r="25" spans="1:20" x14ac:dyDescent="0.2">
      <c r="A25" s="60" t="s">
        <v>11</v>
      </c>
      <c r="B25" s="60" t="s">
        <v>28</v>
      </c>
      <c r="C25" s="22">
        <v>319135</v>
      </c>
      <c r="D25" s="3">
        <v>330189</v>
      </c>
      <c r="E25" s="15">
        <f>Table1[[#This Row],[Current Quantity]]-Table1[[#This Row],[Previous Quantity]]</f>
        <v>11054</v>
      </c>
      <c r="F25" s="40">
        <v>17.820000940041048</v>
      </c>
      <c r="G25" s="34">
        <f>Table1[[#This Row],[Last price]]*Table1[[#This Row],[Current Quantity]]</f>
        <v>5883968.2903912133</v>
      </c>
      <c r="H25" s="18"/>
    </row>
    <row r="26" spans="1:20" x14ac:dyDescent="0.2">
      <c r="A26" s="51" t="s">
        <v>62</v>
      </c>
      <c r="B26" s="51" t="s">
        <v>17</v>
      </c>
      <c r="C26" s="22">
        <v>52</v>
      </c>
      <c r="D26" s="3">
        <v>54</v>
      </c>
      <c r="E26" s="15">
        <f>Table1[[#This Row],[Current Quantity]]-Table1[[#This Row],[Previous Quantity]]</f>
        <v>2</v>
      </c>
      <c r="F26" s="40">
        <v>156099.84615384616</v>
      </c>
      <c r="G26" s="34">
        <f>Table1[[#This Row],[Last price]]*Table1[[#This Row],[Current Quantity]]</f>
        <v>8429391.692307692</v>
      </c>
      <c r="H26" s="18"/>
    </row>
    <row r="27" spans="1:20" x14ac:dyDescent="0.2">
      <c r="A27" s="51" t="s">
        <v>63</v>
      </c>
      <c r="B27" s="51" t="s">
        <v>18</v>
      </c>
      <c r="C27" s="22">
        <v>38</v>
      </c>
      <c r="D27" s="3">
        <v>39</v>
      </c>
      <c r="E27" s="15">
        <f>Table1[[#This Row],[Current Quantity]]-Table1[[#This Row],[Previous Quantity]]</f>
        <v>1</v>
      </c>
      <c r="F27" s="40">
        <v>212894.81578947368</v>
      </c>
      <c r="G27" s="34">
        <f>Table1[[#This Row],[Last price]]*Table1[[#This Row],[Current Quantity]]</f>
        <v>8302897.8157894732</v>
      </c>
      <c r="H27" s="18"/>
    </row>
    <row r="28" spans="1:20" x14ac:dyDescent="0.2">
      <c r="A28" s="51" t="s">
        <v>64</v>
      </c>
      <c r="B28" s="51" t="s">
        <v>19</v>
      </c>
      <c r="C28" s="22">
        <v>47</v>
      </c>
      <c r="D28" s="3">
        <v>49</v>
      </c>
      <c r="E28" s="15">
        <f>Table1[[#This Row],[Current Quantity]]-Table1[[#This Row],[Previous Quantity]]</f>
        <v>2</v>
      </c>
      <c r="F28" s="40">
        <v>172832.7659574468</v>
      </c>
      <c r="G28" s="34">
        <f>Table1[[#This Row],[Last price]]*Table1[[#This Row],[Current Quantity]]</f>
        <v>8468805.5319148935</v>
      </c>
      <c r="H28" s="18"/>
    </row>
    <row r="29" spans="1:20" x14ac:dyDescent="0.2">
      <c r="A29" s="51" t="s">
        <v>65</v>
      </c>
      <c r="B29" s="51" t="s">
        <v>20</v>
      </c>
      <c r="C29" s="22">
        <v>64</v>
      </c>
      <c r="D29" s="3">
        <v>67</v>
      </c>
      <c r="E29" s="15">
        <f>Table1[[#This Row],[Current Quantity]]-Table1[[#This Row],[Previous Quantity]]</f>
        <v>3</v>
      </c>
      <c r="F29" s="40">
        <v>126044.171875</v>
      </c>
      <c r="G29" s="34">
        <f>Table1[[#This Row],[Last price]]*Table1[[#This Row],[Current Quantity]]</f>
        <v>8444959.515625</v>
      </c>
      <c r="H29" s="18"/>
    </row>
    <row r="30" spans="1:20" x14ac:dyDescent="0.2">
      <c r="A30" s="51" t="s">
        <v>66</v>
      </c>
      <c r="B30" s="51" t="s">
        <v>21</v>
      </c>
      <c r="C30" s="22">
        <v>59</v>
      </c>
      <c r="D30" s="3">
        <v>61</v>
      </c>
      <c r="E30" s="15">
        <f>Table1[[#This Row],[Current Quantity]]-Table1[[#This Row],[Previous Quantity]]</f>
        <v>2</v>
      </c>
      <c r="F30" s="40">
        <v>137927.91525423728</v>
      </c>
      <c r="G30" s="34">
        <f>Table1[[#This Row],[Last price]]*Table1[[#This Row],[Current Quantity]]</f>
        <v>8413602.8305084743</v>
      </c>
      <c r="H30" s="18"/>
    </row>
    <row r="31" spans="1:20" x14ac:dyDescent="0.2">
      <c r="A31" s="51" t="s">
        <v>67</v>
      </c>
      <c r="B31" s="51" t="s">
        <v>23</v>
      </c>
      <c r="C31" s="22">
        <v>37</v>
      </c>
      <c r="D31" s="3">
        <v>38</v>
      </c>
      <c r="E31" s="15">
        <f>Table1[[#This Row],[Current Quantity]]-Table1[[#This Row],[Previous Quantity]]</f>
        <v>1</v>
      </c>
      <c r="F31" s="40">
        <v>220956.86486486485</v>
      </c>
      <c r="G31" s="34">
        <f>Table1[[#This Row],[Last price]]*Table1[[#This Row],[Current Quantity]]</f>
        <v>8396360.8648648635</v>
      </c>
      <c r="H31" s="18"/>
    </row>
    <row r="32" spans="1:20" ht="30" x14ac:dyDescent="0.2">
      <c r="A32" s="60" t="s">
        <v>68</v>
      </c>
      <c r="B32" s="60" t="s">
        <v>13</v>
      </c>
      <c r="C32" s="22">
        <v>70</v>
      </c>
      <c r="D32" s="3">
        <v>73</v>
      </c>
      <c r="E32" s="15">
        <f>Table1[[#This Row],[Current Quantity]]-Table1[[#This Row],[Previous Quantity]]</f>
        <v>3</v>
      </c>
      <c r="F32" s="40">
        <v>115573.44285714286</v>
      </c>
      <c r="G32" s="34">
        <f>Table1[[#This Row],[Last price]]*Table1[[#This Row],[Current Quantity]]</f>
        <v>8436861.3285714295</v>
      </c>
      <c r="H32" s="18"/>
    </row>
    <row r="33" spans="1:8" ht="30" x14ac:dyDescent="0.2">
      <c r="A33" s="60" t="s">
        <v>81</v>
      </c>
      <c r="B33" s="60" t="s">
        <v>36</v>
      </c>
      <c r="C33" s="22">
        <v>59</v>
      </c>
      <c r="D33" s="3">
        <v>61</v>
      </c>
      <c r="E33" s="15">
        <f>Table1[[#This Row],[Current Quantity]]-Table1[[#This Row],[Previous Quantity]]</f>
        <v>2</v>
      </c>
      <c r="F33" s="40">
        <v>138118.89830508476</v>
      </c>
      <c r="G33" s="34">
        <f>Table1[[#This Row],[Last price]]*Table1[[#This Row],[Current Quantity]]</f>
        <v>8425252.796610171</v>
      </c>
      <c r="H33" s="18"/>
    </row>
    <row r="34" spans="1:8" x14ac:dyDescent="0.2">
      <c r="A34" s="60" t="s">
        <v>82</v>
      </c>
      <c r="B34" s="60" t="s">
        <v>69</v>
      </c>
      <c r="C34" s="22">
        <v>44</v>
      </c>
      <c r="D34" s="3">
        <v>45</v>
      </c>
      <c r="E34" s="15">
        <f>Table1[[#This Row],[Current Quantity]]-Table1[[#This Row],[Previous Quantity]]</f>
        <v>1</v>
      </c>
      <c r="F34" s="40">
        <v>185156.77272727274</v>
      </c>
      <c r="G34" s="34">
        <f>Table1[[#This Row],[Last price]]*Table1[[#This Row],[Current Quantity]]</f>
        <v>8332054.7727272734</v>
      </c>
      <c r="H34" s="18"/>
    </row>
    <row r="35" spans="1:8" x14ac:dyDescent="0.2">
      <c r="A35" s="60" t="s">
        <v>83</v>
      </c>
      <c r="B35" s="60" t="s">
        <v>70</v>
      </c>
      <c r="C35" s="22">
        <v>29</v>
      </c>
      <c r="D35" s="3">
        <v>30</v>
      </c>
      <c r="E35" s="15">
        <f>Table1[[#This Row],[Current Quantity]]-Table1[[#This Row],[Previous Quantity]]</f>
        <v>1</v>
      </c>
      <c r="F35" s="40">
        <v>277018.41379310342</v>
      </c>
      <c r="G35" s="34">
        <f>Table1[[#This Row],[Last price]]*Table1[[#This Row],[Current Quantity]]</f>
        <v>8310552.4137931028</v>
      </c>
      <c r="H35" s="18"/>
    </row>
    <row r="36" spans="1:8" ht="30" x14ac:dyDescent="0.2">
      <c r="A36" s="60" t="s">
        <v>84</v>
      </c>
      <c r="B36" s="60" t="s">
        <v>12</v>
      </c>
      <c r="C36" s="22">
        <v>6</v>
      </c>
      <c r="D36" s="3">
        <v>6</v>
      </c>
      <c r="E36" s="15">
        <f>Table1[[#This Row],[Current Quantity]]-Table1[[#This Row],[Previous Quantity]]</f>
        <v>0</v>
      </c>
      <c r="F36" s="40">
        <v>49758</v>
      </c>
      <c r="G36" s="34">
        <f>Table1[[#This Row],[Last price]]*Table1[[#This Row],[Current Quantity]]</f>
        <v>298548</v>
      </c>
      <c r="H36" s="18"/>
    </row>
    <row r="37" spans="1:8" x14ac:dyDescent="0.2">
      <c r="A37" s="60" t="s">
        <v>93</v>
      </c>
      <c r="B37" s="60" t="s">
        <v>71</v>
      </c>
      <c r="C37" s="22">
        <v>3</v>
      </c>
      <c r="D37" s="3">
        <v>3</v>
      </c>
      <c r="E37" s="15">
        <f>Table1[[#This Row],[Current Quantity]]-Table1[[#This Row],[Previous Quantity]]</f>
        <v>0</v>
      </c>
      <c r="F37" s="40">
        <v>88567</v>
      </c>
      <c r="G37" s="34">
        <f>Table1[[#This Row],[Last price]]*Table1[[#This Row],[Current Quantity]]</f>
        <v>265701</v>
      </c>
      <c r="H37" s="18"/>
    </row>
    <row r="38" spans="1:8" x14ac:dyDescent="0.2">
      <c r="A38" s="60" t="s">
        <v>85</v>
      </c>
      <c r="B38" s="60" t="s">
        <v>14</v>
      </c>
      <c r="C38" s="22">
        <v>3</v>
      </c>
      <c r="D38" s="3">
        <v>3</v>
      </c>
      <c r="E38" s="15">
        <f>Table1[[#This Row],[Current Quantity]]-Table1[[#This Row],[Previous Quantity]]</f>
        <v>0</v>
      </c>
      <c r="F38" s="40">
        <v>100042.66666666667</v>
      </c>
      <c r="G38" s="34">
        <f>Table1[[#This Row],[Last price]]*Table1[[#This Row],[Current Quantity]]</f>
        <v>300128</v>
      </c>
      <c r="H38" s="18"/>
    </row>
    <row r="39" spans="1:8" ht="30" x14ac:dyDescent="0.2">
      <c r="A39" s="60" t="s">
        <v>72</v>
      </c>
      <c r="B39" s="60" t="s">
        <v>15</v>
      </c>
      <c r="C39" s="22">
        <v>1</v>
      </c>
      <c r="D39" s="3">
        <v>1</v>
      </c>
      <c r="E39" s="15">
        <f>Table1[[#This Row],[Current Quantity]]-Table1[[#This Row],[Previous Quantity]]</f>
        <v>0</v>
      </c>
      <c r="F39" s="40">
        <v>233698</v>
      </c>
      <c r="G39" s="34">
        <f>Table1[[#This Row],[Last price]]*Table1[[#This Row],[Current Quantity]]</f>
        <v>233698</v>
      </c>
      <c r="H39" s="18"/>
    </row>
    <row r="40" spans="1:8" x14ac:dyDescent="0.2">
      <c r="A40" s="60" t="s">
        <v>92</v>
      </c>
      <c r="B40" s="60" t="s">
        <v>16</v>
      </c>
      <c r="C40" s="22">
        <v>17</v>
      </c>
      <c r="D40" s="3">
        <v>18</v>
      </c>
      <c r="E40" s="57">
        <f>Table1[[#This Row],[Current Quantity]]-Table1[[#This Row],[Previous Quantity]]</f>
        <v>1</v>
      </c>
      <c r="F40" s="58">
        <v>16041.35294117647</v>
      </c>
      <c r="G40" s="59">
        <f>Table1[[#This Row],[Last price]]*Table1[[#This Row],[Current Quantity]]</f>
        <v>288744.35294117645</v>
      </c>
      <c r="H40" s="18"/>
    </row>
    <row r="41" spans="1:8" ht="30" x14ac:dyDescent="0.2">
      <c r="A41" s="51" t="s">
        <v>86</v>
      </c>
      <c r="B41" s="51" t="s">
        <v>22</v>
      </c>
      <c r="C41" s="22">
        <v>4</v>
      </c>
      <c r="D41" s="3">
        <v>4</v>
      </c>
      <c r="E41" s="57">
        <f>Table1[[#This Row],[Current Quantity]]-Table1[[#This Row],[Previous Quantity]]</f>
        <v>0</v>
      </c>
      <c r="F41" s="58">
        <v>69657.5</v>
      </c>
      <c r="G41" s="59">
        <f>Table1[[#This Row],[Last price]]*Table1[[#This Row],[Current Quantity]]</f>
        <v>278630</v>
      </c>
      <c r="H41" s="18"/>
    </row>
    <row r="42" spans="1:8" x14ac:dyDescent="0.2">
      <c r="A42" s="60" t="s">
        <v>91</v>
      </c>
      <c r="B42" s="60" t="s">
        <v>73</v>
      </c>
      <c r="C42" s="22">
        <v>11</v>
      </c>
      <c r="D42" s="3">
        <v>11</v>
      </c>
      <c r="E42" s="57">
        <f>Table1[[#This Row],[Current Quantity]]-Table1[[#This Row],[Previous Quantity]]</f>
        <v>0</v>
      </c>
      <c r="F42" s="58">
        <v>27260</v>
      </c>
      <c r="G42" s="59">
        <f>Table1[[#This Row],[Last price]]*Table1[[#This Row],[Current Quantity]]</f>
        <v>299860</v>
      </c>
      <c r="H42" s="18"/>
    </row>
    <row r="43" spans="1:8" x14ac:dyDescent="0.2">
      <c r="A43" s="60" t="s">
        <v>74</v>
      </c>
      <c r="B43" s="60" t="s">
        <v>75</v>
      </c>
      <c r="C43" s="22">
        <v>38</v>
      </c>
      <c r="D43" s="3">
        <v>39</v>
      </c>
      <c r="E43" s="57">
        <f>Table1[[#This Row],[Current Quantity]]-Table1[[#This Row],[Previous Quantity]]</f>
        <v>1</v>
      </c>
      <c r="F43" s="58">
        <v>7549.8157894736842</v>
      </c>
      <c r="G43" s="59">
        <f>Table1[[#This Row],[Last price]]*Table1[[#This Row],[Current Quantity]]</f>
        <v>294442.81578947371</v>
      </c>
      <c r="H43" s="18"/>
    </row>
    <row r="44" spans="1:8" x14ac:dyDescent="0.2">
      <c r="A44" s="60" t="s">
        <v>76</v>
      </c>
      <c r="B44" s="60" t="s">
        <v>77</v>
      </c>
      <c r="C44" s="22">
        <v>10</v>
      </c>
      <c r="D44" s="3">
        <v>10</v>
      </c>
      <c r="E44" s="57">
        <f>Table1[[#This Row],[Current Quantity]]-Table1[[#This Row],[Previous Quantity]]</f>
        <v>0</v>
      </c>
      <c r="F44" s="58">
        <v>28875</v>
      </c>
      <c r="G44" s="59">
        <f>Table1[[#This Row],[Last price]]*Table1[[#This Row],[Current Quantity]]</f>
        <v>288750</v>
      </c>
      <c r="H44" s="18"/>
    </row>
    <row r="45" spans="1:8" x14ac:dyDescent="0.2">
      <c r="A45" s="60" t="s">
        <v>78</v>
      </c>
      <c r="B45" s="60" t="s">
        <v>79</v>
      </c>
      <c r="C45" s="22">
        <v>5</v>
      </c>
      <c r="D45" s="3">
        <v>5</v>
      </c>
      <c r="E45" s="57">
        <f>Table1[[#This Row],[Current Quantity]]-Table1[[#This Row],[Previous Quantity]]</f>
        <v>0</v>
      </c>
      <c r="F45" s="58">
        <v>62842.400000000001</v>
      </c>
      <c r="G45" s="59">
        <f>Table1[[#This Row],[Last price]]*Table1[[#This Row],[Current Quantity]]</f>
        <v>314212</v>
      </c>
      <c r="H45" s="18"/>
    </row>
    <row r="46" spans="1:8" x14ac:dyDescent="0.2">
      <c r="A46" s="60" t="s">
        <v>80</v>
      </c>
      <c r="B46" s="60" t="s">
        <v>41</v>
      </c>
      <c r="C46" s="22">
        <v>0</v>
      </c>
      <c r="D46" s="3">
        <v>0</v>
      </c>
      <c r="E46" s="57">
        <f>Table1[[#This Row],[Current Quantity]]-Table1[[#This Row],[Previous Quantity]]</f>
        <v>0</v>
      </c>
      <c r="F46" s="58">
        <v>0</v>
      </c>
      <c r="G46" s="59">
        <f>Table1[[#This Row],[Last price]]*Table1[[#This Row],[Current Quantity]]</f>
        <v>0</v>
      </c>
      <c r="H46" s="18"/>
    </row>
    <row r="47" spans="1:8" x14ac:dyDescent="0.2">
      <c r="A47" s="27"/>
      <c r="B47" s="27"/>
      <c r="C47" s="28"/>
      <c r="D47" s="27"/>
      <c r="E47" s="29"/>
      <c r="F47" s="27"/>
      <c r="G47" s="30"/>
      <c r="H47" s="10"/>
    </row>
    <row r="48" spans="1:8" x14ac:dyDescent="0.2">
      <c r="A48" s="27"/>
      <c r="B48" s="27"/>
      <c r="C48" s="28"/>
      <c r="D48" s="27"/>
      <c r="E48" s="29"/>
      <c r="F48" s="27"/>
      <c r="G48" s="30"/>
      <c r="H48" s="10"/>
    </row>
    <row r="49" spans="1:8" x14ac:dyDescent="0.2">
      <c r="A49" s="27"/>
      <c r="B49" s="27"/>
      <c r="C49" s="28"/>
      <c r="D49" s="27"/>
      <c r="E49" s="29"/>
      <c r="F49" s="27"/>
      <c r="G49" s="30"/>
      <c r="H49" s="10"/>
    </row>
    <row r="50" spans="1:8" x14ac:dyDescent="0.2">
      <c r="A50" s="27"/>
      <c r="B50" s="27"/>
      <c r="C50" s="28"/>
      <c r="D50" s="27"/>
      <c r="E50" s="29"/>
      <c r="F50" s="27"/>
      <c r="G50" s="30"/>
      <c r="H50" s="10"/>
    </row>
    <row r="51" spans="1:8" x14ac:dyDescent="0.2">
      <c r="A51" s="4" t="s">
        <v>3</v>
      </c>
      <c r="C51" s="8"/>
      <c r="D51" s="14" t="s">
        <v>10</v>
      </c>
      <c r="E51" s="16"/>
      <c r="F51" s="1"/>
      <c r="G51" s="1"/>
      <c r="H51" s="4" t="s">
        <v>6</v>
      </c>
    </row>
    <row r="52" spans="1:8" x14ac:dyDescent="0.2">
      <c r="A52" s="4" t="s">
        <v>4</v>
      </c>
      <c r="C52" s="8"/>
      <c r="D52" s="14" t="s">
        <v>5</v>
      </c>
      <c r="E52" s="16"/>
      <c r="F52" s="1"/>
      <c r="G52" s="1"/>
      <c r="H52" s="4" t="s">
        <v>7</v>
      </c>
    </row>
    <row r="53" spans="1:8" x14ac:dyDescent="0.2">
      <c r="A53" s="5"/>
      <c r="E53" s="16"/>
      <c r="F53" s="1"/>
      <c r="G53" s="1"/>
    </row>
    <row r="54" spans="1:8" x14ac:dyDescent="0.2">
      <c r="A54" s="6"/>
      <c r="D54" s="6"/>
      <c r="E54" s="16"/>
      <c r="F54" s="1"/>
      <c r="G54" s="1"/>
      <c r="H54" s="7"/>
    </row>
    <row r="56" spans="1:8" x14ac:dyDescent="0.2">
      <c r="A56" s="14"/>
    </row>
    <row r="57" spans="1:8" x14ac:dyDescent="0.2">
      <c r="A57" s="14"/>
    </row>
    <row r="59" spans="1:8" x14ac:dyDescent="0.2">
      <c r="A59" s="5"/>
    </row>
    <row r="66" spans="8:8" x14ac:dyDescent="0.2">
      <c r="H66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Microsoft Office User</cp:lastModifiedBy>
  <cp:lastPrinted>2020-12-22T10:16:09Z</cp:lastPrinted>
  <dcterms:created xsi:type="dcterms:W3CDTF">2020-06-30T03:42:56Z</dcterms:created>
  <dcterms:modified xsi:type="dcterms:W3CDTF">2020-12-23T10:22:53Z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