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62DAF859-6EBE-4465-AD6E-8370B231B027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G40" i="1"/>
  <c r="G41" i="1"/>
  <c r="G42" i="1"/>
  <c r="G43" i="1"/>
  <c r="G44" i="1"/>
  <c r="G45" i="1"/>
  <c r="G46" i="1"/>
  <c r="G36" i="1" l="1"/>
  <c r="G34" i="1"/>
  <c r="G33" i="1"/>
  <c r="G32" i="1"/>
  <c r="E36" i="1"/>
  <c r="E34" i="1"/>
  <c r="E33" i="1"/>
  <c r="E37" i="1"/>
  <c r="E38" i="1"/>
  <c r="E39" i="1"/>
  <c r="G37" i="1"/>
  <c r="G38" i="1"/>
  <c r="G39" i="1"/>
  <c r="E32" i="1"/>
  <c r="E35" i="1"/>
  <c r="G35" i="1"/>
  <c r="G29" i="1" l="1"/>
  <c r="G28" i="1"/>
  <c r="E28" i="1"/>
  <c r="E29" i="1"/>
  <c r="E30" i="1"/>
  <c r="E31" i="1"/>
  <c r="G30" i="1"/>
  <c r="G31" i="1"/>
  <c r="G25" i="1" l="1"/>
  <c r="E25" i="1"/>
  <c r="E26" i="1"/>
  <c r="E27" i="1"/>
  <c r="G26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<sst xmlns="http://schemas.openxmlformats.org/spreadsheetml/2006/main" count="94" uniqueCount="94">
  <si>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</si>
  <si>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</si>
  <si>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</si>
  <si>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</si>
  <si>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</si>
  <si>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</si>
  <si>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</si>
  <si>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</si>
  <si>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</si>
  <si>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</si>
  <si>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</si>
  <si>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IAU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</si>
  <si>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</si>
  <si>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</si>
  <si>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</si>
  <si>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</si>
  <si>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</si>
  <si>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</si>
  <si>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</si>
  <si>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</si>
  <si>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</si>
  <si>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</si>
  <si>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</si>
  <si>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</si>
  <si>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</si>
  <si>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</si>
  <si>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</si>
  <si>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</si>
  <si>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</si>
  <si>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</si>
  <si>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</si>
  <si>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</si>
  <si>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</si>
  <si>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</si>
  <si>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</si>
  <si>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</si>
  <si>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</si>
  <si>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</si>
  <si>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</si>
  <si>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</si>
  <si>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</si>
  <si>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</si>
  <si>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</si>
  <si>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</si>
  <si>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</si>
  <si>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</si>
  <si>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</si>
  <si>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</si>
  <si>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</si>
  <si>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</si>
  <si>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</si>
  <si>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</si>
  <si>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</si>
  <si>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</si>
  <si>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</si>
  <si>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</si>
  <si>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</si>
  <si>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</si>
  <si>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</si>
  <si>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</si>
  <si>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</si>
  <si>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</si>
  <si>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</si>
  <si>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</si>
  <si>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</si>
  <si>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</si>
  <si>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</si>
  <si>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</si>
  <si>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</si>
  <si>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</si>
  <si>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</si>
  <si>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NYMEX Copper Index</t>
  </si>
  <si>
    <t>PA Mar29'21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</si>
  <si>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</si>
  <si>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</si>
  <si>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</si>
  <si>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</si>
  <si>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</si>
  <si>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</si>
  <si>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</si>
  <si>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</si>
  <si>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</si>
  <si>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</si>
  <si>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</si>
  <si>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</si>
  <si>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</si>
  <si>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</si>
  <si>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</si>
  <si>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</si>
  <si>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</si>
  <si>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</si>
  <si>
    <t>NG Feb'21 @NYMEX</t>
  </si>
  <si>
    <t>SCI Jan29'21 @SGX</t>
  </si>
  <si>
    <t>HG Feb24'21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</si>
</sst>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2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2" borderId="0" xfId="0" applyFont="1" applyFill="1" applyAlignment="1">
      <alignment vertical="center" wrapText="1"/>
    </xf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19" dataDxfId="17" headerRowBorderDxfId="18" tableBorderDxfId="16" totalsRowBorderDxfId="15">
  <autoFilter ref="A10:H46" xr:uid="{00000000-0009-0000-0100-000001000000}"/>
  <tableColumns count="8">
    <tableColumn id="1" xr3:uid="{00000000-0010-0000-0000-000001000000}" name="IB Ticker" dataDxfId="2" totalsRowDxfId="14"/>
    <tableColumn id="2" xr3:uid="{00000000-0010-0000-0000-000002000000}" name="Financial Instrument" dataDxfId="1" totalsRowDxfId="13"/>
    <tableColumn id="5" xr3:uid="{00000000-0010-0000-0000-000005000000}" name="Previous Quantity" dataDxfId="12" totalsRowDxfId="11"/>
    <tableColumn id="4" xr3:uid="{00000000-0010-0000-0000-000004000000}" name="Current Quantity" dataDxfId="10" totalsRowDxfId="9"/>
    <tableColumn id="6" xr3:uid="{00000000-0010-0000-0000-000006000000}" name="Change" dataDxfId="8" totalsRowDxfId="7">
      <calculatedColumnFormula>Table1[[#This Row],[Current Quantity]]-Table1[[#This Row],[Previous Quantity]]</calculatedColumnFormula>
    </tableColumn>
    <tableColumn id="12" xr3:uid="{00000000-0010-0000-0000-00000C000000}" name="Last price" dataDxfId="0" dataCellStyle="Currency"/>
    <tableColumn id="13" xr3:uid="{00000000-0010-0000-0000-00000D000000}" name="Current Value Allocation" dataDxfId="6" totalsRowDxfId="5">
      <calculatedColumnFormula>Table1[[#This Row],[Last price]]*Table1[[#This Row],[Current Quantity]]</calculatedColumnFormula>
    </tableColumn>
    <tableColumn id="7" xr3:uid="{00000000-0010-0000-0000-000007000000}" name="Comments" dataDxfId="4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zoomScale="115" zoomScaleNormal="115" workbookViewId="0">
      <selection activeCell="L14" sqref="L1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5" t="s">
        <v>0</v>
      </c>
      <c r="B1" s="55"/>
      <c r="C1" s="50">
        <v>44193</v>
      </c>
      <c r="E1" s="1"/>
      <c r="F1" s="1"/>
      <c r="G1" s="11"/>
      <c r="H1" s="11"/>
    </row>
    <row r="2" spans="1:20" x14ac:dyDescent="0.25">
      <c r="A2" s="55" t="s">
        <v>39</v>
      </c>
      <c r="B2" s="55"/>
      <c r="C2" s="44">
        <v>5.1342537763954672</v>
      </c>
      <c r="E2" s="9"/>
      <c r="F2" s="9"/>
      <c r="G2" s="13"/>
      <c r="H2" s="12"/>
      <c r="K2" s="26"/>
      <c r="P2" s="26"/>
      <c r="S2" s="26"/>
    </row>
    <row r="3" spans="1:20" x14ac:dyDescent="0.25">
      <c r="A3" s="58" t="s">
        <v>40</v>
      </c>
      <c r="B3" s="58"/>
      <c r="C3" s="45">
        <v>2.2041876618068512</v>
      </c>
      <c r="E3" s="9"/>
      <c r="F3" s="9"/>
      <c r="G3" s="13"/>
      <c r="H3" s="12"/>
      <c r="P3" s="26"/>
    </row>
    <row r="4" spans="1:20" x14ac:dyDescent="0.25">
      <c r="A4" s="55" t="s">
        <v>31</v>
      </c>
      <c r="B4" s="55"/>
      <c r="C4" s="47">
        <v>28732677.82</v>
      </c>
      <c r="E4" s="9"/>
      <c r="F4" s="9"/>
      <c r="G4" s="10"/>
      <c r="H4" s="10"/>
      <c r="K4" s="26"/>
      <c r="P4" s="26"/>
      <c r="S4" s="26"/>
    </row>
    <row r="5" spans="1:20" x14ac:dyDescent="0.25">
      <c r="A5" s="55" t="s">
        <v>29</v>
      </c>
      <c r="B5" s="55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5" t="s">
        <v>30</v>
      </c>
      <c r="B6" s="55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6" t="s">
        <v>32</v>
      </c>
      <c r="B7" s="56"/>
      <c r="C7" s="46">
        <f>C4+C5-C6</f>
        <v>28732677.82</v>
      </c>
      <c r="E7" s="9"/>
      <c r="F7" s="9"/>
      <c r="G7" s="10"/>
      <c r="H7" s="10"/>
      <c r="P7" s="26"/>
    </row>
    <row r="8" spans="1:20" x14ac:dyDescent="0.25">
      <c r="A8" s="57" t="s">
        <v>27</v>
      </c>
      <c r="B8" s="57"/>
      <c r="C8" s="46">
        <f>SUM(G11:G190)</f>
        <v>147520859.60328925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25</v>
      </c>
      <c r="D10" s="35" t="s">
        <v>9</v>
      </c>
      <c r="E10" s="23" t="s">
        <v>26</v>
      </c>
      <c r="F10" s="37" t="s">
        <v>33</v>
      </c>
      <c r="G10" s="24" t="s">
        <v>24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ht="25.5" x14ac:dyDescent="0.25">
      <c r="A11" s="43" t="s">
        <v>34</v>
      </c>
      <c r="B11" s="43" t="s">
        <v>35</v>
      </c>
      <c r="C11" s="36">
        <v>3104</v>
      </c>
      <c r="D11" s="36">
        <v>3352</v>
      </c>
      <c r="E11" s="31">
        <f>Table1[[#This Row],[Current Quantity]]-Table1[[#This Row],[Previous Quantity]]</f>
        <v>248</v>
      </c>
      <c r="F11" s="38">
        <v>376.20006443298968</v>
      </c>
      <c r="G11" s="32">
        <f>Table1[[#This Row],[Last price]]*Table1[[#This Row],[Current Quantity]]</f>
        <v>1261022.6159793814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3" t="s">
        <v>38</v>
      </c>
      <c r="B12" s="43" t="s">
        <v>37</v>
      </c>
      <c r="C12" s="36">
        <v>4610</v>
      </c>
      <c r="D12" s="36">
        <v>4687</v>
      </c>
      <c r="E12" s="31">
        <f>Table1[[#This Row],[Current Quantity]]-Table1[[#This Row],[Previous Quantity]]</f>
        <v>77</v>
      </c>
      <c r="F12" s="38">
        <v>269.04989154013015</v>
      </c>
      <c r="G12" s="32">
        <f>Table1[[#This Row],[Last price]]*Table1[[#This Row],[Current Quantity]]</f>
        <v>1261036.8416485901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42</v>
      </c>
      <c r="B13" s="43" t="s">
        <v>43</v>
      </c>
      <c r="C13" s="36">
        <v>33121</v>
      </c>
      <c r="D13" s="36">
        <v>32370</v>
      </c>
      <c r="E13" s="15">
        <f>Table1[[#This Row],[Current Quantity]]-Table1[[#This Row],[Previous Quantity]]</f>
        <v>-751</v>
      </c>
      <c r="F13" s="38">
        <v>38.95999516922798</v>
      </c>
      <c r="G13" s="34">
        <f>Table1[[#This Row],[Last price]]*Table1[[#This Row],[Current Quantity]]</f>
        <v>1261135.0436279096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48">
        <v>2345</v>
      </c>
      <c r="D14" s="48">
        <v>2388</v>
      </c>
      <c r="E14" s="15">
        <f>Table1[[#This Row],[Current Quantity]]-Table1[[#This Row],[Previous Quantity]]</f>
        <v>43</v>
      </c>
      <c r="F14" s="49">
        <v>528.02985074626861</v>
      </c>
      <c r="G14" s="34">
        <f>Table1[[#This Row],[Last price]]*Table1[[#This Row],[Current Quantity]]</f>
        <v>1260935.2835820895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43" t="s">
        <v>46</v>
      </c>
      <c r="B15" s="43" t="s">
        <v>47</v>
      </c>
      <c r="C15" s="48">
        <v>62710</v>
      </c>
      <c r="D15" s="48">
        <v>61730</v>
      </c>
      <c r="E15" s="15">
        <f>Table1[[#This Row],[Current Quantity]]-Table1[[#This Row],[Previous Quantity]]</f>
        <v>-980</v>
      </c>
      <c r="F15" s="49">
        <v>20.429995216073991</v>
      </c>
      <c r="G15" s="34">
        <f>Table1[[#This Row],[Last price]]*Table1[[#This Row],[Current Quantity]]</f>
        <v>1261143.6046882474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3" t="s">
        <v>48</v>
      </c>
      <c r="B16" s="43" t="s">
        <v>49</v>
      </c>
      <c r="C16" s="48">
        <v>33094</v>
      </c>
      <c r="D16" s="48">
        <v>33284</v>
      </c>
      <c r="E16" s="15">
        <f>Table1[[#This Row],[Current Quantity]]-Table1[[#This Row],[Previous Quantity]]</f>
        <v>190</v>
      </c>
      <c r="F16" s="49">
        <v>37.89001027376564</v>
      </c>
      <c r="G16" s="34">
        <f>Table1[[#This Row],[Last price]]*Table1[[#This Row],[Current Quantity]]</f>
        <v>1261131.1019520157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9" t="s">
        <v>50</v>
      </c>
      <c r="B17" s="59" t="s">
        <v>51</v>
      </c>
      <c r="C17" s="48">
        <v>18206</v>
      </c>
      <c r="D17" s="48">
        <v>17780</v>
      </c>
      <c r="E17" s="15">
        <f>Table1[[#This Row],[Current Quantity]]-Table1[[#This Row],[Previous Quantity]]</f>
        <v>-426</v>
      </c>
      <c r="F17" s="49">
        <v>70.930023069317812</v>
      </c>
      <c r="G17" s="34">
        <f>Table1[[#This Row],[Last price]]*Table1[[#This Row],[Current Quantity]]</f>
        <v>1261135.8101724708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9" t="s">
        <v>52</v>
      </c>
      <c r="B18" s="59" t="s">
        <v>53</v>
      </c>
      <c r="C18" s="48">
        <v>4674</v>
      </c>
      <c r="D18" s="48">
        <v>4685</v>
      </c>
      <c r="E18" s="15">
        <f>Table1[[#This Row],[Current Quantity]]-Table1[[#This Row],[Previous Quantity]]</f>
        <v>11</v>
      </c>
      <c r="F18" s="49">
        <v>269.21009841677363</v>
      </c>
      <c r="G18" s="34">
        <f>Table1[[#This Row],[Last price]]*Table1[[#This Row],[Current Quantity]]</f>
        <v>1261249.3110825846</v>
      </c>
      <c r="H18" s="3"/>
      <c r="I18" s="2"/>
      <c r="J18" s="2"/>
      <c r="O18" s="33"/>
      <c r="P18" s="33"/>
    </row>
    <row r="19" spans="1:20" x14ac:dyDescent="0.25">
      <c r="A19" s="59" t="s">
        <v>54</v>
      </c>
      <c r="B19" s="59" t="s">
        <v>55</v>
      </c>
      <c r="C19" s="48">
        <v>8591</v>
      </c>
      <c r="D19" s="48">
        <v>8408</v>
      </c>
      <c r="E19" s="15">
        <f>Table1[[#This Row],[Current Quantity]]-Table1[[#This Row],[Previous Quantity]]</f>
        <v>-183</v>
      </c>
      <c r="F19" s="49">
        <v>150</v>
      </c>
      <c r="G19" s="34">
        <f>Table1[[#This Row],[Last price]]*Table1[[#This Row],[Current Quantity]]</f>
        <v>1261200</v>
      </c>
      <c r="H19" s="18"/>
      <c r="J19" s="2"/>
    </row>
    <row r="20" spans="1:20" x14ac:dyDescent="0.25">
      <c r="A20" s="59" t="s">
        <v>56</v>
      </c>
      <c r="B20" s="59" t="s">
        <v>57</v>
      </c>
      <c r="C20" s="48">
        <v>30622</v>
      </c>
      <c r="D20" s="48">
        <v>30027</v>
      </c>
      <c r="E20" s="15">
        <f>Table1[[#This Row],[Current Quantity]]-Table1[[#This Row],[Previous Quantity]]</f>
        <v>-595</v>
      </c>
      <c r="F20" s="49">
        <v>42</v>
      </c>
      <c r="G20" s="34">
        <f>Table1[[#This Row],[Last price]]*Table1[[#This Row],[Current Quantity]]</f>
        <v>1261134</v>
      </c>
      <c r="H20" s="18"/>
      <c r="J20" s="2"/>
    </row>
    <row r="21" spans="1:20" x14ac:dyDescent="0.25">
      <c r="A21" s="59" t="s">
        <v>87</v>
      </c>
      <c r="B21" s="59" t="s">
        <v>88</v>
      </c>
      <c r="C21" s="48">
        <v>36417</v>
      </c>
      <c r="D21" s="48">
        <v>35041</v>
      </c>
      <c r="E21" s="15">
        <f>Table1[[#This Row],[Current Quantity]]-Table1[[#This Row],[Previous Quantity]]</f>
        <v>-1376</v>
      </c>
      <c r="F21" s="49">
        <v>35.990004668149489</v>
      </c>
      <c r="G21" s="34">
        <f>Table1[[#This Row],[Last price]]*Table1[[#This Row],[Current Quantity]]</f>
        <v>1261125.7535766263</v>
      </c>
      <c r="H21" s="18"/>
      <c r="J21" s="2"/>
    </row>
    <row r="22" spans="1:20" x14ac:dyDescent="0.25">
      <c r="A22" s="59" t="s">
        <v>89</v>
      </c>
      <c r="B22" s="59" t="s">
        <v>90</v>
      </c>
      <c r="C22" s="48">
        <v>10471</v>
      </c>
      <c r="D22" s="48">
        <v>10227</v>
      </c>
      <c r="E22" s="15">
        <f>Table1[[#This Row],[Current Quantity]]-Table1[[#This Row],[Previous Quantity]]</f>
        <v>-244</v>
      </c>
      <c r="F22" s="49">
        <v>123.30999904498138</v>
      </c>
      <c r="G22" s="34">
        <f>Table1[[#This Row],[Last price]]*Table1[[#This Row],[Current Quantity]]</f>
        <v>1261091.3602330247</v>
      </c>
      <c r="H22" s="18"/>
      <c r="J22" s="2"/>
    </row>
    <row r="23" spans="1:20" ht="15" customHeight="1" x14ac:dyDescent="0.25">
      <c r="A23" s="59" t="s">
        <v>58</v>
      </c>
      <c r="B23" s="59" t="s">
        <v>59</v>
      </c>
      <c r="C23" s="48">
        <v>113572</v>
      </c>
      <c r="D23" s="48">
        <v>113423</v>
      </c>
      <c r="E23" s="15">
        <f>Table1[[#This Row],[Current Quantity]]-Table1[[#This Row],[Previous Quantity]]</f>
        <v>-149</v>
      </c>
      <c r="F23" s="49">
        <v>311.33999577360618</v>
      </c>
      <c r="G23" s="34">
        <f>Table1[[#This Row],[Last price]]*Table1[[#This Row],[Current Quantity]]</f>
        <v>35313116.340629734</v>
      </c>
      <c r="H23" s="18"/>
      <c r="J23" s="2"/>
    </row>
    <row r="24" spans="1:20" x14ac:dyDescent="0.25">
      <c r="A24" s="52" t="s">
        <v>60</v>
      </c>
      <c r="B24" s="59" t="s">
        <v>61</v>
      </c>
      <c r="C24" s="48">
        <v>1647300</v>
      </c>
      <c r="D24" s="48">
        <v>1624400</v>
      </c>
      <c r="E24" s="15">
        <f>Table1[[#This Row],[Current Quantity]]-Table1[[#This Row],[Previous Quantity]]</f>
        <v>-22900</v>
      </c>
      <c r="F24" s="49">
        <v>2.5179882231530382</v>
      </c>
      <c r="G24" s="34">
        <f>Table1[[#This Row],[Last price]]*Table1[[#This Row],[Current Quantity]]</f>
        <v>4090220.0696897954</v>
      </c>
      <c r="H24" s="18"/>
      <c r="J24" s="2"/>
    </row>
    <row r="25" spans="1:20" x14ac:dyDescent="0.25">
      <c r="A25" s="60" t="s">
        <v>11</v>
      </c>
      <c r="B25" s="60" t="s">
        <v>28</v>
      </c>
      <c r="C25" s="22">
        <v>330189</v>
      </c>
      <c r="D25" s="3">
        <v>328099</v>
      </c>
      <c r="E25" s="15">
        <f>Table1[[#This Row],[Current Quantity]]-Table1[[#This Row],[Previous Quantity]]</f>
        <v>-2090</v>
      </c>
      <c r="F25" s="40">
        <v>17.9699990005724</v>
      </c>
      <c r="G25" s="34">
        <f>Table1[[#This Row],[Last price]]*Table1[[#This Row],[Current Quantity]]</f>
        <v>5895938.702088804</v>
      </c>
      <c r="H25" s="18"/>
    </row>
    <row r="26" spans="1:20" ht="26.25" x14ac:dyDescent="0.25">
      <c r="A26" s="51" t="s">
        <v>62</v>
      </c>
      <c r="B26" s="61" t="s">
        <v>17</v>
      </c>
      <c r="C26" s="22">
        <v>54</v>
      </c>
      <c r="D26" s="3">
        <v>55</v>
      </c>
      <c r="E26" s="15">
        <f>Table1[[#This Row],[Current Quantity]]-Table1[[#This Row],[Previous Quantity]]</f>
        <v>1</v>
      </c>
      <c r="F26" s="40">
        <v>155724.85185185185</v>
      </c>
      <c r="G26" s="34">
        <f>Table1[[#This Row],[Last price]]*Table1[[#This Row],[Current Quantity]]</f>
        <v>8564866.8518518526</v>
      </c>
      <c r="H26" s="18"/>
    </row>
    <row r="27" spans="1:20" ht="26.25" x14ac:dyDescent="0.25">
      <c r="A27" s="51" t="s">
        <v>63</v>
      </c>
      <c r="B27" s="61" t="s">
        <v>18</v>
      </c>
      <c r="C27" s="22">
        <v>39</v>
      </c>
      <c r="D27" s="3">
        <v>40</v>
      </c>
      <c r="E27" s="15">
        <f>Table1[[#This Row],[Current Quantity]]-Table1[[#This Row],[Previous Quantity]]</f>
        <v>1</v>
      </c>
      <c r="F27" s="40">
        <v>211230.07692307694</v>
      </c>
      <c r="G27" s="34">
        <f>Table1[[#This Row],[Last price]]*Table1[[#This Row],[Current Quantity]]</f>
        <v>8449203.0769230779</v>
      </c>
      <c r="H27" s="18"/>
    </row>
    <row r="28" spans="1:20" ht="26.25" x14ac:dyDescent="0.25">
      <c r="A28" s="51" t="s">
        <v>64</v>
      </c>
      <c r="B28" s="61" t="s">
        <v>19</v>
      </c>
      <c r="C28" s="22">
        <v>49</v>
      </c>
      <c r="D28" s="3">
        <v>50</v>
      </c>
      <c r="E28" s="15">
        <f>Table1[[#This Row],[Current Quantity]]-Table1[[#This Row],[Previous Quantity]]</f>
        <v>1</v>
      </c>
      <c r="F28" s="40">
        <v>172137.30612244899</v>
      </c>
      <c r="G28" s="34">
        <f>Table1[[#This Row],[Last price]]*Table1[[#This Row],[Current Quantity]]</f>
        <v>8606865.3061224502</v>
      </c>
      <c r="H28" s="18"/>
    </row>
    <row r="29" spans="1:20" ht="26.25" x14ac:dyDescent="0.25">
      <c r="A29" s="51" t="s">
        <v>65</v>
      </c>
      <c r="B29" s="61" t="s">
        <v>20</v>
      </c>
      <c r="C29" s="22">
        <v>67</v>
      </c>
      <c r="D29" s="3">
        <v>68</v>
      </c>
      <c r="E29" s="15">
        <f>Table1[[#This Row],[Current Quantity]]-Table1[[#This Row],[Previous Quantity]]</f>
        <v>1</v>
      </c>
      <c r="F29" s="40">
        <v>126013.28358208956</v>
      </c>
      <c r="G29" s="34">
        <f>Table1[[#This Row],[Last price]]*Table1[[#This Row],[Current Quantity]]</f>
        <v>8568903.2835820895</v>
      </c>
      <c r="H29" s="18"/>
    </row>
    <row r="30" spans="1:20" ht="26.25" x14ac:dyDescent="0.25">
      <c r="A30" s="51" t="s">
        <v>66</v>
      </c>
      <c r="B30" s="61" t="s">
        <v>21</v>
      </c>
      <c r="C30" s="22">
        <v>61</v>
      </c>
      <c r="D30" s="3">
        <v>62</v>
      </c>
      <c r="E30" s="15">
        <f>Table1[[#This Row],[Current Quantity]]-Table1[[#This Row],[Previous Quantity]]</f>
        <v>1</v>
      </c>
      <c r="F30" s="40">
        <v>137743.96721311475</v>
      </c>
      <c r="G30" s="34">
        <f>Table1[[#This Row],[Last price]]*Table1[[#This Row],[Current Quantity]]</f>
        <v>8540125.9672131147</v>
      </c>
      <c r="H30" s="18"/>
    </row>
    <row r="31" spans="1:20" ht="26.25" x14ac:dyDescent="0.25">
      <c r="A31" s="51" t="s">
        <v>67</v>
      </c>
      <c r="B31" s="61" t="s">
        <v>23</v>
      </c>
      <c r="C31" s="22">
        <v>38</v>
      </c>
      <c r="D31" s="3">
        <v>39</v>
      </c>
      <c r="E31" s="15">
        <f>Table1[[#This Row],[Current Quantity]]-Table1[[#This Row],[Previous Quantity]]</f>
        <v>1</v>
      </c>
      <c r="F31" s="40">
        <v>220949.36842105264</v>
      </c>
      <c r="G31" s="34">
        <f>Table1[[#This Row],[Last price]]*Table1[[#This Row],[Current Quantity]]</f>
        <v>8617025.3684210535</v>
      </c>
      <c r="H31" s="18"/>
    </row>
    <row r="32" spans="1:20" ht="25.5" x14ac:dyDescent="0.25">
      <c r="A32" s="59" t="s">
        <v>68</v>
      </c>
      <c r="B32" s="59" t="s">
        <v>13</v>
      </c>
      <c r="C32" s="22">
        <v>73</v>
      </c>
      <c r="D32" s="3">
        <v>74</v>
      </c>
      <c r="E32" s="15">
        <f>Table1[[#This Row],[Current Quantity]]-Table1[[#This Row],[Previous Quantity]]</f>
        <v>1</v>
      </c>
      <c r="F32" s="40">
        <v>115695.13698630137</v>
      </c>
      <c r="G32" s="34">
        <f>Table1[[#This Row],[Last price]]*Table1[[#This Row],[Current Quantity]]</f>
        <v>8561440.1369863003</v>
      </c>
      <c r="H32" s="18"/>
    </row>
    <row r="33" spans="1:8" ht="25.5" x14ac:dyDescent="0.25">
      <c r="A33" s="59" t="s">
        <v>81</v>
      </c>
      <c r="B33" s="59" t="s">
        <v>36</v>
      </c>
      <c r="C33" s="22">
        <v>61</v>
      </c>
      <c r="D33" s="3">
        <v>62</v>
      </c>
      <c r="E33" s="15">
        <f>Table1[[#This Row],[Current Quantity]]-Table1[[#This Row],[Previous Quantity]]</f>
        <v>1</v>
      </c>
      <c r="F33" s="40">
        <v>138713.42622950819</v>
      </c>
      <c r="G33" s="34">
        <f>Table1[[#This Row],[Last price]]*Table1[[#This Row],[Current Quantity]]</f>
        <v>8600232.4262295067</v>
      </c>
      <c r="H33" s="18"/>
    </row>
    <row r="34" spans="1:8" ht="25.5" x14ac:dyDescent="0.25">
      <c r="A34" s="59" t="s">
        <v>82</v>
      </c>
      <c r="B34" s="59" t="s">
        <v>69</v>
      </c>
      <c r="C34" s="22">
        <v>45</v>
      </c>
      <c r="D34" s="3">
        <v>46</v>
      </c>
      <c r="E34" s="15">
        <f>Table1[[#This Row],[Current Quantity]]-Table1[[#This Row],[Previous Quantity]]</f>
        <v>1</v>
      </c>
      <c r="F34" s="40">
        <v>185949.44444444444</v>
      </c>
      <c r="G34" s="34">
        <f>Table1[[#This Row],[Last price]]*Table1[[#This Row],[Current Quantity]]</f>
        <v>8553674.444444444</v>
      </c>
      <c r="H34" s="18"/>
    </row>
    <row r="35" spans="1:8" ht="25.5" x14ac:dyDescent="0.25">
      <c r="A35" s="59" t="s">
        <v>83</v>
      </c>
      <c r="B35" s="59" t="s">
        <v>70</v>
      </c>
      <c r="C35" s="22">
        <v>30</v>
      </c>
      <c r="D35" s="3">
        <v>26</v>
      </c>
      <c r="E35" s="15">
        <f>Table1[[#This Row],[Current Quantity]]-Table1[[#This Row],[Previous Quantity]]</f>
        <v>-4</v>
      </c>
      <c r="F35" s="40">
        <v>274088.8</v>
      </c>
      <c r="G35" s="34">
        <f>Table1[[#This Row],[Last price]]*Table1[[#This Row],[Current Quantity]]</f>
        <v>7126308.7999999998</v>
      </c>
      <c r="H35" s="18"/>
    </row>
    <row r="36" spans="1:8" ht="25.5" x14ac:dyDescent="0.25">
      <c r="A36" s="59" t="s">
        <v>84</v>
      </c>
      <c r="B36" s="59" t="s">
        <v>12</v>
      </c>
      <c r="C36" s="22">
        <v>6</v>
      </c>
      <c r="D36" s="3">
        <v>6</v>
      </c>
      <c r="E36" s="15">
        <f>Table1[[#This Row],[Current Quantity]]-Table1[[#This Row],[Previous Quantity]]</f>
        <v>0</v>
      </c>
      <c r="F36" s="53">
        <v>50587.5</v>
      </c>
      <c r="G36" s="54">
        <f>Table1[[#This Row],[Last price]]*Table1[[#This Row],[Current Quantity]]</f>
        <v>303525</v>
      </c>
      <c r="H36" s="18"/>
    </row>
    <row r="37" spans="1:8" ht="25.5" x14ac:dyDescent="0.25">
      <c r="A37" s="59" t="s">
        <v>93</v>
      </c>
      <c r="B37" s="59" t="s">
        <v>71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53">
        <v>89861.666666666672</v>
      </c>
      <c r="G37" s="54">
        <f>Table1[[#This Row],[Last price]]*Table1[[#This Row],[Current Quantity]]</f>
        <v>269585</v>
      </c>
      <c r="H37" s="18"/>
    </row>
    <row r="38" spans="1:8" ht="25.5" x14ac:dyDescent="0.25">
      <c r="A38" s="59" t="s">
        <v>85</v>
      </c>
      <c r="B38" s="59" t="s">
        <v>14</v>
      </c>
      <c r="C38" s="22">
        <v>3</v>
      </c>
      <c r="D38" s="3">
        <v>3</v>
      </c>
      <c r="E38" s="15">
        <f>Table1[[#This Row],[Current Quantity]]-Table1[[#This Row],[Previous Quantity]]</f>
        <v>0</v>
      </c>
      <c r="F38" s="53">
        <v>101749.66666666667</v>
      </c>
      <c r="G38" s="54">
        <f>Table1[[#This Row],[Last price]]*Table1[[#This Row],[Current Quantity]]</f>
        <v>305249</v>
      </c>
      <c r="H38" s="18"/>
    </row>
    <row r="39" spans="1:8" ht="25.5" x14ac:dyDescent="0.25">
      <c r="A39" s="59" t="s">
        <v>72</v>
      </c>
      <c r="B39" s="59" t="s">
        <v>15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53">
        <v>236763</v>
      </c>
      <c r="G39" s="54">
        <f>Table1[[#This Row],[Last price]]*Table1[[#This Row],[Current Quantity]]</f>
        <v>236763</v>
      </c>
      <c r="H39" s="18"/>
    </row>
    <row r="40" spans="1:8" x14ac:dyDescent="0.25">
      <c r="A40" s="59" t="s">
        <v>92</v>
      </c>
      <c r="B40" s="59" t="s">
        <v>16</v>
      </c>
      <c r="C40" s="22">
        <v>18</v>
      </c>
      <c r="D40" s="3">
        <v>18</v>
      </c>
      <c r="E40" s="15">
        <f>Table1[[#This Row],[Current Quantity]]-Table1[[#This Row],[Previous Quantity]]</f>
        <v>0</v>
      </c>
      <c r="F40" s="40">
        <v>16263.944444444445</v>
      </c>
      <c r="G40" s="34">
        <f>Table1[[#This Row],[Last price]]*Table1[[#This Row],[Current Quantity]]</f>
        <v>292751</v>
      </c>
      <c r="H40" s="18"/>
    </row>
    <row r="41" spans="1:8" ht="26.25" x14ac:dyDescent="0.25">
      <c r="A41" s="61" t="s">
        <v>86</v>
      </c>
      <c r="B41" s="61" t="s">
        <v>22</v>
      </c>
      <c r="C41" s="22">
        <v>4</v>
      </c>
      <c r="D41" s="3">
        <v>4</v>
      </c>
      <c r="E41" s="15">
        <f>Table1[[#This Row],[Current Quantity]]-Table1[[#This Row],[Previous Quantity]]</f>
        <v>0</v>
      </c>
      <c r="F41" s="40">
        <v>70260</v>
      </c>
      <c r="G41" s="34">
        <f>Table1[[#This Row],[Last price]]*Table1[[#This Row],[Current Quantity]]</f>
        <v>281040</v>
      </c>
      <c r="H41" s="18"/>
    </row>
    <row r="42" spans="1:8" ht="25.5" x14ac:dyDescent="0.25">
      <c r="A42" s="59" t="s">
        <v>91</v>
      </c>
      <c r="B42" s="59" t="s">
        <v>73</v>
      </c>
      <c r="C42" s="22">
        <v>11</v>
      </c>
      <c r="D42" s="3">
        <v>13</v>
      </c>
      <c r="E42" s="15">
        <f>Table1[[#This Row],[Current Quantity]]-Table1[[#This Row],[Previous Quantity]]</f>
        <v>2</v>
      </c>
      <c r="F42" s="40">
        <v>23370</v>
      </c>
      <c r="G42" s="34">
        <f>Table1[[#This Row],[Last price]]*Table1[[#This Row],[Current Quantity]]</f>
        <v>303810</v>
      </c>
      <c r="H42" s="18"/>
    </row>
    <row r="43" spans="1:8" x14ac:dyDescent="0.25">
      <c r="A43" s="59" t="s">
        <v>74</v>
      </c>
      <c r="B43" s="59" t="s">
        <v>75</v>
      </c>
      <c r="C43" s="22">
        <v>39</v>
      </c>
      <c r="D43" s="3">
        <v>40</v>
      </c>
      <c r="E43" s="15">
        <f>Table1[[#This Row],[Current Quantity]]-Table1[[#This Row],[Previous Quantity]]</f>
        <v>1</v>
      </c>
      <c r="F43" s="40">
        <v>7412.1025641025644</v>
      </c>
      <c r="G43" s="34">
        <f>Table1[[#This Row],[Last price]]*Table1[[#This Row],[Current Quantity]]</f>
        <v>296484.10256410256</v>
      </c>
      <c r="H43" s="18"/>
    </row>
    <row r="44" spans="1:8" ht="25.5" x14ac:dyDescent="0.25">
      <c r="A44" s="59" t="s">
        <v>76</v>
      </c>
      <c r="B44" s="59" t="s">
        <v>77</v>
      </c>
      <c r="C44" s="22">
        <v>10</v>
      </c>
      <c r="D44" s="3">
        <v>10</v>
      </c>
      <c r="E44" s="15">
        <f>Table1[[#This Row],[Current Quantity]]-Table1[[#This Row],[Previous Quantity]]</f>
        <v>0</v>
      </c>
      <c r="F44" s="40">
        <v>29387</v>
      </c>
      <c r="G44" s="34">
        <f>Table1[[#This Row],[Last price]]*Table1[[#This Row],[Current Quantity]]</f>
        <v>293870</v>
      </c>
      <c r="H44" s="18"/>
    </row>
    <row r="45" spans="1:8" ht="25.5" x14ac:dyDescent="0.25">
      <c r="A45" s="59" t="s">
        <v>78</v>
      </c>
      <c r="B45" s="59" t="s">
        <v>79</v>
      </c>
      <c r="C45" s="22">
        <v>5</v>
      </c>
      <c r="D45" s="3">
        <v>5</v>
      </c>
      <c r="E45" s="15">
        <f>Table1[[#This Row],[Current Quantity]]-Table1[[#This Row],[Previous Quantity]]</f>
        <v>0</v>
      </c>
      <c r="F45" s="40">
        <v>63304.2</v>
      </c>
      <c r="G45" s="34">
        <f>Table1[[#This Row],[Last price]]*Table1[[#This Row],[Current Quantity]]</f>
        <v>316521</v>
      </c>
      <c r="H45" s="18"/>
    </row>
    <row r="46" spans="1:8" x14ac:dyDescent="0.25">
      <c r="A46" s="60" t="s">
        <v>80</v>
      </c>
      <c r="B46" s="60" t="s">
        <v>41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</row>
    <row r="47" spans="1:8" x14ac:dyDescent="0.25">
      <c r="A47" s="27"/>
      <c r="B47" s="27"/>
      <c r="C47" s="28"/>
      <c r="D47" s="27"/>
      <c r="E47" s="29"/>
      <c r="F47" s="27"/>
      <c r="G47" s="30"/>
      <c r="H47" s="10"/>
    </row>
    <row r="48" spans="1:8" x14ac:dyDescent="0.25">
      <c r="A48" s="27"/>
      <c r="B48" s="27"/>
      <c r="C48" s="28"/>
      <c r="D48" s="27"/>
      <c r="E48" s="29"/>
      <c r="F48" s="27"/>
      <c r="G48" s="30"/>
      <c r="H48" s="10"/>
    </row>
    <row r="49" spans="1:8" x14ac:dyDescent="0.25">
      <c r="A49" s="27"/>
      <c r="B49" s="27"/>
      <c r="C49" s="28"/>
      <c r="D49" s="27"/>
      <c r="E49" s="29"/>
      <c r="F49" s="27"/>
      <c r="G49" s="30"/>
      <c r="H49" s="10"/>
    </row>
    <row r="50" spans="1:8" x14ac:dyDescent="0.25">
      <c r="A50" s="27"/>
      <c r="B50" s="27"/>
      <c r="C50" s="28"/>
      <c r="D50" s="27"/>
      <c r="E50" s="29"/>
      <c r="F50" s="27"/>
      <c r="G50" s="30"/>
      <c r="H50" s="10"/>
    </row>
    <row r="51" spans="1:8" x14ac:dyDescent="0.25">
      <c r="A51" s="4" t="s">
        <v>3</v>
      </c>
      <c r="C51" s="8"/>
      <c r="D51" s="14" t="s">
        <v>10</v>
      </c>
      <c r="E51" s="16"/>
      <c r="F51" s="1"/>
      <c r="G51" s="1"/>
      <c r="H51" s="4" t="s">
        <v>6</v>
      </c>
    </row>
    <row r="52" spans="1:8" x14ac:dyDescent="0.25">
      <c r="A52" s="4" t="s">
        <v>4</v>
      </c>
      <c r="C52" s="8"/>
      <c r="D52" s="14" t="s">
        <v>5</v>
      </c>
      <c r="E52" s="16"/>
      <c r="F52" s="1"/>
      <c r="G52" s="1"/>
      <c r="H52" s="4" t="s">
        <v>7</v>
      </c>
    </row>
    <row r="53" spans="1:8" x14ac:dyDescent="0.25">
      <c r="A53" s="5"/>
      <c r="E53" s="16"/>
      <c r="F53" s="1"/>
      <c r="G53" s="1"/>
    </row>
    <row r="54" spans="1:8" x14ac:dyDescent="0.25">
      <c r="A54" s="6"/>
      <c r="D54" s="6"/>
      <c r="E54" s="16"/>
      <c r="F54" s="1"/>
      <c r="G54" s="1"/>
      <c r="H54" s="7"/>
    </row>
    <row r="56" spans="1:8" x14ac:dyDescent="0.25">
      <c r="A56" s="14"/>
    </row>
    <row r="57" spans="1:8" x14ac:dyDescent="0.25">
      <c r="A57" s="14"/>
    </row>
    <row r="59" spans="1:8" x14ac:dyDescent="0.25">
      <c r="A59" s="5"/>
    </row>
    <row r="66" spans="8:8" x14ac:dyDescent="0.25">
      <c r="H66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2020-12-22T10:16:09Z</cp:lastPrinted>
  <dcterms:created xsi:type="dcterms:W3CDTF">2020-06-30T03:42:56Z</dcterms:created>
  <dcterms:modified xsi:type="dcterms:W3CDTF">2020-12-28T10:14:24Z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