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oldenhorsefm_onmicrosoft_com/Documents/GHFM_Macro/Investment_Thesis/2020/December/"/>
    </mc:Choice>
  </mc:AlternateContent>
  <xr:revisionPtr revIDLastSave="3" documentId="13_ncr:1_{7E467D8F-E7A6-4938-9354-4DF68826FD34}" xr6:coauthVersionLast="47" xr6:coauthVersionMax="47" xr10:uidLastSave="{BFE14EAE-8D9B-4EA1-82F6-DB09FDEE4D2B}"/>
  <bookViews>
    <workbookView xWindow="-289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1" l="1"/>
  <c r="G42" i="1"/>
  <c r="E40" i="1"/>
  <c r="E41" i="1"/>
  <c r="E42" i="1"/>
  <c r="E43" i="1"/>
  <c r="E44" i="1"/>
  <c r="E45" i="1"/>
  <c r="E46" i="1"/>
  <c r="E47" i="1"/>
  <c r="G40" i="1"/>
  <c r="G41" i="1"/>
  <c r="G44" i="1"/>
  <c r="G45" i="1"/>
  <c r="G46" i="1"/>
  <c r="G47" i="1"/>
  <c r="G36" i="1" l="1"/>
  <c r="G35" i="1"/>
  <c r="G34" i="1"/>
  <c r="G33" i="1"/>
  <c r="G32" i="1"/>
  <c r="E36" i="1"/>
  <c r="E35" i="1"/>
  <c r="E34" i="1"/>
  <c r="E33" i="1"/>
  <c r="E37" i="1"/>
  <c r="E38" i="1"/>
  <c r="E39" i="1"/>
  <c r="G37" i="1"/>
  <c r="G38" i="1"/>
  <c r="G39" i="1"/>
  <c r="E32" i="1"/>
  <c r="G28" i="1" l="1"/>
  <c r="G26" i="1"/>
  <c r="G25" i="1"/>
  <c r="E28" i="1"/>
  <c r="E26" i="1"/>
  <c r="E29" i="1"/>
  <c r="E30" i="1"/>
  <c r="E31" i="1"/>
  <c r="G29" i="1"/>
  <c r="G30" i="1"/>
  <c r="G31" i="1"/>
  <c r="E25" i="1"/>
  <c r="E27" i="1"/>
  <c r="G2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<sst xmlns="http://schemas.openxmlformats.org/spreadsheetml/2006/main" count="96" uniqueCount="96">
  <si>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</si>
  <si>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</si>
  <si>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</si>
  <si>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</si>
  <si>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</si>
  <si>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</si>
  <si>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</si>
  <si>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</si>
  <si>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</si>
  <si>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</si>
  <si>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</si>
  <si>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IAU</t>
  </si>
  <si>
    <t>High-Grade Primary Aluminium</t>
  </si>
  <si>
    <t>10 Year Government of Canada Bonds</t>
  </si>
  <si>
    <t>Nickel - LME</t>
  </si>
  <si>
    <t>NYMEX Palladium Index</t>
  </si>
  <si>
    <t>SGX TSI Iron Ore Futures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</si>
  <si>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</si>
  <si>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</si>
  <si>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</si>
  <si>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</si>
  <si>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</si>
  <si>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</si>
  <si>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</si>
  <si>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</si>
  <si>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</si>
  <si>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</si>
  <si>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</si>
  <si>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ISHARES GOLD TRUST</t>
  </si>
  <si>
    <t>Subscription</t>
  </si>
  <si>
    <t>Redemption</t>
  </si>
  <si>
    <t>Current NAV</t>
  </si>
  <si>
    <t>Final NAV</t>
  </si>
  <si>
    <t>Last price</t>
  </si>
  <si>
    <t>ZM</t>
  </si>
  <si>
    <t>ZOOM VIDEO COMMUNICATIONS-A</t>
  </si>
  <si>
    <t>Short-Term Euro-BTP Italian Government Bond</t>
  </si>
  <si>
    <t>FEDEX CORPORATION</t>
  </si>
  <si>
    <t>FDX</t>
  </si>
  <si>
    <t>Leverage</t>
  </si>
  <si>
    <t>Leverage for Equities and Commodities</t>
  </si>
  <si>
    <t>CBOE Volatility Index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</si>
  <si>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</si>
  <si>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</si>
  <si>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</si>
  <si>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</si>
  <si>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</si>
  <si>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</si>
  <si>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</si>
  <si>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</si>
  <si>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</si>
  <si>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</si>
  <si>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</si>
  <si>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</si>
  <si>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</si>
  <si>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</si>
  <si>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</si>
  <si>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</si>
  <si>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</si>
  <si>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</si>
  <si>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</si>
  <si>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</si>
  <si>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</si>
  <si>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</si>
  <si>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</si>
  <si>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</si>
  <si>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</si>
  <si>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</si>
  <si>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</si>
  <si>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Euro-BTP Italian Government Bond</t>
  </si>
  <si>
    <t>Euro Buxl (15 - 30 Year Bond)</t>
  </si>
  <si>
    <t>NYMEX Copper Index</t>
  </si>
  <si>
    <t>PA Mar29'21 @NYMEX</t>
  </si>
  <si>
    <t>Henry Hub Natural Gas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</si>
  <si>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</si>
  <si>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</si>
  <si>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</si>
  <si>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</si>
  <si>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</si>
  <si>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</si>
  <si>
    <t>BTS Mar08'21 @DTB</t>
  </si>
  <si>
    <t>BTP Mar08'21 @DTB</t>
  </si>
  <si>
    <t>GBX Mar08'21 @DTB</t>
  </si>
  <si>
    <t>AH Jan20'21 @LMEOTC</t>
  </si>
  <si>
    <t>NI Jan20'21 @LMEOTC</t>
  </si>
  <si>
    <t>ZSLME Jan20'21 @LMEOTC</t>
  </si>
  <si>
    <t>VIAC</t>
  </si>
  <si>
    <t>VIACOMCBS INC - CLASS B</t>
  </si>
  <si>
    <t>MRNA</t>
  </si>
  <si>
    <t>MODERNA INC</t>
  </si>
  <si>
    <t>NG Feb'21 @NYMEX</t>
  </si>
  <si>
    <t>SCI Jan29'21 @SGX</t>
  </si>
  <si>
    <t>HG Feb24'21 @NYMEX</t>
  </si>
  <si>
    <t>TSR20 Feb'21 @SGX</t>
  </si>
  <si>
    <t>IGIB</t>
  </si>
  <si>
    <t>ISHARES 5-10Y INV GRADE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</si>
</sst>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6" fontId="8" fillId="0" borderId="1" xfId="3" applyNumberFormat="1" applyFont="1" applyBorder="1" applyProtection="1"/>
    <xf numFmtId="0" fontId="11" fillId="2" borderId="1" xfId="2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44" fontId="13" fillId="2" borderId="1" xfId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 wrapText="1"/>
    </xf>
    <xf numFmtId="0" fontId="9" fillId="6" borderId="1" xfId="2" applyFont="1" applyFill="1" applyBorder="1" applyAlignment="1">
      <alignment vertical="center" wrapText="1"/>
    </xf>
    <xf numFmtId="164" fontId="0" fillId="0" borderId="0" xfId="0" applyNumberFormat="1"/>
    <xf numFmtId="0" fontId="11" fillId="6" borderId="1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47" totalsRowShown="0" headerRowDxfId="19" dataDxfId="17" headerRowBorderDxfId="18" tableBorderDxfId="16" totalsRowBorderDxfId="15">
  <autoFilter ref="A10:H47" xr:uid="{00000000-0009-0000-0100-000001000000}"/>
  <tableColumns count="8">
    <tableColumn id="1" xr3:uid="{00000000-0010-0000-0000-000001000000}" name="IB Ticker" dataDxfId="14" totalsRowDxfId="13"/>
    <tableColumn id="2" xr3:uid="{00000000-0010-0000-0000-000002000000}" name="Financial Instrument" dataDxfId="12" totalsRowDxfId="11"/>
    <tableColumn id="5" xr3:uid="{00000000-0010-0000-0000-000005000000}" name="Previous Quantity" dataDxfId="10" totalsRowDxfId="9"/>
    <tableColumn id="4" xr3:uid="{00000000-0010-0000-0000-000004000000}" name="Current Quantity" dataDxfId="8" totalsRowDxfId="7"/>
    <tableColumn id="6" xr3:uid="{00000000-0010-0000-0000-000006000000}" name="Change" dataDxfId="6" totalsRowDxfId="5">
      <calculatedColumnFormula>Table1[[#This Row],[Current Quantity]]-Table1[[#This Row],[Previous Quantity]]</calculatedColumnFormula>
    </tableColumn>
    <tableColumn id="12" xr3:uid="{00000000-0010-0000-0000-00000C000000}" name="Last price" dataDxfId="4" dataCellStyle="Currency"/>
    <tableColumn id="13" xr3:uid="{00000000-0010-0000-0000-00000D000000}" name="Current Value Allocation" dataDxfId="3" totalsRowDxfId="2">
      <calculatedColumnFormula>Table1[[#This Row],[Last price]]*Table1[[#This Row],[Current Quantity]]</calculatedColumnFormula>
    </tableColumn>
    <tableColumn id="7" xr3:uid="{00000000-0010-0000-0000-000007000000}" name="Comment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A18" zoomScale="115" zoomScaleNormal="115" workbookViewId="0">
      <selection activeCell="O30" sqref="O30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42578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1" width="13.85546875" bestFit="1" customWidth="1"/>
    <col min="12" max="12" width="15" bestFit="1" customWidth="1"/>
    <col min="13" max="13" width="10.85546875"/>
    <col min="21" max="16384" width="9.140625" style="1"/>
  </cols>
  <sheetData>
    <row r="1" spans="1:20" x14ac:dyDescent="0.25">
      <c r="A1" s="60" t="s">
        <v>0</v>
      </c>
      <c r="B1" s="60"/>
      <c r="C1" s="50">
        <v>44195</v>
      </c>
      <c r="E1" s="1"/>
      <c r="F1" s="1"/>
      <c r="G1" s="11"/>
      <c r="H1" s="11"/>
    </row>
    <row r="2" spans="1:20" x14ac:dyDescent="0.25">
      <c r="A2" s="60" t="s">
        <v>39</v>
      </c>
      <c r="B2" s="60"/>
      <c r="C2" s="44">
        <v>5.6185255191052281</v>
      </c>
      <c r="E2" s="9"/>
      <c r="F2" s="9"/>
      <c r="G2" s="13"/>
      <c r="H2" s="12"/>
      <c r="K2" s="26"/>
      <c r="P2" s="26"/>
      <c r="S2" s="26"/>
    </row>
    <row r="3" spans="1:20" x14ac:dyDescent="0.25">
      <c r="A3" s="63" t="s">
        <v>40</v>
      </c>
      <c r="B3" s="63"/>
      <c r="C3" s="45">
        <v>2.4129615846890844</v>
      </c>
      <c r="E3" s="9"/>
      <c r="F3" s="9"/>
      <c r="G3" s="13"/>
      <c r="H3" s="12"/>
      <c r="P3" s="26"/>
    </row>
    <row r="4" spans="1:20" x14ac:dyDescent="0.25">
      <c r="A4" s="60" t="s">
        <v>31</v>
      </c>
      <c r="B4" s="60"/>
      <c r="C4" s="47">
        <v>28796984.09</v>
      </c>
      <c r="E4" s="9"/>
      <c r="F4" s="9"/>
      <c r="G4" s="10"/>
      <c r="H4" s="10"/>
      <c r="K4" s="26"/>
      <c r="P4" s="26"/>
      <c r="S4" s="26"/>
    </row>
    <row r="5" spans="1:20" x14ac:dyDescent="0.25">
      <c r="A5" s="60" t="s">
        <v>29</v>
      </c>
      <c r="B5" s="60"/>
      <c r="C5" s="39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60" t="s">
        <v>30</v>
      </c>
      <c r="B6" s="60"/>
      <c r="C6" s="39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61" t="s">
        <v>32</v>
      </c>
      <c r="B7" s="61"/>
      <c r="C7" s="46">
        <f>C4+C5-C6</f>
        <v>28796984.09</v>
      </c>
      <c r="E7" s="9"/>
      <c r="F7" s="9"/>
      <c r="G7" s="10"/>
      <c r="H7" s="10"/>
      <c r="P7" s="26"/>
    </row>
    <row r="8" spans="1:20" x14ac:dyDescent="0.25">
      <c r="A8" s="62" t="s">
        <v>27</v>
      </c>
      <c r="B8" s="62"/>
      <c r="C8" s="46">
        <f>SUM(G11:G193)</f>
        <v>161796589.98293227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1" t="s">
        <v>1</v>
      </c>
      <c r="B10" s="42" t="s">
        <v>8</v>
      </c>
      <c r="C10" s="35" t="s">
        <v>25</v>
      </c>
      <c r="D10" s="35" t="s">
        <v>9</v>
      </c>
      <c r="E10" s="23" t="s">
        <v>26</v>
      </c>
      <c r="F10" s="37" t="s">
        <v>33</v>
      </c>
      <c r="G10" s="24" t="s">
        <v>24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ht="25.5" x14ac:dyDescent="0.25">
      <c r="A11" s="43" t="s">
        <v>34</v>
      </c>
      <c r="B11" s="43" t="s">
        <v>35</v>
      </c>
      <c r="C11" s="36">
        <v>3669</v>
      </c>
      <c r="D11" s="36">
        <v>2431</v>
      </c>
      <c r="E11" s="31">
        <f>Table1[[#This Row],[Current Quantity]]-Table1[[#This Row],[Previous Quantity]]</f>
        <v>-1238</v>
      </c>
      <c r="F11" s="38">
        <v>359.20986644862359</v>
      </c>
      <c r="G11" s="32">
        <f>Table1[[#This Row],[Last price]]*Table1[[#This Row],[Current Quantity]]</f>
        <v>873239.1853366039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3" t="s">
        <v>38</v>
      </c>
      <c r="B12" s="43" t="s">
        <v>37</v>
      </c>
      <c r="C12" s="53">
        <v>4888</v>
      </c>
      <c r="D12" s="36">
        <v>3339</v>
      </c>
      <c r="E12" s="31">
        <f>Table1[[#This Row],[Current Quantity]]-Table1[[#This Row],[Previous Quantity]]</f>
        <v>-1549</v>
      </c>
      <c r="F12" s="38">
        <v>261.55994271685762</v>
      </c>
      <c r="G12" s="32">
        <f>Table1[[#This Row],[Last price]]*Table1[[#This Row],[Current Quantity]]</f>
        <v>873348.64873158757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3" t="s">
        <v>42</v>
      </c>
      <c r="B13" s="43" t="s">
        <v>43</v>
      </c>
      <c r="C13" s="53">
        <v>33253</v>
      </c>
      <c r="D13" s="36">
        <v>23213</v>
      </c>
      <c r="E13" s="15">
        <f>Table1[[#This Row],[Current Quantity]]-Table1[[#This Row],[Previous Quantity]]</f>
        <v>-10040</v>
      </c>
      <c r="F13" s="38">
        <v>37.620004210146455</v>
      </c>
      <c r="G13" s="34">
        <f>Table1[[#This Row],[Last price]]*Table1[[#This Row],[Current Quantity]]</f>
        <v>873273.15773012966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3" t="s">
        <v>44</v>
      </c>
      <c r="B14" s="43" t="s">
        <v>45</v>
      </c>
      <c r="C14" s="48">
        <v>2478</v>
      </c>
      <c r="D14" s="48">
        <v>1678</v>
      </c>
      <c r="E14" s="15">
        <f>Table1[[#This Row],[Current Quantity]]-Table1[[#This Row],[Previous Quantity]]</f>
        <v>-800</v>
      </c>
      <c r="F14" s="49">
        <v>520.44995964487487</v>
      </c>
      <c r="G14" s="34">
        <f>Table1[[#This Row],[Last price]]*Table1[[#This Row],[Current Quantity]]</f>
        <v>873315.03228410007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x14ac:dyDescent="0.25">
      <c r="A15" s="43" t="s">
        <v>46</v>
      </c>
      <c r="B15" s="43" t="s">
        <v>47</v>
      </c>
      <c r="C15" s="48">
        <v>63560</v>
      </c>
      <c r="D15" s="48">
        <v>43490</v>
      </c>
      <c r="E15" s="15">
        <f>Table1[[#This Row],[Current Quantity]]-Table1[[#This Row],[Previous Quantity]]</f>
        <v>-20070</v>
      </c>
      <c r="F15" s="49">
        <v>20.080003146633103</v>
      </c>
      <c r="G15" s="34">
        <f>Table1[[#This Row],[Last price]]*Table1[[#This Row],[Current Quantity]]</f>
        <v>873279.33684707363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43" t="s">
        <v>48</v>
      </c>
      <c r="B16" s="43" t="s">
        <v>49</v>
      </c>
      <c r="C16" s="48">
        <v>34187</v>
      </c>
      <c r="D16" s="48">
        <v>23494</v>
      </c>
      <c r="E16" s="15">
        <f>Table1[[#This Row],[Current Quantity]]-Table1[[#This Row],[Previous Quantity]]</f>
        <v>-10693</v>
      </c>
      <c r="F16" s="49">
        <v>37.170006142685814</v>
      </c>
      <c r="G16" s="34">
        <f>Table1[[#This Row],[Last price]]*Table1[[#This Row],[Current Quantity]]</f>
        <v>873272.12431626057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43" t="s">
        <v>50</v>
      </c>
      <c r="B17" s="43" t="s">
        <v>51</v>
      </c>
      <c r="C17" s="48">
        <v>18256</v>
      </c>
      <c r="D17" s="48">
        <v>12366</v>
      </c>
      <c r="E17" s="15">
        <f>Table1[[#This Row],[Current Quantity]]-Table1[[#This Row],[Previous Quantity]]</f>
        <v>-5890</v>
      </c>
      <c r="F17" s="49">
        <v>70.620015337423311</v>
      </c>
      <c r="G17" s="34">
        <f>Table1[[#This Row],[Last price]]*Table1[[#This Row],[Current Quantity]]</f>
        <v>873287.10966257669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55" t="s">
        <v>52</v>
      </c>
      <c r="B18" s="55" t="s">
        <v>53</v>
      </c>
      <c r="C18" s="48">
        <v>4826</v>
      </c>
      <c r="D18" s="48">
        <v>3301</v>
      </c>
      <c r="E18" s="15">
        <f>Table1[[#This Row],[Current Quantity]]-Table1[[#This Row],[Previous Quantity]]</f>
        <v>-1525</v>
      </c>
      <c r="F18" s="49">
        <v>264.57998342312476</v>
      </c>
      <c r="G18" s="34">
        <f>Table1[[#This Row],[Last price]]*Table1[[#This Row],[Current Quantity]]</f>
        <v>873378.52527973487</v>
      </c>
      <c r="H18" s="3"/>
      <c r="I18" s="2"/>
      <c r="J18" s="2"/>
      <c r="O18" s="33"/>
      <c r="P18" s="33"/>
    </row>
    <row r="19" spans="1:20" x14ac:dyDescent="0.25">
      <c r="A19" s="55" t="s">
        <v>54</v>
      </c>
      <c r="B19" s="55" t="s">
        <v>55</v>
      </c>
      <c r="C19" s="48">
        <v>8581</v>
      </c>
      <c r="D19" s="48">
        <v>5969</v>
      </c>
      <c r="E19" s="15">
        <f>Table1[[#This Row],[Current Quantity]]-Table1[[#This Row],[Previous Quantity]]</f>
        <v>-2612</v>
      </c>
      <c r="F19" s="49">
        <v>146.29996503903973</v>
      </c>
      <c r="G19" s="34">
        <f>Table1[[#This Row],[Last price]]*Table1[[#This Row],[Current Quantity]]</f>
        <v>873264.49131802819</v>
      </c>
      <c r="H19" s="18"/>
      <c r="J19" s="2"/>
    </row>
    <row r="20" spans="1:20" x14ac:dyDescent="0.25">
      <c r="A20" s="55" t="s">
        <v>56</v>
      </c>
      <c r="B20" s="55" t="s">
        <v>57</v>
      </c>
      <c r="C20" s="48">
        <v>30898</v>
      </c>
      <c r="D20" s="48">
        <v>20947</v>
      </c>
      <c r="E20" s="15">
        <f>Table1[[#This Row],[Current Quantity]]-Table1[[#This Row],[Previous Quantity]]</f>
        <v>-9951</v>
      </c>
      <c r="F20" s="49">
        <v>41.690012298530647</v>
      </c>
      <c r="G20" s="34">
        <f>Table1[[#This Row],[Last price]]*Table1[[#This Row],[Current Quantity]]</f>
        <v>873280.6876173215</v>
      </c>
      <c r="H20" s="18"/>
      <c r="J20" s="2"/>
    </row>
    <row r="21" spans="1:20" x14ac:dyDescent="0.25">
      <c r="A21" s="55" t="s">
        <v>86</v>
      </c>
      <c r="B21" s="55" t="s">
        <v>87</v>
      </c>
      <c r="C21" s="48">
        <v>35146</v>
      </c>
      <c r="D21" s="48">
        <v>23782</v>
      </c>
      <c r="E21" s="15">
        <f>Table1[[#This Row],[Current Quantity]]-Table1[[#This Row],[Previous Quantity]]</f>
        <v>-11364</v>
      </c>
      <c r="F21" s="49">
        <v>36.719996585671197</v>
      </c>
      <c r="G21" s="34">
        <f>Table1[[#This Row],[Last price]]*Table1[[#This Row],[Current Quantity]]</f>
        <v>873274.95880043239</v>
      </c>
      <c r="H21" s="18"/>
      <c r="J21" s="2"/>
    </row>
    <row r="22" spans="1:20" x14ac:dyDescent="0.25">
      <c r="A22" s="55" t="s">
        <v>88</v>
      </c>
      <c r="B22" s="55" t="s">
        <v>89</v>
      </c>
      <c r="C22" s="48">
        <v>12076</v>
      </c>
      <c r="D22" s="48">
        <v>7351</v>
      </c>
      <c r="E22" s="15">
        <f>Table1[[#This Row],[Current Quantity]]-Table1[[#This Row],[Previous Quantity]]</f>
        <v>-4725</v>
      </c>
      <c r="F22" s="49">
        <v>118.80001656177542</v>
      </c>
      <c r="G22" s="34">
        <f>Table1[[#This Row],[Last price]]*Table1[[#This Row],[Current Quantity]]</f>
        <v>873298.92174561112</v>
      </c>
      <c r="H22" s="18"/>
      <c r="J22" s="2"/>
    </row>
    <row r="23" spans="1:20" ht="15" customHeight="1" x14ac:dyDescent="0.25">
      <c r="A23" s="55" t="s">
        <v>58</v>
      </c>
      <c r="B23" s="55" t="s">
        <v>59</v>
      </c>
      <c r="C23" s="48">
        <v>115174</v>
      </c>
      <c r="D23" s="48">
        <v>143027</v>
      </c>
      <c r="E23" s="15">
        <f>Table1[[#This Row],[Current Quantity]]-Table1[[#This Row],[Previous Quantity]]</f>
        <v>27853</v>
      </c>
      <c r="F23" s="49">
        <v>314</v>
      </c>
      <c r="G23" s="34">
        <f>Table1[[#This Row],[Last price]]*Table1[[#This Row],[Current Quantity]]</f>
        <v>44910478</v>
      </c>
      <c r="H23" s="18"/>
      <c r="J23" s="2"/>
    </row>
    <row r="24" spans="1:20" x14ac:dyDescent="0.25">
      <c r="A24" s="56" t="s">
        <v>60</v>
      </c>
      <c r="B24" s="55" t="s">
        <v>61</v>
      </c>
      <c r="C24" s="48">
        <v>1669000</v>
      </c>
      <c r="D24" s="48">
        <v>1764700</v>
      </c>
      <c r="E24" s="15">
        <f>Table1[[#This Row],[Current Quantity]]-Table1[[#This Row],[Previous Quantity]]</f>
        <v>95700</v>
      </c>
      <c r="F24" s="49">
        <v>2.5449556620730975</v>
      </c>
      <c r="G24" s="34">
        <f>Table1[[#This Row],[Last price]]*Table1[[#This Row],[Current Quantity]]</f>
        <v>4491083.256860395</v>
      </c>
      <c r="H24" s="18"/>
      <c r="J24" s="2"/>
    </row>
    <row r="25" spans="1:20" x14ac:dyDescent="0.25">
      <c r="A25" s="57" t="s">
        <v>11</v>
      </c>
      <c r="B25" s="57" t="s">
        <v>28</v>
      </c>
      <c r="C25" s="22">
        <v>337154</v>
      </c>
      <c r="D25" s="3">
        <v>361450</v>
      </c>
      <c r="E25" s="15">
        <f>Table1[[#This Row],[Current Quantity]]-Table1[[#This Row],[Previous Quantity]]</f>
        <v>24296</v>
      </c>
      <c r="F25" s="40">
        <v>17.909999584759486</v>
      </c>
      <c r="G25" s="34">
        <f>Table1[[#This Row],[Last price]]*Table1[[#This Row],[Current Quantity]]</f>
        <v>6473569.3499113163</v>
      </c>
      <c r="H25" s="18"/>
      <c r="J25" s="2"/>
    </row>
    <row r="26" spans="1:20" ht="26.25" x14ac:dyDescent="0.25">
      <c r="A26" s="58" t="s">
        <v>62</v>
      </c>
      <c r="B26" s="59" t="s">
        <v>17</v>
      </c>
      <c r="C26" s="22">
        <v>56</v>
      </c>
      <c r="D26" s="3">
        <v>56</v>
      </c>
      <c r="E26" s="15">
        <f>Table1[[#This Row],[Current Quantity]]-Table1[[#This Row],[Previous Quantity]]</f>
        <v>0</v>
      </c>
      <c r="F26" s="40">
        <v>155759.57142857142</v>
      </c>
      <c r="G26" s="34">
        <f>Table1[[#This Row],[Last price]]*Table1[[#This Row],[Current Quantity]]</f>
        <v>8722536</v>
      </c>
      <c r="H26" s="18"/>
      <c r="J26" s="2"/>
    </row>
    <row r="27" spans="1:20" ht="26.25" x14ac:dyDescent="0.25">
      <c r="A27" s="58" t="s">
        <v>63</v>
      </c>
      <c r="B27" s="59" t="s">
        <v>18</v>
      </c>
      <c r="C27" s="22">
        <v>41</v>
      </c>
      <c r="D27" s="3">
        <v>41</v>
      </c>
      <c r="E27" s="15">
        <f>Table1[[#This Row],[Current Quantity]]-Table1[[#This Row],[Previous Quantity]]</f>
        <v>0</v>
      </c>
      <c r="F27" s="40">
        <v>211387.19512195123</v>
      </c>
      <c r="G27" s="34">
        <f>Table1[[#This Row],[Last price]]*Table1[[#This Row],[Current Quantity]]</f>
        <v>8666875</v>
      </c>
      <c r="H27" s="18"/>
      <c r="J27" s="2"/>
    </row>
    <row r="28" spans="1:20" ht="26.25" x14ac:dyDescent="0.25">
      <c r="A28" s="58" t="s">
        <v>64</v>
      </c>
      <c r="B28" s="59" t="s">
        <v>19</v>
      </c>
      <c r="C28" s="22">
        <v>51</v>
      </c>
      <c r="D28" s="3">
        <v>50</v>
      </c>
      <c r="E28" s="15">
        <f>Table1[[#This Row],[Current Quantity]]-Table1[[#This Row],[Previous Quantity]]</f>
        <v>-1</v>
      </c>
      <c r="F28" s="51">
        <v>172206.25490196078</v>
      </c>
      <c r="G28" s="52">
        <f>Table1[[#This Row],[Last price]]*Table1[[#This Row],[Current Quantity]]</f>
        <v>8610312.7450980395</v>
      </c>
      <c r="H28" s="18"/>
      <c r="J28" s="2"/>
    </row>
    <row r="29" spans="1:20" ht="26.25" x14ac:dyDescent="0.25">
      <c r="A29" s="58" t="s">
        <v>65</v>
      </c>
      <c r="B29" s="59" t="s">
        <v>20</v>
      </c>
      <c r="C29" s="22">
        <v>69</v>
      </c>
      <c r="D29" s="3">
        <v>69</v>
      </c>
      <c r="E29" s="15">
        <f>Table1[[#This Row],[Current Quantity]]-Table1[[#This Row],[Previous Quantity]]</f>
        <v>0</v>
      </c>
      <c r="F29" s="51">
        <v>126028.11594202899</v>
      </c>
      <c r="G29" s="52">
        <f>Table1[[#This Row],[Last price]]*Table1[[#This Row],[Current Quantity]]</f>
        <v>8695940</v>
      </c>
      <c r="H29" s="18"/>
      <c r="J29" s="2"/>
    </row>
    <row r="30" spans="1:20" ht="26.25" x14ac:dyDescent="0.25">
      <c r="A30" s="58" t="s">
        <v>66</v>
      </c>
      <c r="B30" s="59" t="s">
        <v>21</v>
      </c>
      <c r="C30" s="22">
        <v>63</v>
      </c>
      <c r="D30" s="3">
        <v>63</v>
      </c>
      <c r="E30" s="15">
        <f>Table1[[#This Row],[Current Quantity]]-Table1[[#This Row],[Previous Quantity]]</f>
        <v>0</v>
      </c>
      <c r="F30" s="51">
        <v>137790.82539682538</v>
      </c>
      <c r="G30" s="52">
        <f>Table1[[#This Row],[Last price]]*Table1[[#This Row],[Current Quantity]]</f>
        <v>8680822</v>
      </c>
      <c r="H30" s="18"/>
      <c r="J30" s="2"/>
    </row>
    <row r="31" spans="1:20" ht="26.25" x14ac:dyDescent="0.25">
      <c r="A31" s="58" t="s">
        <v>67</v>
      </c>
      <c r="B31" s="59" t="s">
        <v>23</v>
      </c>
      <c r="C31" s="22">
        <v>40</v>
      </c>
      <c r="D31" s="3">
        <v>39</v>
      </c>
      <c r="E31" s="15">
        <f>Table1[[#This Row],[Current Quantity]]-Table1[[#This Row],[Previous Quantity]]</f>
        <v>-1</v>
      </c>
      <c r="F31" s="51">
        <v>220934.55</v>
      </c>
      <c r="G31" s="52">
        <f>Table1[[#This Row],[Last price]]*Table1[[#This Row],[Current Quantity]]</f>
        <v>8616447.4499999993</v>
      </c>
      <c r="H31" s="18"/>
      <c r="J31" s="2"/>
    </row>
    <row r="32" spans="1:20" ht="25.5" x14ac:dyDescent="0.25">
      <c r="A32" s="55" t="s">
        <v>68</v>
      </c>
      <c r="B32" s="55" t="s">
        <v>13</v>
      </c>
      <c r="C32" s="22">
        <v>75</v>
      </c>
      <c r="D32" s="3">
        <v>75</v>
      </c>
      <c r="E32" s="15">
        <f>Table1[[#This Row],[Current Quantity]]-Table1[[#This Row],[Previous Quantity]]</f>
        <v>0</v>
      </c>
      <c r="F32" s="40">
        <v>116057.02666666667</v>
      </c>
      <c r="G32" s="34">
        <f>Table1[[#This Row],[Last price]]*Table1[[#This Row],[Current Quantity]]</f>
        <v>8704277</v>
      </c>
      <c r="H32" s="18"/>
      <c r="J32" s="2"/>
    </row>
    <row r="33" spans="1:12" ht="18.95" customHeight="1" x14ac:dyDescent="0.25">
      <c r="A33" s="55" t="s">
        <v>80</v>
      </c>
      <c r="B33" s="55" t="s">
        <v>36</v>
      </c>
      <c r="C33" s="22">
        <v>63</v>
      </c>
      <c r="D33" s="3">
        <v>62</v>
      </c>
      <c r="E33" s="15">
        <f>Table1[[#This Row],[Current Quantity]]-Table1[[#This Row],[Previous Quantity]]</f>
        <v>-1</v>
      </c>
      <c r="F33" s="40">
        <v>138945.68253968254</v>
      </c>
      <c r="G33" s="34">
        <f>Table1[[#This Row],[Last price]]*Table1[[#This Row],[Current Quantity]]</f>
        <v>8614632.3174603172</v>
      </c>
      <c r="H33" s="18"/>
      <c r="J33" s="2"/>
    </row>
    <row r="34" spans="1:12" ht="21.95" customHeight="1" x14ac:dyDescent="0.25">
      <c r="A34" s="55" t="s">
        <v>81</v>
      </c>
      <c r="B34" s="55" t="s">
        <v>69</v>
      </c>
      <c r="C34" s="22">
        <v>47</v>
      </c>
      <c r="D34" s="3">
        <v>46</v>
      </c>
      <c r="E34" s="15">
        <f>Table1[[#This Row],[Current Quantity]]-Table1[[#This Row],[Previous Quantity]]</f>
        <v>-1</v>
      </c>
      <c r="F34" s="40">
        <v>186284.57446808511</v>
      </c>
      <c r="G34" s="34">
        <f>Table1[[#This Row],[Last price]]*Table1[[#This Row],[Current Quantity]]</f>
        <v>8569090.4255319145</v>
      </c>
      <c r="H34" s="18"/>
      <c r="J34" s="2"/>
      <c r="L34" s="54"/>
    </row>
    <row r="35" spans="1:12" ht="25.5" x14ac:dyDescent="0.25">
      <c r="A35" s="55" t="s">
        <v>82</v>
      </c>
      <c r="B35" s="55" t="s">
        <v>70</v>
      </c>
      <c r="C35" s="22">
        <v>26</v>
      </c>
      <c r="D35" s="3">
        <v>21</v>
      </c>
      <c r="E35" s="15">
        <f>Table1[[#This Row],[Current Quantity]]-Table1[[#This Row],[Previous Quantity]]</f>
        <v>-5</v>
      </c>
      <c r="F35" s="40">
        <v>275299.65384615387</v>
      </c>
      <c r="G35" s="34">
        <f>Table1[[#This Row],[Last price]]*Table1[[#This Row],[Current Quantity]]</f>
        <v>5781292.730769231</v>
      </c>
      <c r="H35" s="18"/>
      <c r="J35" s="2"/>
    </row>
    <row r="36" spans="1:12" ht="25.5" x14ac:dyDescent="0.25">
      <c r="A36" s="55" t="s">
        <v>94</v>
      </c>
      <c r="B36" s="55" t="s">
        <v>95</v>
      </c>
      <c r="C36" s="22">
        <v>0</v>
      </c>
      <c r="D36" s="3">
        <v>140145</v>
      </c>
      <c r="E36" s="15">
        <f>Table1[[#This Row],[Current Quantity]]-Table1[[#This Row],[Previous Quantity]]</f>
        <v>140145</v>
      </c>
      <c r="F36" s="40">
        <v>61.71</v>
      </c>
      <c r="G36" s="34">
        <f>Table1[[#This Row],[Last price]]*Table1[[#This Row],[Current Quantity]]</f>
        <v>8648347.9499999993</v>
      </c>
      <c r="H36" s="18"/>
      <c r="J36" s="2"/>
    </row>
    <row r="37" spans="1:12" ht="25.5" x14ac:dyDescent="0.25">
      <c r="A37" s="55" t="s">
        <v>83</v>
      </c>
      <c r="B37" s="55" t="s">
        <v>12</v>
      </c>
      <c r="C37" s="22">
        <v>6</v>
      </c>
      <c r="D37" s="3">
        <v>6</v>
      </c>
      <c r="E37" s="15">
        <f>Table1[[#This Row],[Current Quantity]]-Table1[[#This Row],[Previous Quantity]]</f>
        <v>0</v>
      </c>
      <c r="F37" s="40">
        <v>49919.166666666664</v>
      </c>
      <c r="G37" s="34">
        <f>Table1[[#This Row],[Last price]]*Table1[[#This Row],[Current Quantity]]</f>
        <v>299515</v>
      </c>
      <c r="H37" s="18"/>
      <c r="J37" s="2"/>
    </row>
    <row r="38" spans="1:12" ht="25.5" x14ac:dyDescent="0.25">
      <c r="A38" s="55" t="s">
        <v>92</v>
      </c>
      <c r="B38" s="55" t="s">
        <v>71</v>
      </c>
      <c r="C38" s="22">
        <v>3</v>
      </c>
      <c r="D38" s="3">
        <v>4</v>
      </c>
      <c r="E38" s="15">
        <f>Table1[[#This Row],[Current Quantity]]-Table1[[#This Row],[Previous Quantity]]</f>
        <v>1</v>
      </c>
      <c r="F38" s="40">
        <v>88915</v>
      </c>
      <c r="G38" s="34">
        <f>Table1[[#This Row],[Last price]]*Table1[[#This Row],[Current Quantity]]</f>
        <v>355660</v>
      </c>
      <c r="H38" s="18"/>
      <c r="J38" s="2"/>
      <c r="K38" s="54"/>
    </row>
    <row r="39" spans="1:12" ht="25.5" x14ac:dyDescent="0.25">
      <c r="A39" s="55" t="s">
        <v>84</v>
      </c>
      <c r="B39" s="55" t="s">
        <v>14</v>
      </c>
      <c r="C39" s="22">
        <v>3</v>
      </c>
      <c r="D39" s="3">
        <v>3</v>
      </c>
      <c r="E39" s="15">
        <f>Table1[[#This Row],[Current Quantity]]-Table1[[#This Row],[Previous Quantity]]</f>
        <v>0</v>
      </c>
      <c r="F39" s="40">
        <v>100788.66666666667</v>
      </c>
      <c r="G39" s="34">
        <f>Table1[[#This Row],[Last price]]*Table1[[#This Row],[Current Quantity]]</f>
        <v>302366</v>
      </c>
      <c r="H39" s="18"/>
      <c r="J39" s="2"/>
      <c r="K39" s="54"/>
      <c r="L39" s="54"/>
    </row>
    <row r="40" spans="1:12" ht="25.5" x14ac:dyDescent="0.25">
      <c r="A40" s="55" t="s">
        <v>72</v>
      </c>
      <c r="B40" s="55" t="s">
        <v>15</v>
      </c>
      <c r="C40" s="22">
        <v>1</v>
      </c>
      <c r="D40" s="3">
        <v>1</v>
      </c>
      <c r="E40" s="15">
        <f>Table1[[#This Row],[Current Quantity]]-Table1[[#This Row],[Previous Quantity]]</f>
        <v>0</v>
      </c>
      <c r="F40" s="40">
        <v>234670</v>
      </c>
      <c r="G40" s="34">
        <f>Table1[[#This Row],[Last price]]*Table1[[#This Row],[Current Quantity]]</f>
        <v>234670</v>
      </c>
      <c r="H40" s="18"/>
    </row>
    <row r="41" spans="1:12" x14ac:dyDescent="0.25">
      <c r="A41" s="55" t="s">
        <v>91</v>
      </c>
      <c r="B41" s="55" t="s">
        <v>16</v>
      </c>
      <c r="C41" s="22">
        <v>19</v>
      </c>
      <c r="D41" s="3">
        <v>20</v>
      </c>
      <c r="E41" s="15">
        <f>Table1[[#This Row],[Current Quantity]]-Table1[[#This Row],[Previous Quantity]]</f>
        <v>1</v>
      </c>
      <c r="F41" s="40">
        <v>15801.052631578947</v>
      </c>
      <c r="G41" s="34">
        <f>Table1[[#This Row],[Last price]]*Table1[[#This Row],[Current Quantity]]</f>
        <v>316021.05263157893</v>
      </c>
      <c r="H41" s="18"/>
    </row>
    <row r="42" spans="1:12" ht="26.25" x14ac:dyDescent="0.25">
      <c r="A42" s="59" t="s">
        <v>85</v>
      </c>
      <c r="B42" s="59" t="s">
        <v>22</v>
      </c>
      <c r="C42" s="22">
        <v>4</v>
      </c>
      <c r="D42" s="3">
        <v>5</v>
      </c>
      <c r="E42" s="15">
        <f>Table1[[#This Row],[Current Quantity]]-Table1[[#This Row],[Previous Quantity]]</f>
        <v>1</v>
      </c>
      <c r="F42" s="40">
        <v>68465.5</v>
      </c>
      <c r="G42" s="34">
        <f>Table1[[#This Row],[Last price]]*Table1[[#This Row],[Current Quantity]]</f>
        <v>342327.5</v>
      </c>
      <c r="H42" s="18"/>
    </row>
    <row r="43" spans="1:12" ht="25.5" x14ac:dyDescent="0.25">
      <c r="A43" s="55" t="s">
        <v>90</v>
      </c>
      <c r="B43" s="55" t="s">
        <v>73</v>
      </c>
      <c r="C43" s="22">
        <v>13</v>
      </c>
      <c r="D43" s="3">
        <v>13</v>
      </c>
      <c r="E43" s="15">
        <f>Table1[[#This Row],[Current Quantity]]-Table1[[#This Row],[Previous Quantity]]</f>
        <v>0</v>
      </c>
      <c r="F43" s="40">
        <v>24410</v>
      </c>
      <c r="G43" s="34">
        <f>Table1[[#This Row],[Last price]]*Table1[[#This Row],[Current Quantity]]</f>
        <v>317330</v>
      </c>
      <c r="H43" s="18"/>
    </row>
    <row r="44" spans="1:12" ht="25.5" x14ac:dyDescent="0.25">
      <c r="A44" s="55" t="s">
        <v>93</v>
      </c>
      <c r="B44" s="55" t="s">
        <v>74</v>
      </c>
      <c r="C44" s="22">
        <v>40</v>
      </c>
      <c r="D44" s="3">
        <v>43</v>
      </c>
      <c r="E44" s="15">
        <f>Table1[[#This Row],[Current Quantity]]-Table1[[#This Row],[Previous Quantity]]</f>
        <v>3</v>
      </c>
      <c r="F44" s="40">
        <v>7473.6750000000002</v>
      </c>
      <c r="G44" s="34">
        <f>Table1[[#This Row],[Last price]]*Table1[[#This Row],[Current Quantity]]</f>
        <v>321368.02500000002</v>
      </c>
      <c r="H44" s="18"/>
    </row>
    <row r="45" spans="1:12" ht="25.5" x14ac:dyDescent="0.25">
      <c r="A45" s="55" t="s">
        <v>75</v>
      </c>
      <c r="B45" s="55" t="s">
        <v>76</v>
      </c>
      <c r="C45" s="22">
        <v>10</v>
      </c>
      <c r="D45" s="3">
        <v>11</v>
      </c>
      <c r="E45" s="15">
        <f>Table1[[#This Row],[Current Quantity]]-Table1[[#This Row],[Previous Quantity]]</f>
        <v>1</v>
      </c>
      <c r="F45" s="40">
        <v>29100</v>
      </c>
      <c r="G45" s="34">
        <f>Table1[[#This Row],[Last price]]*Table1[[#This Row],[Current Quantity]]</f>
        <v>320100</v>
      </c>
      <c r="H45" s="18"/>
    </row>
    <row r="46" spans="1:12" ht="25.5" x14ac:dyDescent="0.25">
      <c r="A46" s="55" t="s">
        <v>77</v>
      </c>
      <c r="B46" s="55" t="s">
        <v>78</v>
      </c>
      <c r="C46" s="22">
        <v>5</v>
      </c>
      <c r="D46" s="3">
        <v>5</v>
      </c>
      <c r="E46" s="15">
        <f>Table1[[#This Row],[Current Quantity]]-Table1[[#This Row],[Previous Quantity]]</f>
        <v>0</v>
      </c>
      <c r="F46" s="40">
        <v>64403.199999999997</v>
      </c>
      <c r="G46" s="34">
        <f>Table1[[#This Row],[Last price]]*Table1[[#This Row],[Current Quantity]]</f>
        <v>322016</v>
      </c>
      <c r="H46" s="18"/>
    </row>
    <row r="47" spans="1:12" x14ac:dyDescent="0.25">
      <c r="A47" s="57" t="s">
        <v>79</v>
      </c>
      <c r="B47" s="57" t="s">
        <v>41</v>
      </c>
      <c r="C47" s="22">
        <v>0</v>
      </c>
      <c r="D47" s="3">
        <v>0</v>
      </c>
      <c r="E47" s="15">
        <f>Table1[[#This Row],[Current Quantity]]-Table1[[#This Row],[Previous Quantity]]</f>
        <v>0</v>
      </c>
      <c r="F47" s="40">
        <v>0</v>
      </c>
      <c r="G47" s="34">
        <f>Table1[[#This Row],[Last price]]*Table1[[#This Row],[Current Quantity]]</f>
        <v>0</v>
      </c>
      <c r="H47" s="18"/>
    </row>
    <row r="48" spans="1:12" x14ac:dyDescent="0.25">
      <c r="A48" s="27"/>
      <c r="B48" s="27"/>
      <c r="C48" s="28"/>
      <c r="D48" s="27"/>
      <c r="E48" s="29"/>
      <c r="F48" s="27"/>
      <c r="G48" s="30"/>
      <c r="H48" s="10"/>
    </row>
    <row r="49" spans="1:8" x14ac:dyDescent="0.25">
      <c r="A49" s="27"/>
      <c r="B49" s="27"/>
      <c r="C49" s="28"/>
      <c r="D49" s="27"/>
      <c r="E49" s="29"/>
      <c r="F49" s="27"/>
      <c r="G49" s="30"/>
      <c r="H49" s="10"/>
    </row>
    <row r="50" spans="1:8" x14ac:dyDescent="0.25">
      <c r="A50" s="27"/>
      <c r="B50" s="27"/>
      <c r="C50" s="28"/>
      <c r="D50" s="27"/>
      <c r="E50" s="29"/>
      <c r="F50" s="27"/>
      <c r="G50" s="30"/>
      <c r="H50" s="10"/>
    </row>
    <row r="51" spans="1:8" x14ac:dyDescent="0.25">
      <c r="A51" s="27"/>
      <c r="B51" s="27"/>
      <c r="C51" s="28"/>
      <c r="D51" s="27"/>
      <c r="E51" s="29"/>
      <c r="F51" s="27"/>
      <c r="G51" s="30"/>
      <c r="H51" s="10"/>
    </row>
    <row r="52" spans="1:8" x14ac:dyDescent="0.25">
      <c r="A52" s="27"/>
      <c r="B52" s="27"/>
      <c r="C52" s="28"/>
      <c r="D52" s="27"/>
      <c r="E52" s="29"/>
      <c r="F52" s="27"/>
      <c r="G52" s="30"/>
      <c r="H52" s="10"/>
    </row>
    <row r="53" spans="1:8" x14ac:dyDescent="0.25">
      <c r="A53" s="27"/>
      <c r="B53" s="27"/>
      <c r="C53" s="28"/>
      <c r="D53" s="27"/>
      <c r="E53" s="29"/>
      <c r="F53" s="27"/>
      <c r="G53" s="30"/>
      <c r="H53" s="10"/>
    </row>
    <row r="54" spans="1:8" x14ac:dyDescent="0.25">
      <c r="A54" s="4" t="s">
        <v>3</v>
      </c>
      <c r="C54" s="8"/>
      <c r="D54" s="14" t="s">
        <v>10</v>
      </c>
      <c r="E54" s="16"/>
      <c r="F54" s="1"/>
      <c r="G54" s="1"/>
      <c r="H54" s="4" t="s">
        <v>6</v>
      </c>
    </row>
    <row r="55" spans="1:8" x14ac:dyDescent="0.25">
      <c r="A55" s="4" t="s">
        <v>4</v>
      </c>
      <c r="C55" s="8"/>
      <c r="D55" s="14" t="s">
        <v>5</v>
      </c>
      <c r="E55" s="16"/>
      <c r="F55" s="1"/>
      <c r="G55" s="1"/>
      <c r="H55" s="4" t="s">
        <v>7</v>
      </c>
    </row>
    <row r="56" spans="1:8" x14ac:dyDescent="0.25">
      <c r="A56" s="5"/>
      <c r="E56" s="16"/>
      <c r="F56" s="1"/>
      <c r="G56" s="1"/>
    </row>
    <row r="57" spans="1:8" x14ac:dyDescent="0.25">
      <c r="A57" s="6"/>
      <c r="D57" s="6"/>
      <c r="E57" s="16"/>
      <c r="F57" s="1"/>
      <c r="G57" s="1"/>
      <c r="H57" s="7"/>
    </row>
    <row r="59" spans="1:8" x14ac:dyDescent="0.25">
      <c r="A59" s="14"/>
    </row>
    <row r="60" spans="1:8" x14ac:dyDescent="0.25">
      <c r="A60" s="14"/>
    </row>
    <row r="62" spans="1:8" x14ac:dyDescent="0.25">
      <c r="A62" s="5"/>
    </row>
    <row r="69" spans="8:8" x14ac:dyDescent="0.25">
      <c r="H69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Li Xiaoman</cp:lastModifiedBy>
  <cp:lastPrinted>2020-12-30T02:00:42Z</cp:lastPrinted>
  <dcterms:created xsi:type="dcterms:W3CDTF">2020-06-30T03:42:56Z</dcterms:created>
  <dcterms:modified xsi:type="dcterms:W3CDTF">2021-06-21T08:59:01Z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