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ropbox\Volatility modelling\GH Macro\Investment Thesis\"/>
    </mc:Choice>
  </mc:AlternateContent>
  <xr:revisionPtr revIDLastSave="0" documentId="13_ncr:1_{58D6FB2E-856A-42F9-8E08-970CB740B2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0" i="1" l="1"/>
  <c r="E44" i="1"/>
  <c r="E45" i="1"/>
  <c r="E46" i="1"/>
  <c r="E47" i="1"/>
  <c r="E48" i="1"/>
  <c r="E49" i="1"/>
  <c r="E50" i="1"/>
  <c r="E51" i="1"/>
  <c r="E52" i="1"/>
  <c r="E53" i="1"/>
  <c r="E54" i="1"/>
  <c r="G44" i="1"/>
  <c r="G45" i="1"/>
  <c r="G46" i="1"/>
  <c r="G47" i="1"/>
  <c r="G48" i="1"/>
  <c r="G49" i="1"/>
  <c r="G51" i="1"/>
  <c r="G52" i="1"/>
  <c r="G53" i="1"/>
  <c r="G54" i="1"/>
  <c r="E43" i="1" l="1"/>
  <c r="E42" i="1"/>
  <c r="E39" i="1"/>
  <c r="E40" i="1"/>
  <c r="E41" i="1"/>
  <c r="G39" i="1"/>
  <c r="G40" i="1"/>
  <c r="G41" i="1"/>
  <c r="G42" i="1"/>
  <c r="G43" i="1"/>
  <c r="E35" i="1" l="1"/>
  <c r="E36" i="1"/>
  <c r="E37" i="1"/>
  <c r="E38" i="1"/>
  <c r="G35" i="1"/>
  <c r="G36" i="1"/>
  <c r="G37" i="1"/>
  <c r="G38" i="1"/>
  <c r="E31" i="1" l="1"/>
  <c r="E32" i="1"/>
  <c r="E33" i="1"/>
  <c r="E34" i="1"/>
  <c r="G31" i="1"/>
  <c r="G32" i="1"/>
  <c r="G33" i="1"/>
  <c r="G34" i="1"/>
  <c r="E28" i="1" l="1"/>
  <c r="E29" i="1"/>
  <c r="E30" i="1"/>
  <c r="G28" i="1"/>
  <c r="G29" i="1"/>
  <c r="G30" i="1"/>
  <c r="E27" i="1" l="1"/>
  <c r="G27" i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G25" i="1" l="1"/>
  <c r="G26" i="1"/>
  <c r="G22" i="1" l="1"/>
  <c r="G23" i="1"/>
  <c r="G24" i="1"/>
  <c r="G21" i="1" l="1"/>
  <c r="C7" i="1"/>
  <c r="G11" i="1" l="1"/>
  <c r="G20" i="1"/>
  <c r="G12" i="1" l="1"/>
  <c r="G13" i="1"/>
  <c r="G14" i="1"/>
  <c r="G15" i="1"/>
  <c r="G16" i="1"/>
  <c r="G17" i="1"/>
  <c r="G18" i="1"/>
  <c r="G19" i="1"/>
  <c r="C8" i="1" l="1"/>
</calcChain>
</file>

<file path=xl/sharedStrings.xml><?xml version="1.0" encoding="utf-8"?>
<sst xmlns="http://schemas.openxmlformats.org/spreadsheetml/2006/main" count="110" uniqueCount="110">
  <si>
    <t>Date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</si>
  <si>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</si>
  <si>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</si>
  <si>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</si>
  <si>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</si>
  <si>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</si>
  <si>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</si>
  <si>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</si>
  <si>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</si>
  <si>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</si>
  <si>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</si>
  <si>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TSLA</t>
  </si>
  <si>
    <t>JD</t>
  </si>
  <si>
    <t>IAU</t>
  </si>
  <si>
    <t>TESLA INC</t>
  </si>
  <si>
    <t>High-Grade Primary Aluminium</t>
  </si>
  <si>
    <t>10 Year Government of Canada Bonds</t>
  </si>
  <si>
    <t>GLOBEX Euro-Dollar</t>
  </si>
  <si>
    <t>Nickel - LME</t>
  </si>
  <si>
    <t>NYMEX Palladium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</si>
  <si>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</si>
  <si>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</si>
  <si>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</si>
  <si>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</si>
  <si>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</si>
  <si>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</si>
  <si>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</si>
  <si>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</si>
  <si>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</si>
  <si>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</si>
  <si>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</si>
  <si>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</si>
  <si>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</si>
  <si>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</si>
  <si>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JD.COM INC-ADR</t>
  </si>
  <si>
    <t>ISHARES GOLD TRUST</t>
  </si>
  <si>
    <t>Subscription</t>
  </si>
  <si>
    <t>Redemption</t>
  </si>
  <si>
    <t>Current NAV</t>
  </si>
  <si>
    <t>Final NAV</t>
  </si>
  <si>
    <t>Secured Overnight Financing Rate 1-month average of rates</t>
  </si>
  <si>
    <t>Secured Overnight Financing Rate 3-month average of rates</t>
  </si>
  <si>
    <t>Last price</t>
  </si>
  <si>
    <t>DOCU</t>
  </si>
  <si>
    <t>DOCUSIGN INC</t>
  </si>
  <si>
    <t>ZM</t>
  </si>
  <si>
    <t>ZOOM VIDEO COMMUNICATIONS-A</t>
  </si>
  <si>
    <t>CGB Dec18'20 @CDE</t>
  </si>
  <si>
    <t>ZT Dec31'20 @ECBOT</t>
  </si>
  <si>
    <t>PA Dec29'20 @NYMEX</t>
  </si>
  <si>
    <t>TN Dec21'20 @ECBOT</t>
  </si>
  <si>
    <t>UB Dec21'20 @ECBOT</t>
  </si>
  <si>
    <t>ZB Dec21'20 @ECBOT</t>
  </si>
  <si>
    <t>ZF Dec31'20 @ECBOT</t>
  </si>
  <si>
    <t>ZN Dec21'20 @ECBOT</t>
  </si>
  <si>
    <t>BTS Dec08'20 @DTB</t>
  </si>
  <si>
    <t>Short-Term Euro-BTP Italian Government Bond</t>
  </si>
  <si>
    <t>3 Month Sterling Interest Rate FUT</t>
  </si>
  <si>
    <t>MELI</t>
  </si>
  <si>
    <t>MERCADOLIBRE INC</t>
  </si>
  <si>
    <t>FEDEX CORPORATION</t>
  </si>
  <si>
    <t>FDX</t>
  </si>
  <si>
    <t>GE Dec14'20 @GLOBEX</t>
  </si>
  <si>
    <t>SOFR3 Sep'20 @GLOBEX</t>
  </si>
  <si>
    <t>Leverage</t>
  </si>
  <si>
    <t>Leverage for Equities and Commodities</t>
  </si>
  <si>
    <t>CBOE Volatility Index</t>
  </si>
  <si>
    <t>FCX</t>
  </si>
  <si>
    <t>FREEPORT-MCMORAN INC</t>
  </si>
  <si>
    <t>LB</t>
  </si>
  <si>
    <t>L BRANDS INC</t>
  </si>
  <si>
    <t>ALGN</t>
  </si>
  <si>
    <t>ALIGN TECHNOLOGY INC</t>
  </si>
  <si>
    <t>GPS</t>
  </si>
  <si>
    <t>GAP INC/THE</t>
  </si>
  <si>
    <t>CARR</t>
  </si>
  <si>
    <t>CARRIER GLOBAL CORP</t>
  </si>
  <si>
    <t>PWR</t>
  </si>
  <si>
    <t>QUANTA SERVICES INC</t>
  </si>
  <si>
    <t>BTP Dec08'20 @DTB</t>
  </si>
  <si>
    <t>Euro-BTP Italian Government Bond</t>
  </si>
  <si>
    <t>GBX Dec08'20 @DTB</t>
  </si>
  <si>
    <t>Euro Buxl (15 - 30 Year Bond)</t>
  </si>
  <si>
    <t>ZQ Nov30'20 @ECBOT</t>
  </si>
  <si>
    <t>SOFR1 Nov30'20 @GLOBEX</t>
  </si>
  <si>
    <t>L Dec16'20 @ICEEU</t>
  </si>
  <si>
    <t>SCI Dec31'20 @SGX</t>
  </si>
  <si>
    <t>NG Dec'20 @NYMEX</t>
  </si>
  <si>
    <t>Henry Hub Natural Gas</t>
  </si>
  <si>
    <t>TSR20 Jan'21 @SGX</t>
  </si>
  <si>
    <t>SICOM Rubber</t>
  </si>
  <si>
    <t>VIX Nov18'20 @CFE</t>
  </si>
  <si>
    <t>DE</t>
  </si>
  <si>
    <t>DEERE &amp; CO</t>
  </si>
  <si>
    <t>2823 SEHK</t>
  </si>
  <si>
    <t>ISHARES FTSE A50 CHINA</t>
  </si>
  <si>
    <t>HG Dec29'20 @NYMEX</t>
  </si>
  <si>
    <t>NYMEX Copper Index</t>
  </si>
  <si>
    <t>KE Dec14'20 @ECBOT</t>
  </si>
  <si>
    <t>Hard Red Winter Wheat -KCBOT-</t>
  </si>
  <si>
    <t>SIVB</t>
  </si>
  <si>
    <t>SVB FINANCIAL GROUP</t>
  </si>
  <si>
    <t>ALB</t>
  </si>
  <si>
    <t>ALBEMARLE CORP</t>
  </si>
  <si>
    <t>PH</t>
  </si>
  <si>
    <t>PARKER HANNIFIN CORP</t>
  </si>
  <si>
    <t>AH Dec16'20 @LMEOTC</t>
  </si>
  <si>
    <t>NI Dec16'20 @LMEOTC</t>
  </si>
  <si>
    <t>SNLME Dec16'20 @LMEOTC</t>
  </si>
  <si>
    <t>ZSLME Dec16'20 @LMEOTC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</si>
</sst>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  <numFmt numFmtId="169" formatCode="&quot; $&quot;* #,##0.00\ ;&quot; $&quot;* \(#,##0.00\);&quot; $&quot;* \-#\ ;@\ 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0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12" fillId="0" borderId="0"/>
    <xf numFmtId="169" fontId="12" fillId="0" borderId="0" applyBorder="0" applyProtection="0"/>
    <xf numFmtId="9" fontId="12" fillId="0" borderId="0" applyBorder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7" fontId="2" fillId="2" borderId="1" xfId="0" applyNumberFormat="1" applyFont="1" applyFill="1" applyBorder="1" applyAlignment="1">
      <alignment vertical="center" wrapText="1"/>
    </xf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168" fontId="10" fillId="2" borderId="1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vertical="center" wrapText="1"/>
    </xf>
    <xf numFmtId="10" fontId="0" fillId="0" borderId="0" xfId="0" applyNumberFormat="1"/>
    <xf numFmtId="164" fontId="2" fillId="2" borderId="1" xfId="0" applyNumberFormat="1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11" fillId="5" borderId="1" xfId="2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2" fontId="1" fillId="0" borderId="1" xfId="0" applyNumberFormat="1" applyFont="1" applyBorder="1" applyAlignment="1"/>
    <xf numFmtId="2" fontId="1" fillId="0" borderId="1" xfId="0" applyNumberFormat="1" applyFont="1" applyBorder="1" applyAlignment="1">
      <alignment vertical="top"/>
    </xf>
    <xf numFmtId="166" fontId="8" fillId="0" borderId="1" xfId="1" applyNumberFormat="1" applyFont="1" applyBorder="1" applyAlignment="1" applyProtection="1">
      <alignment vertical="top"/>
    </xf>
    <xf numFmtId="165" fontId="8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vertical="center"/>
    </xf>
    <xf numFmtId="166" fontId="8" fillId="0" borderId="1" xfId="3" applyNumberFormat="1" applyFont="1" applyBorder="1" applyProtection="1"/>
    <xf numFmtId="168" fontId="2" fillId="2" borderId="5" xfId="0" applyNumberFormat="1" applyFont="1" applyFill="1" applyBorder="1" applyAlignment="1">
      <alignment vertical="center" wrapText="1"/>
    </xf>
    <xf numFmtId="168" fontId="2" fillId="2" borderId="5" xfId="0" applyNumberFormat="1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8" fontId="2" fillId="2" borderId="1" xfId="0" applyNumberFormat="1" applyFont="1" applyFill="1" applyBorder="1"/>
    <xf numFmtId="0" fontId="13" fillId="5" borderId="1" xfId="2" applyFont="1" applyFill="1" applyBorder="1" applyAlignment="1">
      <alignment vertical="center" wrapText="1"/>
    </xf>
    <xf numFmtId="1" fontId="14" fillId="2" borderId="1" xfId="0" applyNumberFormat="1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/>
    <xf numFmtId="0" fontId="13" fillId="5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3" fillId="2" borderId="1" xfId="0" applyFont="1" applyFill="1" applyBorder="1" applyAlignment="1">
      <alignment vertical="center" wrapText="1"/>
    </xf>
    <xf numFmtId="166" fontId="9" fillId="6" borderId="1" xfId="2" applyNumberFormat="1" applyFont="1" applyFill="1" applyBorder="1" applyAlignment="1">
      <alignment horizontal="right" vertical="center" wrapText="1"/>
    </xf>
    <xf numFmtId="166" fontId="11" fillId="5" borderId="1" xfId="2" applyNumberFormat="1" applyFont="1" applyFill="1" applyBorder="1" applyAlignment="1">
      <alignment horizontal="right" vertical="center" wrapText="1"/>
    </xf>
    <xf numFmtId="44" fontId="2" fillId="2" borderId="1" xfId="1" applyFont="1" applyFill="1" applyBorder="1" applyAlignment="1">
      <alignment horizontal="right" vertical="center" wrapText="1"/>
    </xf>
    <xf numFmtId="44" fontId="2" fillId="2" borderId="1" xfId="1" applyFont="1" applyFill="1" applyBorder="1" applyAlignment="1">
      <alignment horizontal="right"/>
    </xf>
  </cellXfs>
  <cellStyles count="5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Percent 2" xfId="4" xr:uid="{00000000-0005-0000-0000-000004000000}"/>
  </cellStyles>
  <dxfs count="21"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alignment horizontal="righ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54666</xdr:colOff>
      <xdr:row>0</xdr:row>
      <xdr:rowOff>149087</xdr:rowOff>
    </xdr:from>
    <xdr:to>
      <xdr:col>7</xdr:col>
      <xdr:colOff>1105452</xdr:colOff>
      <xdr:row>3</xdr:row>
      <xdr:rowOff>183396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318" y="149087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H55" totalsRowCount="1" headerRowDxfId="20" dataDxfId="18" headerRowBorderDxfId="19" tableBorderDxfId="17" totalsRowBorderDxfId="16">
  <autoFilter ref="A10:H54" xr:uid="{00000000-0009-0000-0100-000001000000}"/>
  <tableColumns count="8">
    <tableColumn id="1" xr3:uid="{00000000-0010-0000-0000-000001000000}" name="IB Ticker" dataDxfId="15" totalsRowDxfId="10"/>
    <tableColumn id="2" xr3:uid="{00000000-0010-0000-0000-000002000000}" name="Financial Instrument" dataDxfId="14" totalsRowDxfId="9"/>
    <tableColumn id="5" xr3:uid="{00000000-0010-0000-0000-000005000000}" name="Previous Quantity" dataDxfId="13" totalsRowDxfId="8"/>
    <tableColumn id="4" xr3:uid="{00000000-0010-0000-0000-000004000000}" name="Current Quantity" dataDxfId="12" totalsRowDxfId="7"/>
    <tableColumn id="6" xr3:uid="{00000000-0010-0000-0000-000006000000}" name="Change" dataDxfId="2" totalsRowDxfId="6">
      <calculatedColumnFormula>Table1[[#This Row],[Current Quantity]]-Table1[[#This Row],[Previous Quantity]]</calculatedColumnFormula>
    </tableColumn>
    <tableColumn id="12" xr3:uid="{00000000-0010-0000-0000-00000C000000}" name="Last price" dataDxfId="0" totalsRowDxfId="5" dataCellStyle="Currency"/>
    <tableColumn id="13" xr3:uid="{00000000-0010-0000-0000-00000D000000}" name="Current Value Allocation" dataDxfId="1" totalsRowDxfId="4">
      <calculatedColumnFormula>Table1[[#This Row],[Last price]]*Table1[[#This Row],[Current Quantity]]</calculatedColumnFormula>
    </tableColumn>
    <tableColumn id="7" xr3:uid="{00000000-0010-0000-0000-000007000000}" name="Comments" dataDxfId="11" totalsRow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zoomScaleNormal="100" workbookViewId="0">
      <selection activeCell="M15" sqref="M15"/>
    </sheetView>
  </sheetViews>
  <sheetFormatPr defaultColWidth="9.140625" defaultRowHeight="15" x14ac:dyDescent="0.25"/>
  <cols>
    <col min="1" max="1" width="16.42578125" style="1" customWidth="1"/>
    <col min="2" max="2" width="24.28515625" style="1" customWidth="1"/>
    <col min="3" max="3" width="14.42578125" style="1" bestFit="1" customWidth="1"/>
    <col min="4" max="4" width="12.42578125" style="1" customWidth="1"/>
    <col min="5" max="5" width="15" style="18" customWidth="1"/>
    <col min="6" max="6" width="12.140625" customWidth="1"/>
    <col min="7" max="7" width="15.140625" customWidth="1"/>
    <col min="8" max="8" width="18.42578125" style="1" customWidth="1"/>
    <col min="9" max="9" width="10.42578125" style="1" bestFit="1" customWidth="1"/>
    <col min="10" max="10" width="13.140625" style="1" customWidth="1"/>
    <col min="11" max="13" width="10.85546875"/>
    <col min="21" max="16384" width="9.140625" style="1"/>
  </cols>
  <sheetData>
    <row r="1" spans="1:20" x14ac:dyDescent="0.25">
      <c r="A1" s="51" t="s">
        <v>0</v>
      </c>
      <c r="B1" s="51"/>
      <c r="C1" s="46">
        <v>44148</v>
      </c>
      <c r="E1" s="1"/>
      <c r="F1" s="1"/>
      <c r="G1" s="11"/>
      <c r="H1" s="11"/>
    </row>
    <row r="2" spans="1:20" x14ac:dyDescent="0.25">
      <c r="A2" s="51" t="s">
        <v>64</v>
      </c>
      <c r="B2" s="51"/>
      <c r="C2" s="43">
        <v>7.0616664113787859</v>
      </c>
      <c r="E2" s="9"/>
      <c r="F2" s="9"/>
      <c r="G2" s="13"/>
      <c r="H2" s="12"/>
      <c r="K2" s="27"/>
      <c r="P2" s="27"/>
      <c r="S2" s="27"/>
    </row>
    <row r="3" spans="1:20" x14ac:dyDescent="0.25">
      <c r="A3" s="54" t="s">
        <v>65</v>
      </c>
      <c r="B3" s="54"/>
      <c r="C3" s="44">
        <v>1.2559897848647228</v>
      </c>
      <c r="E3" s="9"/>
      <c r="F3" s="9"/>
      <c r="G3" s="13"/>
      <c r="H3" s="12"/>
      <c r="P3" s="27"/>
    </row>
    <row r="4" spans="1:20" x14ac:dyDescent="0.25">
      <c r="A4" s="51" t="s">
        <v>38</v>
      </c>
      <c r="B4" s="51"/>
      <c r="C4" s="48">
        <v>24920292.890000001</v>
      </c>
      <c r="E4" s="9"/>
      <c r="F4" s="9"/>
      <c r="G4" s="10"/>
      <c r="H4" s="10"/>
      <c r="K4" s="27"/>
      <c r="P4" s="27"/>
      <c r="S4" s="27"/>
    </row>
    <row r="5" spans="1:20" x14ac:dyDescent="0.25">
      <c r="A5" s="51" t="s">
        <v>36</v>
      </c>
      <c r="B5" s="51"/>
      <c r="C5" s="48">
        <v>0</v>
      </c>
      <c r="E5" s="9"/>
      <c r="F5" s="9"/>
      <c r="G5" s="10"/>
      <c r="H5" s="10"/>
      <c r="K5" s="27"/>
      <c r="O5" s="27"/>
      <c r="P5" s="27"/>
      <c r="S5" s="27"/>
    </row>
    <row r="6" spans="1:20" x14ac:dyDescent="0.25">
      <c r="A6" s="51" t="s">
        <v>37</v>
      </c>
      <c r="B6" s="51"/>
      <c r="C6" s="48">
        <v>0</v>
      </c>
      <c r="E6" s="9"/>
      <c r="F6" s="9"/>
      <c r="G6" s="10"/>
      <c r="H6" s="10"/>
      <c r="K6" s="27"/>
      <c r="O6" s="27"/>
      <c r="P6" s="27"/>
      <c r="S6" s="27"/>
    </row>
    <row r="7" spans="1:20" x14ac:dyDescent="0.25">
      <c r="A7" s="52" t="s">
        <v>39</v>
      </c>
      <c r="B7" s="52"/>
      <c r="C7" s="45">
        <f>C4+C5-C6</f>
        <v>24920292.890000001</v>
      </c>
      <c r="E7" s="9"/>
      <c r="F7" s="9"/>
      <c r="G7" s="10"/>
      <c r="H7" s="10"/>
      <c r="P7" s="27"/>
    </row>
    <row r="8" spans="1:20" x14ac:dyDescent="0.25">
      <c r="A8" s="53" t="s">
        <v>33</v>
      </c>
      <c r="B8" s="53"/>
      <c r="C8" s="45">
        <f>SUM(G11:G196)</f>
        <v>175978795.26303461</v>
      </c>
      <c r="E8" s="9"/>
      <c r="F8" s="9"/>
      <c r="G8" s="10"/>
      <c r="H8" s="10"/>
      <c r="K8" s="27"/>
      <c r="P8" s="27"/>
      <c r="S8" s="27"/>
    </row>
    <row r="9" spans="1:20" s="26" customFormat="1" x14ac:dyDescent="0.25">
      <c r="A9" s="22"/>
      <c r="B9" s="22"/>
      <c r="C9" s="10"/>
      <c r="D9" s="10"/>
      <c r="E9" s="10"/>
      <c r="F9" s="9"/>
      <c r="G9" s="9"/>
      <c r="H9" s="9"/>
      <c r="I9" s="1"/>
      <c r="J9" s="1"/>
      <c r="K9" s="27"/>
      <c r="L9"/>
      <c r="M9"/>
      <c r="N9"/>
      <c r="O9"/>
      <c r="P9" s="27"/>
      <c r="Q9"/>
      <c r="R9"/>
      <c r="S9" s="27"/>
      <c r="T9"/>
    </row>
    <row r="10" spans="1:20" s="2" customFormat="1" ht="25.5" x14ac:dyDescent="0.25">
      <c r="A10" s="40" t="s">
        <v>1</v>
      </c>
      <c r="B10" s="41" t="s">
        <v>8</v>
      </c>
      <c r="C10" s="36" t="s">
        <v>31</v>
      </c>
      <c r="D10" s="36" t="s">
        <v>9</v>
      </c>
      <c r="E10" s="24" t="s">
        <v>32</v>
      </c>
      <c r="F10" s="38" t="s">
        <v>42</v>
      </c>
      <c r="G10" s="25" t="s">
        <v>30</v>
      </c>
      <c r="H10" s="25" t="s">
        <v>2</v>
      </c>
      <c r="I10" s="26"/>
      <c r="J10" s="26"/>
      <c r="K10"/>
      <c r="M10"/>
      <c r="N10"/>
      <c r="O10" s="34"/>
      <c r="P10" s="27"/>
      <c r="Q10"/>
      <c r="R10"/>
      <c r="S10" s="27"/>
      <c r="T10"/>
    </row>
    <row r="11" spans="1:20" s="2" customFormat="1" x14ac:dyDescent="0.25">
      <c r="A11" s="42" t="s">
        <v>11</v>
      </c>
      <c r="B11" s="42" t="s">
        <v>14</v>
      </c>
      <c r="C11" s="37">
        <v>4225</v>
      </c>
      <c r="D11" s="37">
        <v>4660</v>
      </c>
      <c r="E11" s="32">
        <f>Table1[[#This Row],[Current Quantity]]-Table1[[#This Row],[Previous Quantity]]</f>
        <v>435</v>
      </c>
      <c r="F11" s="65">
        <v>407.8</v>
      </c>
      <c r="G11" s="33">
        <f>Table1[[#This Row],[Last price]]*Table1[[#This Row],[Current Quantity]]</f>
        <v>1900348</v>
      </c>
      <c r="H11" s="3"/>
      <c r="K11"/>
      <c r="M11"/>
      <c r="N11"/>
      <c r="O11" s="34"/>
      <c r="P11" s="34"/>
      <c r="Q11"/>
      <c r="R11"/>
      <c r="S11" s="27"/>
      <c r="T11"/>
    </row>
    <row r="12" spans="1:20" s="2" customFormat="1" x14ac:dyDescent="0.25">
      <c r="A12" s="42" t="s">
        <v>12</v>
      </c>
      <c r="B12" s="42" t="s">
        <v>34</v>
      </c>
      <c r="C12" s="37">
        <v>20875</v>
      </c>
      <c r="D12" s="37">
        <v>21113</v>
      </c>
      <c r="E12" s="32">
        <f>Table1[[#This Row],[Current Quantity]]-Table1[[#This Row],[Previous Quantity]]</f>
        <v>238</v>
      </c>
      <c r="F12" s="65">
        <v>90</v>
      </c>
      <c r="G12" s="33">
        <f>Table1[[#This Row],[Last price]]*Table1[[#This Row],[Current Quantity]]</f>
        <v>1900170</v>
      </c>
      <c r="H12" s="3"/>
      <c r="K12"/>
      <c r="M12"/>
      <c r="N12"/>
      <c r="O12" s="34"/>
      <c r="P12" s="34"/>
      <c r="Q12"/>
      <c r="R12"/>
      <c r="S12" s="27"/>
      <c r="T12"/>
    </row>
    <row r="13" spans="1:20" s="2" customFormat="1" x14ac:dyDescent="0.25">
      <c r="A13" s="42" t="s">
        <v>43</v>
      </c>
      <c r="B13" s="42" t="s">
        <v>44</v>
      </c>
      <c r="C13" s="39">
        <v>8448</v>
      </c>
      <c r="D13" s="39">
        <v>8936</v>
      </c>
      <c r="E13" s="16">
        <f>Table1[[#This Row],[Current Quantity]]-Table1[[#This Row],[Previous Quantity]]</f>
        <v>488</v>
      </c>
      <c r="F13" s="66">
        <v>212.64003314393941</v>
      </c>
      <c r="G13" s="35">
        <f>Table1[[#This Row],[Last price]]*Table1[[#This Row],[Current Quantity]]</f>
        <v>1900151.3361742424</v>
      </c>
      <c r="H13" s="3"/>
      <c r="K13"/>
      <c r="M13"/>
      <c r="N13"/>
      <c r="O13" s="34"/>
      <c r="P13" s="34"/>
      <c r="Q13"/>
      <c r="R13"/>
      <c r="S13"/>
      <c r="T13"/>
    </row>
    <row r="14" spans="1:20" s="2" customFormat="1" ht="22.5" customHeight="1" x14ac:dyDescent="0.25">
      <c r="A14" s="42" t="s">
        <v>45</v>
      </c>
      <c r="B14" s="42" t="s">
        <v>46</v>
      </c>
      <c r="C14" s="39">
        <v>4136</v>
      </c>
      <c r="D14" s="39">
        <v>4388</v>
      </c>
      <c r="E14" s="16">
        <f>Table1[[#This Row],[Current Quantity]]-Table1[[#This Row],[Previous Quantity]]</f>
        <v>252</v>
      </c>
      <c r="F14" s="66">
        <v>433</v>
      </c>
      <c r="G14" s="35">
        <f>Table1[[#This Row],[Last price]]*Table1[[#This Row],[Current Quantity]]</f>
        <v>1900004</v>
      </c>
      <c r="H14" s="3"/>
      <c r="K14"/>
      <c r="L14"/>
      <c r="M14"/>
      <c r="O14" s="34"/>
      <c r="P14" s="34"/>
      <c r="Q14"/>
      <c r="R14"/>
      <c r="S14" s="27"/>
      <c r="T14"/>
    </row>
    <row r="15" spans="1:20" s="2" customFormat="1" x14ac:dyDescent="0.25">
      <c r="A15" s="42" t="s">
        <v>58</v>
      </c>
      <c r="B15" s="42" t="s">
        <v>59</v>
      </c>
      <c r="C15" s="39">
        <v>1351</v>
      </c>
      <c r="D15" s="39">
        <v>1466</v>
      </c>
      <c r="E15" s="16">
        <f>Table1[[#This Row],[Current Quantity]]-Table1[[#This Row],[Previous Quantity]]</f>
        <v>115</v>
      </c>
      <c r="F15" s="66">
        <v>1296</v>
      </c>
      <c r="G15" s="35">
        <f>Table1[[#This Row],[Last price]]*Table1[[#This Row],[Current Quantity]]</f>
        <v>1899936</v>
      </c>
      <c r="H15" s="3"/>
      <c r="K15"/>
      <c r="L15"/>
      <c r="M15"/>
      <c r="N15"/>
      <c r="O15" s="34"/>
      <c r="P15" s="34"/>
      <c r="Q15"/>
      <c r="R15"/>
      <c r="S15" s="27"/>
      <c r="T15"/>
    </row>
    <row r="16" spans="1:20" s="2" customFormat="1" x14ac:dyDescent="0.25">
      <c r="A16" s="60" t="s">
        <v>61</v>
      </c>
      <c r="B16" s="60" t="s">
        <v>60</v>
      </c>
      <c r="C16" s="56">
        <v>6579</v>
      </c>
      <c r="D16" s="56">
        <v>7051</v>
      </c>
      <c r="E16" s="16">
        <f>Table1[[#This Row],[Current Quantity]]-Table1[[#This Row],[Previous Quantity]]</f>
        <v>472</v>
      </c>
      <c r="F16" s="66">
        <v>269.50007599939198</v>
      </c>
      <c r="G16" s="35">
        <f>Table1[[#This Row],[Last price]]*Table1[[#This Row],[Current Quantity]]</f>
        <v>1900245.035871713</v>
      </c>
      <c r="H16" s="3"/>
      <c r="K16"/>
      <c r="L16"/>
      <c r="M16"/>
      <c r="N16"/>
      <c r="O16" s="34"/>
      <c r="P16" s="34"/>
      <c r="Q16"/>
      <c r="R16"/>
      <c r="S16"/>
      <c r="T16"/>
    </row>
    <row r="17" spans="1:20" s="20" customFormat="1" x14ac:dyDescent="0.25">
      <c r="A17" s="60" t="s">
        <v>67</v>
      </c>
      <c r="B17" s="60" t="s">
        <v>68</v>
      </c>
      <c r="C17" s="56">
        <v>44763</v>
      </c>
      <c r="D17" s="56">
        <v>48672</v>
      </c>
      <c r="E17" s="16">
        <f>Table1[[#This Row],[Current Quantity]]-Table1[[#This Row],[Previous Quantity]]</f>
        <v>3909</v>
      </c>
      <c r="F17" s="66">
        <v>19.520005361570941</v>
      </c>
      <c r="G17" s="35">
        <f>Table1[[#This Row],[Last price]]*Table1[[#This Row],[Current Quantity]]</f>
        <v>950077.70095838082</v>
      </c>
      <c r="H17" s="3"/>
      <c r="I17" s="2"/>
      <c r="J17" s="2"/>
      <c r="K17"/>
      <c r="L17"/>
      <c r="M17"/>
      <c r="N17"/>
      <c r="O17" s="34"/>
      <c r="P17" s="34"/>
      <c r="Q17"/>
      <c r="R17"/>
      <c r="S17" s="27"/>
      <c r="T17"/>
    </row>
    <row r="18" spans="1:20" x14ac:dyDescent="0.25">
      <c r="A18" s="60" t="s">
        <v>69</v>
      </c>
      <c r="B18" s="60" t="s">
        <v>70</v>
      </c>
      <c r="C18" s="56">
        <v>25804</v>
      </c>
      <c r="D18" s="56">
        <v>28738</v>
      </c>
      <c r="E18" s="16">
        <f>Table1[[#This Row],[Current Quantity]]-Table1[[#This Row],[Previous Quantity]]</f>
        <v>2934</v>
      </c>
      <c r="F18" s="66">
        <v>33.059990699116419</v>
      </c>
      <c r="G18" s="35">
        <f>Table1[[#This Row],[Last price]]*Table1[[#This Row],[Current Quantity]]</f>
        <v>950078.01271120762</v>
      </c>
      <c r="H18" s="3"/>
      <c r="I18" s="2"/>
      <c r="J18" s="2"/>
      <c r="O18" s="34"/>
      <c r="P18" s="34"/>
    </row>
    <row r="19" spans="1:20" x14ac:dyDescent="0.25">
      <c r="A19" s="60" t="s">
        <v>71</v>
      </c>
      <c r="B19" s="60" t="s">
        <v>72</v>
      </c>
      <c r="C19" s="56">
        <v>3817</v>
      </c>
      <c r="D19" s="56">
        <v>4197</v>
      </c>
      <c r="E19" s="16">
        <f>Table1[[#This Row],[Current Quantity]]-Table1[[#This Row],[Previous Quantity]]</f>
        <v>380</v>
      </c>
      <c r="F19" s="66">
        <v>452.76002095886821</v>
      </c>
      <c r="G19" s="35">
        <f>Table1[[#This Row],[Last price]]*Table1[[#This Row],[Current Quantity]]</f>
        <v>1900233.8079643699</v>
      </c>
      <c r="H19" s="19"/>
      <c r="J19" s="2"/>
    </row>
    <row r="20" spans="1:20" x14ac:dyDescent="0.25">
      <c r="A20" s="60" t="s">
        <v>73</v>
      </c>
      <c r="B20" s="60" t="s">
        <v>74</v>
      </c>
      <c r="C20" s="56">
        <v>38638</v>
      </c>
      <c r="D20" s="56">
        <v>43722</v>
      </c>
      <c r="E20" s="49">
        <f>Table1[[#This Row],[Current Quantity]]-Table1[[#This Row],[Previous Quantity]]</f>
        <v>5084</v>
      </c>
      <c r="F20" s="66">
        <v>21.730006729126767</v>
      </c>
      <c r="G20" s="35">
        <f>Table1[[#This Row],[Last price]]*Table1[[#This Row],[Current Quantity]]</f>
        <v>950079.35421088047</v>
      </c>
      <c r="H20" s="19"/>
      <c r="J20" s="2"/>
    </row>
    <row r="21" spans="1:20" x14ac:dyDescent="0.25">
      <c r="A21" s="60" t="s">
        <v>75</v>
      </c>
      <c r="B21" s="60" t="s">
        <v>76</v>
      </c>
      <c r="C21" s="56">
        <v>46402</v>
      </c>
      <c r="D21" s="56">
        <v>50057</v>
      </c>
      <c r="E21" s="49">
        <f>Table1[[#This Row],[Current Quantity]]-Table1[[#This Row],[Previous Quantity]]</f>
        <v>3655</v>
      </c>
      <c r="F21" s="66">
        <v>37.960001724063616</v>
      </c>
      <c r="G21" s="35">
        <f>Table1[[#This Row],[Last price]]*Table1[[#This Row],[Current Quantity]]</f>
        <v>1900163.8063014525</v>
      </c>
      <c r="H21" s="19"/>
      <c r="J21" s="2"/>
    </row>
    <row r="22" spans="1:20" x14ac:dyDescent="0.25">
      <c r="A22" s="60" t="s">
        <v>77</v>
      </c>
      <c r="B22" s="60" t="s">
        <v>78</v>
      </c>
      <c r="C22" s="56">
        <v>13043</v>
      </c>
      <c r="D22" s="56">
        <v>14166</v>
      </c>
      <c r="E22" s="49">
        <f>Table1[[#This Row],[Current Quantity]]-Table1[[#This Row],[Previous Quantity]]</f>
        <v>1123</v>
      </c>
      <c r="F22" s="66">
        <v>67.069999233305225</v>
      </c>
      <c r="G22" s="35">
        <f>Table1[[#This Row],[Last price]]*Table1[[#This Row],[Current Quantity]]</f>
        <v>950113.60913900181</v>
      </c>
      <c r="H22" s="19"/>
      <c r="J22" s="2"/>
    </row>
    <row r="23" spans="1:20" x14ac:dyDescent="0.25">
      <c r="A23" s="60" t="s">
        <v>92</v>
      </c>
      <c r="B23" s="60" t="s">
        <v>93</v>
      </c>
      <c r="C23" s="56">
        <v>7066</v>
      </c>
      <c r="D23" s="56">
        <v>7662</v>
      </c>
      <c r="E23" s="49">
        <f>Table1[[#This Row],[Current Quantity]]-Table1[[#This Row],[Previous Quantity]]</f>
        <v>596</v>
      </c>
      <c r="F23" s="66">
        <v>248.01004811774695</v>
      </c>
      <c r="G23" s="35">
        <f>Table1[[#This Row],[Last price]]*Table1[[#This Row],[Current Quantity]]</f>
        <v>1900252.9886781771</v>
      </c>
      <c r="H23" s="19"/>
      <c r="J23" s="2"/>
    </row>
    <row r="24" spans="1:20" x14ac:dyDescent="0.25">
      <c r="A24" s="60" t="s">
        <v>100</v>
      </c>
      <c r="B24" s="60" t="s">
        <v>101</v>
      </c>
      <c r="C24" s="56">
        <v>2679</v>
      </c>
      <c r="D24" s="56">
        <v>2865</v>
      </c>
      <c r="E24" s="49">
        <f>Table1[[#This Row],[Current Quantity]]-Table1[[#This Row],[Previous Quantity]]</f>
        <v>186</v>
      </c>
      <c r="F24" s="66">
        <v>331.63008585293022</v>
      </c>
      <c r="G24" s="35">
        <f>Table1[[#This Row],[Last price]]*Table1[[#This Row],[Current Quantity]]</f>
        <v>950120.19596864504</v>
      </c>
      <c r="H24" s="19"/>
      <c r="J24" s="2"/>
    </row>
    <row r="25" spans="1:20" x14ac:dyDescent="0.25">
      <c r="A25" s="60" t="s">
        <v>102</v>
      </c>
      <c r="B25" s="60" t="s">
        <v>103</v>
      </c>
      <c r="C25" s="57">
        <v>7478</v>
      </c>
      <c r="D25" s="58">
        <v>8008</v>
      </c>
      <c r="E25" s="49">
        <f>Table1[[#This Row],[Current Quantity]]-Table1[[#This Row],[Previous Quantity]]</f>
        <v>530</v>
      </c>
      <c r="F25" s="67">
        <v>118.6400106980476</v>
      </c>
      <c r="G25" s="35">
        <f>Table1[[#This Row],[Last price]]*Table1[[#This Row],[Current Quantity]]</f>
        <v>950069.20566996525</v>
      </c>
      <c r="H25" s="19"/>
      <c r="J25" s="2"/>
    </row>
    <row r="26" spans="1:20" x14ac:dyDescent="0.25">
      <c r="A26" s="60" t="s">
        <v>104</v>
      </c>
      <c r="B26" s="60" t="s">
        <v>105</v>
      </c>
      <c r="C26" s="57">
        <v>6756</v>
      </c>
      <c r="D26" s="58">
        <v>7397</v>
      </c>
      <c r="E26" s="49">
        <f>Table1[[#This Row],[Current Quantity]]-Table1[[#This Row],[Previous Quantity]]</f>
        <v>641</v>
      </c>
      <c r="F26" s="67">
        <v>256.8700414446418</v>
      </c>
      <c r="G26" s="35">
        <f>Table1[[#This Row],[Last price]]*Table1[[#This Row],[Current Quantity]]</f>
        <v>1900067.6965660155</v>
      </c>
      <c r="H26" s="19"/>
      <c r="J26" s="2"/>
    </row>
    <row r="27" spans="1:20" x14ac:dyDescent="0.25">
      <c r="A27" s="64" t="s">
        <v>94</v>
      </c>
      <c r="B27" s="60" t="s">
        <v>95</v>
      </c>
      <c r="C27" s="57">
        <v>735700</v>
      </c>
      <c r="D27" s="58">
        <v>804700</v>
      </c>
      <c r="E27" s="49">
        <f>Table1[[#This Row],[Current Quantity]]-Table1[[#This Row],[Previous Quantity]]</f>
        <v>69000</v>
      </c>
      <c r="F27" s="67">
        <v>2.3614652711703141</v>
      </c>
      <c r="G27" s="35">
        <f>Table1[[#This Row],[Last price]]*Table1[[#This Row],[Current Quantity]]</f>
        <v>1900271.1037107517</v>
      </c>
      <c r="H27" s="19"/>
      <c r="J27" s="2"/>
    </row>
    <row r="28" spans="1:20" x14ac:dyDescent="0.25">
      <c r="A28" s="61" t="s">
        <v>13</v>
      </c>
      <c r="B28" s="61" t="s">
        <v>35</v>
      </c>
      <c r="C28" s="57">
        <v>158105</v>
      </c>
      <c r="D28" s="58">
        <v>169848</v>
      </c>
      <c r="E28" s="49">
        <f>Table1[[#This Row],[Current Quantity]]-Table1[[#This Row],[Previous Quantity]]</f>
        <v>11743</v>
      </c>
      <c r="F28" s="67">
        <v>17.89999683754467</v>
      </c>
      <c r="G28" s="35">
        <f>Table1[[#This Row],[Last price]]*Table1[[#This Row],[Current Quantity]]</f>
        <v>3040278.6628632871</v>
      </c>
      <c r="H28" s="19"/>
    </row>
    <row r="29" spans="1:20" ht="26.25" x14ac:dyDescent="0.25">
      <c r="A29" s="62" t="s">
        <v>50</v>
      </c>
      <c r="B29" s="63" t="s">
        <v>22</v>
      </c>
      <c r="C29" s="57">
        <v>27</v>
      </c>
      <c r="D29" s="58">
        <v>29</v>
      </c>
      <c r="E29" s="49">
        <f>Table1[[#This Row],[Current Quantity]]-Table1[[#This Row],[Previous Quantity]]</f>
        <v>2</v>
      </c>
      <c r="F29" s="67">
        <v>157099.29629629629</v>
      </c>
      <c r="G29" s="35">
        <f>Table1[[#This Row],[Last price]]*Table1[[#This Row],[Current Quantity]]</f>
        <v>4555879.5925925924</v>
      </c>
      <c r="H29" s="19"/>
    </row>
    <row r="30" spans="1:20" ht="26.25" x14ac:dyDescent="0.25">
      <c r="A30" s="62" t="s">
        <v>51</v>
      </c>
      <c r="B30" s="63" t="s">
        <v>23</v>
      </c>
      <c r="C30" s="57">
        <v>20</v>
      </c>
      <c r="D30" s="58">
        <v>21</v>
      </c>
      <c r="E30" s="49">
        <f>Table1[[#This Row],[Current Quantity]]-Table1[[#This Row],[Previous Quantity]]</f>
        <v>1</v>
      </c>
      <c r="F30" s="67">
        <v>215176.2</v>
      </c>
      <c r="G30" s="35">
        <f>Table1[[#This Row],[Last price]]*Table1[[#This Row],[Current Quantity]]</f>
        <v>4518700.2</v>
      </c>
      <c r="H30" s="19"/>
    </row>
    <row r="31" spans="1:20" ht="26.25" x14ac:dyDescent="0.25">
      <c r="A31" s="62" t="s">
        <v>52</v>
      </c>
      <c r="B31" s="63" t="s">
        <v>24</v>
      </c>
      <c r="C31" s="59">
        <v>24</v>
      </c>
      <c r="D31" s="59">
        <v>26</v>
      </c>
      <c r="E31" s="50">
        <f>Table1[[#This Row],[Current Quantity]]-Table1[[#This Row],[Previous Quantity]]</f>
        <v>2</v>
      </c>
      <c r="F31" s="68">
        <v>172244.95833333334</v>
      </c>
      <c r="G31" s="47">
        <f>Table1[[#This Row],[Last price]]*Table1[[#This Row],[Current Quantity]]</f>
        <v>4478368.916666667</v>
      </c>
      <c r="H31" s="19"/>
    </row>
    <row r="32" spans="1:20" ht="26.25" x14ac:dyDescent="0.25">
      <c r="A32" s="62" t="s">
        <v>53</v>
      </c>
      <c r="B32" s="63" t="s">
        <v>25</v>
      </c>
      <c r="C32" s="57">
        <v>33</v>
      </c>
      <c r="D32" s="58">
        <v>36</v>
      </c>
      <c r="E32" s="49">
        <f>Table1[[#This Row],[Current Quantity]]-Table1[[#This Row],[Previous Quantity]]</f>
        <v>3</v>
      </c>
      <c r="F32" s="67">
        <v>125485.93939393939</v>
      </c>
      <c r="G32" s="35">
        <f>Table1[[#This Row],[Last price]]*Table1[[#This Row],[Current Quantity]]</f>
        <v>4517493.8181818184</v>
      </c>
      <c r="H32" s="19"/>
    </row>
    <row r="33" spans="1:8" ht="26.25" x14ac:dyDescent="0.25">
      <c r="A33" s="62" t="s">
        <v>54</v>
      </c>
      <c r="B33" s="63" t="s">
        <v>26</v>
      </c>
      <c r="C33" s="57">
        <v>30</v>
      </c>
      <c r="D33" s="58">
        <v>32</v>
      </c>
      <c r="E33" s="49">
        <f>Table1[[#This Row],[Current Quantity]]-Table1[[#This Row],[Previous Quantity]]</f>
        <v>2</v>
      </c>
      <c r="F33" s="67">
        <v>138128.23333333334</v>
      </c>
      <c r="G33" s="35">
        <f>Table1[[#This Row],[Last price]]*Table1[[#This Row],[Current Quantity]]</f>
        <v>4420103.4666666668</v>
      </c>
      <c r="H33" s="19"/>
    </row>
    <row r="34" spans="1:8" ht="26.25" x14ac:dyDescent="0.25">
      <c r="A34" s="62" t="s">
        <v>48</v>
      </c>
      <c r="B34" s="63" t="s">
        <v>29</v>
      </c>
      <c r="C34" s="57">
        <v>19</v>
      </c>
      <c r="D34" s="58">
        <v>20</v>
      </c>
      <c r="E34" s="49">
        <f>Table1[[#This Row],[Current Quantity]]-Table1[[#This Row],[Previous Quantity]]</f>
        <v>1</v>
      </c>
      <c r="F34" s="67">
        <v>220725.05263157896</v>
      </c>
      <c r="G34" s="35">
        <f>Table1[[#This Row],[Last price]]*Table1[[#This Row],[Current Quantity]]</f>
        <v>4414501.0526315793</v>
      </c>
      <c r="H34" s="19"/>
    </row>
    <row r="35" spans="1:8" ht="25.5" x14ac:dyDescent="0.25">
      <c r="A35" s="60" t="s">
        <v>47</v>
      </c>
      <c r="B35" s="60" t="s">
        <v>16</v>
      </c>
      <c r="C35" s="57">
        <v>36</v>
      </c>
      <c r="D35" s="58">
        <v>39</v>
      </c>
      <c r="E35" s="49">
        <f>Table1[[#This Row],[Current Quantity]]-Table1[[#This Row],[Previous Quantity]]</f>
        <v>3</v>
      </c>
      <c r="F35" s="67">
        <v>114279.19444444444</v>
      </c>
      <c r="G35" s="35">
        <f>Table1[[#This Row],[Last price]]*Table1[[#This Row],[Current Quantity]]</f>
        <v>4456888.583333333</v>
      </c>
      <c r="H35" s="19"/>
    </row>
    <row r="36" spans="1:8" ht="25.5" x14ac:dyDescent="0.25">
      <c r="A36" s="60" t="s">
        <v>55</v>
      </c>
      <c r="B36" s="60" t="s">
        <v>56</v>
      </c>
      <c r="C36" s="57">
        <v>31</v>
      </c>
      <c r="D36" s="58">
        <v>33</v>
      </c>
      <c r="E36" s="49">
        <f>Table1[[#This Row],[Current Quantity]]-Table1[[#This Row],[Previous Quantity]]</f>
        <v>2</v>
      </c>
      <c r="F36" s="67">
        <v>134496.90322580645</v>
      </c>
      <c r="G36" s="35">
        <f>Table1[[#This Row],[Last price]]*Table1[[#This Row],[Current Quantity]]</f>
        <v>4438397.8064516131</v>
      </c>
      <c r="H36" s="19"/>
    </row>
    <row r="37" spans="1:8" ht="25.5" x14ac:dyDescent="0.25">
      <c r="A37" s="60" t="s">
        <v>79</v>
      </c>
      <c r="B37" s="60" t="s">
        <v>80</v>
      </c>
      <c r="C37" s="57">
        <v>24</v>
      </c>
      <c r="D37" s="58">
        <v>25</v>
      </c>
      <c r="E37" s="49">
        <f>Table1[[#This Row],[Current Quantity]]-Table1[[#This Row],[Previous Quantity]]</f>
        <v>1</v>
      </c>
      <c r="F37" s="67">
        <v>177701.45833333334</v>
      </c>
      <c r="G37" s="35">
        <f>Table1[[#This Row],[Last price]]*Table1[[#This Row],[Current Quantity]]</f>
        <v>4442536.458333334</v>
      </c>
      <c r="H37" s="19"/>
    </row>
    <row r="38" spans="1:8" ht="25.5" x14ac:dyDescent="0.25">
      <c r="A38" s="60" t="s">
        <v>81</v>
      </c>
      <c r="B38" s="60" t="s">
        <v>82</v>
      </c>
      <c r="C38" s="57">
        <v>16</v>
      </c>
      <c r="D38" s="58">
        <v>17</v>
      </c>
      <c r="E38" s="49">
        <f>Table1[[#This Row],[Current Quantity]]-Table1[[#This Row],[Previous Quantity]]</f>
        <v>1</v>
      </c>
      <c r="F38" s="67">
        <v>264547.0625</v>
      </c>
      <c r="G38" s="35">
        <f>Table1[[#This Row],[Last price]]*Table1[[#This Row],[Current Quantity]]</f>
        <v>4497300.0625</v>
      </c>
      <c r="H38" s="19"/>
    </row>
    <row r="39" spans="1:8" ht="26.25" x14ac:dyDescent="0.25">
      <c r="A39" s="63" t="s">
        <v>83</v>
      </c>
      <c r="B39" s="63" t="s">
        <v>27</v>
      </c>
      <c r="C39" s="59">
        <v>48</v>
      </c>
      <c r="D39" s="59">
        <v>48</v>
      </c>
      <c r="E39" s="50">
        <f>Table1[[#This Row],[Current Quantity]]-Table1[[#This Row],[Previous Quantity]]</f>
        <v>0</v>
      </c>
      <c r="F39" s="68">
        <v>416328.58333333331</v>
      </c>
      <c r="G39" s="47">
        <f>Table1[[#This Row],[Last price]]*Table1[[#This Row],[Current Quantity]]</f>
        <v>19983772</v>
      </c>
      <c r="H39" s="19"/>
    </row>
    <row r="40" spans="1:8" ht="25.5" x14ac:dyDescent="0.25">
      <c r="A40" s="60" t="s">
        <v>62</v>
      </c>
      <c r="B40" s="60" t="s">
        <v>17</v>
      </c>
      <c r="C40" s="57">
        <v>80</v>
      </c>
      <c r="D40" s="58">
        <v>80</v>
      </c>
      <c r="E40" s="49">
        <f>Table1[[#This Row],[Current Quantity]]-Table1[[#This Row],[Previous Quantity]]</f>
        <v>0</v>
      </c>
      <c r="F40" s="67">
        <v>249381.25</v>
      </c>
      <c r="G40" s="35">
        <f>Table1[[#This Row],[Last price]]*Table1[[#This Row],[Current Quantity]]</f>
        <v>19950500</v>
      </c>
      <c r="H40" s="19"/>
    </row>
    <row r="41" spans="1:8" ht="38.25" x14ac:dyDescent="0.25">
      <c r="A41" s="60" t="s">
        <v>84</v>
      </c>
      <c r="B41" s="60" t="s">
        <v>40</v>
      </c>
      <c r="C41" s="57">
        <v>48</v>
      </c>
      <c r="D41" s="58">
        <v>48</v>
      </c>
      <c r="E41" s="49">
        <f>Table1[[#This Row],[Current Quantity]]-Table1[[#This Row],[Previous Quantity]]</f>
        <v>0</v>
      </c>
      <c r="F41" s="67">
        <v>416311.47916666669</v>
      </c>
      <c r="G41" s="35">
        <f>Table1[[#This Row],[Last price]]*Table1[[#This Row],[Current Quantity]]</f>
        <v>19982951</v>
      </c>
      <c r="H41" s="19"/>
    </row>
    <row r="42" spans="1:8" ht="38.25" x14ac:dyDescent="0.25">
      <c r="A42" s="60" t="s">
        <v>63</v>
      </c>
      <c r="B42" s="60" t="s">
        <v>41</v>
      </c>
      <c r="C42" s="57">
        <v>80</v>
      </c>
      <c r="D42" s="58">
        <v>80</v>
      </c>
      <c r="E42" s="49">
        <f>Table1[[#This Row],[Current Quantity]]-Table1[[#This Row],[Previous Quantity]]</f>
        <v>0</v>
      </c>
      <c r="F42" s="67">
        <v>249775.33749999999</v>
      </c>
      <c r="G42" s="35">
        <f>Table1[[#This Row],[Last price]]*Table1[[#This Row],[Current Quantity]]</f>
        <v>19982027</v>
      </c>
      <c r="H42" s="19"/>
    </row>
    <row r="43" spans="1:8" ht="25.5" x14ac:dyDescent="0.25">
      <c r="A43" s="60" t="s">
        <v>85</v>
      </c>
      <c r="B43" s="60" t="s">
        <v>57</v>
      </c>
      <c r="C43" s="57">
        <v>122</v>
      </c>
      <c r="D43" s="58">
        <v>122</v>
      </c>
      <c r="E43" s="49">
        <f>Table1[[#This Row],[Current Quantity]]-Table1[[#This Row],[Previous Quantity]]</f>
        <v>0</v>
      </c>
      <c r="F43" s="67">
        <v>164260.18032786885</v>
      </c>
      <c r="G43" s="35">
        <f>Table1[[#This Row],[Last price]]*Table1[[#This Row],[Current Quantity]]</f>
        <v>20039742</v>
      </c>
      <c r="H43" s="19"/>
    </row>
    <row r="44" spans="1:8" ht="25.5" x14ac:dyDescent="0.25">
      <c r="A44" s="60" t="s">
        <v>106</v>
      </c>
      <c r="B44" s="60" t="s">
        <v>15</v>
      </c>
      <c r="C44" s="59">
        <v>3</v>
      </c>
      <c r="D44" s="59">
        <v>3</v>
      </c>
      <c r="E44" s="55">
        <f>Table1[[#This Row],[Current Quantity]]-Table1[[#This Row],[Previous Quantity]]</f>
        <v>0</v>
      </c>
      <c r="F44" s="68">
        <v>48182.666666666664</v>
      </c>
      <c r="G44" s="47">
        <f>Table1[[#This Row],[Last price]]*Table1[[#This Row],[Current Quantity]]</f>
        <v>144548</v>
      </c>
      <c r="H44" s="19"/>
    </row>
    <row r="45" spans="1:8" ht="25.5" x14ac:dyDescent="0.25">
      <c r="A45" s="60" t="s">
        <v>96</v>
      </c>
      <c r="B45" s="60" t="s">
        <v>97</v>
      </c>
      <c r="C45" s="57">
        <v>2</v>
      </c>
      <c r="D45" s="58">
        <v>2</v>
      </c>
      <c r="E45" s="16">
        <f>Table1[[#This Row],[Current Quantity]]-Table1[[#This Row],[Previous Quantity]]</f>
        <v>0</v>
      </c>
      <c r="F45" s="67">
        <v>78854</v>
      </c>
      <c r="G45" s="35">
        <f>Table1[[#This Row],[Last price]]*Table1[[#This Row],[Current Quantity]]</f>
        <v>157708</v>
      </c>
      <c r="H45" s="19"/>
    </row>
    <row r="46" spans="1:8" ht="25.5" x14ac:dyDescent="0.25">
      <c r="A46" s="60" t="s">
        <v>107</v>
      </c>
      <c r="B46" s="60" t="s">
        <v>18</v>
      </c>
      <c r="C46" s="57">
        <v>1</v>
      </c>
      <c r="D46" s="58">
        <v>2</v>
      </c>
      <c r="E46" s="16">
        <f>Table1[[#This Row],[Current Quantity]]-Table1[[#This Row],[Previous Quantity]]</f>
        <v>1</v>
      </c>
      <c r="F46" s="67">
        <v>95208</v>
      </c>
      <c r="G46" s="35">
        <f>Table1[[#This Row],[Last price]]*Table1[[#This Row],[Current Quantity]]</f>
        <v>190416</v>
      </c>
      <c r="H46" s="19"/>
    </row>
    <row r="47" spans="1:8" ht="25.5" x14ac:dyDescent="0.25">
      <c r="A47" s="60" t="s">
        <v>49</v>
      </c>
      <c r="B47" s="60" t="s">
        <v>19</v>
      </c>
      <c r="C47" s="57">
        <v>1</v>
      </c>
      <c r="D47" s="58">
        <v>1</v>
      </c>
      <c r="E47" s="16">
        <f>Table1[[#This Row],[Current Quantity]]-Table1[[#This Row],[Previous Quantity]]</f>
        <v>0</v>
      </c>
      <c r="F47" s="67">
        <v>235457</v>
      </c>
      <c r="G47" s="35">
        <f>Table1[[#This Row],[Last price]]*Table1[[#This Row],[Current Quantity]]</f>
        <v>235457</v>
      </c>
      <c r="H47" s="19"/>
    </row>
    <row r="48" spans="1:8" x14ac:dyDescent="0.25">
      <c r="A48" s="60" t="s">
        <v>86</v>
      </c>
      <c r="B48" s="60" t="s">
        <v>20</v>
      </c>
      <c r="C48" s="57">
        <v>12</v>
      </c>
      <c r="D48" s="58">
        <v>13</v>
      </c>
      <c r="E48" s="16">
        <f>Table1[[#This Row],[Current Quantity]]-Table1[[#This Row],[Previous Quantity]]</f>
        <v>1</v>
      </c>
      <c r="F48" s="67">
        <v>11919.333333333334</v>
      </c>
      <c r="G48" s="35">
        <f>Table1[[#This Row],[Last price]]*Table1[[#This Row],[Current Quantity]]</f>
        <v>154951.33333333334</v>
      </c>
      <c r="H48" s="19"/>
    </row>
    <row r="49" spans="1:8" ht="25.5" x14ac:dyDescent="0.25">
      <c r="A49" s="60" t="s">
        <v>108</v>
      </c>
      <c r="B49" s="60" t="s">
        <v>21</v>
      </c>
      <c r="C49" s="57">
        <v>2</v>
      </c>
      <c r="D49" s="58">
        <v>2</v>
      </c>
      <c r="E49" s="16">
        <f>Table1[[#This Row],[Current Quantity]]-Table1[[#This Row],[Previous Quantity]]</f>
        <v>0</v>
      </c>
      <c r="F49" s="67">
        <v>91357.5</v>
      </c>
      <c r="G49" s="35">
        <f>Table1[[#This Row],[Last price]]*Table1[[#This Row],[Current Quantity]]</f>
        <v>182715</v>
      </c>
      <c r="H49" s="19"/>
    </row>
    <row r="50" spans="1:8" ht="26.25" x14ac:dyDescent="0.25">
      <c r="A50" s="63" t="s">
        <v>109</v>
      </c>
      <c r="B50" s="63" t="s">
        <v>28</v>
      </c>
      <c r="C50" s="57">
        <v>2</v>
      </c>
      <c r="D50" s="58">
        <v>2</v>
      </c>
      <c r="E50" s="16">
        <f>Table1[[#This Row],[Current Quantity]]-Table1[[#This Row],[Previous Quantity]]</f>
        <v>0</v>
      </c>
      <c r="F50" s="67">
        <v>65461.5</v>
      </c>
      <c r="G50" s="35">
        <f>Table1[[#This Row],[Last price]]*Table1[[#This Row],[Current Quantity]]</f>
        <v>130923</v>
      </c>
      <c r="H50" s="19"/>
    </row>
    <row r="51" spans="1:8" ht="25.5" x14ac:dyDescent="0.25">
      <c r="A51" s="60" t="s">
        <v>87</v>
      </c>
      <c r="B51" s="60" t="s">
        <v>88</v>
      </c>
      <c r="C51" s="57">
        <v>5</v>
      </c>
      <c r="D51" s="58">
        <v>5</v>
      </c>
      <c r="E51" s="16">
        <f>Table1[[#This Row],[Current Quantity]]-Table1[[#This Row],[Previous Quantity]]</f>
        <v>0</v>
      </c>
      <c r="F51" s="67">
        <v>29760</v>
      </c>
      <c r="G51" s="35">
        <f>Table1[[#This Row],[Last price]]*Table1[[#This Row],[Current Quantity]]</f>
        <v>148800</v>
      </c>
      <c r="H51" s="19"/>
    </row>
    <row r="52" spans="1:8" x14ac:dyDescent="0.25">
      <c r="A52" s="60" t="s">
        <v>89</v>
      </c>
      <c r="B52" s="60" t="s">
        <v>90</v>
      </c>
      <c r="C52" s="57">
        <v>18</v>
      </c>
      <c r="D52" s="58">
        <v>19</v>
      </c>
      <c r="E52" s="16">
        <f>Table1[[#This Row],[Current Quantity]]-Table1[[#This Row],[Previous Quantity]]</f>
        <v>1</v>
      </c>
      <c r="F52" s="67">
        <v>7833.0555555555557</v>
      </c>
      <c r="G52" s="35">
        <f>Table1[[#This Row],[Last price]]*Table1[[#This Row],[Current Quantity]]</f>
        <v>148828.05555555556</v>
      </c>
      <c r="H52" s="19"/>
    </row>
    <row r="53" spans="1:8" ht="25.5" x14ac:dyDescent="0.25">
      <c r="A53" s="60" t="s">
        <v>98</v>
      </c>
      <c r="B53" s="60" t="s">
        <v>99</v>
      </c>
      <c r="C53" s="57">
        <v>5</v>
      </c>
      <c r="D53" s="58">
        <v>6</v>
      </c>
      <c r="E53" s="16">
        <f>Table1[[#This Row],[Current Quantity]]-Table1[[#This Row],[Previous Quantity]]</f>
        <v>1</v>
      </c>
      <c r="F53" s="67">
        <v>27104.400000000001</v>
      </c>
      <c r="G53" s="35">
        <f>Table1[[#This Row],[Last price]]*Table1[[#This Row],[Current Quantity]]</f>
        <v>162626.40000000002</v>
      </c>
      <c r="H53" s="19"/>
    </row>
    <row r="54" spans="1:8" x14ac:dyDescent="0.25">
      <c r="A54" s="61" t="s">
        <v>91</v>
      </c>
      <c r="B54" s="61" t="s">
        <v>66</v>
      </c>
      <c r="C54" s="57">
        <v>0</v>
      </c>
      <c r="D54" s="58">
        <v>0</v>
      </c>
      <c r="E54" s="16">
        <f>Table1[[#This Row],[Current Quantity]]-Table1[[#This Row],[Previous Quantity]]</f>
        <v>0</v>
      </c>
      <c r="F54" s="67">
        <v>0</v>
      </c>
      <c r="G54" s="35">
        <f>Table1[[#This Row],[Last price]]*Table1[[#This Row],[Current Quantity]]</f>
        <v>0</v>
      </c>
      <c r="H54" s="19"/>
    </row>
    <row r="55" spans="1:8" x14ac:dyDescent="0.25">
      <c r="A55" s="3"/>
      <c r="B55" s="3"/>
      <c r="C55" s="23"/>
      <c r="D55" s="3"/>
      <c r="E55" s="49"/>
      <c r="F55" s="3"/>
      <c r="G55" s="15"/>
      <c r="H55" s="19"/>
    </row>
    <row r="56" spans="1:8" x14ac:dyDescent="0.25">
      <c r="A56" s="28"/>
      <c r="B56" s="28"/>
      <c r="C56" s="29"/>
      <c r="D56" s="28"/>
      <c r="E56" s="30"/>
      <c r="F56" s="28"/>
      <c r="G56" s="31"/>
      <c r="H56" s="10"/>
    </row>
    <row r="57" spans="1:8" x14ac:dyDescent="0.25">
      <c r="A57" s="4" t="s">
        <v>3</v>
      </c>
      <c r="C57" s="8"/>
      <c r="D57" s="14" t="s">
        <v>10</v>
      </c>
      <c r="E57" s="17"/>
      <c r="F57" s="1"/>
      <c r="G57" s="1"/>
      <c r="H57" s="4" t="s">
        <v>6</v>
      </c>
    </row>
    <row r="58" spans="1:8" x14ac:dyDescent="0.25">
      <c r="A58" s="4" t="s">
        <v>4</v>
      </c>
      <c r="C58" s="8"/>
      <c r="D58" s="14" t="s">
        <v>5</v>
      </c>
      <c r="E58" s="17"/>
      <c r="F58" s="1"/>
      <c r="G58" s="1"/>
      <c r="H58" s="4" t="s">
        <v>7</v>
      </c>
    </row>
    <row r="59" spans="1:8" x14ac:dyDescent="0.25">
      <c r="A59" s="5"/>
      <c r="E59" s="17"/>
      <c r="F59" s="1"/>
      <c r="G59" s="1"/>
    </row>
    <row r="60" spans="1:8" x14ac:dyDescent="0.25">
      <c r="A60" s="6"/>
      <c r="D60" s="6"/>
      <c r="E60" s="17"/>
      <c r="F60" s="1"/>
      <c r="G60" s="1"/>
      <c r="H60" s="7"/>
    </row>
    <row r="62" spans="1:8" x14ac:dyDescent="0.25">
      <c r="A62" s="14"/>
    </row>
    <row r="63" spans="1:8" x14ac:dyDescent="0.25">
      <c r="A63" s="14"/>
    </row>
    <row r="65" spans="1:8" x14ac:dyDescent="0.25">
      <c r="A65" s="5"/>
    </row>
    <row r="72" spans="1:8" x14ac:dyDescent="0.25">
      <c r="H72" s="2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 FM</cp:lastModifiedBy>
  <cp:lastPrinted>2020-11-13T09:54:06Z</cp:lastPrinted>
  <dcterms:created xsi:type="dcterms:W3CDTF">2020-06-30T03:42:56Z</dcterms:created>
  <dcterms:modified xsi:type="dcterms:W3CDTF">2020-11-13T10:12:43Z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