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ropbox\Volatility modelling\GH Macro\Investment Thesis\"/>
    </mc:Choice>
  </mc:AlternateContent>
  <xr:revisionPtr revIDLastSave="0" documentId="13_ncr:1_{309DB918-8265-44FF-A670-B329B9D0AA90}" xr6:coauthVersionLast="45" xr6:coauthVersionMax="45" xr10:uidLastSave="{00000000-0000-0000-0000-000000000000}"/>
  <bookViews>
    <workbookView xWindow="-28920" yWindow="-225" windowWidth="29040" windowHeight="15840" xr2:uid="{00000000-000D-0000-FFFF-FFFF00000000}"/>
  </bookViews>
  <sheets>
    <sheet name="Sheet1" sheetId="1" r:id="rId1"/>
    <sheet name="Sheet2" sheetId="3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6" i="1" l="1"/>
  <c r="E45" i="1"/>
  <c r="E47" i="1"/>
  <c r="E48" i="1"/>
  <c r="E49" i="1"/>
  <c r="E50" i="1"/>
  <c r="E51" i="1"/>
  <c r="E52" i="1"/>
  <c r="E53" i="1"/>
  <c r="E54" i="1"/>
  <c r="E55" i="1"/>
  <c r="G45" i="1"/>
  <c r="G46" i="1"/>
  <c r="G47" i="1"/>
  <c r="G48" i="1"/>
  <c r="G49" i="1"/>
  <c r="G50" i="1"/>
  <c r="G51" i="1"/>
  <c r="G52" i="1"/>
  <c r="G53" i="1"/>
  <c r="G54" i="1"/>
  <c r="G55" i="1"/>
  <c r="G42" i="1" l="1"/>
  <c r="E44" i="1"/>
  <c r="E40" i="1"/>
  <c r="E41" i="1"/>
  <c r="E42" i="1"/>
  <c r="E43" i="1"/>
  <c r="G40" i="1"/>
  <c r="G41" i="1"/>
  <c r="G43" i="1"/>
  <c r="G44" i="1"/>
  <c r="G27" i="1" l="1"/>
  <c r="E36" i="1"/>
  <c r="E37" i="1"/>
  <c r="E38" i="1"/>
  <c r="E39" i="1"/>
  <c r="G36" i="1"/>
  <c r="G37" i="1"/>
  <c r="G38" i="1"/>
  <c r="G39" i="1"/>
  <c r="G35" i="1" l="1"/>
  <c r="E31" i="1"/>
  <c r="E32" i="1"/>
  <c r="E33" i="1"/>
  <c r="E34" i="1"/>
  <c r="E35" i="1"/>
  <c r="G31" i="1"/>
  <c r="G32" i="1"/>
  <c r="G33" i="1"/>
  <c r="G34" i="1"/>
  <c r="E29" i="1" l="1"/>
  <c r="E30" i="1"/>
  <c r="G29" i="1"/>
  <c r="G30" i="1"/>
  <c r="E28" i="1" l="1"/>
  <c r="G28" i="1"/>
  <c r="E27" i="1" l="1"/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G25" i="1" l="1"/>
  <c r="G26" i="1"/>
  <c r="G22" i="1" l="1"/>
  <c r="G23" i="1"/>
  <c r="G24" i="1"/>
  <c r="G21" i="1" l="1"/>
  <c r="C7" i="1"/>
  <c r="G11" i="1" l="1"/>
  <c r="G20" i="1"/>
  <c r="G12" i="1" l="1"/>
  <c r="G13" i="1"/>
  <c r="G14" i="1"/>
  <c r="G15" i="1"/>
  <c r="G16" i="1"/>
  <c r="G17" i="1"/>
  <c r="G18" i="1"/>
  <c r="G19" i="1"/>
  <c r="C8" i="1" l="1"/>
</calcChain>
</file>

<file path=xl/sharedStrings.xml><?xml version="1.0" encoding="utf-8"?>
<sst xmlns="http://schemas.openxmlformats.org/spreadsheetml/2006/main" count="112" uniqueCount="112">
  <si>
    <t>Date</t>
  </si>
  <si>
    <t>IB Ticker</t>
  </si>
  <si>
    <t>Comments</t>
  </si>
  <si>
    <t>Recommended by:</t>
  </si>
  <si>
    <t>Lim Nengli</t>
  </si>
  <si>
    <t>Li Xiaoman</t>
  </si>
  <si>
    <t>Approved by:</t>
  </si>
  <si>
    <t>Lawrence Chen</t>
  </si>
  <si>
    <t>Financial Instrument</t>
  </si>
  <si>
    <t>Current Quantity</t>
  </si>
  <si>
    <t>Checked by:</t>
  </si>
  <si>
    <t>TSLA</t>
  </si>
  <si>
    <t>JD</t>
  </si>
  <si>
    <t>IAU</t>
  </si>
  <si>
    <t>TESLA INC</t>
  </si>
  <si>
    <t>High-Grade Primary Aluminium</t>
  </si>
  <si>
    <t>10 Year Government of Canada Bonds</t>
  </si>
  <si>
    <t>GLOBEX Euro-Dollar</t>
  </si>
  <si>
    <t>Nickel - LME</t>
  </si>
  <si>
    <t>NYMEX Palladium Index</t>
  </si>
  <si>
    <t>SGX TSI Iron Ore Futures</t>
  </si>
  <si>
    <t>Tin future</t>
  </si>
  <si>
    <t>Ultra 10-Year US Treasury Note</t>
  </si>
  <si>
    <t>Ultra Treasury Bond</t>
  </si>
  <si>
    <t>30 Year US Treasury Bond</t>
  </si>
  <si>
    <t>5 Year US Treasury Note</t>
  </si>
  <si>
    <t>10 Year US Treasury Note</t>
  </si>
  <si>
    <t>30 Day Fed Funds</t>
  </si>
  <si>
    <t>Special High Grade Zinc</t>
  </si>
  <si>
    <t>2 Year US Treasury Note</t>
  </si>
  <si>
    <t>Current Value Allocation</t>
  </si>
  <si>
    <t>Previous Quantity</t>
  </si>
  <si>
    <t>Change</t>
  </si>
  <si>
    <t>Total Current value Allocation (USD)</t>
  </si>
  <si>
    <t>JD.COM INC-ADR</t>
  </si>
  <si>
    <t>ISHARES GOLD TRUST</t>
  </si>
  <si>
    <t>Subscription</t>
  </si>
  <si>
    <t>Redemption</t>
  </si>
  <si>
    <t>Current NAV</t>
  </si>
  <si>
    <t>Final NAV</t>
  </si>
  <si>
    <t>Secured Overnight Financing Rate 1-month average of rates</t>
  </si>
  <si>
    <t>Secured Overnight Financing Rate 3-month average of rates</t>
  </si>
  <si>
    <t>Last price</t>
  </si>
  <si>
    <t>DOCU</t>
  </si>
  <si>
    <t>DOCUSIGN INC</t>
  </si>
  <si>
    <t>ZM</t>
  </si>
  <si>
    <t>ZOOM VIDEO COMMUNICATIONS-A</t>
  </si>
  <si>
    <t>ZT Dec31'20 @ECBOT</t>
  </si>
  <si>
    <t>PA Dec29'20 @NYMEX</t>
  </si>
  <si>
    <t>TN Dec21'20 @ECBOT</t>
  </si>
  <si>
    <t>UB Dec21'20 @ECBOT</t>
  </si>
  <si>
    <t>ZB Dec21'20 @ECBOT</t>
  </si>
  <si>
    <t>ZF Dec31'20 @ECBOT</t>
  </si>
  <si>
    <t>ZN Dec21'20 @ECBOT</t>
  </si>
  <si>
    <t>BTS Dec08'20 @DTB</t>
  </si>
  <si>
    <t>Short-Term Euro-BTP Italian Government Bond</t>
  </si>
  <si>
    <t>3 Month Sterling Interest Rate FUT</t>
  </si>
  <si>
    <t>MELI</t>
  </si>
  <si>
    <t>MERCADOLIBRE INC</t>
  </si>
  <si>
    <t>FEDEX CORPORATION</t>
  </si>
  <si>
    <t>FDX</t>
  </si>
  <si>
    <t>GE Dec14'20 @GLOBEX</t>
  </si>
  <si>
    <t>SOFR3 Sep'20 @GLOBEX</t>
  </si>
  <si>
    <t>Leverage</t>
  </si>
  <si>
    <t>Leverage for Equities and Commodities</t>
  </si>
  <si>
    <t>CBOE Volatility Index</t>
  </si>
  <si>
    <t>FCX</t>
  </si>
  <si>
    <t>FREEPORT-MCMORAN INC</t>
  </si>
  <si>
    <t>LB</t>
  </si>
  <si>
    <t>L BRANDS INC</t>
  </si>
  <si>
    <t>ALGN</t>
  </si>
  <si>
    <t>ALIGN TECHNOLOGY INC</t>
  </si>
  <si>
    <t>GPS</t>
  </si>
  <si>
    <t>GAP INC/THE</t>
  </si>
  <si>
    <t>CARR</t>
  </si>
  <si>
    <t>CARRIER GLOBAL CORP</t>
  </si>
  <si>
    <t>PWR</t>
  </si>
  <si>
    <t>QUANTA SERVICES INC</t>
  </si>
  <si>
    <t>BTP Dec08'20 @DTB</t>
  </si>
  <si>
    <t>Euro-BTP Italian Government Bond</t>
  </si>
  <si>
    <t>GBX Dec08'20 @DTB</t>
  </si>
  <si>
    <t>Euro Buxl (15 - 30 Year Bond)</t>
  </si>
  <si>
    <t>ZQ Nov30'20 @ECBOT</t>
  </si>
  <si>
    <t>SOFR1 Nov30'20 @GLOBEX</t>
  </si>
  <si>
    <t>L Dec16'20 @ICEEU</t>
  </si>
  <si>
    <t>SCI Dec31'20 @SGX</t>
  </si>
  <si>
    <t>Henry Hub Natural Gas</t>
  </si>
  <si>
    <t>TSR20 Jan'21 @SGX</t>
  </si>
  <si>
    <t>SICOM Rubber</t>
  </si>
  <si>
    <t>VIX Nov18'20 @CFE</t>
  </si>
  <si>
    <t>DE</t>
  </si>
  <si>
    <t>DEERE &amp; CO</t>
  </si>
  <si>
    <t>2823 SEHK</t>
  </si>
  <si>
    <t>ISHARES FTSE A50 CHINA</t>
  </si>
  <si>
    <t>HG Dec29'20 @NYMEX</t>
  </si>
  <si>
    <t>NYMEX Copper Index</t>
  </si>
  <si>
    <t>KE Dec14'20 @ECBOT</t>
  </si>
  <si>
    <t>Hard Red Winter Wheat -KCBOT-</t>
  </si>
  <si>
    <t>SIVB</t>
  </si>
  <si>
    <t>SVB FINANCIAL GROUP</t>
  </si>
  <si>
    <t>ALB</t>
  </si>
  <si>
    <t>ALBEMARLE CORP</t>
  </si>
  <si>
    <t>PH</t>
  </si>
  <si>
    <t>PARKER HANNIFIN CORP</t>
  </si>
  <si>
    <t>AH Dec16'20 @LMEOTC</t>
  </si>
  <si>
    <t>NI Dec16'20 @LMEOTC</t>
  </si>
  <si>
    <t>SNLME Dec16'20 @LMEOTC</t>
  </si>
  <si>
    <t>ZSLME Dec16'20 @LMEOTC</t>
  </si>
  <si>
    <t>DFS</t>
  </si>
  <si>
    <t>DISCOVER FINANCIAL SERVICES</t>
  </si>
  <si>
    <t>CGB Mar22'21 @CDE</t>
  </si>
  <si>
    <t>NG Jan'21 @NYMEX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</si>
</sst>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\+0;\-0;0"/>
    <numFmt numFmtId="169" formatCode="&quot; $&quot;* #,##0.00\ ;&quot; $&quot;* \(#,##0.00\);&quot; $&quot;* \-#\ ;@\ 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Calibri"/>
      <family val="2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theme="0"/>
        <bgColor rgb="FFE7E6E6"/>
      </patternFill>
    </fill>
    <fill>
      <patternFill patternType="solid">
        <fgColor rgb="FFFFFFFF"/>
        <bgColor rgb="FFE7E6E6"/>
      </patternFill>
    </fill>
    <fill>
      <patternFill patternType="solid">
        <fgColor theme="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4" fillId="0" borderId="0" applyFont="0" applyFill="0" applyBorder="0" applyAlignment="0" applyProtection="0"/>
    <xf numFmtId="0" fontId="12" fillId="0" borderId="0"/>
    <xf numFmtId="169" fontId="12" fillId="0" borderId="0" applyBorder="0" applyProtection="0"/>
    <xf numFmtId="9" fontId="12" fillId="0" borderId="0" applyBorder="0" applyProtection="0"/>
  </cellStyleXfs>
  <cellXfs count="7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164" fontId="1" fillId="2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/>
    <xf numFmtId="164" fontId="2" fillId="2" borderId="0" xfId="0" applyNumberFormat="1" applyFont="1" applyFill="1" applyBorder="1"/>
    <xf numFmtId="0" fontId="2" fillId="0" borderId="0" xfId="0" applyFont="1" applyAlignment="1">
      <alignment horizontal="center" vertical="center"/>
    </xf>
    <xf numFmtId="167" fontId="2" fillId="2" borderId="1" xfId="0" applyNumberFormat="1" applyFont="1" applyFill="1" applyBorder="1" applyAlignment="1">
      <alignment vertical="center" wrapText="1"/>
    </xf>
    <xf numFmtId="168" fontId="2" fillId="2" borderId="1" xfId="0" applyNumberFormat="1" applyFont="1" applyFill="1" applyBorder="1" applyAlignment="1">
      <alignment vertical="center" wrapText="1"/>
    </xf>
    <xf numFmtId="168" fontId="2" fillId="0" borderId="0" xfId="0" applyNumberFormat="1" applyFont="1"/>
    <xf numFmtId="168" fontId="0" fillId="0" borderId="0" xfId="0" applyNumberFormat="1"/>
    <xf numFmtId="0" fontId="2" fillId="2" borderId="1" xfId="0" applyFont="1" applyFill="1" applyBorder="1"/>
    <xf numFmtId="0" fontId="2" fillId="0" borderId="0" xfId="0" applyFont="1" applyFill="1" applyAlignment="1">
      <alignment vertical="center" wrapText="1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0" fillId="0" borderId="0" xfId="0" applyNumberFormat="1"/>
    <xf numFmtId="0" fontId="2" fillId="2" borderId="0" xfId="0" applyFont="1" applyFill="1" applyBorder="1" applyAlignment="1">
      <alignment vertical="center" wrapText="1"/>
    </xf>
    <xf numFmtId="1" fontId="2" fillId="2" borderId="0" xfId="0" applyNumberFormat="1" applyFont="1" applyFill="1" applyBorder="1" applyAlignment="1">
      <alignment vertical="center" wrapText="1"/>
    </xf>
    <xf numFmtId="168" fontId="2" fillId="2" borderId="0" xfId="0" applyNumberFormat="1" applyFont="1" applyFill="1" applyBorder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168" fontId="10" fillId="2" borderId="1" xfId="0" applyNumberFormat="1" applyFont="1" applyFill="1" applyBorder="1" applyAlignment="1">
      <alignment vertical="center" wrapText="1"/>
    </xf>
    <xf numFmtId="164" fontId="10" fillId="2" borderId="1" xfId="0" applyNumberFormat="1" applyFont="1" applyFill="1" applyBorder="1" applyAlignment="1">
      <alignment vertical="center" wrapText="1"/>
    </xf>
    <xf numFmtId="10" fontId="0" fillId="0" borderId="0" xfId="0" applyNumberFormat="1"/>
    <xf numFmtId="164" fontId="2" fillId="2" borderId="1" xfId="0" applyNumberFormat="1" applyFont="1" applyFill="1" applyBorder="1" applyAlignment="1">
      <alignment vertical="center" wrapText="1"/>
    </xf>
    <xf numFmtId="0" fontId="11" fillId="5" borderId="1" xfId="2" applyFont="1" applyFill="1" applyBorder="1" applyAlignment="1">
      <alignment vertical="center" wrapText="1"/>
    </xf>
    <xf numFmtId="2" fontId="1" fillId="0" borderId="1" xfId="0" applyNumberFormat="1" applyFont="1" applyBorder="1" applyAlignment="1"/>
    <xf numFmtId="2" fontId="1" fillId="0" borderId="1" xfId="0" applyNumberFormat="1" applyFont="1" applyBorder="1" applyAlignment="1">
      <alignment vertical="top"/>
    </xf>
    <xf numFmtId="166" fontId="8" fillId="0" borderId="1" xfId="1" applyNumberFormat="1" applyFont="1" applyBorder="1" applyAlignment="1" applyProtection="1">
      <alignment vertical="top"/>
    </xf>
    <xf numFmtId="166" fontId="8" fillId="0" borderId="1" xfId="3" applyNumberFormat="1" applyFont="1" applyBorder="1" applyProtection="1"/>
    <xf numFmtId="168" fontId="2" fillId="2" borderId="5" xfId="0" applyNumberFormat="1" applyFont="1" applyFill="1" applyBorder="1" applyAlignment="1">
      <alignment vertical="center" wrapText="1"/>
    </xf>
    <xf numFmtId="0" fontId="13" fillId="5" borderId="1" xfId="2" applyFont="1" applyFill="1" applyBorder="1" applyAlignment="1">
      <alignment vertical="center" wrapText="1"/>
    </xf>
    <xf numFmtId="1" fontId="14" fillId="2" borderId="1" xfId="0" applyNumberFormat="1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166" fontId="9" fillId="6" borderId="1" xfId="2" applyNumberFormat="1" applyFont="1" applyFill="1" applyBorder="1" applyAlignment="1">
      <alignment horizontal="right" vertical="center" wrapText="1"/>
    </xf>
    <xf numFmtId="166" fontId="11" fillId="5" borderId="1" xfId="2" applyNumberFormat="1" applyFont="1" applyFill="1" applyBorder="1" applyAlignment="1">
      <alignment horizontal="right" vertical="center" wrapText="1"/>
    </xf>
    <xf numFmtId="44" fontId="2" fillId="2" borderId="1" xfId="1" applyFont="1" applyFill="1" applyBorder="1" applyAlignment="1">
      <alignment horizontal="right" vertical="center" wrapText="1"/>
    </xf>
    <xf numFmtId="8" fontId="2" fillId="2" borderId="1" xfId="1" applyNumberFormat="1" applyFont="1" applyFill="1" applyBorder="1" applyAlignment="1">
      <alignment horizontal="right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vertical="center" wrapText="1"/>
    </xf>
    <xf numFmtId="0" fontId="7" fillId="4" borderId="4" xfId="2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8" fontId="2" fillId="0" borderId="0" xfId="0" applyNumberFormat="1" applyFont="1" applyAlignment="1">
      <alignment vertical="center" wrapText="1"/>
    </xf>
    <xf numFmtId="165" fontId="8" fillId="0" borderId="1" xfId="0" applyNumberFormat="1" applyFont="1" applyBorder="1" applyAlignment="1">
      <alignment horizontal="right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8" fontId="2" fillId="2" borderId="1" xfId="0" applyNumberFormat="1" applyFont="1" applyFill="1" applyBorder="1"/>
    <xf numFmtId="44" fontId="2" fillId="2" borderId="1" xfId="1" applyFont="1" applyFill="1" applyBorder="1" applyAlignment="1">
      <alignment horizontal="right"/>
    </xf>
    <xf numFmtId="164" fontId="2" fillId="2" borderId="1" xfId="0" applyNumberFormat="1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</cellXfs>
  <cellStyles count="5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Percent 2" xfId="4" xr:uid="{00000000-0005-0000-0000-000004000000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&quot;$&quot;#,##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8" formatCode="\+0;\-0;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solid"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alignment horizontal="righ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54666</xdr:colOff>
      <xdr:row>0</xdr:row>
      <xdr:rowOff>149087</xdr:rowOff>
    </xdr:from>
    <xdr:to>
      <xdr:col>7</xdr:col>
      <xdr:colOff>1105452</xdr:colOff>
      <xdr:row>3</xdr:row>
      <xdr:rowOff>183396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3318" y="149087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H56" totalsRowCount="1" headerRowDxfId="20" dataDxfId="18" headerRowBorderDxfId="19" tableBorderDxfId="17" totalsRowBorderDxfId="16">
  <autoFilter ref="A10:H55" xr:uid="{00000000-0009-0000-0100-000001000000}"/>
  <tableColumns count="8">
    <tableColumn id="1" xr3:uid="{00000000-0010-0000-0000-000001000000}" name="IB Ticker" dataDxfId="14" totalsRowDxfId="7"/>
    <tableColumn id="2" xr3:uid="{00000000-0010-0000-0000-000002000000}" name="Financial Instrument" dataDxfId="13" totalsRowDxfId="6"/>
    <tableColumn id="5" xr3:uid="{00000000-0010-0000-0000-000005000000}" name="Previous Quantity" dataDxfId="12" totalsRowDxfId="5"/>
    <tableColumn id="4" xr3:uid="{00000000-0010-0000-0000-000004000000}" name="Current Quantity" dataDxfId="11" totalsRowDxfId="4"/>
    <tableColumn id="6" xr3:uid="{00000000-0010-0000-0000-000006000000}" name="Change" dataDxfId="10" totalsRowDxfId="3">
      <calculatedColumnFormula>Table1[[#This Row],[Current Quantity]]-Table1[[#This Row],[Previous Quantity]]</calculatedColumnFormula>
    </tableColumn>
    <tableColumn id="12" xr3:uid="{00000000-0010-0000-0000-00000C000000}" name="Last price" dataDxfId="15" totalsRowDxfId="2" dataCellStyle="Currency"/>
    <tableColumn id="13" xr3:uid="{00000000-0010-0000-0000-00000D000000}" name="Current Value Allocation" dataDxfId="9" totalsRowDxfId="1">
      <calculatedColumnFormula>Table1[[#This Row],[Last price]]*Table1[[#This Row],[Current Quantity]]</calculatedColumnFormula>
    </tableColumn>
    <tableColumn id="7" xr3:uid="{00000000-0010-0000-0000-000007000000}" name="Comments" dataDxfId="8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"/>
  <sheetViews>
    <sheetView tabSelected="1" topLeftCell="A41" zoomScale="115" zoomScaleNormal="115" workbookViewId="0">
      <selection activeCell="M50" sqref="M50"/>
    </sheetView>
  </sheetViews>
  <sheetFormatPr defaultColWidth="9.140625" defaultRowHeight="15" x14ac:dyDescent="0.25"/>
  <cols>
    <col min="1" max="1" width="16.42578125" style="1" customWidth="1"/>
    <col min="2" max="2" width="24.28515625" style="1" customWidth="1"/>
    <col min="3" max="3" width="14.42578125" style="1" bestFit="1" customWidth="1"/>
    <col min="4" max="4" width="12.42578125" style="1" customWidth="1"/>
    <col min="5" max="5" width="15" style="18" customWidth="1"/>
    <col min="6" max="6" width="12.140625" customWidth="1"/>
    <col min="7" max="7" width="15.140625" customWidth="1"/>
    <col min="8" max="8" width="18.42578125" style="1" customWidth="1"/>
    <col min="9" max="9" width="10.42578125" style="1" bestFit="1" customWidth="1"/>
    <col min="10" max="10" width="13.140625" style="1" customWidth="1"/>
    <col min="11" max="13" width="10.85546875"/>
    <col min="21" max="16384" width="9.140625" style="1"/>
  </cols>
  <sheetData>
    <row r="1" spans="1:20" x14ac:dyDescent="0.25">
      <c r="A1" s="62" t="s">
        <v>0</v>
      </c>
      <c r="B1" s="62"/>
      <c r="C1" s="54">
        <v>44154</v>
      </c>
      <c r="E1" s="1"/>
      <c r="F1" s="1"/>
      <c r="G1" s="11"/>
      <c r="H1" s="11"/>
    </row>
    <row r="2" spans="1:20" x14ac:dyDescent="0.25">
      <c r="A2" s="62" t="s">
        <v>63</v>
      </c>
      <c r="B2" s="62"/>
      <c r="C2" s="37">
        <v>7.7927028015781978</v>
      </c>
      <c r="E2" s="9"/>
      <c r="F2" s="9"/>
      <c r="G2" s="13"/>
      <c r="H2" s="12"/>
      <c r="K2" s="27"/>
      <c r="P2" s="27"/>
      <c r="S2" s="27"/>
    </row>
    <row r="3" spans="1:20" x14ac:dyDescent="0.25">
      <c r="A3" s="65" t="s">
        <v>64</v>
      </c>
      <c r="B3" s="65"/>
      <c r="C3" s="38">
        <v>1.65884784784105</v>
      </c>
      <c r="E3" s="9"/>
      <c r="F3" s="9"/>
      <c r="G3" s="13"/>
      <c r="H3" s="12"/>
      <c r="P3" s="27"/>
    </row>
    <row r="4" spans="1:20" x14ac:dyDescent="0.25">
      <c r="A4" s="62" t="s">
        <v>38</v>
      </c>
      <c r="B4" s="62"/>
      <c r="C4" s="40">
        <v>26032579.359999999</v>
      </c>
      <c r="E4" s="9"/>
      <c r="F4" s="9"/>
      <c r="G4" s="10"/>
      <c r="H4" s="10"/>
      <c r="K4" s="27"/>
      <c r="P4" s="27"/>
      <c r="S4" s="27"/>
    </row>
    <row r="5" spans="1:20" x14ac:dyDescent="0.25">
      <c r="A5" s="62" t="s">
        <v>36</v>
      </c>
      <c r="B5" s="62"/>
      <c r="C5" s="40">
        <v>0</v>
      </c>
      <c r="E5" s="9"/>
      <c r="F5" s="9"/>
      <c r="G5" s="10"/>
      <c r="H5" s="10"/>
      <c r="K5" s="27"/>
      <c r="O5" s="27"/>
      <c r="P5" s="27"/>
      <c r="S5" s="27"/>
    </row>
    <row r="6" spans="1:20" x14ac:dyDescent="0.25">
      <c r="A6" s="62" t="s">
        <v>37</v>
      </c>
      <c r="B6" s="62"/>
      <c r="C6" s="40">
        <v>0</v>
      </c>
      <c r="E6" s="9"/>
      <c r="F6" s="9"/>
      <c r="G6" s="10"/>
      <c r="H6" s="10"/>
      <c r="K6" s="27"/>
      <c r="O6" s="27"/>
      <c r="P6" s="27"/>
      <c r="S6" s="27"/>
    </row>
    <row r="7" spans="1:20" x14ac:dyDescent="0.25">
      <c r="A7" s="63" t="s">
        <v>39</v>
      </c>
      <c r="B7" s="63"/>
      <c r="C7" s="39">
        <f>C4+C5-C6</f>
        <v>26032579.359999999</v>
      </c>
      <c r="E7" s="9"/>
      <c r="F7" s="9"/>
      <c r="G7" s="10"/>
      <c r="H7" s="10"/>
      <c r="P7" s="27"/>
    </row>
    <row r="8" spans="1:20" x14ac:dyDescent="0.25">
      <c r="A8" s="64" t="s">
        <v>33</v>
      </c>
      <c r="B8" s="64"/>
      <c r="C8" s="39">
        <f>SUM(G11:G197)</f>
        <v>202864154.11097872</v>
      </c>
      <c r="E8" s="9"/>
      <c r="F8" s="9"/>
      <c r="G8" s="10"/>
      <c r="H8" s="10"/>
      <c r="K8" s="27"/>
      <c r="P8" s="27"/>
      <c r="S8" s="27"/>
    </row>
    <row r="9" spans="1:20" s="26" customFormat="1" x14ac:dyDescent="0.25">
      <c r="A9" s="22"/>
      <c r="B9" s="22"/>
      <c r="C9" s="10"/>
      <c r="D9" s="10"/>
      <c r="E9" s="10"/>
      <c r="F9" s="9"/>
      <c r="G9" s="9"/>
      <c r="H9" s="9"/>
      <c r="I9" s="1"/>
      <c r="J9" s="1"/>
      <c r="K9" s="27"/>
      <c r="L9"/>
      <c r="M9"/>
      <c r="N9"/>
      <c r="O9"/>
      <c r="P9" s="27"/>
      <c r="Q9"/>
      <c r="R9"/>
      <c r="S9" s="27"/>
      <c r="T9"/>
    </row>
    <row r="10" spans="1:20" s="2" customFormat="1" ht="25.5" x14ac:dyDescent="0.25">
      <c r="A10" s="55" t="s">
        <v>1</v>
      </c>
      <c r="B10" s="56" t="s">
        <v>8</v>
      </c>
      <c r="C10" s="49" t="s">
        <v>31</v>
      </c>
      <c r="D10" s="49" t="s">
        <v>9</v>
      </c>
      <c r="E10" s="24" t="s">
        <v>32</v>
      </c>
      <c r="F10" s="51" t="s">
        <v>42</v>
      </c>
      <c r="G10" s="25" t="s">
        <v>30</v>
      </c>
      <c r="H10" s="25" t="s">
        <v>2</v>
      </c>
      <c r="I10" s="26"/>
      <c r="J10" s="26"/>
      <c r="K10"/>
      <c r="M10"/>
      <c r="N10"/>
      <c r="O10" s="34"/>
      <c r="P10" s="27"/>
      <c r="Q10"/>
      <c r="R10"/>
      <c r="S10" s="27"/>
      <c r="T10"/>
    </row>
    <row r="11" spans="1:20" s="2" customFormat="1" x14ac:dyDescent="0.25">
      <c r="A11" s="57" t="s">
        <v>11</v>
      </c>
      <c r="B11" s="57" t="s">
        <v>14</v>
      </c>
      <c r="C11" s="50">
        <v>5242</v>
      </c>
      <c r="D11" s="50">
        <v>5110</v>
      </c>
      <c r="E11" s="32">
        <f>Table1[[#This Row],[Current Quantity]]-Table1[[#This Row],[Previous Quantity]]</f>
        <v>-132</v>
      </c>
      <c r="F11" s="45">
        <v>483</v>
      </c>
      <c r="G11" s="33">
        <f>Table1[[#This Row],[Last price]]*Table1[[#This Row],[Current Quantity]]</f>
        <v>2468130</v>
      </c>
      <c r="H11" s="3"/>
      <c r="K11"/>
      <c r="M11"/>
      <c r="N11"/>
      <c r="O11" s="34"/>
      <c r="P11" s="34"/>
      <c r="Q11"/>
      <c r="R11"/>
      <c r="S11" s="27"/>
      <c r="T11"/>
    </row>
    <row r="12" spans="1:20" s="2" customFormat="1" x14ac:dyDescent="0.25">
      <c r="A12" s="57" t="s">
        <v>12</v>
      </c>
      <c r="B12" s="57" t="s">
        <v>34</v>
      </c>
      <c r="C12" s="50">
        <v>27382</v>
      </c>
      <c r="D12" s="50">
        <v>29164</v>
      </c>
      <c r="E12" s="32">
        <f>Table1[[#This Row],[Current Quantity]]-Table1[[#This Row],[Previous Quantity]]</f>
        <v>1782</v>
      </c>
      <c r="F12" s="45">
        <v>84.620005843254688</v>
      </c>
      <c r="G12" s="33">
        <f>Table1[[#This Row],[Last price]]*Table1[[#This Row],[Current Quantity]]</f>
        <v>2467857.8504126798</v>
      </c>
      <c r="H12" s="3"/>
      <c r="K12"/>
      <c r="M12"/>
      <c r="N12"/>
      <c r="O12" s="34"/>
      <c r="P12" s="34"/>
      <c r="Q12"/>
      <c r="R12"/>
      <c r="S12" s="27"/>
      <c r="T12"/>
    </row>
    <row r="13" spans="1:20" s="2" customFormat="1" x14ac:dyDescent="0.25">
      <c r="A13" s="57" t="s">
        <v>43</v>
      </c>
      <c r="B13" s="57" t="s">
        <v>44</v>
      </c>
      <c r="C13" s="36">
        <v>11255</v>
      </c>
      <c r="D13" s="36">
        <v>11515</v>
      </c>
      <c r="E13" s="16">
        <f>Table1[[#This Row],[Current Quantity]]-Table1[[#This Row],[Previous Quantity]]</f>
        <v>260</v>
      </c>
      <c r="F13" s="46">
        <v>214.32003553976011</v>
      </c>
      <c r="G13" s="35">
        <f>Table1[[#This Row],[Last price]]*Table1[[#This Row],[Current Quantity]]</f>
        <v>2467895.2092403378</v>
      </c>
      <c r="H13" s="3"/>
      <c r="J13" s="52"/>
      <c r="K13"/>
      <c r="M13"/>
      <c r="N13"/>
      <c r="O13" s="34"/>
      <c r="P13" s="34"/>
      <c r="Q13"/>
      <c r="R13"/>
      <c r="S13"/>
      <c r="T13"/>
    </row>
    <row r="14" spans="1:20" s="2" customFormat="1" ht="22.5" customHeight="1" x14ac:dyDescent="0.25">
      <c r="A14" s="57" t="s">
        <v>45</v>
      </c>
      <c r="B14" s="57" t="s">
        <v>46</v>
      </c>
      <c r="C14" s="36">
        <v>5905</v>
      </c>
      <c r="D14" s="36">
        <v>5962</v>
      </c>
      <c r="E14" s="16">
        <f>Table1[[#This Row],[Current Quantity]]-Table1[[#This Row],[Previous Quantity]]</f>
        <v>57</v>
      </c>
      <c r="F14" s="46">
        <v>413.97002540220154</v>
      </c>
      <c r="G14" s="35">
        <f>Table1[[#This Row],[Last price]]*Table1[[#This Row],[Current Quantity]]</f>
        <v>2468089.2914479254</v>
      </c>
      <c r="H14" s="3"/>
      <c r="K14"/>
      <c r="L14"/>
      <c r="M14"/>
      <c r="O14" s="34"/>
      <c r="P14" s="34"/>
      <c r="Q14"/>
      <c r="R14"/>
      <c r="S14" s="27"/>
      <c r="T14"/>
    </row>
    <row r="15" spans="1:20" s="2" customFormat="1" x14ac:dyDescent="0.25">
      <c r="A15" s="57" t="s">
        <v>57</v>
      </c>
      <c r="B15" s="57" t="s">
        <v>58</v>
      </c>
      <c r="C15" s="36">
        <v>1833</v>
      </c>
      <c r="D15" s="36">
        <v>1872</v>
      </c>
      <c r="E15" s="16">
        <f>Table1[[#This Row],[Current Quantity]]-Table1[[#This Row],[Previous Quantity]]</f>
        <v>39</v>
      </c>
      <c r="F15" s="46">
        <v>1318.0900163666122</v>
      </c>
      <c r="G15" s="35">
        <f>Table1[[#This Row],[Last price]]*Table1[[#This Row],[Current Quantity]]</f>
        <v>2467464.510638298</v>
      </c>
      <c r="H15" s="3"/>
      <c r="K15"/>
      <c r="L15"/>
      <c r="M15"/>
      <c r="N15"/>
      <c r="O15" s="34"/>
      <c r="P15" s="34"/>
      <c r="Q15"/>
      <c r="R15"/>
      <c r="S15" s="27"/>
      <c r="T15"/>
    </row>
    <row r="16" spans="1:20" s="2" customFormat="1" x14ac:dyDescent="0.25">
      <c r="A16" s="57" t="s">
        <v>60</v>
      </c>
      <c r="B16" s="57" t="s">
        <v>59</v>
      </c>
      <c r="C16" s="42">
        <v>8310</v>
      </c>
      <c r="D16" s="42">
        <v>8736</v>
      </c>
      <c r="E16" s="16">
        <f>Table1[[#This Row],[Current Quantity]]-Table1[[#This Row],[Previous Quantity]]</f>
        <v>426</v>
      </c>
      <c r="F16" s="46">
        <v>282.5</v>
      </c>
      <c r="G16" s="35">
        <f>Table1[[#This Row],[Last price]]*Table1[[#This Row],[Current Quantity]]</f>
        <v>2467920</v>
      </c>
      <c r="H16" s="3"/>
      <c r="K16"/>
      <c r="L16"/>
      <c r="M16"/>
      <c r="N16"/>
      <c r="O16" s="34"/>
      <c r="P16" s="34"/>
      <c r="Q16"/>
      <c r="R16"/>
      <c r="S16"/>
      <c r="T16"/>
    </row>
    <row r="17" spans="1:20" s="20" customFormat="1" x14ac:dyDescent="0.25">
      <c r="A17" s="58" t="s">
        <v>66</v>
      </c>
      <c r="B17" s="58" t="s">
        <v>67</v>
      </c>
      <c r="C17" s="42">
        <v>113408</v>
      </c>
      <c r="D17" s="42">
        <v>120502</v>
      </c>
      <c r="E17" s="16">
        <f>Table1[[#This Row],[Current Quantity]]-Table1[[#This Row],[Previous Quantity]]</f>
        <v>7094</v>
      </c>
      <c r="F17" s="46">
        <v>20.480001410835214</v>
      </c>
      <c r="G17" s="35">
        <f>Table1[[#This Row],[Last price]]*Table1[[#This Row],[Current Quantity]]</f>
        <v>2467881.1300084651</v>
      </c>
      <c r="H17" s="3"/>
      <c r="I17" s="2"/>
      <c r="J17" s="2"/>
      <c r="K17"/>
      <c r="L17"/>
      <c r="M17"/>
      <c r="N17"/>
      <c r="O17" s="34"/>
      <c r="P17" s="34"/>
      <c r="Q17"/>
      <c r="R17"/>
      <c r="S17" s="27"/>
      <c r="T17"/>
    </row>
    <row r="18" spans="1:20" x14ac:dyDescent="0.25">
      <c r="A18" s="58" t="s">
        <v>68</v>
      </c>
      <c r="B18" s="58" t="s">
        <v>69</v>
      </c>
      <c r="C18" s="42">
        <v>33620</v>
      </c>
      <c r="D18" s="42">
        <v>31543</v>
      </c>
      <c r="E18" s="16">
        <f>Table1[[#This Row],[Current Quantity]]-Table1[[#This Row],[Previous Quantity]]</f>
        <v>-2077</v>
      </c>
      <c r="F18" s="46">
        <v>39.11998810232005</v>
      </c>
      <c r="G18" s="35">
        <f>Table1[[#This Row],[Last price]]*Table1[[#This Row],[Current Quantity]]</f>
        <v>1233961.7847114813</v>
      </c>
      <c r="H18" s="3"/>
      <c r="I18" s="2"/>
      <c r="J18" s="2"/>
      <c r="O18" s="34"/>
      <c r="P18" s="34"/>
    </row>
    <row r="19" spans="1:20" x14ac:dyDescent="0.25">
      <c r="A19" s="58" t="s">
        <v>70</v>
      </c>
      <c r="B19" s="58" t="s">
        <v>71</v>
      </c>
      <c r="C19" s="42">
        <v>5284</v>
      </c>
      <c r="D19" s="42">
        <v>5551</v>
      </c>
      <c r="E19" s="16">
        <f>Table1[[#This Row],[Current Quantity]]-Table1[[#This Row],[Previous Quantity]]</f>
        <v>267</v>
      </c>
      <c r="F19" s="46">
        <v>444.60995457986377</v>
      </c>
      <c r="G19" s="35">
        <f>Table1[[#This Row],[Last price]]*Table1[[#This Row],[Current Quantity]]</f>
        <v>2468029.8578728237</v>
      </c>
      <c r="H19" s="19"/>
      <c r="J19" s="2"/>
    </row>
    <row r="20" spans="1:20" x14ac:dyDescent="0.25">
      <c r="A20" s="58" t="s">
        <v>72</v>
      </c>
      <c r="B20" s="58" t="s">
        <v>73</v>
      </c>
      <c r="C20" s="42">
        <v>48554</v>
      </c>
      <c r="D20" s="42">
        <v>52131</v>
      </c>
      <c r="E20" s="16">
        <f>Table1[[#This Row],[Current Quantity]]-Table1[[#This Row],[Previous Quantity]]</f>
        <v>3577</v>
      </c>
      <c r="F20" s="46">
        <v>23.669996292787413</v>
      </c>
      <c r="G20" s="35">
        <f>Table1[[#This Row],[Last price]]*Table1[[#This Row],[Current Quantity]]</f>
        <v>1233940.5767393007</v>
      </c>
      <c r="H20" s="19"/>
      <c r="J20" s="2"/>
    </row>
    <row r="21" spans="1:20" x14ac:dyDescent="0.25">
      <c r="A21" s="58" t="s">
        <v>74</v>
      </c>
      <c r="B21" s="58" t="s">
        <v>75</v>
      </c>
      <c r="C21" s="42">
        <v>59092</v>
      </c>
      <c r="D21" s="42">
        <v>62653</v>
      </c>
      <c r="E21" s="16">
        <f>Table1[[#This Row],[Current Quantity]]-Table1[[#This Row],[Previous Quantity]]</f>
        <v>3561</v>
      </c>
      <c r="F21" s="46">
        <v>39.390002030731743</v>
      </c>
      <c r="G21" s="35">
        <f>Table1[[#This Row],[Last price]]*Table1[[#This Row],[Current Quantity]]</f>
        <v>2467901.7972314358</v>
      </c>
      <c r="H21" s="19"/>
      <c r="J21" s="2"/>
    </row>
    <row r="22" spans="1:20" x14ac:dyDescent="0.25">
      <c r="A22" s="58" t="s">
        <v>76</v>
      </c>
      <c r="B22" s="58" t="s">
        <v>77</v>
      </c>
      <c r="C22" s="42">
        <v>17695</v>
      </c>
      <c r="D22" s="42">
        <v>18259</v>
      </c>
      <c r="E22" s="16">
        <f>Table1[[#This Row],[Current Quantity]]-Table1[[#This Row],[Previous Quantity]]</f>
        <v>564</v>
      </c>
      <c r="F22" s="46">
        <v>67.579994348686071</v>
      </c>
      <c r="G22" s="35">
        <f>Table1[[#This Row],[Last price]]*Table1[[#This Row],[Current Quantity]]</f>
        <v>1233943.116812659</v>
      </c>
      <c r="H22" s="19"/>
      <c r="J22" s="2"/>
    </row>
    <row r="23" spans="1:20" x14ac:dyDescent="0.25">
      <c r="A23" s="58" t="s">
        <v>90</v>
      </c>
      <c r="B23" s="58" t="s">
        <v>91</v>
      </c>
      <c r="C23" s="42">
        <v>9237</v>
      </c>
      <c r="D23" s="42">
        <v>9590</v>
      </c>
      <c r="E23" s="16">
        <f>Table1[[#This Row],[Current Quantity]]-Table1[[#This Row],[Previous Quantity]]</f>
        <v>353</v>
      </c>
      <c r="F23" s="46">
        <v>257.32997726534592</v>
      </c>
      <c r="G23" s="35">
        <f>Table1[[#This Row],[Last price]]*Table1[[#This Row],[Current Quantity]]</f>
        <v>2467794.4819746674</v>
      </c>
      <c r="H23" s="19"/>
      <c r="J23" s="2"/>
    </row>
    <row r="24" spans="1:20" x14ac:dyDescent="0.25">
      <c r="A24" s="58" t="s">
        <v>98</v>
      </c>
      <c r="B24" s="58" t="s">
        <v>99</v>
      </c>
      <c r="C24" s="42">
        <v>3423</v>
      </c>
      <c r="D24" s="42">
        <v>3551</v>
      </c>
      <c r="E24" s="16">
        <f>Table1[[#This Row],[Current Quantity]]-Table1[[#This Row],[Previous Quantity]]</f>
        <v>128</v>
      </c>
      <c r="F24" s="46">
        <v>347.50014607069824</v>
      </c>
      <c r="G24" s="35">
        <f>Table1[[#This Row],[Last price]]*Table1[[#This Row],[Current Quantity]]</f>
        <v>1233973.0186970495</v>
      </c>
      <c r="H24" s="19"/>
      <c r="J24" s="2"/>
    </row>
    <row r="25" spans="1:20" x14ac:dyDescent="0.25">
      <c r="A25" s="58" t="s">
        <v>100</v>
      </c>
      <c r="B25" s="58" t="s">
        <v>101</v>
      </c>
      <c r="C25" s="43">
        <v>9320</v>
      </c>
      <c r="D25" s="44">
        <v>9751</v>
      </c>
      <c r="E25" s="16">
        <f>Table1[[#This Row],[Current Quantity]]-Table1[[#This Row],[Previous Quantity]]</f>
        <v>431</v>
      </c>
      <c r="F25" s="48">
        <v>126.54002145922746</v>
      </c>
      <c r="G25" s="35">
        <f>Table1[[#This Row],[Last price]]*Table1[[#This Row],[Current Quantity]]</f>
        <v>1233891.749248927</v>
      </c>
      <c r="H25" s="19"/>
      <c r="J25" s="2"/>
    </row>
    <row r="26" spans="1:20" x14ac:dyDescent="0.25">
      <c r="A26" s="58" t="s">
        <v>102</v>
      </c>
      <c r="B26" s="58" t="s">
        <v>103</v>
      </c>
      <c r="C26" s="43">
        <v>9064</v>
      </c>
      <c r="D26" s="44">
        <v>9311</v>
      </c>
      <c r="E26" s="16">
        <f>Table1[[#This Row],[Current Quantity]]-Table1[[#This Row],[Previous Quantity]]</f>
        <v>247</v>
      </c>
      <c r="F26" s="48">
        <v>265.0400485436893</v>
      </c>
      <c r="G26" s="35">
        <f>Table1[[#This Row],[Last price]]*Table1[[#This Row],[Current Quantity]]</f>
        <v>2467787.891990291</v>
      </c>
      <c r="H26" s="19"/>
      <c r="J26" s="2"/>
    </row>
    <row r="27" spans="1:20" ht="25.5" x14ac:dyDescent="0.25">
      <c r="A27" s="58" t="s">
        <v>108</v>
      </c>
      <c r="B27" s="58" t="s">
        <v>109</v>
      </c>
      <c r="C27" s="43">
        <v>15555</v>
      </c>
      <c r="D27" s="44">
        <v>16337</v>
      </c>
      <c r="E27" s="16">
        <f>Table1[[#This Row],[Current Quantity]]-Table1[[#This Row],[Previous Quantity]]</f>
        <v>782</v>
      </c>
      <c r="F27" s="48">
        <v>75.52999035679845</v>
      </c>
      <c r="G27" s="35">
        <f>Table1[[#This Row],[Last price]]*Table1[[#This Row],[Current Quantity]]</f>
        <v>1233933.4524590163</v>
      </c>
      <c r="H27" s="19"/>
      <c r="J27" s="53"/>
    </row>
    <row r="28" spans="1:20" x14ac:dyDescent="0.25">
      <c r="A28" s="69" t="s">
        <v>92</v>
      </c>
      <c r="B28" s="58" t="s">
        <v>93</v>
      </c>
      <c r="C28" s="43">
        <v>982400</v>
      </c>
      <c r="D28" s="44">
        <v>1011700</v>
      </c>
      <c r="E28" s="16">
        <f>Table1[[#This Row],[Current Quantity]]-Table1[[#This Row],[Previous Quantity]]</f>
        <v>29300</v>
      </c>
      <c r="F28" s="47">
        <v>2.4392650651465799</v>
      </c>
      <c r="G28" s="35">
        <f>Table1[[#This Row],[Last price]]*Table1[[#This Row],[Current Quantity]]</f>
        <v>2467804.4664087947</v>
      </c>
      <c r="H28" s="19"/>
    </row>
    <row r="29" spans="1:20" x14ac:dyDescent="0.25">
      <c r="A29" s="59" t="s">
        <v>13</v>
      </c>
      <c r="B29" s="59" t="s">
        <v>35</v>
      </c>
      <c r="C29" s="43">
        <v>221569</v>
      </c>
      <c r="D29" s="44">
        <v>231466</v>
      </c>
      <c r="E29" s="16">
        <f>Table1[[#This Row],[Current Quantity]]-Table1[[#This Row],[Previous Quantity]]</f>
        <v>9897</v>
      </c>
      <c r="F29" s="48">
        <v>17.769999413275322</v>
      </c>
      <c r="G29" s="35">
        <f>Table1[[#This Row],[Last price]]*Table1[[#This Row],[Current Quantity]]</f>
        <v>4113150.6841931855</v>
      </c>
      <c r="H29" s="19"/>
    </row>
    <row r="30" spans="1:20" ht="26.25" x14ac:dyDescent="0.25">
      <c r="A30" s="60" t="s">
        <v>49</v>
      </c>
      <c r="B30" s="61" t="s">
        <v>22</v>
      </c>
      <c r="C30" s="43">
        <v>37</v>
      </c>
      <c r="D30" s="44">
        <v>39</v>
      </c>
      <c r="E30" s="16">
        <f>Table1[[#This Row],[Current Quantity]]-Table1[[#This Row],[Previous Quantity]]</f>
        <v>2</v>
      </c>
      <c r="F30" s="48">
        <v>157628.45945945947</v>
      </c>
      <c r="G30" s="35">
        <f>Table1[[#This Row],[Last price]]*Table1[[#This Row],[Current Quantity]]</f>
        <v>6147509.9189189188</v>
      </c>
      <c r="H30" s="19"/>
    </row>
    <row r="31" spans="1:20" ht="26.25" x14ac:dyDescent="0.25">
      <c r="A31" s="60" t="s">
        <v>50</v>
      </c>
      <c r="B31" s="61" t="s">
        <v>23</v>
      </c>
      <c r="C31" s="23">
        <v>27</v>
      </c>
      <c r="D31" s="3">
        <v>27</v>
      </c>
      <c r="E31" s="16">
        <f>Table1[[#This Row],[Current Quantity]]-Table1[[#This Row],[Previous Quantity]]</f>
        <v>0</v>
      </c>
      <c r="F31" s="48">
        <v>217750</v>
      </c>
      <c r="G31" s="35">
        <f>Table1[[#This Row],[Last price]]*Table1[[#This Row],[Current Quantity]]</f>
        <v>5879250</v>
      </c>
      <c r="H31" s="19"/>
    </row>
    <row r="32" spans="1:20" ht="26.25" x14ac:dyDescent="0.25">
      <c r="A32" s="60" t="s">
        <v>51</v>
      </c>
      <c r="B32" s="61" t="s">
        <v>24</v>
      </c>
      <c r="C32" s="23">
        <v>33</v>
      </c>
      <c r="D32" s="3">
        <v>34</v>
      </c>
      <c r="E32" s="16">
        <f>Table1[[#This Row],[Current Quantity]]-Table1[[#This Row],[Previous Quantity]]</f>
        <v>1</v>
      </c>
      <c r="F32" s="48">
        <v>173276.24242424243</v>
      </c>
      <c r="G32" s="35">
        <f>Table1[[#This Row],[Last price]]*Table1[[#This Row],[Current Quantity]]</f>
        <v>5891392.2424242422</v>
      </c>
      <c r="H32" s="19"/>
    </row>
    <row r="33" spans="1:8" ht="26.25" x14ac:dyDescent="0.25">
      <c r="A33" s="60" t="s">
        <v>52</v>
      </c>
      <c r="B33" s="61" t="s">
        <v>25</v>
      </c>
      <c r="C33" s="23">
        <v>46</v>
      </c>
      <c r="D33" s="3">
        <v>48</v>
      </c>
      <c r="E33" s="16">
        <f>Table1[[#This Row],[Current Quantity]]-Table1[[#This Row],[Previous Quantity]]</f>
        <v>2</v>
      </c>
      <c r="F33" s="48">
        <v>125554.69565217392</v>
      </c>
      <c r="G33" s="35">
        <f>Table1[[#This Row],[Last price]]*Table1[[#This Row],[Current Quantity]]</f>
        <v>6026625.3913043477</v>
      </c>
      <c r="H33" s="19"/>
    </row>
    <row r="34" spans="1:8" ht="26.25" x14ac:dyDescent="0.25">
      <c r="A34" s="60" t="s">
        <v>53</v>
      </c>
      <c r="B34" s="61" t="s">
        <v>26</v>
      </c>
      <c r="C34" s="23">
        <v>42</v>
      </c>
      <c r="D34" s="3">
        <v>43</v>
      </c>
      <c r="E34" s="16">
        <f>Table1[[#This Row],[Current Quantity]]-Table1[[#This Row],[Previous Quantity]]</f>
        <v>1</v>
      </c>
      <c r="F34" s="48">
        <v>138375</v>
      </c>
      <c r="G34" s="35">
        <f>Table1[[#This Row],[Last price]]*Table1[[#This Row],[Current Quantity]]</f>
        <v>5950125</v>
      </c>
      <c r="H34" s="19"/>
    </row>
    <row r="35" spans="1:8" ht="26.25" x14ac:dyDescent="0.25">
      <c r="A35" s="60" t="s">
        <v>47</v>
      </c>
      <c r="B35" s="61" t="s">
        <v>29</v>
      </c>
      <c r="C35" s="23">
        <v>26</v>
      </c>
      <c r="D35" s="3">
        <v>27</v>
      </c>
      <c r="E35" s="16">
        <f>Table1[[#This Row],[Current Quantity]]-Table1[[#This Row],[Previous Quantity]]</f>
        <v>1</v>
      </c>
      <c r="F35" s="48">
        <v>220747.46153846153</v>
      </c>
      <c r="G35" s="35">
        <f>Table1[[#This Row],[Last price]]*Table1[[#This Row],[Current Quantity]]</f>
        <v>5960181.461538461</v>
      </c>
      <c r="H35" s="19"/>
    </row>
    <row r="36" spans="1:8" ht="25.5" x14ac:dyDescent="0.25">
      <c r="A36" s="58" t="s">
        <v>110</v>
      </c>
      <c r="B36" s="58" t="s">
        <v>16</v>
      </c>
      <c r="C36" s="23">
        <v>50</v>
      </c>
      <c r="D36" s="3">
        <v>53</v>
      </c>
      <c r="E36" s="16">
        <f>Table1[[#This Row],[Current Quantity]]-Table1[[#This Row],[Previous Quantity]]</f>
        <v>3</v>
      </c>
      <c r="F36" s="48">
        <v>113595.26</v>
      </c>
      <c r="G36" s="35">
        <f>Table1[[#This Row],[Last price]]*Table1[[#This Row],[Current Quantity]]</f>
        <v>6020548.7799999993</v>
      </c>
      <c r="H36" s="19"/>
    </row>
    <row r="37" spans="1:8" ht="25.5" x14ac:dyDescent="0.25">
      <c r="A37" s="58" t="s">
        <v>54</v>
      </c>
      <c r="B37" s="58" t="s">
        <v>55</v>
      </c>
      <c r="C37" s="23">
        <v>43</v>
      </c>
      <c r="D37" s="3">
        <v>44</v>
      </c>
      <c r="E37" s="16">
        <f>Table1[[#This Row],[Current Quantity]]-Table1[[#This Row],[Previous Quantity]]</f>
        <v>1</v>
      </c>
      <c r="F37" s="48">
        <v>134792.48837209304</v>
      </c>
      <c r="G37" s="35">
        <f>Table1[[#This Row],[Last price]]*Table1[[#This Row],[Current Quantity]]</f>
        <v>5930869.488372094</v>
      </c>
      <c r="H37" s="19"/>
    </row>
    <row r="38" spans="1:8" ht="25.5" x14ac:dyDescent="0.25">
      <c r="A38" s="58" t="s">
        <v>78</v>
      </c>
      <c r="B38" s="58" t="s">
        <v>79</v>
      </c>
      <c r="C38" s="23">
        <v>32</v>
      </c>
      <c r="D38" s="3">
        <v>33</v>
      </c>
      <c r="E38" s="16">
        <f>Table1[[#This Row],[Current Quantity]]-Table1[[#This Row],[Previous Quantity]]</f>
        <v>1</v>
      </c>
      <c r="F38" s="48">
        <v>178279.25</v>
      </c>
      <c r="G38" s="35">
        <f>Table1[[#This Row],[Last price]]*Table1[[#This Row],[Current Quantity]]</f>
        <v>5883215.25</v>
      </c>
      <c r="H38" s="19"/>
    </row>
    <row r="39" spans="1:8" ht="25.5" x14ac:dyDescent="0.25">
      <c r="A39" s="58" t="s">
        <v>80</v>
      </c>
      <c r="B39" s="58" t="s">
        <v>81</v>
      </c>
      <c r="C39" s="23">
        <v>21</v>
      </c>
      <c r="D39" s="3">
        <v>22</v>
      </c>
      <c r="E39" s="16">
        <f>Table1[[#This Row],[Current Quantity]]-Table1[[#This Row],[Previous Quantity]]</f>
        <v>1</v>
      </c>
      <c r="F39" s="48">
        <v>268499.33333333331</v>
      </c>
      <c r="G39" s="35">
        <f>Table1[[#This Row],[Last price]]*Table1[[#This Row],[Current Quantity]]</f>
        <v>5906985.333333333</v>
      </c>
      <c r="H39" s="19"/>
    </row>
    <row r="40" spans="1:8" ht="26.25" x14ac:dyDescent="0.25">
      <c r="A40" s="61" t="s">
        <v>82</v>
      </c>
      <c r="B40" s="61" t="s">
        <v>27</v>
      </c>
      <c r="C40" s="23">
        <v>48</v>
      </c>
      <c r="D40" s="3">
        <v>48</v>
      </c>
      <c r="E40" s="16">
        <f>Table1[[#This Row],[Current Quantity]]-Table1[[#This Row],[Previous Quantity]]</f>
        <v>0</v>
      </c>
      <c r="F40" s="47">
        <v>416334.5625</v>
      </c>
      <c r="G40" s="35">
        <f>Table1[[#This Row],[Last price]]*Table1[[#This Row],[Current Quantity]]</f>
        <v>19984059</v>
      </c>
      <c r="H40" s="19"/>
    </row>
    <row r="41" spans="1:8" ht="25.5" x14ac:dyDescent="0.25">
      <c r="A41" s="58" t="s">
        <v>61</v>
      </c>
      <c r="B41" s="58" t="s">
        <v>17</v>
      </c>
      <c r="C41" s="23">
        <v>80</v>
      </c>
      <c r="D41" s="3">
        <v>80</v>
      </c>
      <c r="E41" s="16">
        <f>Table1[[#This Row],[Current Quantity]]-Table1[[#This Row],[Previous Quantity]]</f>
        <v>0</v>
      </c>
      <c r="F41" s="47">
        <v>249362.51250000001</v>
      </c>
      <c r="G41" s="35">
        <f>Table1[[#This Row],[Last price]]*Table1[[#This Row],[Current Quantity]]</f>
        <v>19949001</v>
      </c>
      <c r="H41" s="19"/>
    </row>
    <row r="42" spans="1:8" ht="38.25" x14ac:dyDescent="0.25">
      <c r="A42" s="58" t="s">
        <v>83</v>
      </c>
      <c r="B42" s="58" t="s">
        <v>40</v>
      </c>
      <c r="C42" s="23">
        <v>48</v>
      </c>
      <c r="D42" s="3">
        <v>48</v>
      </c>
      <c r="E42" s="16">
        <f>Table1[[#This Row],[Current Quantity]]-Table1[[#This Row],[Previous Quantity]]</f>
        <v>0</v>
      </c>
      <c r="F42" s="47">
        <v>416326.4375</v>
      </c>
      <c r="G42" s="35">
        <f>Table1[[#This Row],[Last price]]*Table1[[#This Row],[Current Quantity]]</f>
        <v>19983669</v>
      </c>
      <c r="H42" s="19"/>
    </row>
    <row r="43" spans="1:8" ht="38.25" x14ac:dyDescent="0.25">
      <c r="A43" s="58" t="s">
        <v>62</v>
      </c>
      <c r="B43" s="58" t="s">
        <v>41</v>
      </c>
      <c r="C43" s="23">
        <v>80</v>
      </c>
      <c r="D43" s="3">
        <v>80</v>
      </c>
      <c r="E43" s="16">
        <f>Table1[[#This Row],[Current Quantity]]-Table1[[#This Row],[Previous Quantity]]</f>
        <v>0</v>
      </c>
      <c r="F43" s="47">
        <v>249785.11249999999</v>
      </c>
      <c r="G43" s="35">
        <f>Table1[[#This Row],[Last price]]*Table1[[#This Row],[Current Quantity]]</f>
        <v>19982809</v>
      </c>
      <c r="H43" s="19"/>
    </row>
    <row r="44" spans="1:8" ht="25.5" x14ac:dyDescent="0.25">
      <c r="A44" s="58" t="s">
        <v>84</v>
      </c>
      <c r="B44" s="58" t="s">
        <v>56</v>
      </c>
      <c r="C44" s="23">
        <v>122</v>
      </c>
      <c r="D44" s="3">
        <v>122</v>
      </c>
      <c r="E44" s="16">
        <f>Table1[[#This Row],[Current Quantity]]-Table1[[#This Row],[Previous Quantity]]</f>
        <v>0</v>
      </c>
      <c r="F44" s="47">
        <v>165441.18852459016</v>
      </c>
      <c r="G44" s="35">
        <f>Table1[[#This Row],[Last price]]*Table1[[#This Row],[Current Quantity]]</f>
        <v>20183825</v>
      </c>
      <c r="H44" s="19"/>
    </row>
    <row r="45" spans="1:8" ht="25.5" x14ac:dyDescent="0.25">
      <c r="A45" s="58" t="s">
        <v>104</v>
      </c>
      <c r="B45" s="58" t="s">
        <v>15</v>
      </c>
      <c r="C45" s="19">
        <v>4</v>
      </c>
      <c r="D45" s="19">
        <v>4</v>
      </c>
      <c r="E45" s="66">
        <f>Table1[[#This Row],[Current Quantity]]-Table1[[#This Row],[Previous Quantity]]</f>
        <v>0</v>
      </c>
      <c r="F45" s="67">
        <v>49697.75</v>
      </c>
      <c r="G45" s="68">
        <f>Table1[[#This Row],[Last price]]*Table1[[#This Row],[Current Quantity]]</f>
        <v>198791</v>
      </c>
      <c r="H45" s="19"/>
    </row>
    <row r="46" spans="1:8" ht="25.5" x14ac:dyDescent="0.25">
      <c r="A46" s="58" t="s">
        <v>94</v>
      </c>
      <c r="B46" s="58" t="s">
        <v>95</v>
      </c>
      <c r="C46" s="23">
        <v>2</v>
      </c>
      <c r="D46" s="3">
        <v>3</v>
      </c>
      <c r="E46" s="16">
        <f>Table1[[#This Row],[Current Quantity]]-Table1[[#This Row],[Previous Quantity]]</f>
        <v>1</v>
      </c>
      <c r="F46" s="47">
        <v>79700.5</v>
      </c>
      <c r="G46" s="35">
        <f>Table1[[#This Row],[Last price]]*Table1[[#This Row],[Current Quantity]]</f>
        <v>239101.5</v>
      </c>
      <c r="H46" s="19"/>
    </row>
    <row r="47" spans="1:8" ht="25.5" x14ac:dyDescent="0.25">
      <c r="A47" s="58" t="s">
        <v>105</v>
      </c>
      <c r="B47" s="58" t="s">
        <v>18</v>
      </c>
      <c r="C47" s="23">
        <v>2</v>
      </c>
      <c r="D47" s="3">
        <v>2</v>
      </c>
      <c r="E47" s="16">
        <f>Table1[[#This Row],[Current Quantity]]-Table1[[#This Row],[Previous Quantity]]</f>
        <v>0</v>
      </c>
      <c r="F47" s="47">
        <v>94307.5</v>
      </c>
      <c r="G47" s="35">
        <f>Table1[[#This Row],[Last price]]*Table1[[#This Row],[Current Quantity]]</f>
        <v>188615</v>
      </c>
      <c r="H47" s="19"/>
    </row>
    <row r="48" spans="1:8" ht="25.5" x14ac:dyDescent="0.25">
      <c r="A48" s="58" t="s">
        <v>48</v>
      </c>
      <c r="B48" s="58" t="s">
        <v>19</v>
      </c>
      <c r="C48" s="23">
        <v>1</v>
      </c>
      <c r="D48" s="3">
        <v>1</v>
      </c>
      <c r="E48" s="16">
        <f>Table1[[#This Row],[Current Quantity]]-Table1[[#This Row],[Previous Quantity]]</f>
        <v>0</v>
      </c>
      <c r="F48" s="47">
        <v>231118</v>
      </c>
      <c r="G48" s="35">
        <f>Table1[[#This Row],[Last price]]*Table1[[#This Row],[Current Quantity]]</f>
        <v>231118</v>
      </c>
      <c r="H48" s="19"/>
    </row>
    <row r="49" spans="1:8" x14ac:dyDescent="0.25">
      <c r="A49" s="58" t="s">
        <v>85</v>
      </c>
      <c r="B49" s="58" t="s">
        <v>20</v>
      </c>
      <c r="C49" s="23">
        <v>16</v>
      </c>
      <c r="D49" s="3">
        <v>17</v>
      </c>
      <c r="E49" s="16">
        <f>Table1[[#This Row],[Current Quantity]]-Table1[[#This Row],[Previous Quantity]]</f>
        <v>1</v>
      </c>
      <c r="F49" s="47">
        <v>12439.875</v>
      </c>
      <c r="G49" s="35">
        <f>Table1[[#This Row],[Last price]]*Table1[[#This Row],[Current Quantity]]</f>
        <v>211477.875</v>
      </c>
      <c r="H49" s="19"/>
    </row>
    <row r="50" spans="1:8" ht="25.5" x14ac:dyDescent="0.25">
      <c r="A50" s="58" t="s">
        <v>106</v>
      </c>
      <c r="B50" s="58" t="s">
        <v>21</v>
      </c>
      <c r="C50" s="23">
        <v>2</v>
      </c>
      <c r="D50" s="3">
        <v>2</v>
      </c>
      <c r="E50" s="16">
        <f>Table1[[#This Row],[Current Quantity]]-Table1[[#This Row],[Previous Quantity]]</f>
        <v>0</v>
      </c>
      <c r="F50" s="47">
        <v>93491.5</v>
      </c>
      <c r="G50" s="35">
        <f>Table1[[#This Row],[Last price]]*Table1[[#This Row],[Current Quantity]]</f>
        <v>186983</v>
      </c>
      <c r="H50" s="19"/>
    </row>
    <row r="51" spans="1:8" ht="26.25" x14ac:dyDescent="0.25">
      <c r="A51" s="61" t="s">
        <v>107</v>
      </c>
      <c r="B51" s="61" t="s">
        <v>28</v>
      </c>
      <c r="C51" s="23">
        <v>3</v>
      </c>
      <c r="D51" s="3">
        <v>3</v>
      </c>
      <c r="E51" s="16">
        <f>Table1[[#This Row],[Current Quantity]]-Table1[[#This Row],[Previous Quantity]]</f>
        <v>0</v>
      </c>
      <c r="F51" s="47">
        <v>68269.666666666672</v>
      </c>
      <c r="G51" s="35">
        <f>Table1[[#This Row],[Last price]]*Table1[[#This Row],[Current Quantity]]</f>
        <v>204809</v>
      </c>
      <c r="H51" s="19"/>
    </row>
    <row r="52" spans="1:8" x14ac:dyDescent="0.25">
      <c r="A52" s="58" t="s">
        <v>111</v>
      </c>
      <c r="B52" s="58" t="s">
        <v>86</v>
      </c>
      <c r="C52" s="23">
        <v>7</v>
      </c>
      <c r="D52" s="3">
        <v>7</v>
      </c>
      <c r="E52" s="16">
        <f>Table1[[#This Row],[Current Quantity]]-Table1[[#This Row],[Previous Quantity]]</f>
        <v>0</v>
      </c>
      <c r="F52" s="47">
        <v>27980</v>
      </c>
      <c r="G52" s="35">
        <f>Table1[[#This Row],[Last price]]*Table1[[#This Row],[Current Quantity]]</f>
        <v>195860</v>
      </c>
      <c r="H52" s="19"/>
    </row>
    <row r="53" spans="1:8" x14ac:dyDescent="0.25">
      <c r="A53" s="58" t="s">
        <v>87</v>
      </c>
      <c r="B53" s="58" t="s">
        <v>88</v>
      </c>
      <c r="C53" s="23">
        <v>26</v>
      </c>
      <c r="D53" s="3">
        <v>26</v>
      </c>
      <c r="E53" s="16">
        <f>Table1[[#This Row],[Current Quantity]]-Table1[[#This Row],[Previous Quantity]]</f>
        <v>0</v>
      </c>
      <c r="F53" s="47">
        <v>7770.3461538461543</v>
      </c>
      <c r="G53" s="35">
        <f>Table1[[#This Row],[Last price]]*Table1[[#This Row],[Current Quantity]]</f>
        <v>202029</v>
      </c>
      <c r="H53" s="19"/>
    </row>
    <row r="54" spans="1:8" ht="25.5" x14ac:dyDescent="0.25">
      <c r="A54" s="58" t="s">
        <v>96</v>
      </c>
      <c r="B54" s="58" t="s">
        <v>97</v>
      </c>
      <c r="C54" s="23">
        <v>7</v>
      </c>
      <c r="D54" s="3">
        <v>7</v>
      </c>
      <c r="E54" s="16">
        <f>Table1[[#This Row],[Current Quantity]]-Table1[[#This Row],[Previous Quantity]]</f>
        <v>0</v>
      </c>
      <c r="F54" s="47">
        <v>27707.571428571428</v>
      </c>
      <c r="G54" s="35">
        <f>Table1[[#This Row],[Last price]]*Table1[[#This Row],[Current Quantity]]</f>
        <v>193953</v>
      </c>
      <c r="H54" s="19"/>
    </row>
    <row r="55" spans="1:8" x14ac:dyDescent="0.25">
      <c r="A55" s="59" t="s">
        <v>89</v>
      </c>
      <c r="B55" s="59" t="s">
        <v>65</v>
      </c>
      <c r="C55" s="23">
        <v>0</v>
      </c>
      <c r="D55" s="3">
        <v>0</v>
      </c>
      <c r="E55" s="16">
        <f>Table1[[#This Row],[Current Quantity]]-Table1[[#This Row],[Previous Quantity]]</f>
        <v>0</v>
      </c>
      <c r="F55" s="47">
        <v>0</v>
      </c>
      <c r="G55" s="35">
        <f>Table1[[#This Row],[Last price]]*Table1[[#This Row],[Current Quantity]]</f>
        <v>0</v>
      </c>
      <c r="H55" s="19"/>
    </row>
    <row r="56" spans="1:8" x14ac:dyDescent="0.25">
      <c r="A56" s="3"/>
      <c r="B56" s="3"/>
      <c r="C56" s="23"/>
      <c r="D56" s="3"/>
      <c r="E56" s="41"/>
      <c r="F56" s="3"/>
      <c r="G56" s="15"/>
      <c r="H56" s="19"/>
    </row>
    <row r="57" spans="1:8" x14ac:dyDescent="0.25">
      <c r="A57" s="28"/>
      <c r="B57" s="28"/>
      <c r="C57" s="29"/>
      <c r="D57" s="28"/>
      <c r="E57" s="30"/>
      <c r="F57" s="28"/>
      <c r="G57" s="31"/>
      <c r="H57" s="10"/>
    </row>
    <row r="58" spans="1:8" x14ac:dyDescent="0.25">
      <c r="A58" s="4" t="s">
        <v>3</v>
      </c>
      <c r="C58" s="8"/>
      <c r="D58" s="14" t="s">
        <v>10</v>
      </c>
      <c r="E58" s="17"/>
      <c r="F58" s="1"/>
      <c r="G58" s="1"/>
      <c r="H58" s="4" t="s">
        <v>6</v>
      </c>
    </row>
    <row r="59" spans="1:8" x14ac:dyDescent="0.25">
      <c r="A59" s="4" t="s">
        <v>4</v>
      </c>
      <c r="C59" s="8"/>
      <c r="D59" s="14" t="s">
        <v>5</v>
      </c>
      <c r="E59" s="17"/>
      <c r="F59" s="1"/>
      <c r="G59" s="1"/>
      <c r="H59" s="4" t="s">
        <v>7</v>
      </c>
    </row>
    <row r="60" spans="1:8" x14ac:dyDescent="0.25">
      <c r="A60" s="5"/>
      <c r="E60" s="17"/>
      <c r="F60" s="1"/>
      <c r="G60" s="1"/>
    </row>
    <row r="61" spans="1:8" x14ac:dyDescent="0.25">
      <c r="A61" s="6"/>
      <c r="D61" s="6"/>
      <c r="E61" s="17"/>
      <c r="F61" s="1"/>
      <c r="G61" s="1"/>
      <c r="H61" s="7"/>
    </row>
    <row r="63" spans="1:8" x14ac:dyDescent="0.25">
      <c r="A63" s="14"/>
    </row>
    <row r="64" spans="1:8" x14ac:dyDescent="0.25">
      <c r="A64" s="14"/>
    </row>
    <row r="66" spans="1:8" x14ac:dyDescent="0.25">
      <c r="A66" s="5"/>
    </row>
    <row r="73" spans="1:8" x14ac:dyDescent="0.25">
      <c r="H73" s="21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25" sqref="H25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 FM</cp:lastModifiedBy>
  <cp:lastPrinted>2020-11-18T09:41:49Z</cp:lastPrinted>
  <dcterms:created xsi:type="dcterms:W3CDTF">2020-06-30T03:42:56Z</dcterms:created>
  <dcterms:modified xsi:type="dcterms:W3CDTF">2020-11-19T09:58:27Z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