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50" i="1"/>
  <c r="E51" i="1"/>
  <c r="E52" i="1"/>
  <c r="E53" i="1"/>
  <c r="G43" i="1"/>
  <c r="G44" i="1"/>
  <c r="G45" i="1"/>
  <c r="G46" i="1"/>
  <c r="G47" i="1"/>
  <c r="G48" i="1"/>
  <c r="G49" i="1"/>
  <c r="G50" i="1"/>
  <c r="G51" i="1"/>
  <c r="G52" i="1"/>
  <c r="G53" i="1"/>
  <c r="G38" i="1" l="1"/>
  <c r="G37" i="1"/>
  <c r="E36" i="1"/>
  <c r="E37" i="1"/>
  <c r="E38" i="1"/>
  <c r="E39" i="1"/>
  <c r="E40" i="1"/>
  <c r="E41" i="1"/>
  <c r="E42" i="1"/>
  <c r="G36" i="1"/>
  <c r="G39" i="1"/>
  <c r="G40" i="1"/>
  <c r="G41" i="1"/>
  <c r="G42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35" i="1"/>
  <c r="G31" i="1" l="1"/>
  <c r="G32" i="1"/>
  <c r="G33" i="1"/>
  <c r="G34" i="1"/>
  <c r="G27" i="1" l="1"/>
  <c r="G28" i="1"/>
  <c r="G29" i="1"/>
  <c r="G30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  <c r="C2" i="1" s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<sst xmlns="http://schemas.openxmlformats.org/spreadsheetml/2006/main" count="108" uniqueCount="108">
  <si>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</si>
  <si>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</si>
  <si>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</si>
  <si>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</si>
  <si>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</si>
  <si>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</si>
  <si>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</si>
  <si>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</si>
  <si>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</si>
  <si>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</si>
  <si>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</si>
  <si>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</si>
  <si>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</si>
  <si>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</si>
  <si>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</si>
  <si>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</si>
  <si>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</si>
  <si>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</si>
  <si>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</si>
  <si>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</si>
  <si>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</si>
  <si>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</si>
  <si>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</si>
  <si>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</si>
  <si>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</si>
  <si>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</si>
  <si>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</si>
  <si>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</si>
  <si>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</si>
  <si>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</si>
  <si>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</si>
  <si>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</si>
  <si>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</si>
  <si>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</si>
  <si>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</si>
  <si>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</si>
  <si>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</si>
  <si>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</si>
  <si>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</si>
  <si>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</si>
  <si>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</si>
  <si>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</si>
  <si>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</si>
  <si>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</si>
  <si>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</si>
  <si>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</si>
  <si>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</si>
  <si>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</si>
  <si>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</si>
  <si>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</si>
  <si>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</si>
  <si>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</si>
  <si>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</si>
  <si>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</si>
  <si>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</si>
  <si>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</si>
  <si>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</si>
  <si>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</si>
  <si>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</si>
  <si>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</si>
  <si>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</si>
  <si>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</si>
  <si>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</si>
  <si>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</si>
  <si>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</si>
  <si>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</si>
  <si>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</si>
  <si>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</si>
  <si>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</si>
  <si>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</si>
  <si>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</si>
  <si>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</si>
  <si>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</si>
  <si>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</si>
  <si>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</si>
  <si>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</si>
  <si>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</si>
  <si>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</si>
  <si>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</si>
  <si>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</si>
  <si>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</si>
  <si>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</si>
  <si>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</si>
  <si>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</si>
  <si>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</si>
  <si>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</si>
  <si>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</si>
  <si>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</si>
  <si>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</si>
  <si>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</si>
  <si>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</si>
  <si>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</si>
  <si>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</si>
  <si>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</si>
  <si>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</si>
  <si>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</si>
  <si>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CMI</t>
  </si>
  <si>
    <t>CUMMINS INC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</si>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</sst>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44" fontId="2" fillId="2" borderId="1" xfId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4" totalsRowCount="1" headerRowDxfId="20" dataDxfId="18" headerRowBorderDxfId="19" tableBorderDxfId="17" totalsRowBorderDxfId="16">
  <autoFilter ref="A10:H53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0" totalsRowDxfId="1">
      <calculatedColumnFormula>Table1[[#This Row],[Last price]]*Table1[[#This Row],[Current Quantity]]</calculatedColumnFormula>
    </tableColumn>
    <tableColumn id="7" name="Comments" dataDxfId="9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zoomScale="115" zoomScaleNormal="115" workbookViewId="0">
      <selection activeCell="O10" sqref="O1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1" t="s">
        <v>0</v>
      </c>
      <c r="B1" s="61"/>
      <c r="C1" s="52">
        <v>44105</v>
      </c>
      <c r="E1" s="1"/>
      <c r="F1" s="1"/>
      <c r="G1" s="11"/>
      <c r="H1" s="11"/>
    </row>
    <row r="2" spans="1:20" x14ac:dyDescent="0.25">
      <c r="A2" s="61" t="s">
        <v>89</v>
      </c>
      <c r="B2" s="61"/>
      <c r="C2" s="47">
        <f>C8/C7</f>
        <v>8.0829401834152463</v>
      </c>
      <c r="E2" s="9"/>
      <c r="F2" s="9"/>
      <c r="G2" s="13"/>
      <c r="H2" s="12"/>
      <c r="K2" s="27"/>
      <c r="P2" s="27"/>
      <c r="S2" s="27"/>
    </row>
    <row r="3" spans="1:20" x14ac:dyDescent="0.25">
      <c r="A3" s="64" t="s">
        <v>90</v>
      </c>
      <c r="B3" s="64"/>
      <c r="C3" s="48">
        <v>1.3586029390110139</v>
      </c>
      <c r="E3" s="9"/>
      <c r="F3" s="9"/>
      <c r="G3" s="13"/>
      <c r="H3" s="12"/>
      <c r="P3" s="27"/>
    </row>
    <row r="4" spans="1:20" x14ac:dyDescent="0.25">
      <c r="A4" s="61" t="s">
        <v>46</v>
      </c>
      <c r="B4" s="61"/>
      <c r="C4" s="42">
        <v>18646580.449999999</v>
      </c>
      <c r="E4" s="9"/>
      <c r="F4" s="9"/>
      <c r="G4" s="10"/>
      <c r="H4" s="10"/>
      <c r="K4" s="27"/>
      <c r="P4" s="27"/>
      <c r="S4" s="27"/>
    </row>
    <row r="5" spans="1:20" x14ac:dyDescent="0.25">
      <c r="A5" s="61" t="s">
        <v>44</v>
      </c>
      <c r="B5" s="61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1" t="s">
        <v>45</v>
      </c>
      <c r="B6" s="61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2" t="s">
        <v>47</v>
      </c>
      <c r="B7" s="62"/>
      <c r="C7" s="49">
        <f>C4+C5-C6</f>
        <v>18646580.449999999</v>
      </c>
      <c r="E7" s="9"/>
      <c r="F7" s="9"/>
      <c r="G7" s="10"/>
      <c r="H7" s="10"/>
      <c r="P7" s="27"/>
    </row>
    <row r="8" spans="1:20" x14ac:dyDescent="0.25">
      <c r="A8" s="63" t="s">
        <v>40</v>
      </c>
      <c r="B8" s="63"/>
      <c r="C8" s="49">
        <f>SUM(G11:G195)</f>
        <v>150719194.40259016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38</v>
      </c>
      <c r="D10" s="36" t="s">
        <v>9</v>
      </c>
      <c r="E10" s="24" t="s">
        <v>39</v>
      </c>
      <c r="F10" s="38" t="s">
        <v>50</v>
      </c>
      <c r="G10" s="25" t="s">
        <v>37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2362</v>
      </c>
      <c r="D11" s="37">
        <v>2508</v>
      </c>
      <c r="E11" s="32">
        <f>Table1[[#This Row],[Current Quantity]]-Table1[[#This Row],[Previous Quantity]]</f>
        <v>146</v>
      </c>
      <c r="F11" s="39">
        <v>550.5</v>
      </c>
      <c r="G11" s="33">
        <f>Table1[[#This Row],[Last price]]*Table1[[#This Row],[Current Quantity]]</f>
        <v>1380654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3003</v>
      </c>
      <c r="D12" s="37">
        <v>3127</v>
      </c>
      <c r="E12" s="32">
        <f>Table1[[#This Row],[Current Quantity]]-Table1[[#This Row],[Previous Quantity]]</f>
        <v>124</v>
      </c>
      <c r="F12" s="39">
        <v>441.50016650016647</v>
      </c>
      <c r="G12" s="33">
        <f>Table1[[#This Row],[Last price]]*Table1[[#This Row],[Current Quantity]]</f>
        <v>1380571.0206460205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13</v>
      </c>
      <c r="B13" s="46" t="s">
        <v>41</v>
      </c>
      <c r="C13" s="37">
        <v>16547</v>
      </c>
      <c r="D13" s="37">
        <v>17556</v>
      </c>
      <c r="E13" s="16">
        <f>Table1[[#This Row],[Current Quantity]]-Table1[[#This Row],[Previous Quantity]]</f>
        <v>1009</v>
      </c>
      <c r="F13" s="39">
        <v>78.650027195261984</v>
      </c>
      <c r="G13" s="35">
        <f>Table1[[#This Row],[Last price]]*Table1[[#This Row],[Current Quantity]]</f>
        <v>1380779.8774400193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51</v>
      </c>
      <c r="B14" s="46" t="s">
        <v>52</v>
      </c>
      <c r="C14" s="40">
        <v>5848</v>
      </c>
      <c r="D14" s="40">
        <v>6384</v>
      </c>
      <c r="E14" s="16">
        <f>Table1[[#This Row],[Current Quantity]]-Table1[[#This Row],[Previous Quantity]]</f>
        <v>536</v>
      </c>
      <c r="F14" s="39">
        <v>216.29993160054718</v>
      </c>
      <c r="G14" s="35">
        <f>Table1[[#This Row],[Last price]]*Table1[[#This Row],[Current Quantity]]</f>
        <v>1380858.7633378932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6" t="s">
        <v>53</v>
      </c>
      <c r="B15" s="46" t="s">
        <v>54</v>
      </c>
      <c r="C15" s="40">
        <v>2701</v>
      </c>
      <c r="D15" s="40">
        <v>2913</v>
      </c>
      <c r="E15" s="16">
        <f>Table1[[#This Row],[Current Quantity]]-Table1[[#This Row],[Previous Quantity]]</f>
        <v>212</v>
      </c>
      <c r="F15" s="39">
        <v>474</v>
      </c>
      <c r="G15" s="35">
        <f>Table1[[#This Row],[Last price]]*Table1[[#This Row],[Current Quantity]]</f>
        <v>1380762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58</v>
      </c>
      <c r="B16" s="50" t="s">
        <v>59</v>
      </c>
      <c r="C16" s="40">
        <v>399</v>
      </c>
      <c r="D16" s="40">
        <v>434</v>
      </c>
      <c r="E16" s="16">
        <f>Table1[[#This Row],[Current Quantity]]-Table1[[#This Row],[Previous Quantity]]</f>
        <v>35</v>
      </c>
      <c r="F16" s="41">
        <v>3180</v>
      </c>
      <c r="G16" s="35">
        <f>Table1[[#This Row],[Last price]]*Table1[[#This Row],[Current Quantity]]</f>
        <v>1380120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60</v>
      </c>
      <c r="B17" s="50" t="s">
        <v>61</v>
      </c>
      <c r="C17" s="40">
        <v>6451</v>
      </c>
      <c r="D17" s="40">
        <v>6956</v>
      </c>
      <c r="E17" s="16">
        <f>Table1[[#This Row],[Current Quantity]]-Table1[[#This Row],[Previous Quantity]]</f>
        <v>505</v>
      </c>
      <c r="F17" s="41">
        <v>198.50007750736319</v>
      </c>
      <c r="G17" s="35">
        <f>Table1[[#This Row],[Last price]]*Table1[[#This Row],[Current Quantity]]</f>
        <v>1380766.5391412184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50" t="s">
        <v>62</v>
      </c>
      <c r="B18" s="50" t="s">
        <v>63</v>
      </c>
      <c r="C18" s="40">
        <v>4551</v>
      </c>
      <c r="D18" s="40">
        <v>5023</v>
      </c>
      <c r="E18" s="16">
        <f>Table1[[#This Row],[Current Quantity]]-Table1[[#This Row],[Previous Quantity]]</f>
        <v>472</v>
      </c>
      <c r="F18" s="41">
        <v>274.90002197319268</v>
      </c>
      <c r="G18" s="35">
        <f>Table1[[#This Row],[Last price]]*Table1[[#This Row],[Current Quantity]]</f>
        <v>1380822.8103713468</v>
      </c>
      <c r="H18" s="3"/>
      <c r="I18" s="2"/>
      <c r="J18" s="2"/>
      <c r="O18" s="34"/>
      <c r="P18" s="34"/>
    </row>
    <row r="19" spans="1:20" x14ac:dyDescent="0.25">
      <c r="A19" s="50" t="s">
        <v>75</v>
      </c>
      <c r="B19" s="50" t="s">
        <v>76</v>
      </c>
      <c r="C19" s="40">
        <v>1150</v>
      </c>
      <c r="D19" s="40">
        <v>1276</v>
      </c>
      <c r="E19" s="16">
        <f>Table1[[#This Row],[Current Quantity]]-Table1[[#This Row],[Previous Quantity]]</f>
        <v>126</v>
      </c>
      <c r="F19" s="41">
        <v>1082.48</v>
      </c>
      <c r="G19" s="35">
        <f>Table1[[#This Row],[Last price]]*Table1[[#This Row],[Current Quantity]]</f>
        <v>1381244.48</v>
      </c>
      <c r="H19" s="19"/>
      <c r="J19" s="2"/>
    </row>
    <row r="20" spans="1:20" x14ac:dyDescent="0.25">
      <c r="A20" s="50" t="s">
        <v>77</v>
      </c>
      <c r="B20" s="50" t="s">
        <v>80</v>
      </c>
      <c r="C20" s="40">
        <v>7391</v>
      </c>
      <c r="D20" s="40">
        <v>8231</v>
      </c>
      <c r="E20" s="16">
        <f>Table1[[#This Row],[Current Quantity]]-Table1[[#This Row],[Previous Quantity]]</f>
        <v>840</v>
      </c>
      <c r="F20" s="41">
        <v>167.74996617507779</v>
      </c>
      <c r="G20" s="35">
        <f>Table1[[#This Row],[Last price]]*Table1[[#This Row],[Current Quantity]]</f>
        <v>1380749.9715870654</v>
      </c>
      <c r="H20" s="19"/>
      <c r="J20" s="2"/>
    </row>
    <row r="21" spans="1:20" x14ac:dyDescent="0.25">
      <c r="A21" s="50" t="s">
        <v>79</v>
      </c>
      <c r="B21" s="50" t="s">
        <v>78</v>
      </c>
      <c r="C21" s="40">
        <v>4912</v>
      </c>
      <c r="D21" s="40">
        <v>5490</v>
      </c>
      <c r="E21" s="16">
        <f>Table1[[#This Row],[Current Quantity]]-Table1[[#This Row],[Previous Quantity]]</f>
        <v>578</v>
      </c>
      <c r="F21" s="41">
        <v>251.51995114006516</v>
      </c>
      <c r="G21" s="35">
        <f>Table1[[#This Row],[Last price]]*Table1[[#This Row],[Current Quantity]]</f>
        <v>1380844.5317589578</v>
      </c>
      <c r="H21" s="19"/>
      <c r="J21" s="2"/>
    </row>
    <row r="22" spans="1:20" x14ac:dyDescent="0.25">
      <c r="A22" s="50" t="s">
        <v>94</v>
      </c>
      <c r="B22" s="50" t="s">
        <v>95</v>
      </c>
      <c r="C22" s="40">
        <v>6521</v>
      </c>
      <c r="D22" s="40">
        <v>7059</v>
      </c>
      <c r="E22" s="16">
        <f>Table1[[#This Row],[Current Quantity]]-Table1[[#This Row],[Previous Quantity]]</f>
        <v>538</v>
      </c>
      <c r="F22" s="41">
        <v>195.60006134028524</v>
      </c>
      <c r="G22" s="35">
        <f>Table1[[#This Row],[Last price]]*Table1[[#This Row],[Current Quantity]]</f>
        <v>1380740.8330010734</v>
      </c>
      <c r="H22" s="19"/>
      <c r="J22" s="2"/>
    </row>
    <row r="23" spans="1:20" x14ac:dyDescent="0.25">
      <c r="A23" s="50" t="s">
        <v>96</v>
      </c>
      <c r="B23" s="50" t="s">
        <v>97</v>
      </c>
      <c r="C23" s="40">
        <v>5849</v>
      </c>
      <c r="D23" s="40">
        <v>6539</v>
      </c>
      <c r="E23" s="16">
        <f>Table1[[#This Row],[Current Quantity]]-Table1[[#This Row],[Previous Quantity]]</f>
        <v>690</v>
      </c>
      <c r="F23" s="41">
        <v>211.16002735510344</v>
      </c>
      <c r="G23" s="35">
        <f>Table1[[#This Row],[Last price]]*Table1[[#This Row],[Current Quantity]]</f>
        <v>1380775.4188750214</v>
      </c>
      <c r="H23" s="19"/>
      <c r="J23" s="2"/>
    </row>
    <row r="24" spans="1:20" x14ac:dyDescent="0.25">
      <c r="A24" s="50" t="s">
        <v>99</v>
      </c>
      <c r="B24" s="50" t="s">
        <v>100</v>
      </c>
      <c r="C24" s="40">
        <v>15336</v>
      </c>
      <c r="D24" s="40">
        <v>16662</v>
      </c>
      <c r="E24" s="16">
        <f>Table1[[#This Row],[Current Quantity]]-Table1[[#This Row],[Previous Quantity]]</f>
        <v>1326</v>
      </c>
      <c r="F24" s="41">
        <v>82.869979134063641</v>
      </c>
      <c r="G24" s="35">
        <f>Table1[[#This Row],[Last price]]*Table1[[#This Row],[Current Quantity]]</f>
        <v>1380779.5923317685</v>
      </c>
      <c r="H24" s="19"/>
      <c r="J24" s="2"/>
    </row>
    <row r="25" spans="1:20" x14ac:dyDescent="0.25">
      <c r="A25" s="51" t="s">
        <v>14</v>
      </c>
      <c r="B25" s="51" t="s">
        <v>42</v>
      </c>
      <c r="C25" s="23">
        <v>186161</v>
      </c>
      <c r="D25" s="3">
        <v>205836</v>
      </c>
      <c r="E25" s="16">
        <f>Table1[[#This Row],[Current Quantity]]-Table1[[#This Row],[Previous Quantity]]</f>
        <v>19675</v>
      </c>
      <c r="F25" s="43">
        <v>18.060001826376094</v>
      </c>
      <c r="G25" s="35">
        <f>Table1[[#This Row],[Last price]]*Table1[[#This Row],[Current Quantity]]</f>
        <v>3717398.53593395</v>
      </c>
      <c r="H25" s="19"/>
    </row>
    <row r="26" spans="1:20" ht="26.25" x14ac:dyDescent="0.25">
      <c r="A26" s="53" t="s">
        <v>64</v>
      </c>
      <c r="B26" s="54" t="s">
        <v>29</v>
      </c>
      <c r="C26" s="23">
        <v>28</v>
      </c>
      <c r="D26" s="3">
        <v>31</v>
      </c>
      <c r="E26" s="16">
        <f>Table1[[#This Row],[Current Quantity]]-Table1[[#This Row],[Previous Quantity]]</f>
        <v>3</v>
      </c>
      <c r="F26" s="43">
        <v>159646.57142857142</v>
      </c>
      <c r="G26" s="35">
        <f>Table1[[#This Row],[Last price]]*Table1[[#This Row],[Current Quantity]]</f>
        <v>4949043.7142857136</v>
      </c>
      <c r="H26" s="19"/>
    </row>
    <row r="27" spans="1:20" ht="26.25" x14ac:dyDescent="0.25">
      <c r="A27" s="53" t="s">
        <v>65</v>
      </c>
      <c r="B27" s="54" t="s">
        <v>30</v>
      </c>
      <c r="C27" s="23">
        <v>20</v>
      </c>
      <c r="D27" s="3">
        <v>22</v>
      </c>
      <c r="E27" s="16">
        <f>Table1[[#This Row],[Current Quantity]]-Table1[[#This Row],[Previous Quantity]]</f>
        <v>2</v>
      </c>
      <c r="F27" s="43">
        <v>221136.45</v>
      </c>
      <c r="G27" s="35">
        <f>Table1[[#This Row],[Last price]]*Table1[[#This Row],[Current Quantity]]</f>
        <v>4865001.9000000004</v>
      </c>
      <c r="H27" s="19"/>
    </row>
    <row r="28" spans="1:20" ht="26.25" x14ac:dyDescent="0.25">
      <c r="A28" s="53" t="s">
        <v>66</v>
      </c>
      <c r="B28" s="54" t="s">
        <v>31</v>
      </c>
      <c r="C28" s="23">
        <v>25</v>
      </c>
      <c r="D28" s="3">
        <v>28</v>
      </c>
      <c r="E28" s="16">
        <f>Table1[[#This Row],[Current Quantity]]-Table1[[#This Row],[Previous Quantity]]</f>
        <v>3</v>
      </c>
      <c r="F28" s="43">
        <v>175848.2</v>
      </c>
      <c r="G28" s="35">
        <f>Table1[[#This Row],[Last price]]*Table1[[#This Row],[Current Quantity]]</f>
        <v>4923749.6000000006</v>
      </c>
      <c r="H28" s="19"/>
    </row>
    <row r="29" spans="1:20" ht="26.25" x14ac:dyDescent="0.25">
      <c r="A29" s="53" t="s">
        <v>67</v>
      </c>
      <c r="B29" s="54" t="s">
        <v>32</v>
      </c>
      <c r="C29" s="23">
        <v>35</v>
      </c>
      <c r="D29" s="3">
        <v>39</v>
      </c>
      <c r="E29" s="16">
        <f>Table1[[#This Row],[Current Quantity]]-Table1[[#This Row],[Previous Quantity]]</f>
        <v>4</v>
      </c>
      <c r="F29" s="43">
        <v>125995.25714285714</v>
      </c>
      <c r="G29" s="35">
        <f>Table1[[#This Row],[Last price]]*Table1[[#This Row],[Current Quantity]]</f>
        <v>4913815.0285714287</v>
      </c>
      <c r="H29" s="19"/>
    </row>
    <row r="30" spans="1:20" ht="26.25" x14ac:dyDescent="0.25">
      <c r="A30" s="53" t="s">
        <v>68</v>
      </c>
      <c r="B30" s="54" t="s">
        <v>33</v>
      </c>
      <c r="C30" s="23">
        <v>32</v>
      </c>
      <c r="D30" s="3">
        <v>35</v>
      </c>
      <c r="E30" s="16">
        <f>Table1[[#This Row],[Current Quantity]]-Table1[[#This Row],[Previous Quantity]]</f>
        <v>3</v>
      </c>
      <c r="F30" s="43">
        <v>139427.9375</v>
      </c>
      <c r="G30" s="35">
        <f>Table1[[#This Row],[Last price]]*Table1[[#This Row],[Current Quantity]]</f>
        <v>4879977.8125</v>
      </c>
      <c r="H30" s="19"/>
    </row>
    <row r="31" spans="1:20" ht="26.25" x14ac:dyDescent="0.25">
      <c r="A31" s="53" t="s">
        <v>56</v>
      </c>
      <c r="B31" s="54" t="s">
        <v>36</v>
      </c>
      <c r="C31" s="23">
        <v>20</v>
      </c>
      <c r="D31" s="3">
        <v>22</v>
      </c>
      <c r="E31" s="16">
        <f>Table1[[#This Row],[Current Quantity]]-Table1[[#This Row],[Previous Quantity]]</f>
        <v>2</v>
      </c>
      <c r="F31" s="43">
        <v>220940.5</v>
      </c>
      <c r="G31" s="35">
        <f>Table1[[#This Row],[Last price]]*Table1[[#This Row],[Current Quantity]]</f>
        <v>4860691</v>
      </c>
      <c r="H31" s="19"/>
    </row>
    <row r="32" spans="1:20" ht="25.5" x14ac:dyDescent="0.25">
      <c r="A32" s="50" t="s">
        <v>91</v>
      </c>
      <c r="B32" s="50" t="s">
        <v>17</v>
      </c>
      <c r="C32" s="23">
        <v>34</v>
      </c>
      <c r="D32" s="3">
        <v>51</v>
      </c>
      <c r="E32" s="16">
        <f>Table1[[#This Row],[Current Quantity]]-Table1[[#This Row],[Previous Quantity]]</f>
        <v>17</v>
      </c>
      <c r="F32" s="43">
        <v>96262.970588235301</v>
      </c>
      <c r="G32" s="35">
        <f>Table1[[#This Row],[Last price]]*Table1[[#This Row],[Current Quantity]]</f>
        <v>4909411.5</v>
      </c>
      <c r="H32" s="19"/>
    </row>
    <row r="33" spans="1:8" ht="25.5" x14ac:dyDescent="0.25">
      <c r="A33" s="50" t="s">
        <v>55</v>
      </c>
      <c r="B33" s="50" t="s">
        <v>20</v>
      </c>
      <c r="C33" s="23">
        <v>39</v>
      </c>
      <c r="D33" s="3">
        <v>43</v>
      </c>
      <c r="E33" s="16">
        <f>Table1[[#This Row],[Current Quantity]]-Table1[[#This Row],[Previous Quantity]]</f>
        <v>4</v>
      </c>
      <c r="F33" s="43">
        <v>114136.07692307692</v>
      </c>
      <c r="G33" s="35">
        <f>Table1[[#This Row],[Last price]]*Table1[[#This Row],[Current Quantity]]</f>
        <v>4907851.307692308</v>
      </c>
      <c r="H33" s="19"/>
    </row>
    <row r="34" spans="1:8" ht="25.5" x14ac:dyDescent="0.25">
      <c r="A34" s="50" t="s">
        <v>92</v>
      </c>
      <c r="B34" s="50" t="s">
        <v>21</v>
      </c>
      <c r="C34" s="23">
        <v>29</v>
      </c>
      <c r="D34" s="3">
        <v>43</v>
      </c>
      <c r="E34" s="16">
        <f>Table1[[#This Row],[Current Quantity]]-Table1[[#This Row],[Previous Quantity]]</f>
        <v>14</v>
      </c>
      <c r="F34" s="43">
        <v>114338.06896551725</v>
      </c>
      <c r="G34" s="35">
        <f>Table1[[#This Row],[Last price]]*Table1[[#This Row],[Current Quantity]]</f>
        <v>4916536.9655172415</v>
      </c>
      <c r="H34" s="19"/>
    </row>
    <row r="35" spans="1:8" ht="25.5" x14ac:dyDescent="0.25">
      <c r="A35" s="50" t="s">
        <v>69</v>
      </c>
      <c r="B35" s="50" t="s">
        <v>70</v>
      </c>
      <c r="C35" s="58">
        <v>33</v>
      </c>
      <c r="D35" s="58">
        <v>37</v>
      </c>
      <c r="E35" s="59">
        <f>Table1[[#This Row],[Current Quantity]]-Table1[[#This Row],[Previous Quantity]]</f>
        <v>4</v>
      </c>
      <c r="F35" s="60">
        <v>132911.51515151514</v>
      </c>
      <c r="G35" s="57">
        <f>Table1[[#This Row],[Last price]]*Table1[[#This Row],[Current Quantity]]</f>
        <v>4917726.0606060605</v>
      </c>
      <c r="H35" s="19"/>
    </row>
    <row r="36" spans="1:8" ht="26.25" x14ac:dyDescent="0.25">
      <c r="A36" s="54" t="s">
        <v>105</v>
      </c>
      <c r="B36" s="54" t="s">
        <v>34</v>
      </c>
      <c r="C36" s="19">
        <v>23</v>
      </c>
      <c r="D36" s="19">
        <v>26</v>
      </c>
      <c r="E36" s="55">
        <f>Table1[[#This Row],[Current Quantity]]-Table1[[#This Row],[Previous Quantity]]</f>
        <v>3</v>
      </c>
      <c r="F36" s="56">
        <v>416356.21739130432</v>
      </c>
      <c r="G36" s="57">
        <f>Table1[[#This Row],[Last price]]*Table1[[#This Row],[Current Quantity]]</f>
        <v>10825261.652173912</v>
      </c>
      <c r="H36" s="19"/>
    </row>
    <row r="37" spans="1:8" ht="25.5" x14ac:dyDescent="0.25">
      <c r="A37" s="50" t="s">
        <v>87</v>
      </c>
      <c r="B37" s="50" t="s">
        <v>22</v>
      </c>
      <c r="C37" s="23">
        <v>39</v>
      </c>
      <c r="D37" s="3">
        <v>43</v>
      </c>
      <c r="E37" s="16">
        <f>Table1[[#This Row],[Current Quantity]]-Table1[[#This Row],[Previous Quantity]]</f>
        <v>4</v>
      </c>
      <c r="F37" s="43">
        <v>249387.51282051281</v>
      </c>
      <c r="G37" s="35">
        <f>Table1[[#This Row],[Last price]]*Table1[[#This Row],[Current Quantity]]</f>
        <v>10723663.05128205</v>
      </c>
      <c r="H37" s="19"/>
    </row>
    <row r="38" spans="1:8" ht="38.25" x14ac:dyDescent="0.25">
      <c r="A38" s="50" t="s">
        <v>106</v>
      </c>
      <c r="B38" s="50" t="s">
        <v>48</v>
      </c>
      <c r="C38" s="23">
        <v>23</v>
      </c>
      <c r="D38" s="3">
        <v>26</v>
      </c>
      <c r="E38" s="16">
        <f>Table1[[#This Row],[Current Quantity]]-Table1[[#This Row],[Previous Quantity]]</f>
        <v>3</v>
      </c>
      <c r="F38" s="43">
        <v>416390.26086956525</v>
      </c>
      <c r="G38" s="35">
        <f>Table1[[#This Row],[Last price]]*Table1[[#This Row],[Current Quantity]]</f>
        <v>10826146.782608697</v>
      </c>
      <c r="H38" s="19"/>
    </row>
    <row r="39" spans="1:8" ht="38.25" x14ac:dyDescent="0.25">
      <c r="A39" s="50" t="s">
        <v>88</v>
      </c>
      <c r="B39" s="50" t="s">
        <v>49</v>
      </c>
      <c r="C39" s="23">
        <v>39</v>
      </c>
      <c r="D39" s="3">
        <v>43</v>
      </c>
      <c r="E39" s="16">
        <f>Table1[[#This Row],[Current Quantity]]-Table1[[#This Row],[Previous Quantity]]</f>
        <v>4</v>
      </c>
      <c r="F39" s="43">
        <v>249835.51282051281</v>
      </c>
      <c r="G39" s="35">
        <f>Table1[[#This Row],[Last price]]*Table1[[#This Row],[Current Quantity]]</f>
        <v>10742927.05128205</v>
      </c>
      <c r="H39" s="19"/>
    </row>
    <row r="40" spans="1:8" ht="25.5" x14ac:dyDescent="0.25">
      <c r="A40" s="50" t="s">
        <v>93</v>
      </c>
      <c r="B40" s="50" t="s">
        <v>71</v>
      </c>
      <c r="C40" s="23">
        <v>60</v>
      </c>
      <c r="D40" s="3">
        <v>67</v>
      </c>
      <c r="E40" s="16">
        <f>Table1[[#This Row],[Current Quantity]]-Table1[[#This Row],[Previous Quantity]]</f>
        <v>7</v>
      </c>
      <c r="F40" s="43">
        <v>160454.79999999999</v>
      </c>
      <c r="G40" s="35">
        <f>Table1[[#This Row],[Last price]]*Table1[[#This Row],[Current Quantity]]</f>
        <v>10750471.6</v>
      </c>
      <c r="H40" s="19"/>
    </row>
    <row r="41" spans="1:8" x14ac:dyDescent="0.25">
      <c r="A41" s="50" t="s">
        <v>107</v>
      </c>
      <c r="B41" s="50" t="s">
        <v>72</v>
      </c>
      <c r="C41" s="23">
        <v>55</v>
      </c>
      <c r="D41" s="3">
        <v>61</v>
      </c>
      <c r="E41" s="16">
        <f>Table1[[#This Row],[Current Quantity]]-Table1[[#This Row],[Previous Quantity]]</f>
        <v>6</v>
      </c>
      <c r="F41" s="43">
        <v>177056.92727272728</v>
      </c>
      <c r="G41" s="35">
        <f>Table1[[#This Row],[Last price]]*Table1[[#This Row],[Current Quantity]]</f>
        <v>10800472.563636364</v>
      </c>
      <c r="H41" s="19"/>
    </row>
    <row r="42" spans="1:8" x14ac:dyDescent="0.25">
      <c r="A42" s="50" t="s">
        <v>73</v>
      </c>
      <c r="B42" s="50" t="s">
        <v>74</v>
      </c>
      <c r="C42" s="23">
        <v>14</v>
      </c>
      <c r="D42" s="3">
        <v>15</v>
      </c>
      <c r="E42" s="16">
        <f>Table1[[#This Row],[Current Quantity]]-Table1[[#This Row],[Previous Quantity]]</f>
        <v>1</v>
      </c>
      <c r="F42" s="43">
        <v>718731.07142857148</v>
      </c>
      <c r="G42" s="35">
        <f>Table1[[#This Row],[Last price]]*Table1[[#This Row],[Current Quantity]]</f>
        <v>10780966.071428573</v>
      </c>
      <c r="H42" s="19"/>
    </row>
    <row r="43" spans="1:8" ht="25.5" x14ac:dyDescent="0.25">
      <c r="A43" s="50" t="s">
        <v>81</v>
      </c>
      <c r="B43" s="50" t="s">
        <v>18</v>
      </c>
      <c r="C43" s="19">
        <v>5</v>
      </c>
      <c r="D43" s="19">
        <v>5</v>
      </c>
      <c r="E43" s="55">
        <f>Table1[[#This Row],[Current Quantity]]-Table1[[#This Row],[Previous Quantity]]</f>
        <v>0</v>
      </c>
      <c r="F43" s="56">
        <v>43164.800000000003</v>
      </c>
      <c r="G43" s="57">
        <f>Table1[[#This Row],[Last price]]*Table1[[#This Row],[Current Quantity]]</f>
        <v>215824</v>
      </c>
      <c r="H43" s="19"/>
    </row>
    <row r="44" spans="1:8" ht="25.5" x14ac:dyDescent="0.25">
      <c r="A44" s="50" t="s">
        <v>82</v>
      </c>
      <c r="B44" s="50" t="s">
        <v>19</v>
      </c>
      <c r="C44" s="23">
        <v>1</v>
      </c>
      <c r="D44" s="3">
        <v>1</v>
      </c>
      <c r="E44" s="16">
        <f>Table1[[#This Row],[Current Quantity]]-Table1[[#This Row],[Previous Quantity]]</f>
        <v>0</v>
      </c>
      <c r="F44" s="43">
        <v>166827</v>
      </c>
      <c r="G44" s="35">
        <f>Table1[[#This Row],[Last price]]*Table1[[#This Row],[Current Quantity]]</f>
        <v>166827</v>
      </c>
      <c r="H44" s="19"/>
    </row>
    <row r="45" spans="1:8" ht="25.5" x14ac:dyDescent="0.25">
      <c r="A45" s="50" t="s">
        <v>83</v>
      </c>
      <c r="B45" s="50" t="s">
        <v>23</v>
      </c>
      <c r="C45" s="23">
        <v>2</v>
      </c>
      <c r="D45" s="3">
        <v>3</v>
      </c>
      <c r="E45" s="16">
        <f>Table1[[#This Row],[Current Quantity]]-Table1[[#This Row],[Previous Quantity]]</f>
        <v>1</v>
      </c>
      <c r="F45" s="43">
        <v>86839.5</v>
      </c>
      <c r="G45" s="35">
        <f>Table1[[#This Row],[Last price]]*Table1[[#This Row],[Current Quantity]]</f>
        <v>260518.5</v>
      </c>
      <c r="H45" s="19"/>
    </row>
    <row r="46" spans="1:8" ht="25.5" x14ac:dyDescent="0.25">
      <c r="A46" s="50" t="s">
        <v>57</v>
      </c>
      <c r="B46" s="50" t="s">
        <v>24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3">
        <v>232487</v>
      </c>
      <c r="G46" s="35">
        <f>Table1[[#This Row],[Last price]]*Table1[[#This Row],[Current Quantity]]</f>
        <v>232487</v>
      </c>
      <c r="H46" s="19"/>
    </row>
    <row r="47" spans="1:8" ht="25.5" x14ac:dyDescent="0.25">
      <c r="A47" s="50" t="s">
        <v>84</v>
      </c>
      <c r="B47" s="50" t="s">
        <v>25</v>
      </c>
      <c r="C47" s="23">
        <v>4</v>
      </c>
      <c r="D47" s="3">
        <v>5</v>
      </c>
      <c r="E47" s="16">
        <f>Table1[[#This Row],[Current Quantity]]-Table1[[#This Row],[Previous Quantity]]</f>
        <v>1</v>
      </c>
      <c r="F47" s="43">
        <v>45416.5</v>
      </c>
      <c r="G47" s="35">
        <f>Table1[[#This Row],[Last price]]*Table1[[#This Row],[Current Quantity]]</f>
        <v>227082.5</v>
      </c>
      <c r="H47" s="19"/>
    </row>
    <row r="48" spans="1:8" ht="25.5" x14ac:dyDescent="0.25">
      <c r="A48" s="50" t="s">
        <v>98</v>
      </c>
      <c r="B48" s="50" t="s">
        <v>26</v>
      </c>
      <c r="C48" s="23">
        <v>5</v>
      </c>
      <c r="D48" s="3">
        <v>5</v>
      </c>
      <c r="E48" s="16">
        <f>Table1[[#This Row],[Current Quantity]]-Table1[[#This Row],[Previous Quantity]]</f>
        <v>0</v>
      </c>
      <c r="F48" s="43">
        <v>45431.6</v>
      </c>
      <c r="G48" s="35">
        <f>Table1[[#This Row],[Last price]]*Table1[[#This Row],[Current Quantity]]</f>
        <v>227158</v>
      </c>
      <c r="H48" s="19"/>
    </row>
    <row r="49" spans="1:8" x14ac:dyDescent="0.25">
      <c r="A49" s="50" t="s">
        <v>101</v>
      </c>
      <c r="B49" s="50" t="s">
        <v>27</v>
      </c>
      <c r="C49" s="23">
        <v>17</v>
      </c>
      <c r="D49" s="3">
        <v>18</v>
      </c>
      <c r="E49" s="16">
        <f>Table1[[#This Row],[Current Quantity]]-Table1[[#This Row],[Previous Quantity]]</f>
        <v>1</v>
      </c>
      <c r="F49" s="43">
        <v>12140.294117647059</v>
      </c>
      <c r="G49" s="35">
        <f>Table1[[#This Row],[Last price]]*Table1[[#This Row],[Current Quantity]]</f>
        <v>218525.29411764708</v>
      </c>
      <c r="H49" s="19"/>
    </row>
    <row r="50" spans="1:8" ht="25.5" x14ac:dyDescent="0.25">
      <c r="A50" s="50" t="s">
        <v>85</v>
      </c>
      <c r="B50" s="50" t="s">
        <v>28</v>
      </c>
      <c r="C50" s="23">
        <v>2</v>
      </c>
      <c r="D50" s="3">
        <v>3</v>
      </c>
      <c r="E50" s="16">
        <f>Table1[[#This Row],[Current Quantity]]-Table1[[#This Row],[Previous Quantity]]</f>
        <v>1</v>
      </c>
      <c r="F50" s="43">
        <v>87165</v>
      </c>
      <c r="G50" s="35">
        <f>Table1[[#This Row],[Last price]]*Table1[[#This Row],[Current Quantity]]</f>
        <v>261495</v>
      </c>
      <c r="H50" s="19"/>
    </row>
    <row r="51" spans="1:8" ht="26.25" x14ac:dyDescent="0.25">
      <c r="A51" s="54" t="s">
        <v>86</v>
      </c>
      <c r="B51" s="54" t="s">
        <v>35</v>
      </c>
      <c r="C51" s="23">
        <v>3</v>
      </c>
      <c r="D51" s="3">
        <v>4</v>
      </c>
      <c r="E51" s="16">
        <f>Table1[[#This Row],[Current Quantity]]-Table1[[#This Row],[Previous Quantity]]</f>
        <v>1</v>
      </c>
      <c r="F51" s="43">
        <v>59557.333333333336</v>
      </c>
      <c r="G51" s="35">
        <f>Table1[[#This Row],[Last price]]*Table1[[#This Row],[Current Quantity]]</f>
        <v>238229.33333333334</v>
      </c>
      <c r="H51" s="19"/>
    </row>
    <row r="52" spans="1:8" ht="25.5" x14ac:dyDescent="0.25">
      <c r="A52" s="50" t="s">
        <v>102</v>
      </c>
      <c r="B52" s="50" t="s">
        <v>43</v>
      </c>
      <c r="C52" s="23">
        <v>2</v>
      </c>
      <c r="D52" s="3">
        <v>2</v>
      </c>
      <c r="E52" s="16">
        <f>Table1[[#This Row],[Current Quantity]]-Table1[[#This Row],[Previous Quantity]]</f>
        <v>0</v>
      </c>
      <c r="F52" s="43">
        <v>118642</v>
      </c>
      <c r="G52" s="35">
        <f>Table1[[#This Row],[Last price]]*Table1[[#This Row],[Current Quantity]]</f>
        <v>237284</v>
      </c>
      <c r="H52" s="19"/>
    </row>
    <row r="53" spans="1:8" x14ac:dyDescent="0.25">
      <c r="A53" s="51" t="s">
        <v>103</v>
      </c>
      <c r="B53" s="51" t="s">
        <v>104</v>
      </c>
      <c r="C53" s="23">
        <v>23</v>
      </c>
      <c r="D53" s="3">
        <v>30</v>
      </c>
      <c r="E53" s="16">
        <f>Table1[[#This Row],[Current Quantity]]-Table1[[#This Row],[Previous Quantity]]</f>
        <v>7</v>
      </c>
      <c r="F53" s="43">
        <v>29739.391304347828</v>
      </c>
      <c r="G53" s="35">
        <f>Table1[[#This Row],[Last price]]*Table1[[#This Row],[Current Quantity]]</f>
        <v>892181.73913043481</v>
      </c>
      <c r="H53" s="19"/>
    </row>
    <row r="54" spans="1:8" x14ac:dyDescent="0.25">
      <c r="A54" s="3"/>
      <c r="B54" s="3"/>
      <c r="C54" s="23"/>
      <c r="D54" s="3"/>
      <c r="E54" s="16"/>
      <c r="F54" s="3"/>
      <c r="G54" s="15"/>
      <c r="H54" s="19"/>
    </row>
    <row r="55" spans="1:8" x14ac:dyDescent="0.25">
      <c r="A55" s="28"/>
      <c r="B55" s="28"/>
      <c r="C55" s="29"/>
      <c r="D55" s="28"/>
      <c r="E55" s="30"/>
      <c r="F55" s="28"/>
      <c r="G55" s="31"/>
      <c r="H55" s="10"/>
    </row>
    <row r="56" spans="1:8" x14ac:dyDescent="0.25">
      <c r="A56" s="4" t="s">
        <v>3</v>
      </c>
      <c r="C56" s="8"/>
      <c r="D56" s="14" t="s">
        <v>10</v>
      </c>
      <c r="E56" s="17"/>
      <c r="F56" s="1"/>
      <c r="G56" s="1"/>
      <c r="H56" s="4" t="s">
        <v>6</v>
      </c>
    </row>
    <row r="57" spans="1:8" x14ac:dyDescent="0.25">
      <c r="A57" s="4" t="s">
        <v>4</v>
      </c>
      <c r="C57" s="8"/>
      <c r="D57" s="14" t="s">
        <v>5</v>
      </c>
      <c r="E57" s="17"/>
      <c r="F57" s="1"/>
      <c r="G57" s="1"/>
      <c r="H57" s="4" t="s">
        <v>7</v>
      </c>
    </row>
    <row r="58" spans="1:8" x14ac:dyDescent="0.25">
      <c r="A58" s="5"/>
      <c r="E58" s="17"/>
      <c r="F58" s="1"/>
      <c r="G58" s="1"/>
    </row>
    <row r="59" spans="1:8" x14ac:dyDescent="0.25">
      <c r="A59" s="6"/>
      <c r="D59" s="6"/>
      <c r="E59" s="17"/>
      <c r="F59" s="1"/>
      <c r="G59" s="1"/>
      <c r="H59" s="7"/>
    </row>
    <row r="61" spans="1:8" x14ac:dyDescent="0.25">
      <c r="A61" s="14"/>
    </row>
    <row r="62" spans="1:8" x14ac:dyDescent="0.25">
      <c r="A62" s="14"/>
    </row>
    <row r="64" spans="1:8" x14ac:dyDescent="0.25">
      <c r="A64" s="5"/>
    </row>
    <row r="71" spans="8:8" x14ac:dyDescent="0.25">
      <c r="H71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2020-09-29T09:09:56Z</cp:lastPrinted>
  <dcterms:created xsi:type="dcterms:W3CDTF">2020-06-30T03:42:56Z</dcterms:created>
  <dcterms:modified xsi:type="dcterms:W3CDTF">2020-10-01T10:49:06Z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