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CB69F456-59C4-4EC5-BBF6-36DC50E96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externalReferences>
    <externalReference r:id="rId3"/>
  </externalReferences>
  <calcPr calcId="191029" calcMode="manual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1" l="1"/>
  <c r="K54" i="1" s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E54" i="1" l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0" i="1"/>
  <c r="G51" i="1"/>
  <c r="G52" i="1"/>
  <c r="G53" i="1"/>
  <c r="G54" i="1"/>
  <c r="G43" i="1" l="1"/>
  <c r="G4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G39" i="1"/>
  <c r="G40" i="1"/>
  <c r="G41" i="1"/>
  <c r="G35" i="1" l="1"/>
  <c r="G36" i="1"/>
  <c r="G37" i="1"/>
  <c r="G38" i="1"/>
  <c r="G30" i="1" l="1"/>
  <c r="G31" i="1"/>
  <c r="G32" i="1"/>
  <c r="G33" i="1"/>
  <c r="G34" i="1"/>
  <c r="G27" i="1" l="1"/>
  <c r="G28" i="1"/>
  <c r="G29" i="1"/>
  <c r="C7" i="1" l="1"/>
  <c r="G26" i="1" l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<sst xmlns="http://schemas.openxmlformats.org/spreadsheetml/2006/main" count="108" uniqueCount="108">
  <si>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</si>
  <si>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</si>
  <si>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</si>
  <si>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</si>
  <si>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</si>
  <si>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</si>
  <si>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</si>
  <si>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</si>
  <si>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</si>
  <si>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</si>
  <si>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</si>
  <si>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</si>
  <si>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</si>
  <si>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</si>
  <si>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</si>
  <si>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</si>
  <si>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</si>
  <si>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</si>
  <si>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</si>
  <si>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</si>
  <si>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</si>
  <si>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</si>
  <si>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</si>
  <si>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</si>
  <si>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</si>
  <si>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</si>
  <si>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</si>
  <si>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</si>
  <si>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</si>
  <si>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</si>
  <si>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</si>
  <si>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</si>
  <si>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</si>
  <si>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</si>
  <si>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</si>
  <si>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</si>
  <si>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</si>
  <si>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</si>
  <si>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</si>
  <si>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</si>
  <si>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</si>
  <si>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</si>
  <si>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</si>
  <si>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</si>
  <si>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</si>
  <si>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</si>
  <si>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</si>
  <si>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</si>
  <si>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</si>
  <si>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</si>
  <si>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</si>
  <si>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</si>
  <si>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</si>
  <si>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</si>
  <si>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</si>
  <si>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</si>
  <si>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</si>
  <si>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</si>
  <si>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</si>
  <si>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</si>
  <si>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</si>
  <si>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</si>
  <si>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</si>
  <si>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</si>
  <si>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</si>
  <si>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</si>
  <si>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</si>
  <si>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</si>
  <si>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</si>
  <si>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</si>
  <si>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</si>
  <si>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</si>
  <si>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</si>
  <si>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</si>
  <si>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</si>
  <si>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</si>
  <si>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</si>
  <si>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</si>
  <si>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</si>
  <si>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</si>
  <si>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</si>
  <si>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</si>
  <si>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</si>
  <si>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</si>
  <si>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</si>
  <si>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</si>
  <si>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</si>
  <si>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</si>
  <si>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</si>
  <si>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</si>
  <si>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</si>
  <si>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</si>
  <si>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</si>
  <si>
    <t>ALGN</t>
  </si>
  <si>
    <t>ALIGN TECHNOLOGY INC</t>
  </si>
  <si>
    <t>PYPL</t>
  </si>
  <si>
    <t>PAYPAL HOLDINGS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</si>
  <si>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</si>
  <si>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</si>
  <si>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</si>
  <si>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</si>
  <si>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</si>
  <si>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</si>
  <si>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</si>
  <si>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</si>
  <si>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SCI Dec31'20 @SGX</t>
  </si>
  <si>
    <t>SOFR1 Nov30'20 @GLOBEX</t>
  </si>
  <si>
    <t>ZQ Nov30'20 @ECBOT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</si>
</sst>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166" fontId="11" fillId="7" borderId="1" xfId="2" applyNumberFormat="1" applyFont="1" applyFill="1" applyBorder="1" applyAlignment="1">
      <alignment vertical="center" wrapText="1"/>
    </xf>
    <xf numFmtId="168" fontId="0" fillId="2" borderId="1" xfId="0" applyNumberFormat="1" applyFont="1" applyFill="1" applyBorder="1"/>
    <xf numFmtId="164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68" fontId="0" fillId="2" borderId="1" xfId="0" applyNumberFormat="1" applyFill="1" applyBorder="1"/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lden%20Horse%20FM\Desktop\IB_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_export"/>
    </sheetNames>
    <sheetDataSet>
      <sheetData sheetId="0">
        <row r="1">
          <cell r="B1" t="str">
            <v>Financial Instrument</v>
          </cell>
          <cell r="F1" t="str">
            <v>Position</v>
          </cell>
        </row>
        <row r="2">
          <cell r="B2" t="str">
            <v>ALGN</v>
          </cell>
          <cell r="F2">
            <v>2668</v>
          </cell>
        </row>
        <row r="3">
          <cell r="B3" t="str">
            <v>CARR</v>
          </cell>
          <cell r="F3">
            <v>45577</v>
          </cell>
        </row>
        <row r="4">
          <cell r="B4" t="str">
            <v>CMG</v>
          </cell>
          <cell r="F4">
            <v>947</v>
          </cell>
        </row>
        <row r="5">
          <cell r="B5" t="str">
            <v>DOCU</v>
          </cell>
          <cell r="F5">
            <v>7394</v>
          </cell>
        </row>
        <row r="6">
          <cell r="B6" t="str">
            <v>FCX</v>
          </cell>
          <cell r="F6">
            <v>44420</v>
          </cell>
        </row>
        <row r="7">
          <cell r="B7" t="str">
            <v>FDX</v>
          </cell>
          <cell r="F7">
            <v>5904</v>
          </cell>
        </row>
        <row r="8">
          <cell r="B8" t="str">
            <v>GPS</v>
          </cell>
          <cell r="F8">
            <v>39535</v>
          </cell>
        </row>
        <row r="9">
          <cell r="B9" t="str">
            <v>IAU</v>
          </cell>
          <cell r="F9">
            <v>141167</v>
          </cell>
        </row>
        <row r="10">
          <cell r="B10" t="str">
            <v>JD</v>
          </cell>
          <cell r="F10">
            <v>19118</v>
          </cell>
        </row>
        <row r="11">
          <cell r="B11" t="str">
            <v>LB</v>
          </cell>
          <cell r="F11">
            <v>23622</v>
          </cell>
        </row>
        <row r="12">
          <cell r="B12" t="str">
            <v>MELI</v>
          </cell>
          <cell r="F12">
            <v>1194</v>
          </cell>
        </row>
        <row r="13">
          <cell r="B13" t="str">
            <v>NVDA</v>
          </cell>
          <cell r="F13">
            <v>3015</v>
          </cell>
        </row>
        <row r="14">
          <cell r="B14" t="str">
            <v>PWR</v>
          </cell>
          <cell r="F14">
            <v>12392</v>
          </cell>
        </row>
        <row r="15">
          <cell r="B15" t="str">
            <v>PYPL</v>
          </cell>
          <cell r="F15">
            <v>8005</v>
          </cell>
        </row>
        <row r="16">
          <cell r="B16" t="str">
            <v>TSLA</v>
          </cell>
          <cell r="F16">
            <v>3850</v>
          </cell>
        </row>
        <row r="17">
          <cell r="B17" t="str">
            <v>WHR</v>
          </cell>
          <cell r="F17">
            <v>4166</v>
          </cell>
        </row>
        <row r="18">
          <cell r="B18" t="str">
            <v>ZM</v>
          </cell>
          <cell r="F18">
            <v>3208</v>
          </cell>
        </row>
        <row r="19">
          <cell r="B19" t="str">
            <v>AH Nov18'20 @LMEOTC</v>
          </cell>
          <cell r="F19">
            <v>3</v>
          </cell>
        </row>
        <row r="20">
          <cell r="B20" t="str">
            <v>BTP Dec08'20 @DTB</v>
          </cell>
          <cell r="F20">
            <v>22</v>
          </cell>
        </row>
        <row r="21">
          <cell r="B21" t="str">
            <v>BTS Dec08'20 @DTB</v>
          </cell>
          <cell r="F21">
            <v>29</v>
          </cell>
        </row>
        <row r="22">
          <cell r="B22" t="str">
            <v>CA Nov18'20 @LMEOTC</v>
          </cell>
          <cell r="F22">
            <v>1</v>
          </cell>
        </row>
        <row r="23">
          <cell r="B23" t="str">
            <v>CGB Dec18'20 @CDE</v>
          </cell>
          <cell r="F23">
            <v>34</v>
          </cell>
        </row>
        <row r="24">
          <cell r="B24" t="str">
            <v>GBX Dec08'20 @DTB</v>
          </cell>
          <cell r="F24">
            <v>15</v>
          </cell>
        </row>
        <row r="25">
          <cell r="B25" t="str">
            <v>GE Dec14'20 @GLOBEX</v>
          </cell>
          <cell r="F25">
            <v>55</v>
          </cell>
        </row>
        <row r="26">
          <cell r="B26" t="str">
            <v>L Dec16'20 @ICEEU</v>
          </cell>
          <cell r="F26">
            <v>85</v>
          </cell>
        </row>
        <row r="27">
          <cell r="B27" t="str">
            <v>NG Dec'20 @NYMEX</v>
          </cell>
          <cell r="F27">
            <v>4</v>
          </cell>
        </row>
        <row r="28">
          <cell r="B28" t="str">
            <v>NI Nov18'20 @LMEOTC</v>
          </cell>
          <cell r="F28">
            <v>1</v>
          </cell>
        </row>
        <row r="29">
          <cell r="B29" t="str">
            <v>PA Dec29'20 @NYMEX</v>
          </cell>
          <cell r="F29">
            <v>1</v>
          </cell>
        </row>
        <row r="30">
          <cell r="B30" t="str">
            <v>RB Dec'20 @NYMEX</v>
          </cell>
          <cell r="F30">
            <v>3</v>
          </cell>
        </row>
        <row r="31">
          <cell r="B31" t="str">
            <v>SCI Dec31'20 @SGX</v>
          </cell>
          <cell r="F31">
            <v>11</v>
          </cell>
        </row>
        <row r="32">
          <cell r="B32" t="str">
            <v>SNLME Nov18'20 @LMEOTC</v>
          </cell>
          <cell r="F32">
            <v>1</v>
          </cell>
        </row>
        <row r="33">
          <cell r="B33" t="str">
            <v>SOFR1 Nov30'20 @GLOBEX</v>
          </cell>
          <cell r="F33">
            <v>33</v>
          </cell>
        </row>
        <row r="34">
          <cell r="B34" t="str">
            <v>SOFR3 Sep'20 @GLOBEX</v>
          </cell>
          <cell r="F34">
            <v>55</v>
          </cell>
        </row>
        <row r="35">
          <cell r="B35" t="str">
            <v>TN Dec21'20 @ECBOT</v>
          </cell>
          <cell r="F35">
            <v>25</v>
          </cell>
        </row>
        <row r="36">
          <cell r="B36" t="str">
            <v>TSR20 Jan'21 @SGX</v>
          </cell>
          <cell r="F36">
            <v>16</v>
          </cell>
        </row>
        <row r="37">
          <cell r="B37" t="str">
            <v>UB Dec21'20 @ECBOT</v>
          </cell>
          <cell r="F37">
            <v>18</v>
          </cell>
        </row>
        <row r="38">
          <cell r="B38" t="str">
            <v>VIX Nov18'20 @CFE</v>
          </cell>
          <cell r="F38">
            <v>24</v>
          </cell>
        </row>
        <row r="39">
          <cell r="B39" t="str">
            <v>ZB Dec21'20 @ECBOT</v>
          </cell>
          <cell r="F39">
            <v>23</v>
          </cell>
        </row>
        <row r="40">
          <cell r="B40" t="str">
            <v>ZF Dec31'20 @ECBOT</v>
          </cell>
          <cell r="F40">
            <v>31</v>
          </cell>
        </row>
        <row r="41">
          <cell r="B41" t="str">
            <v>ZN Dec21'20 @ECBOT</v>
          </cell>
          <cell r="F41">
            <v>28</v>
          </cell>
        </row>
        <row r="42">
          <cell r="B42" t="str">
            <v>ZQ Nov30'20 @ECBOT</v>
          </cell>
          <cell r="F42">
            <v>33</v>
          </cell>
        </row>
        <row r="43">
          <cell r="B43" t="str">
            <v>ZSLME Nov18'20 @LMEOTC</v>
          </cell>
          <cell r="F43">
            <v>2</v>
          </cell>
        </row>
        <row r="44">
          <cell r="B44" t="str">
            <v>ZT Dec31'20 @ECBOT</v>
          </cell>
          <cell r="F44">
            <v>18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15" dataDxfId="13" headerRowBorderDxfId="14" tableBorderDxfId="12" totalsRowBorderDxfId="11">
  <autoFilter ref="A10:H54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2"/>
  <sheetViews>
    <sheetView tabSelected="1" topLeftCell="A44" zoomScale="115" zoomScaleNormal="115" workbookViewId="0">
      <selection activeCell="K55" sqref="K5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48">
        <v>44134</v>
      </c>
      <c r="E1" s="1"/>
      <c r="F1" s="1"/>
      <c r="G1" s="11"/>
      <c r="H1" s="11"/>
    </row>
    <row r="2" spans="1:20" x14ac:dyDescent="0.25">
      <c r="A2" s="58" t="s">
        <v>67</v>
      </c>
      <c r="B2" s="58"/>
      <c r="C2" s="51">
        <v>7.2641829539701499</v>
      </c>
      <c r="E2" s="9"/>
      <c r="F2" s="9"/>
      <c r="G2" s="13"/>
      <c r="H2" s="12"/>
      <c r="K2" s="26"/>
      <c r="P2" s="26"/>
      <c r="S2" s="26"/>
    </row>
    <row r="3" spans="1:20" x14ac:dyDescent="0.25">
      <c r="A3" s="61" t="s">
        <v>68</v>
      </c>
      <c r="B3" s="61"/>
      <c r="C3" s="46">
        <v>1.3171076668830199</v>
      </c>
      <c r="E3" s="9"/>
      <c r="F3" s="9"/>
      <c r="G3" s="13"/>
      <c r="H3" s="12"/>
      <c r="P3" s="26"/>
    </row>
    <row r="4" spans="1:20" x14ac:dyDescent="0.25">
      <c r="A4" s="58" t="s">
        <v>41</v>
      </c>
      <c r="B4" s="58"/>
      <c r="C4" s="52">
        <v>18265044.559999999</v>
      </c>
      <c r="E4" s="9"/>
      <c r="F4" s="9"/>
      <c r="G4" s="10"/>
      <c r="H4" s="10"/>
      <c r="K4" s="26"/>
      <c r="P4" s="26"/>
      <c r="S4" s="26"/>
    </row>
    <row r="5" spans="1:20" x14ac:dyDescent="0.25">
      <c r="A5" s="58" t="s">
        <v>39</v>
      </c>
      <c r="B5" s="58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8" t="s">
        <v>40</v>
      </c>
      <c r="B6" s="58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9" t="s">
        <v>42</v>
      </c>
      <c r="B7" s="59"/>
      <c r="C7" s="47">
        <f>C4+C5-C6</f>
        <v>18265044.559999999</v>
      </c>
      <c r="E7" s="9"/>
      <c r="F7" s="9"/>
      <c r="G7" s="10"/>
      <c r="H7" s="10"/>
      <c r="P7" s="26"/>
    </row>
    <row r="8" spans="1:20" x14ac:dyDescent="0.25">
      <c r="A8" s="60" t="s">
        <v>36</v>
      </c>
      <c r="B8" s="60"/>
      <c r="C8" s="47">
        <f>SUM(G11:G196)</f>
        <v>132680625.34625736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3388</v>
      </c>
      <c r="D11" s="36">
        <v>3015</v>
      </c>
      <c r="E11" s="31">
        <f>Table1[[#This Row],[Current Quantity]]-Table1[[#This Row],[Previous Quantity]]</f>
        <v>-373</v>
      </c>
      <c r="F11" s="38">
        <v>515</v>
      </c>
      <c r="G11" s="32">
        <f>Table1[[#This Row],[Last price]]*Table1[[#This Row],[Current Quantity]]</f>
        <v>1552725</v>
      </c>
      <c r="H11" s="3"/>
      <c r="J11" s="2">
        <f>INDEX([1]IB_export!$F:$F,MATCH(Table1[[#This Row],[IB Ticker]],[1]IB_export!$B:$B,0))</f>
        <v>3015</v>
      </c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9">
        <v>4217</v>
      </c>
      <c r="D12" s="39">
        <v>3850</v>
      </c>
      <c r="E12" s="15">
        <f>Table1[[#This Row],[Current Quantity]]-Table1[[#This Row],[Previous Quantity]]</f>
        <v>-367</v>
      </c>
      <c r="F12" s="53">
        <v>403.35001185676998</v>
      </c>
      <c r="G12" s="34">
        <f>Table1[[#This Row],[Last price]]*Table1[[#This Row],[Current Quantity]]</f>
        <v>1552897.5456485644</v>
      </c>
      <c r="H12" s="3"/>
      <c r="J12" s="2">
        <f>INDEX([1]IB_export!$F:$F,MATCH(Table1[[#This Row],[IB Ticker]],[1]IB_export!$B:$B,0))</f>
        <v>3850</v>
      </c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21283</v>
      </c>
      <c r="D13" s="39">
        <v>19118</v>
      </c>
      <c r="E13" s="15">
        <f>Table1[[#This Row],[Current Quantity]]-Table1[[#This Row],[Previous Quantity]]</f>
        <v>-2165</v>
      </c>
      <c r="F13" s="40">
        <v>81.219987783677098</v>
      </c>
      <c r="G13" s="34">
        <f>Table1[[#This Row],[Last price]]*Table1[[#This Row],[Current Quantity]]</f>
        <v>1552763.7264483387</v>
      </c>
      <c r="H13" s="3"/>
      <c r="J13" s="2">
        <f>INDEX([1]IB_export!$F:$F,MATCH(Table1[[#This Row],[IB Ticker]],[1]IB_export!$B:$B,0))</f>
        <v>19118</v>
      </c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7948</v>
      </c>
      <c r="D14" s="39">
        <v>7394</v>
      </c>
      <c r="E14" s="15">
        <f>Table1[[#This Row],[Current Quantity]]-Table1[[#This Row],[Previous Quantity]]</f>
        <v>-554</v>
      </c>
      <c r="F14" s="40">
        <v>210</v>
      </c>
      <c r="G14" s="34">
        <f>Table1[[#This Row],[Last price]]*Table1[[#This Row],[Current Quantity]]</f>
        <v>1552740</v>
      </c>
      <c r="H14" s="3"/>
      <c r="J14" s="2">
        <f>INDEX([1]IB_export!$F:$F,MATCH(Table1[[#This Row],[IB Ticker]],[1]IB_export!$B:$B,0))</f>
        <v>7394</v>
      </c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3336</v>
      </c>
      <c r="D15" s="39">
        <v>3208</v>
      </c>
      <c r="E15" s="15">
        <f>Table1[[#This Row],[Current Quantity]]-Table1[[#This Row],[Previous Quantity]]</f>
        <v>-128</v>
      </c>
      <c r="F15" s="40">
        <v>484</v>
      </c>
      <c r="G15" s="34">
        <f>Table1[[#This Row],[Last price]]*Table1[[#This Row],[Current Quantity]]</f>
        <v>1552672</v>
      </c>
      <c r="H15" s="3"/>
      <c r="J15" s="2">
        <f>INDEX([1]IB_export!$F:$F,MATCH(Table1[[#This Row],[IB Ticker]],[1]IB_export!$B:$B,0))</f>
        <v>3208</v>
      </c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62" t="s">
        <v>61</v>
      </c>
      <c r="B16" s="62" t="s">
        <v>62</v>
      </c>
      <c r="C16" s="39">
        <v>1362</v>
      </c>
      <c r="D16" s="39">
        <v>1194</v>
      </c>
      <c r="E16" s="15">
        <f>Table1[[#This Row],[Current Quantity]]-Table1[[#This Row],[Previous Quantity]]</f>
        <v>-168</v>
      </c>
      <c r="F16" s="40">
        <v>1300.98017621145</v>
      </c>
      <c r="G16" s="34">
        <f>Table1[[#This Row],[Last price]]*Table1[[#This Row],[Current Quantity]]</f>
        <v>1553370.3303964713</v>
      </c>
      <c r="H16" s="3"/>
      <c r="J16" s="2">
        <f>INDEX([1]IB_export!$F:$F,MATCH(Table1[[#This Row],[IB Ticker]],[1]IB_export!$B:$B,0))</f>
        <v>1194</v>
      </c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62" t="s">
        <v>64</v>
      </c>
      <c r="B17" s="62" t="s">
        <v>63</v>
      </c>
      <c r="C17" s="39">
        <v>6672</v>
      </c>
      <c r="D17" s="39">
        <v>5904</v>
      </c>
      <c r="E17" s="15">
        <f>Table1[[#This Row],[Current Quantity]]-Table1[[#This Row],[Previous Quantity]]</f>
        <v>-768</v>
      </c>
      <c r="F17" s="40">
        <v>263</v>
      </c>
      <c r="G17" s="34">
        <f>Table1[[#This Row],[Last price]]*Table1[[#This Row],[Current Quantity]]</f>
        <v>1552752</v>
      </c>
      <c r="H17" s="3"/>
      <c r="I17" s="2"/>
      <c r="J17" s="2">
        <f>INDEX([1]IB_export!$F:$F,MATCH(Table1[[#This Row],[IB Ticker]],[1]IB_export!$B:$B,0))</f>
        <v>5904</v>
      </c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62" t="s">
        <v>70</v>
      </c>
      <c r="B18" s="62" t="s">
        <v>71</v>
      </c>
      <c r="C18" s="39">
        <v>1038</v>
      </c>
      <c r="D18" s="39">
        <v>947</v>
      </c>
      <c r="E18" s="15">
        <f>Table1[[#This Row],[Current Quantity]]-Table1[[#This Row],[Previous Quantity]]</f>
        <v>-91</v>
      </c>
      <c r="F18" s="40">
        <v>1230.36994219653</v>
      </c>
      <c r="G18" s="34">
        <f>Table1[[#This Row],[Last price]]*Table1[[#This Row],[Current Quantity]]</f>
        <v>1165160.3352601139</v>
      </c>
      <c r="H18" s="3"/>
      <c r="I18" s="2"/>
      <c r="J18" s="2">
        <f>INDEX([1]IB_export!$F:$F,MATCH(Table1[[#This Row],[IB Ticker]],[1]IB_export!$B:$B,0))</f>
        <v>947</v>
      </c>
      <c r="O18" s="33"/>
      <c r="P18" s="33"/>
    </row>
    <row r="19" spans="1:20" x14ac:dyDescent="0.25">
      <c r="A19" s="62" t="s">
        <v>76</v>
      </c>
      <c r="B19" s="62" t="s">
        <v>77</v>
      </c>
      <c r="C19" s="39">
        <v>51415</v>
      </c>
      <c r="D19" s="39">
        <v>44420</v>
      </c>
      <c r="E19" s="15">
        <f>Table1[[#This Row],[Current Quantity]]-Table1[[#This Row],[Previous Quantity]]</f>
        <v>-6995</v>
      </c>
      <c r="F19" s="40">
        <v>17.479996110084599</v>
      </c>
      <c r="G19" s="34">
        <f>Table1[[#This Row],[Last price]]*Table1[[#This Row],[Current Quantity]]</f>
        <v>776461.42720995785</v>
      </c>
      <c r="H19" s="18"/>
      <c r="J19" s="2">
        <f>INDEX([1]IB_export!$F:$F,MATCH(Table1[[#This Row],[IB Ticker]],[1]IB_export!$B:$B,0))</f>
        <v>44420</v>
      </c>
    </row>
    <row r="20" spans="1:20" x14ac:dyDescent="0.25">
      <c r="A20" s="62" t="s">
        <v>85</v>
      </c>
      <c r="B20" s="62" t="s">
        <v>86</v>
      </c>
      <c r="C20" s="39">
        <v>26879</v>
      </c>
      <c r="D20" s="39">
        <v>23622</v>
      </c>
      <c r="E20" s="15">
        <f>Table1[[#This Row],[Current Quantity]]-Table1[[#This Row],[Previous Quantity]]</f>
        <v>-3257</v>
      </c>
      <c r="F20" s="40">
        <v>32.870010045016599</v>
      </c>
      <c r="G20" s="34">
        <f>Table1[[#This Row],[Last price]]*Table1[[#This Row],[Current Quantity]]</f>
        <v>776455.37728338211</v>
      </c>
      <c r="H20" s="18"/>
      <c r="J20" s="2">
        <f>INDEX([1]IB_export!$F:$F,MATCH(Table1[[#This Row],[IB Ticker]],[1]IB_export!$B:$B,0))</f>
        <v>23622</v>
      </c>
    </row>
    <row r="21" spans="1:20" x14ac:dyDescent="0.25">
      <c r="A21" s="62" t="s">
        <v>93</v>
      </c>
      <c r="B21" s="62" t="s">
        <v>94</v>
      </c>
      <c r="C21" s="39">
        <v>2960</v>
      </c>
      <c r="D21" s="39">
        <v>2668</v>
      </c>
      <c r="E21" s="15">
        <f>Table1[[#This Row],[Current Quantity]]-Table1[[#This Row],[Previous Quantity]]</f>
        <v>-292</v>
      </c>
      <c r="F21" s="40">
        <v>436.56993243243198</v>
      </c>
      <c r="G21" s="34">
        <f>Table1[[#This Row],[Last price]]*Table1[[#This Row],[Current Quantity]]</f>
        <v>1164768.5797297286</v>
      </c>
      <c r="H21" s="18"/>
      <c r="J21" s="2">
        <f>INDEX([1]IB_export!$F:$F,MATCH(Table1[[#This Row],[IB Ticker]],[1]IB_export!$B:$B,0))</f>
        <v>2668</v>
      </c>
    </row>
    <row r="22" spans="1:20" x14ac:dyDescent="0.25">
      <c r="A22" s="62" t="s">
        <v>95</v>
      </c>
      <c r="B22" s="62" t="s">
        <v>96</v>
      </c>
      <c r="C22" s="39">
        <v>8924</v>
      </c>
      <c r="D22" s="39">
        <v>8005</v>
      </c>
      <c r="E22" s="15">
        <f>Table1[[#This Row],[Current Quantity]]-Table1[[#This Row],[Previous Quantity]]</f>
        <v>-919</v>
      </c>
      <c r="F22" s="40">
        <v>193.99002689376999</v>
      </c>
      <c r="G22" s="34">
        <f>Table1[[#This Row],[Last price]]*Table1[[#This Row],[Current Quantity]]</f>
        <v>1552890.1652846287</v>
      </c>
      <c r="H22" s="18"/>
      <c r="J22" s="2">
        <f>INDEX([1]IB_export!$F:$F,MATCH(Table1[[#This Row],[IB Ticker]],[1]IB_export!$B:$B,0))</f>
        <v>8005</v>
      </c>
    </row>
    <row r="23" spans="1:20" x14ac:dyDescent="0.25">
      <c r="A23" s="62" t="s">
        <v>97</v>
      </c>
      <c r="B23" s="62" t="s">
        <v>98</v>
      </c>
      <c r="C23" s="39">
        <v>44779</v>
      </c>
      <c r="D23" s="39">
        <v>39535</v>
      </c>
      <c r="E23" s="15">
        <f>Table1[[#This Row],[Current Quantity]]-Table1[[#This Row],[Previous Quantity]]</f>
        <v>-5244</v>
      </c>
      <c r="F23" s="40">
        <v>19.6400098260345</v>
      </c>
      <c r="G23" s="34">
        <f>Table1[[#This Row],[Last price]]*Table1[[#This Row],[Current Quantity]]</f>
        <v>776467.78847227397</v>
      </c>
      <c r="H23" s="18"/>
      <c r="J23" s="2">
        <f>INDEX([1]IB_export!$F:$F,MATCH(Table1[[#This Row],[IB Ticker]],[1]IB_export!$B:$B,0))</f>
        <v>39535</v>
      </c>
    </row>
    <row r="24" spans="1:20" x14ac:dyDescent="0.25">
      <c r="A24" s="62" t="s">
        <v>99</v>
      </c>
      <c r="B24" s="62" t="s">
        <v>100</v>
      </c>
      <c r="C24" s="39">
        <v>52220</v>
      </c>
      <c r="D24" s="39">
        <v>45577</v>
      </c>
      <c r="E24" s="15">
        <f>Table1[[#This Row],[Current Quantity]]-Table1[[#This Row],[Previous Quantity]]</f>
        <v>-6643</v>
      </c>
      <c r="F24" s="40">
        <v>34.069992340099603</v>
      </c>
      <c r="G24" s="55">
        <f>Table1[[#This Row],[Last price]]*Table1[[#This Row],[Current Quantity]]</f>
        <v>1552808.0408847197</v>
      </c>
      <c r="H24" s="18"/>
      <c r="J24" s="2">
        <f>INDEX([1]IB_export!$F:$F,MATCH(Table1[[#This Row],[IB Ticker]],[1]IB_export!$B:$B,0))</f>
        <v>45577</v>
      </c>
    </row>
    <row r="25" spans="1:20" x14ac:dyDescent="0.25">
      <c r="A25" s="62" t="s">
        <v>101</v>
      </c>
      <c r="B25" s="62" t="s">
        <v>102</v>
      </c>
      <c r="C25" s="22">
        <v>4603</v>
      </c>
      <c r="D25" s="3">
        <v>4166</v>
      </c>
      <c r="E25" s="15">
        <f>Table1[[#This Row],[Current Quantity]]-Table1[[#This Row],[Previous Quantity]]</f>
        <v>-437</v>
      </c>
      <c r="F25" s="42">
        <v>186.379969585053</v>
      </c>
      <c r="G25" s="55">
        <f>Table1[[#This Row],[Last price]]*Table1[[#This Row],[Current Quantity]]</f>
        <v>776458.95329133084</v>
      </c>
      <c r="H25" s="18"/>
      <c r="J25" s="2">
        <f>INDEX([1]IB_export!$F:$F,MATCH(Table1[[#This Row],[IB Ticker]],[1]IB_export!$B:$B,0))</f>
        <v>4166</v>
      </c>
    </row>
    <row r="26" spans="1:20" x14ac:dyDescent="0.25">
      <c r="A26" s="62" t="s">
        <v>103</v>
      </c>
      <c r="B26" s="62" t="s">
        <v>104</v>
      </c>
      <c r="C26" s="22">
        <v>14247</v>
      </c>
      <c r="D26" s="3">
        <v>12392</v>
      </c>
      <c r="E26" s="15">
        <f>Table1[[#This Row],[Current Quantity]]-Table1[[#This Row],[Previous Quantity]]</f>
        <v>-1855</v>
      </c>
      <c r="F26" s="42">
        <v>62.659998596195699</v>
      </c>
      <c r="G26" s="55">
        <f>Table1[[#This Row],[Last price]]*Table1[[#This Row],[Current Quantity]]</f>
        <v>776482.70260405715</v>
      </c>
      <c r="H26" s="18"/>
      <c r="J26" s="2">
        <f>INDEX([1]IB_export!$F:$F,MATCH(Table1[[#This Row],[IB Ticker]],[1]IB_export!$B:$B,0))</f>
        <v>12392</v>
      </c>
    </row>
    <row r="27" spans="1:20" x14ac:dyDescent="0.25">
      <c r="A27" s="63" t="s">
        <v>14</v>
      </c>
      <c r="B27" s="64" t="s">
        <v>38</v>
      </c>
      <c r="C27" s="22">
        <v>152538</v>
      </c>
      <c r="D27" s="3">
        <v>141167</v>
      </c>
      <c r="E27" s="15">
        <f>Table1[[#This Row],[Current Quantity]]-Table1[[#This Row],[Previous Quantity]]</f>
        <v>-11371</v>
      </c>
      <c r="F27" s="42">
        <v>17.875001638935899</v>
      </c>
      <c r="G27" s="55">
        <f>Table1[[#This Row],[Last price]]*Table1[[#This Row],[Current Quantity]]</f>
        <v>2523360.3563636639</v>
      </c>
      <c r="H27" s="18"/>
      <c r="J27" s="2">
        <f>INDEX([1]IB_export!$F:$F,MATCH(Table1[[#This Row],[IB Ticker]],[1]IB_export!$B:$B,0))</f>
        <v>141167</v>
      </c>
    </row>
    <row r="28" spans="1:20" x14ac:dyDescent="0.25">
      <c r="A28" s="62"/>
      <c r="B28" s="62"/>
      <c r="C28" s="22"/>
      <c r="D28" s="3"/>
      <c r="E28" s="15">
        <f>Table1[[#This Row],[Current Quantity]]-Table1[[#This Row],[Previous Quantity]]</f>
        <v>0</v>
      </c>
      <c r="F28" s="42"/>
      <c r="G28" s="55">
        <f>Table1[[#This Row],[Last price]]*Table1[[#This Row],[Current Quantity]]</f>
        <v>0</v>
      </c>
      <c r="H28" s="18"/>
      <c r="J28" s="2" t="e">
        <f>INDEX([1]IB_export!$F:$F,MATCH(Table1[[#This Row],[IB Ticker]],[1]IB_export!$B:$B,0))</f>
        <v>#N/A</v>
      </c>
    </row>
    <row r="29" spans="1:20" ht="26.25" x14ac:dyDescent="0.25">
      <c r="A29" s="65" t="s">
        <v>53</v>
      </c>
      <c r="B29" s="66" t="s">
        <v>25</v>
      </c>
      <c r="C29" s="22">
        <v>26</v>
      </c>
      <c r="D29" s="3">
        <v>25</v>
      </c>
      <c r="E29" s="15">
        <f>Table1[[#This Row],[Current Quantity]]-Table1[[#This Row],[Previous Quantity]]</f>
        <v>-1</v>
      </c>
      <c r="F29" s="42">
        <v>157759.961538462</v>
      </c>
      <c r="G29" s="55">
        <f>Table1[[#This Row],[Last price]]*Table1[[#This Row],[Current Quantity]]</f>
        <v>3943999.0384615501</v>
      </c>
      <c r="H29" s="18"/>
      <c r="J29" s="2">
        <f>INDEX([1]IB_export!$F:$F,MATCH(Table1[[#This Row],[IB Ticker]],[1]IB_export!$B:$B,0))</f>
        <v>25</v>
      </c>
    </row>
    <row r="30" spans="1:20" ht="26.25" x14ac:dyDescent="0.25">
      <c r="A30" s="65" t="s">
        <v>54</v>
      </c>
      <c r="B30" s="66" t="s">
        <v>26</v>
      </c>
      <c r="C30" s="18">
        <v>19</v>
      </c>
      <c r="D30" s="18">
        <v>18</v>
      </c>
      <c r="E30" s="54">
        <f>Table1[[#This Row],[Current Quantity]]-Table1[[#This Row],[Previous Quantity]]</f>
        <v>-1</v>
      </c>
      <c r="F30" s="49">
        <v>216331.26315789501</v>
      </c>
      <c r="G30" s="56">
        <f>Table1[[#This Row],[Last price]]*Table1[[#This Row],[Current Quantity]]</f>
        <v>3893962.7368421103</v>
      </c>
      <c r="H30" s="18"/>
      <c r="J30" s="2">
        <f>INDEX([1]IB_export!$F:$F,MATCH(Table1[[#This Row],[IB Ticker]],[1]IB_export!$B:$B,0))</f>
        <v>18</v>
      </c>
    </row>
    <row r="31" spans="1:20" ht="26.25" x14ac:dyDescent="0.25">
      <c r="A31" s="65" t="s">
        <v>55</v>
      </c>
      <c r="B31" s="66" t="s">
        <v>27</v>
      </c>
      <c r="C31" s="22">
        <v>24</v>
      </c>
      <c r="D31" s="3">
        <v>23</v>
      </c>
      <c r="E31" s="15">
        <f>Table1[[#This Row],[Current Quantity]]-Table1[[#This Row],[Previous Quantity]]</f>
        <v>-1</v>
      </c>
      <c r="F31" s="42">
        <v>173114.04166666701</v>
      </c>
      <c r="G31" s="55">
        <f>Table1[[#This Row],[Last price]]*Table1[[#This Row],[Current Quantity]]</f>
        <v>3981622.9583333409</v>
      </c>
      <c r="H31" s="18"/>
      <c r="J31" s="2">
        <f>INDEX([1]IB_export!$F:$F,MATCH(Table1[[#This Row],[IB Ticker]],[1]IB_export!$B:$B,0))</f>
        <v>23</v>
      </c>
    </row>
    <row r="32" spans="1:20" ht="26.25" x14ac:dyDescent="0.25">
      <c r="A32" s="65" t="s">
        <v>56</v>
      </c>
      <c r="B32" s="66" t="s">
        <v>28</v>
      </c>
      <c r="C32" s="22">
        <v>33</v>
      </c>
      <c r="D32" s="3">
        <v>31</v>
      </c>
      <c r="E32" s="15">
        <f>Table1[[#This Row],[Current Quantity]]-Table1[[#This Row],[Previous Quantity]]</f>
        <v>-2</v>
      </c>
      <c r="F32" s="42">
        <v>125668.878787879</v>
      </c>
      <c r="G32" s="55">
        <f>Table1[[#This Row],[Last price]]*Table1[[#This Row],[Current Quantity]]</f>
        <v>3895735.2424242492</v>
      </c>
      <c r="H32" s="18"/>
      <c r="J32" s="2">
        <f>INDEX([1]IB_export!$F:$F,MATCH(Table1[[#This Row],[IB Ticker]],[1]IB_export!$B:$B,0))</f>
        <v>31</v>
      </c>
    </row>
    <row r="33" spans="1:10" ht="26.25" x14ac:dyDescent="0.25">
      <c r="A33" s="65" t="s">
        <v>57</v>
      </c>
      <c r="B33" s="66" t="s">
        <v>29</v>
      </c>
      <c r="C33" s="22">
        <v>30</v>
      </c>
      <c r="D33" s="3">
        <v>28</v>
      </c>
      <c r="E33" s="15">
        <f>Table1[[#This Row],[Current Quantity]]-Table1[[#This Row],[Previous Quantity]]</f>
        <v>-2</v>
      </c>
      <c r="F33" s="42">
        <v>138463.933333333</v>
      </c>
      <c r="G33" s="55">
        <f>Table1[[#This Row],[Last price]]*Table1[[#This Row],[Current Quantity]]</f>
        <v>3876990.133333324</v>
      </c>
      <c r="H33" s="18"/>
      <c r="J33" s="2">
        <f>INDEX([1]IB_export!$F:$F,MATCH(Table1[[#This Row],[IB Ticker]],[1]IB_export!$B:$B,0))</f>
        <v>28</v>
      </c>
    </row>
    <row r="34" spans="1:10" ht="26.25" x14ac:dyDescent="0.25">
      <c r="A34" s="65" t="s">
        <v>51</v>
      </c>
      <c r="B34" s="66" t="s">
        <v>32</v>
      </c>
      <c r="C34" s="22">
        <v>19</v>
      </c>
      <c r="D34" s="3">
        <v>18</v>
      </c>
      <c r="E34" s="15">
        <f>Table1[[#This Row],[Current Quantity]]-Table1[[#This Row],[Previous Quantity]]</f>
        <v>-1</v>
      </c>
      <c r="F34" s="42">
        <v>220856.26315789501</v>
      </c>
      <c r="G34" s="55">
        <f>Table1[[#This Row],[Last price]]*Table1[[#This Row],[Current Quantity]]</f>
        <v>3975412.7368421103</v>
      </c>
      <c r="H34" s="18"/>
      <c r="J34" s="2">
        <f>INDEX([1]IB_export!$F:$F,MATCH(Table1[[#This Row],[IB Ticker]],[1]IB_export!$B:$B,0))</f>
        <v>18</v>
      </c>
    </row>
    <row r="35" spans="1:10" ht="25.5" x14ac:dyDescent="0.25">
      <c r="A35" s="62" t="s">
        <v>50</v>
      </c>
      <c r="B35" s="62" t="s">
        <v>19</v>
      </c>
      <c r="C35" s="18">
        <v>37</v>
      </c>
      <c r="D35" s="18">
        <v>34</v>
      </c>
      <c r="E35" s="54">
        <f>Table1[[#This Row],[Current Quantity]]-Table1[[#This Row],[Previous Quantity]]</f>
        <v>-3</v>
      </c>
      <c r="F35" s="49">
        <v>113509.75675675699</v>
      </c>
      <c r="G35" s="57">
        <f>Table1[[#This Row],[Last price]]*Table1[[#This Row],[Current Quantity]]</f>
        <v>3859331.7297297376</v>
      </c>
      <c r="H35" s="18"/>
      <c r="J35" s="2">
        <f>INDEX([1]IB_export!$F:$F,MATCH(Table1[[#This Row],[IB Ticker]],[1]IB_export!$B:$B,0))</f>
        <v>34</v>
      </c>
    </row>
    <row r="36" spans="1:10" ht="25.5" x14ac:dyDescent="0.25">
      <c r="A36" s="62" t="s">
        <v>58</v>
      </c>
      <c r="B36" s="62" t="s">
        <v>59</v>
      </c>
      <c r="C36" s="22">
        <v>31</v>
      </c>
      <c r="D36" s="3">
        <v>29</v>
      </c>
      <c r="E36" s="15">
        <f>Table1[[#This Row],[Current Quantity]]-Table1[[#This Row],[Previous Quantity]]</f>
        <v>-2</v>
      </c>
      <c r="F36" s="42">
        <v>132820.29032258099</v>
      </c>
      <c r="G36" s="34">
        <f>Table1[[#This Row],[Last price]]*Table1[[#This Row],[Current Quantity]]</f>
        <v>3851788.4193548486</v>
      </c>
      <c r="H36" s="18"/>
      <c r="J36" s="2">
        <f>INDEX([1]IB_export!$F:$F,MATCH(Table1[[#This Row],[IB Ticker]],[1]IB_export!$B:$B,0))</f>
        <v>29</v>
      </c>
    </row>
    <row r="37" spans="1:10" ht="25.5" x14ac:dyDescent="0.25">
      <c r="A37" s="62" t="s">
        <v>72</v>
      </c>
      <c r="B37" s="62" t="s">
        <v>73</v>
      </c>
      <c r="C37" s="22">
        <v>24</v>
      </c>
      <c r="D37" s="3">
        <v>22</v>
      </c>
      <c r="E37" s="15">
        <f>Table1[[#This Row],[Current Quantity]]-Table1[[#This Row],[Previous Quantity]]</f>
        <v>-2</v>
      </c>
      <c r="F37" s="42">
        <v>174723.75</v>
      </c>
      <c r="G37" s="34">
        <f>Table1[[#This Row],[Last price]]*Table1[[#This Row],[Current Quantity]]</f>
        <v>3843922.5</v>
      </c>
      <c r="H37" s="18"/>
      <c r="J37" s="2">
        <f>INDEX([1]IB_export!$F:$F,MATCH(Table1[[#This Row],[IB Ticker]],[1]IB_export!$B:$B,0))</f>
        <v>22</v>
      </c>
    </row>
    <row r="38" spans="1:10" ht="25.5" x14ac:dyDescent="0.25">
      <c r="A38" s="62" t="s">
        <v>74</v>
      </c>
      <c r="B38" s="62" t="s">
        <v>75</v>
      </c>
      <c r="C38" s="22">
        <v>16</v>
      </c>
      <c r="D38" s="3">
        <v>15</v>
      </c>
      <c r="E38" s="15">
        <f>Table1[[#This Row],[Current Quantity]]-Table1[[#This Row],[Previous Quantity]]</f>
        <v>-1</v>
      </c>
      <c r="F38" s="42">
        <v>266698.375</v>
      </c>
      <c r="G38" s="34">
        <f>Table1[[#This Row],[Last price]]*Table1[[#This Row],[Current Quantity]]</f>
        <v>4000475.625</v>
      </c>
      <c r="H38" s="18"/>
      <c r="J38" s="2">
        <f>INDEX([1]IB_export!$F:$F,MATCH(Table1[[#This Row],[IB Ticker]],[1]IB_export!$B:$B,0))</f>
        <v>15</v>
      </c>
    </row>
    <row r="39" spans="1:10" ht="26.25" x14ac:dyDescent="0.25">
      <c r="A39" s="66" t="s">
        <v>107</v>
      </c>
      <c r="B39" s="66" t="s">
        <v>30</v>
      </c>
      <c r="C39" s="18">
        <v>33</v>
      </c>
      <c r="D39" s="18">
        <v>33</v>
      </c>
      <c r="E39" s="54">
        <f>Table1[[#This Row],[Current Quantity]]-Table1[[#This Row],[Previous Quantity]]</f>
        <v>0</v>
      </c>
      <c r="F39" s="49">
        <v>416340.818181818</v>
      </c>
      <c r="G39" s="57">
        <f>Table1[[#This Row],[Last price]]*Table1[[#This Row],[Current Quantity]]</f>
        <v>13739246.999999994</v>
      </c>
      <c r="H39" s="18"/>
      <c r="J39" s="2">
        <f>INDEX([1]IB_export!$F:$F,MATCH(Table1[[#This Row],[IB Ticker]],[1]IB_export!$B:$B,0))</f>
        <v>33</v>
      </c>
    </row>
    <row r="40" spans="1:10" ht="25.5" x14ac:dyDescent="0.25">
      <c r="A40" s="62" t="s">
        <v>65</v>
      </c>
      <c r="B40" s="62" t="s">
        <v>20</v>
      </c>
      <c r="C40" s="22">
        <v>55</v>
      </c>
      <c r="D40" s="3">
        <v>55</v>
      </c>
      <c r="E40" s="15">
        <f>Table1[[#This Row],[Current Quantity]]-Table1[[#This Row],[Previous Quantity]]</f>
        <v>0</v>
      </c>
      <c r="F40" s="42">
        <v>249396.25454545501</v>
      </c>
      <c r="G40" s="34">
        <f>Table1[[#This Row],[Last price]]*Table1[[#This Row],[Current Quantity]]</f>
        <v>13716794.000000026</v>
      </c>
      <c r="H40" s="18"/>
      <c r="J40" s="2">
        <f>INDEX([1]IB_export!$F:$F,MATCH(Table1[[#This Row],[IB Ticker]],[1]IB_export!$B:$B,0))</f>
        <v>55</v>
      </c>
    </row>
    <row r="41" spans="1:10" ht="38.25" x14ac:dyDescent="0.25">
      <c r="A41" s="62" t="s">
        <v>106</v>
      </c>
      <c r="B41" s="62" t="s">
        <v>43</v>
      </c>
      <c r="C41" s="22">
        <v>33</v>
      </c>
      <c r="D41" s="3">
        <v>33</v>
      </c>
      <c r="E41" s="15">
        <f>Table1[[#This Row],[Current Quantity]]-Table1[[#This Row],[Previous Quantity]]</f>
        <v>0</v>
      </c>
      <c r="F41" s="42">
        <v>416360.48484848498</v>
      </c>
      <c r="G41" s="34">
        <f>Table1[[#This Row],[Last price]]*Table1[[#This Row],[Current Quantity]]</f>
        <v>13739896.000000004</v>
      </c>
      <c r="H41" s="18"/>
      <c r="J41" s="2">
        <f>INDEX([1]IB_export!$F:$F,MATCH(Table1[[#This Row],[IB Ticker]],[1]IB_export!$B:$B,0))</f>
        <v>33</v>
      </c>
    </row>
    <row r="42" spans="1:10" ht="38.25" x14ac:dyDescent="0.25">
      <c r="A42" s="62" t="s">
        <v>66</v>
      </c>
      <c r="B42" s="62" t="s">
        <v>44</v>
      </c>
      <c r="C42" s="22">
        <v>55</v>
      </c>
      <c r="D42" s="3">
        <v>55</v>
      </c>
      <c r="E42" s="15">
        <f>Table1[[#This Row],[Current Quantity]]-Table1[[#This Row],[Previous Quantity]]</f>
        <v>0</v>
      </c>
      <c r="F42" s="42">
        <v>249795.4</v>
      </c>
      <c r="G42" s="34">
        <f>Table1[[#This Row],[Last price]]*Table1[[#This Row],[Current Quantity]]</f>
        <v>13738747</v>
      </c>
      <c r="H42" s="18"/>
      <c r="J42" s="2">
        <f>INDEX([1]IB_export!$F:$F,MATCH(Table1[[#This Row],[IB Ticker]],[1]IB_export!$B:$B,0))</f>
        <v>55</v>
      </c>
    </row>
    <row r="43" spans="1:10" ht="25.5" x14ac:dyDescent="0.25">
      <c r="A43" s="62" t="s">
        <v>83</v>
      </c>
      <c r="B43" s="62" t="s">
        <v>60</v>
      </c>
      <c r="C43" s="22">
        <v>85</v>
      </c>
      <c r="D43" s="3">
        <v>85</v>
      </c>
      <c r="E43" s="15">
        <f>Table1[[#This Row],[Current Quantity]]-Table1[[#This Row],[Previous Quantity]]</f>
        <v>0</v>
      </c>
      <c r="F43" s="42">
        <v>161506.70588235301</v>
      </c>
      <c r="G43" s="34">
        <f>Table1[[#This Row],[Last price]]*Table1[[#This Row],[Current Quantity]]</f>
        <v>13728070.000000006</v>
      </c>
      <c r="H43" s="18"/>
      <c r="J43" s="2">
        <f>INDEX([1]IB_export!$F:$F,MATCH(Table1[[#This Row],[IB Ticker]],[1]IB_export!$B:$B,0))</f>
        <v>85</v>
      </c>
    </row>
    <row r="44" spans="1:10" ht="25.5" x14ac:dyDescent="0.25">
      <c r="A44" s="62" t="s">
        <v>78</v>
      </c>
      <c r="B44" s="62" t="s">
        <v>17</v>
      </c>
      <c r="C44" s="18">
        <v>3</v>
      </c>
      <c r="D44" s="18">
        <v>3</v>
      </c>
      <c r="E44" s="67">
        <f>Table1[[#This Row],[Current Quantity]]-Table1[[#This Row],[Previous Quantity]]</f>
        <v>0</v>
      </c>
      <c r="F44" s="49">
        <v>45341.333333333299</v>
      </c>
      <c r="G44" s="57">
        <f>Table1[[#This Row],[Last price]]*Table1[[#This Row],[Current Quantity]]</f>
        <v>136023.99999999988</v>
      </c>
      <c r="H44" s="18"/>
      <c r="J44" s="2">
        <f>INDEX([1]IB_export!$F:$F,MATCH(Table1[[#This Row],[IB Ticker]],[1]IB_export!$B:$B,0))</f>
        <v>3</v>
      </c>
    </row>
    <row r="45" spans="1:10" ht="25.5" x14ac:dyDescent="0.25">
      <c r="A45" s="62" t="s">
        <v>79</v>
      </c>
      <c r="B45" s="62" t="s">
        <v>18</v>
      </c>
      <c r="C45" s="22">
        <v>1</v>
      </c>
      <c r="D45" s="3">
        <v>1</v>
      </c>
      <c r="E45" s="15">
        <f>Table1[[#This Row],[Current Quantity]]-Table1[[#This Row],[Previous Quantity]]</f>
        <v>0</v>
      </c>
      <c r="F45" s="42">
        <v>167992</v>
      </c>
      <c r="G45" s="34">
        <f>Table1[[#This Row],[Last price]]*Table1[[#This Row],[Current Quantity]]</f>
        <v>167992</v>
      </c>
      <c r="H45" s="18"/>
      <c r="J45" s="2">
        <f>INDEX([1]IB_export!$F:$F,MATCH(Table1[[#This Row],[IB Ticker]],[1]IB_export!$B:$B,0))</f>
        <v>1</v>
      </c>
    </row>
    <row r="46" spans="1:10" ht="25.5" x14ac:dyDescent="0.25">
      <c r="A46" s="62" t="s">
        <v>80</v>
      </c>
      <c r="B46" s="62" t="s">
        <v>21</v>
      </c>
      <c r="C46" s="22">
        <v>1</v>
      </c>
      <c r="D46" s="3">
        <v>1</v>
      </c>
      <c r="E46" s="15">
        <f>Table1[[#This Row],[Current Quantity]]-Table1[[#This Row],[Previous Quantity]]</f>
        <v>0</v>
      </c>
      <c r="F46" s="42">
        <v>91349</v>
      </c>
      <c r="G46" s="34">
        <f>Table1[[#This Row],[Last price]]*Table1[[#This Row],[Current Quantity]]</f>
        <v>91349</v>
      </c>
      <c r="H46" s="18"/>
      <c r="J46" s="2">
        <f>INDEX([1]IB_export!$F:$F,MATCH(Table1[[#This Row],[IB Ticker]],[1]IB_export!$B:$B,0))</f>
        <v>1</v>
      </c>
    </row>
    <row r="47" spans="1:10" ht="25.5" x14ac:dyDescent="0.25">
      <c r="A47" s="62" t="s">
        <v>52</v>
      </c>
      <c r="B47" s="62" t="s">
        <v>22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222710</v>
      </c>
      <c r="G47" s="34">
        <f>Table1[[#This Row],[Last price]]*Table1[[#This Row],[Current Quantity]]</f>
        <v>222710</v>
      </c>
      <c r="H47" s="18"/>
      <c r="J47" s="2">
        <f>INDEX([1]IB_export!$F:$F,MATCH(Table1[[#This Row],[IB Ticker]],[1]IB_export!$B:$B,0))</f>
        <v>1</v>
      </c>
    </row>
    <row r="48" spans="1:10" x14ac:dyDescent="0.25">
      <c r="A48" s="62" t="s">
        <v>105</v>
      </c>
      <c r="B48" s="62" t="s">
        <v>23</v>
      </c>
      <c r="C48" s="22">
        <v>12</v>
      </c>
      <c r="D48" s="3">
        <v>11</v>
      </c>
      <c r="E48" s="15">
        <f>Table1[[#This Row],[Current Quantity]]-Table1[[#This Row],[Previous Quantity]]</f>
        <v>-1</v>
      </c>
      <c r="F48" s="42">
        <v>11232.25</v>
      </c>
      <c r="G48" s="34">
        <f>Table1[[#This Row],[Last price]]*Table1[[#This Row],[Current Quantity]]</f>
        <v>123554.75</v>
      </c>
      <c r="H48" s="18"/>
      <c r="J48" s="2">
        <f>INDEX([1]IB_export!$F:$F,MATCH(Table1[[#This Row],[IB Ticker]],[1]IB_export!$B:$B,0))</f>
        <v>11</v>
      </c>
    </row>
    <row r="49" spans="1:11" ht="25.5" x14ac:dyDescent="0.25">
      <c r="A49" s="62" t="s">
        <v>81</v>
      </c>
      <c r="B49" s="62" t="s">
        <v>24</v>
      </c>
      <c r="C49" s="22">
        <v>2</v>
      </c>
      <c r="D49" s="3">
        <v>1</v>
      </c>
      <c r="E49" s="15">
        <f>Table1[[#This Row],[Current Quantity]]-Table1[[#This Row],[Previous Quantity]]</f>
        <v>-1</v>
      </c>
      <c r="F49" s="42">
        <v>88723.5</v>
      </c>
      <c r="G49" s="34">
        <f>Table1[[#This Row],[Last price]]*Table1[[#This Row],[Current Quantity]]</f>
        <v>88723.5</v>
      </c>
      <c r="H49" s="18"/>
      <c r="J49" s="2">
        <f>INDEX([1]IB_export!$F:$F,MATCH(Table1[[#This Row],[IB Ticker]],[1]IB_export!$B:$B,0))</f>
        <v>1</v>
      </c>
    </row>
    <row r="50" spans="1:11" ht="26.25" x14ac:dyDescent="0.25">
      <c r="A50" s="66" t="s">
        <v>82</v>
      </c>
      <c r="B50" s="66" t="s">
        <v>31</v>
      </c>
      <c r="C50" s="22">
        <v>2</v>
      </c>
      <c r="D50" s="3">
        <v>2</v>
      </c>
      <c r="E50" s="15">
        <f>Table1[[#This Row],[Current Quantity]]-Table1[[#This Row],[Previous Quantity]]</f>
        <v>0</v>
      </c>
      <c r="F50" s="42">
        <v>63005.5</v>
      </c>
      <c r="G50" s="34">
        <f>Table1[[#This Row],[Last price]]*Table1[[#This Row],[Current Quantity]]</f>
        <v>126011</v>
      </c>
      <c r="H50" s="18"/>
      <c r="J50" s="2">
        <f>INDEX([1]IB_export!$F:$F,MATCH(Table1[[#This Row],[IB Ticker]],[1]IB_export!$B:$B,0))</f>
        <v>2</v>
      </c>
    </row>
    <row r="51" spans="1:11" ht="25.5" x14ac:dyDescent="0.25">
      <c r="A51" s="62" t="s">
        <v>90</v>
      </c>
      <c r="B51" s="62" t="s">
        <v>87</v>
      </c>
      <c r="C51" s="22">
        <v>4</v>
      </c>
      <c r="D51" s="3">
        <v>4</v>
      </c>
      <c r="E51" s="15">
        <f>Table1[[#This Row],[Current Quantity]]-Table1[[#This Row],[Previous Quantity]]</f>
        <v>0</v>
      </c>
      <c r="F51" s="42">
        <v>33120</v>
      </c>
      <c r="G51" s="34">
        <f>Table1[[#This Row],[Last price]]*Table1[[#This Row],[Current Quantity]]</f>
        <v>132480</v>
      </c>
      <c r="H51" s="18"/>
      <c r="J51" s="2">
        <f>INDEX([1]IB_export!$F:$F,MATCH(Table1[[#This Row],[IB Ticker]],[1]IB_export!$B:$B,0))</f>
        <v>4</v>
      </c>
    </row>
    <row r="52" spans="1:11" x14ac:dyDescent="0.25">
      <c r="A52" s="62" t="s">
        <v>91</v>
      </c>
      <c r="B52" s="62" t="s">
        <v>88</v>
      </c>
      <c r="C52" s="22">
        <v>17</v>
      </c>
      <c r="D52" s="3">
        <v>16</v>
      </c>
      <c r="E52" s="15">
        <f>Table1[[#This Row],[Current Quantity]]-Table1[[#This Row],[Previous Quantity]]</f>
        <v>-1</v>
      </c>
      <c r="F52" s="42">
        <v>7966.3529411764703</v>
      </c>
      <c r="G52" s="34">
        <f>Table1[[#This Row],[Last price]]*Table1[[#This Row],[Current Quantity]]</f>
        <v>127461.64705882352</v>
      </c>
      <c r="H52" s="18"/>
      <c r="J52" s="2">
        <f>INDEX([1]IB_export!$F:$F,MATCH(Table1[[#This Row],[IB Ticker]],[1]IB_export!$B:$B,0))</f>
        <v>16</v>
      </c>
    </row>
    <row r="53" spans="1:11" x14ac:dyDescent="0.25">
      <c r="A53" s="62" t="s">
        <v>92</v>
      </c>
      <c r="B53" s="62" t="s">
        <v>89</v>
      </c>
      <c r="C53" s="22">
        <v>3</v>
      </c>
      <c r="D53" s="3">
        <v>3</v>
      </c>
      <c r="E53" s="15">
        <f>Table1[[#This Row],[Current Quantity]]-Table1[[#This Row],[Previous Quantity]]</f>
        <v>0</v>
      </c>
      <c r="F53" s="42">
        <v>43163.333333333299</v>
      </c>
      <c r="G53" s="34">
        <f>Table1[[#This Row],[Last price]]*Table1[[#This Row],[Current Quantity]]</f>
        <v>129489.9999999999</v>
      </c>
      <c r="H53" s="18"/>
      <c r="J53" s="2">
        <f>INDEX([1]IB_export!$F:$F,MATCH(Table1[[#This Row],[IB Ticker]],[1]IB_export!$B:$B,0))</f>
        <v>3</v>
      </c>
    </row>
    <row r="54" spans="1:11" x14ac:dyDescent="0.25">
      <c r="A54" s="64" t="s">
        <v>84</v>
      </c>
      <c r="B54" s="64" t="s">
        <v>69</v>
      </c>
      <c r="C54" s="22">
        <v>17</v>
      </c>
      <c r="D54" s="3">
        <v>24</v>
      </c>
      <c r="E54" s="15">
        <f>Table1[[#This Row],[Current Quantity]]-Table1[[#This Row],[Previous Quantity]]</f>
        <v>7</v>
      </c>
      <c r="F54" s="42">
        <v>34900</v>
      </c>
      <c r="G54" s="34">
        <f>Table1[[#This Row],[Last price]]*Table1[[#This Row],[Current Quantity]]</f>
        <v>837600</v>
      </c>
      <c r="H54" s="18"/>
      <c r="J54" s="2">
        <f>INDEX([1]IB_export!$F:$F,MATCH(Table1[[#This Row],[IB Ticker]],[1]IB_export!$B:$B,0))</f>
        <v>24</v>
      </c>
      <c r="K54">
        <f>J54-Table1[[#This Row],[Current Quantity]]</f>
        <v>0</v>
      </c>
    </row>
    <row r="55" spans="1:11" x14ac:dyDescent="0.25">
      <c r="A55" s="3"/>
      <c r="B55" s="3"/>
      <c r="C55" s="22"/>
      <c r="D55" s="3"/>
      <c r="E55" s="15"/>
      <c r="F55" s="3"/>
      <c r="G55" s="50"/>
      <c r="H55" s="18"/>
    </row>
    <row r="56" spans="1:11" x14ac:dyDescent="0.25">
      <c r="A56" s="27"/>
      <c r="B56" s="27"/>
      <c r="C56" s="28"/>
      <c r="D56" s="27"/>
      <c r="E56" s="29"/>
      <c r="F56" s="27"/>
      <c r="G56" s="30"/>
      <c r="H56" s="10"/>
    </row>
    <row r="57" spans="1:11" x14ac:dyDescent="0.25">
      <c r="A57" s="4" t="s">
        <v>3</v>
      </c>
      <c r="C57" s="8"/>
      <c r="D57" s="14" t="s">
        <v>10</v>
      </c>
      <c r="E57" s="16"/>
      <c r="F57" s="1"/>
      <c r="G57" s="1"/>
      <c r="H57" s="4" t="s">
        <v>6</v>
      </c>
    </row>
    <row r="58" spans="1:11" x14ac:dyDescent="0.25">
      <c r="A58" s="4" t="s">
        <v>4</v>
      </c>
      <c r="C58" s="8"/>
      <c r="D58" s="14" t="s">
        <v>5</v>
      </c>
      <c r="E58" s="16"/>
      <c r="F58" s="1"/>
      <c r="G58" s="1"/>
      <c r="H58" s="4" t="s">
        <v>7</v>
      </c>
    </row>
    <row r="59" spans="1:11" x14ac:dyDescent="0.25">
      <c r="A59" s="5"/>
      <c r="E59" s="16"/>
      <c r="F59" s="1"/>
      <c r="G59" s="1"/>
    </row>
    <row r="60" spans="1:11" x14ac:dyDescent="0.25">
      <c r="A60" s="6"/>
      <c r="D60" s="6"/>
      <c r="E60" s="16"/>
      <c r="F60" s="1"/>
      <c r="G60" s="1"/>
      <c r="H60" s="7"/>
    </row>
    <row r="62" spans="1:11" x14ac:dyDescent="0.25">
      <c r="A62" s="14"/>
    </row>
    <row r="63" spans="1:11" x14ac:dyDescent="0.25">
      <c r="A63" s="14"/>
    </row>
    <row r="65" spans="1:8" x14ac:dyDescent="0.25">
      <c r="A65" s="5"/>
    </row>
    <row r="72" spans="1:8" x14ac:dyDescent="0.25">
      <c r="H72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2020-10-30T08:37:45Z</cp:lastPrinted>
  <dcterms:created xsi:type="dcterms:W3CDTF">2020-06-30T03:42:56Z</dcterms:created>
  <dcterms:modified xsi:type="dcterms:W3CDTF">2020-11-02T01:58:43Z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