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externalReferences>
    <externalReference r:id="rId3"/>
  </externalReferenc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53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G50" i="1" l="1"/>
  <c r="E44" i="1"/>
  <c r="E45" i="1"/>
  <c r="E46" i="1"/>
  <c r="E47" i="1"/>
  <c r="E48" i="1"/>
  <c r="E49" i="1"/>
  <c r="E50" i="1"/>
  <c r="E51" i="1"/>
  <c r="E52" i="1"/>
  <c r="E53" i="1"/>
  <c r="G44" i="1"/>
  <c r="G45" i="1"/>
  <c r="G46" i="1"/>
  <c r="G47" i="1"/>
  <c r="G48" i="1"/>
  <c r="G49" i="1"/>
  <c r="G51" i="1"/>
  <c r="G52" i="1"/>
  <c r="G53" i="1"/>
  <c r="G43" i="1" l="1"/>
  <c r="G42" i="1"/>
  <c r="E37" i="1"/>
  <c r="E38" i="1"/>
  <c r="E39" i="1"/>
  <c r="E40" i="1"/>
  <c r="E41" i="1"/>
  <c r="E42" i="1"/>
  <c r="E43" i="1"/>
  <c r="G37" i="1"/>
  <c r="G38" i="1"/>
  <c r="G39" i="1"/>
  <c r="G40" i="1"/>
  <c r="G41" i="1"/>
  <c r="E32" i="1" l="1"/>
  <c r="E33" i="1"/>
  <c r="E34" i="1"/>
  <c r="E35" i="1"/>
  <c r="E36" i="1"/>
  <c r="G32" i="1"/>
  <c r="G33" i="1"/>
  <c r="G34" i="1"/>
  <c r="G35" i="1"/>
  <c r="G36" i="1"/>
  <c r="B6" i="1"/>
  <c r="G26" i="1" l="1"/>
  <c r="E26" i="1"/>
  <c r="E27" i="1"/>
  <c r="E28" i="1"/>
  <c r="E29" i="1"/>
  <c r="E30" i="1"/>
  <c r="E31" i="1"/>
  <c r="G27" i="1"/>
  <c r="G28" i="1"/>
  <c r="G29" i="1"/>
  <c r="G30" i="1"/>
  <c r="G31" i="1"/>
  <c r="G10" i="1" l="1"/>
  <c r="E25" i="1"/>
  <c r="G25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<sst xmlns="http://schemas.openxmlformats.org/spreadsheetml/2006/main" count="109" uniqueCount="109">
  <si>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</si>
  <si>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</si>
  <si>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</si>
  <si>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</si>
  <si>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</si>
  <si>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</si>
  <si>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</si>
  <si>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</si>
  <si>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</si>
  <si>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</si>
  <si>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</si>
  <si>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</si>
  <si>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</si>
  <si>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</si>
  <si>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</si>
  <si>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</si>
  <si>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</si>
  <si>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</si>
  <si>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</si>
  <si>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</si>
  <si>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</si>
  <si>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</si>
  <si>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</si>
  <si>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</si>
  <si>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</si>
  <si>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</si>
  <si>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</si>
  <si>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</si>
  <si>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</si>
  <si>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</si>
  <si>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</si>
  <si>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</si>
  <si>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</si>
  <si>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</si>
  <si>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</si>
  <si>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</si>
  <si>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</si>
  <si>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</si>
  <si>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</si>
  <si>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</si>
  <si>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</si>
  <si>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</si>
  <si>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</si>
  <si>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</si>
  <si>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</si>
  <si>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</si>
  <si>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</si>
  <si>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</si>
  <si>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</si>
  <si>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</si>
  <si>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</si>
  <si>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</si>
  <si>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</si>
  <si>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</si>
  <si>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</si>
  <si>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</si>
  <si>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</si>
  <si>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</si>
  <si>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</si>
  <si>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</si>
  <si>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</si>
  <si>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</si>
  <si>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</si>
  <si>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</si>
  <si>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</si>
  <si>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</si>
  <si>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</si>
  <si>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DOCU</t>
  </si>
  <si>
    <t>DOCUSIGN INC</t>
  </si>
  <si>
    <t>MRNA</t>
  </si>
  <si>
    <t>MODERNA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</si>
  <si>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</si>
  <si>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</si>
  <si>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</si>
  <si>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</si>
  <si>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</si>
  <si>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</si>
  <si>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</si>
  <si>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</si>
  <si>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</si>
  <si>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</si>
  <si>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</si>
  <si>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</si>
  <si>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</si>
  <si>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</si>
  <si>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</si>
  <si>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</si>
  <si>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</si>
  <si>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</si>
  <si>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</si>
  <si>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</si>
  <si>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</si>
  <si>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</si>
  <si>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</si>
  <si>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</si>
  <si>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EBAY</t>
  </si>
  <si>
    <t>EBAY INC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</si>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</sst>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10" fontId="0" fillId="0" borderId="0" xfId="0" applyNumberFormat="1"/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lden%20Horse/Desktop/Position%20chec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 check"/>
    </sheetNames>
    <sheetDataSet>
      <sheetData sheetId="0">
        <row r="1">
          <cell r="B1" t="str">
            <v>Financial Instrument</v>
          </cell>
          <cell r="F1" t="str">
            <v>Position</v>
          </cell>
        </row>
        <row r="2">
          <cell r="B2" t="str">
            <v>AAPL</v>
          </cell>
          <cell r="F2">
            <v>4777</v>
          </cell>
        </row>
        <row r="3">
          <cell r="B3" t="str">
            <v>ABMD</v>
          </cell>
          <cell r="F3">
            <v>1049</v>
          </cell>
        </row>
        <row r="4">
          <cell r="B4" t="str">
            <v>AMD</v>
          </cell>
          <cell r="F4">
            <v>6979</v>
          </cell>
        </row>
        <row r="5">
          <cell r="B5" t="str">
            <v>AMZN</v>
          </cell>
          <cell r="F5">
            <v>184</v>
          </cell>
        </row>
        <row r="6">
          <cell r="B6" t="str">
            <v>BRK B</v>
          </cell>
          <cell r="F6">
            <v>2956</v>
          </cell>
        </row>
        <row r="7">
          <cell r="B7" t="str">
            <v>CLX</v>
          </cell>
          <cell r="F7">
            <v>2930</v>
          </cell>
        </row>
        <row r="8">
          <cell r="B8" t="str">
            <v>DOCU</v>
          </cell>
          <cell r="F8">
            <v>1968</v>
          </cell>
        </row>
        <row r="9">
          <cell r="B9" t="str">
            <v>EBAY</v>
          </cell>
          <cell r="F9">
            <v>12015</v>
          </cell>
        </row>
        <row r="10">
          <cell r="B10" t="str">
            <v>IAU</v>
          </cell>
          <cell r="F10">
            <v>78703</v>
          </cell>
        </row>
        <row r="11">
          <cell r="B11" t="str">
            <v>JD</v>
          </cell>
          <cell r="F11">
            <v>7774</v>
          </cell>
        </row>
        <row r="12">
          <cell r="B12" t="str">
            <v>MRNA</v>
          </cell>
          <cell r="F12">
            <v>5111</v>
          </cell>
        </row>
        <row r="13">
          <cell r="B13" t="str">
            <v>NVDA</v>
          </cell>
          <cell r="F13">
            <v>1162</v>
          </cell>
        </row>
        <row r="14">
          <cell r="B14" t="str">
            <v>PYPL</v>
          </cell>
          <cell r="F14">
            <v>3065</v>
          </cell>
        </row>
        <row r="15">
          <cell r="B15" t="str">
            <v>REGN</v>
          </cell>
          <cell r="F15">
            <v>1087</v>
          </cell>
        </row>
        <row r="16">
          <cell r="B16" t="str">
            <v>TSLA</v>
          </cell>
          <cell r="F16">
            <v>1341</v>
          </cell>
        </row>
        <row r="17">
          <cell r="B17" t="str">
            <v>WST</v>
          </cell>
          <cell r="F17">
            <v>2289</v>
          </cell>
        </row>
        <row r="18">
          <cell r="B18" t="str">
            <v>ZM</v>
          </cell>
          <cell r="F18">
            <v>1207</v>
          </cell>
        </row>
        <row r="19">
          <cell r="B19" t="str">
            <v>3KTB Sep15'20 @KSE</v>
          </cell>
          <cell r="F19">
            <v>19</v>
          </cell>
        </row>
        <row r="20">
          <cell r="B20" t="str">
            <v>AH Sep16'20 @LMEOTC</v>
          </cell>
          <cell r="F20">
            <v>2</v>
          </cell>
        </row>
        <row r="21">
          <cell r="B21" t="str">
            <v>BTS Dec08'20 @DTB</v>
          </cell>
          <cell r="F21">
            <v>13</v>
          </cell>
        </row>
        <row r="22">
          <cell r="B22" t="str">
            <v>CA Sep16'20 @LMEOTC</v>
          </cell>
          <cell r="F22">
            <v>1</v>
          </cell>
        </row>
        <row r="23">
          <cell r="B23" t="str">
            <v>CGB Dec18'20 @CDE</v>
          </cell>
          <cell r="F23">
            <v>15</v>
          </cell>
        </row>
        <row r="24">
          <cell r="B24" t="str">
            <v>FLKTB Sep15'20 @KSE</v>
          </cell>
          <cell r="F24">
            <v>16</v>
          </cell>
        </row>
        <row r="25">
          <cell r="B25" t="str">
            <v>GE Sep14'20 @GLOBEX</v>
          </cell>
          <cell r="F25">
            <v>17</v>
          </cell>
        </row>
        <row r="26">
          <cell r="B26" t="str">
            <v>IB Sep30'20 @SNFE</v>
          </cell>
          <cell r="F26">
            <v>24</v>
          </cell>
        </row>
        <row r="27">
          <cell r="B27" t="str">
            <v>IR Dec10'20 @SNFE</v>
          </cell>
          <cell r="F27">
            <v>6</v>
          </cell>
        </row>
        <row r="28">
          <cell r="B28" t="str">
            <v>L Sep16'20 @ICEEU</v>
          </cell>
          <cell r="F28">
            <v>25</v>
          </cell>
        </row>
        <row r="29">
          <cell r="B29" t="str">
            <v>NI Sep16'20 @LMEOTC</v>
          </cell>
          <cell r="F29">
            <v>1</v>
          </cell>
        </row>
        <row r="30">
          <cell r="B30" t="str">
            <v>PA Dec29'20 @NYMEX</v>
          </cell>
          <cell r="F30">
            <v>1</v>
          </cell>
        </row>
        <row r="31">
          <cell r="B31" t="str">
            <v>PB Sep16'20 @LMEOTC</v>
          </cell>
          <cell r="F31">
            <v>1</v>
          </cell>
        </row>
        <row r="32">
          <cell r="B32" t="str">
            <v>PL Oct28'20 @NYMEX</v>
          </cell>
          <cell r="F32">
            <v>1</v>
          </cell>
        </row>
        <row r="33">
          <cell r="B33" t="str">
            <v>SCI Sep30'20 @SGX</v>
          </cell>
          <cell r="F33">
            <v>7</v>
          </cell>
        </row>
        <row r="34">
          <cell r="B34" t="str">
            <v>SI Oct28'20 @NYMEX</v>
          </cell>
          <cell r="F34">
            <v>1</v>
          </cell>
        </row>
        <row r="35">
          <cell r="B35" t="str">
            <v>SNLME Sep16'20 @LMEOTC</v>
          </cell>
          <cell r="F35">
            <v>1</v>
          </cell>
        </row>
        <row r="36">
          <cell r="B36" t="str">
            <v>SOFR1 Sep30'20 @GLOBEX</v>
          </cell>
          <cell r="F36">
            <v>10</v>
          </cell>
        </row>
        <row r="37">
          <cell r="B37" t="str">
            <v>SOFR3 Jun'20 @GLOBEX</v>
          </cell>
          <cell r="F37">
            <v>17</v>
          </cell>
        </row>
        <row r="38">
          <cell r="B38" t="str">
            <v>TN Dec21'20 @ECBOT</v>
          </cell>
          <cell r="F38">
            <v>11</v>
          </cell>
        </row>
        <row r="39">
          <cell r="B39" t="str">
            <v>UB Dec21'20 @ECBOT</v>
          </cell>
          <cell r="F39">
            <v>8</v>
          </cell>
        </row>
        <row r="40">
          <cell r="B40" t="str">
            <v>ZB Dec21'20 @ECBOT</v>
          </cell>
          <cell r="F40">
            <v>10</v>
          </cell>
        </row>
        <row r="41">
          <cell r="B41" t="str">
            <v>ZF Dec31'20 @ECBOT</v>
          </cell>
          <cell r="F41">
            <v>14</v>
          </cell>
        </row>
        <row r="42">
          <cell r="B42" t="str">
            <v>ZN Dec21'20 @ECBOT</v>
          </cell>
          <cell r="F42">
            <v>13</v>
          </cell>
        </row>
        <row r="43">
          <cell r="B43" t="str">
            <v>ZQ Sep30'20 @ECBOT</v>
          </cell>
          <cell r="F43">
            <v>10</v>
          </cell>
        </row>
        <row r="44">
          <cell r="B44" t="str">
            <v>ZSLME Sep16'20 @LMEOTC</v>
          </cell>
          <cell r="F44">
            <v>1</v>
          </cell>
        </row>
        <row r="45">
          <cell r="B45" t="str">
            <v>ZT Dec31'20 @ECBOT</v>
          </cell>
          <cell r="F45">
            <v>8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9:H54" totalsRowCount="1" headerRowDxfId="20" dataDxfId="18" headerRowBorderDxfId="19" tableBorderDxfId="17" totalsRowBorderDxfId="16">
  <autoFilter ref="A9:H53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zoomScale="115" zoomScaleNormal="115" workbookViewId="0">
      <selection activeCell="P20" sqref="P20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44076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6.605100919578895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52</v>
      </c>
      <c r="B3" s="34">
        <v>8976929.2300000004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50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53</v>
      </c>
      <c r="B6" s="34">
        <f>B3+B4-B5</f>
        <v>8976929.2300000004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46</v>
      </c>
      <c r="B7" s="34">
        <f>SUM(G10:G195)</f>
        <v>59293523.512067668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57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15</v>
      </c>
      <c r="B10" s="39" t="s">
        <v>20</v>
      </c>
      <c r="C10" s="40">
        <v>1205</v>
      </c>
      <c r="D10" s="41">
        <v>1162</v>
      </c>
      <c r="E10" s="42">
        <f>Table1[[#This Row],[Current Quantity]]-Table1[[#This Row],[Previous Quantity]]</f>
        <v>-43</v>
      </c>
      <c r="F10" s="43">
        <v>554.79999999999995</v>
      </c>
      <c r="G10" s="44">
        <f>Table1[[#This Row],[Last price]]*Table1[[#This Row],[Current Quantity]]</f>
        <v>644677.6</v>
      </c>
      <c r="H10" s="3"/>
      <c r="J10" s="2">
        <f>INDEX('[1]Position check'!$F:$F,MATCH(Table1[[#This Row],[IB Ticker]],'[1]Position check'!$B:$B,0))</f>
        <v>1162</v>
      </c>
      <c r="K10">
        <f>J10-Table1[[#This Row],[Current Quantity]]</f>
        <v>0</v>
      </c>
      <c r="M10"/>
      <c r="N10"/>
      <c r="O10" s="51"/>
      <c r="P10" s="30"/>
      <c r="Q10"/>
      <c r="R10"/>
      <c r="S10" s="30"/>
      <c r="T10"/>
    </row>
    <row r="11" spans="1:20" s="2" customFormat="1" ht="25.5" x14ac:dyDescent="0.25">
      <c r="A11" s="39" t="s">
        <v>16</v>
      </c>
      <c r="B11" s="39" t="s">
        <v>21</v>
      </c>
      <c r="C11" s="26">
        <v>1047</v>
      </c>
      <c r="D11" s="3">
        <v>1087</v>
      </c>
      <c r="E11" s="19">
        <f>Table1[[#This Row],[Current Quantity]]-Table1[[#This Row],[Previous Quantity]]</f>
        <v>40</v>
      </c>
      <c r="F11" s="46">
        <v>593.06017191977082</v>
      </c>
      <c r="G11" s="45">
        <f>Table1[[#This Row],[Last price]]*Table1[[#This Row],[Current Quantity]]</f>
        <v>644656.40687679092</v>
      </c>
      <c r="H11" s="3"/>
      <c r="J11" s="2">
        <f>INDEX('[1]Position check'!$F:$F,MATCH(Table1[[#This Row],[IB Ticker]],'[1]Position check'!$B:$B,0))</f>
        <v>1087</v>
      </c>
      <c r="K11">
        <f>J11-Table1[[#This Row],[Current Quantity]]</f>
        <v>0</v>
      </c>
      <c r="M11"/>
      <c r="N11"/>
      <c r="O11" s="51"/>
      <c r="P11" s="51"/>
      <c r="Q11"/>
      <c r="R11"/>
      <c r="S11" s="30"/>
      <c r="T11"/>
    </row>
    <row r="12" spans="1:20" s="2" customFormat="1" x14ac:dyDescent="0.25">
      <c r="A12" s="39" t="s">
        <v>17</v>
      </c>
      <c r="B12" s="39" t="s">
        <v>22</v>
      </c>
      <c r="C12" s="26">
        <v>1238</v>
      </c>
      <c r="D12" s="3">
        <v>1341</v>
      </c>
      <c r="E12" s="19">
        <f>Table1[[#This Row],[Current Quantity]]-Table1[[#This Row],[Previous Quantity]]</f>
        <v>103</v>
      </c>
      <c r="F12" s="46">
        <v>480.79967689822291</v>
      </c>
      <c r="G12" s="45">
        <f>Table1[[#This Row],[Last price]]*Table1[[#This Row],[Current Quantity]]</f>
        <v>644752.36672051693</v>
      </c>
      <c r="H12" s="3"/>
      <c r="J12" s="2">
        <f>INDEX('[1]Position check'!$F:$F,MATCH(Table1[[#This Row],[IB Ticker]],'[1]Position check'!$B:$B,0))</f>
        <v>1341</v>
      </c>
      <c r="K12">
        <f>J12-Table1[[#This Row],[Current Quantity]]</f>
        <v>0</v>
      </c>
      <c r="M12"/>
      <c r="N12"/>
      <c r="O12" s="51"/>
      <c r="P12" s="51"/>
      <c r="Q12"/>
      <c r="R12"/>
      <c r="S12" s="30"/>
      <c r="T12"/>
    </row>
    <row r="13" spans="1:20" s="2" customFormat="1" x14ac:dyDescent="0.25">
      <c r="A13" s="39" t="s">
        <v>18</v>
      </c>
      <c r="B13" s="39" t="s">
        <v>47</v>
      </c>
      <c r="C13" s="26">
        <v>8141</v>
      </c>
      <c r="D13" s="3">
        <v>7774</v>
      </c>
      <c r="E13" s="19">
        <f>Table1[[#This Row],[Current Quantity]]-Table1[[#This Row],[Previous Quantity]]</f>
        <v>-367</v>
      </c>
      <c r="F13" s="46">
        <v>82.950006141751629</v>
      </c>
      <c r="G13" s="45">
        <f>Table1[[#This Row],[Last price]]*Table1[[#This Row],[Current Quantity]]</f>
        <v>644853.34774597711</v>
      </c>
      <c r="H13" s="3"/>
      <c r="J13" s="2">
        <f>INDEX('[1]Position check'!$F:$F,MATCH(Table1[[#This Row],[IB Ticker]],'[1]Position check'!$B:$B,0))</f>
        <v>7774</v>
      </c>
      <c r="K13">
        <f>J13-Table1[[#This Row],[Current Quantity]]</f>
        <v>0</v>
      </c>
      <c r="M13"/>
      <c r="N13"/>
      <c r="O13" s="51"/>
      <c r="P13" s="51"/>
      <c r="Q13"/>
      <c r="R13"/>
      <c r="S13" s="30"/>
      <c r="T13"/>
    </row>
    <row r="14" spans="1:20" s="2" customFormat="1" x14ac:dyDescent="0.25">
      <c r="A14" s="39" t="s">
        <v>58</v>
      </c>
      <c r="B14" s="39" t="s">
        <v>59</v>
      </c>
      <c r="C14" s="26">
        <v>2903</v>
      </c>
      <c r="D14" s="3">
        <v>2930</v>
      </c>
      <c r="E14" s="19">
        <f>Table1[[#This Row],[Current Quantity]]-Table1[[#This Row],[Previous Quantity]]</f>
        <v>27</v>
      </c>
      <c r="F14" s="46">
        <v>220.1098863244919</v>
      </c>
      <c r="G14" s="45">
        <f>Table1[[#This Row],[Last price]]*Table1[[#This Row],[Current Quantity]]</f>
        <v>644921.96693076123</v>
      </c>
      <c r="H14" s="3"/>
      <c r="J14" s="2">
        <f>INDEX('[1]Position check'!$F:$F,MATCH(Table1[[#This Row],[IB Ticker]],'[1]Position check'!$B:$B,0))</f>
        <v>2930</v>
      </c>
      <c r="K14">
        <f>J14-Table1[[#This Row],[Current Quantity]]</f>
        <v>0</v>
      </c>
      <c r="M14"/>
      <c r="N14"/>
      <c r="O14" s="51"/>
      <c r="P14" s="51"/>
      <c r="Q14"/>
      <c r="R14"/>
      <c r="S14" s="30"/>
      <c r="T14"/>
    </row>
    <row r="15" spans="1:20" s="2" customFormat="1" x14ac:dyDescent="0.25">
      <c r="A15" s="39" t="s">
        <v>67</v>
      </c>
      <c r="B15" s="39" t="s">
        <v>68</v>
      </c>
      <c r="C15" s="26">
        <v>2682</v>
      </c>
      <c r="D15" s="3">
        <v>1968</v>
      </c>
      <c r="E15" s="19">
        <f>Table1[[#This Row],[Current Quantity]]-Table1[[#This Row],[Previous Quantity]]</f>
        <v>-714</v>
      </c>
      <c r="F15" s="46">
        <v>278.5</v>
      </c>
      <c r="G15" s="45">
        <f>Table1[[#This Row],[Last price]]*Table1[[#This Row],[Current Quantity]]</f>
        <v>548088</v>
      </c>
      <c r="H15" s="3"/>
      <c r="J15" s="2">
        <f>INDEX('[1]Position check'!$F:$F,MATCH(Table1[[#This Row],[IB Ticker]],'[1]Position check'!$B:$B,0))</f>
        <v>1968</v>
      </c>
      <c r="K15">
        <f>J15-Table1[[#This Row],[Current Quantity]]</f>
        <v>0</v>
      </c>
      <c r="M15"/>
      <c r="N15"/>
      <c r="O15" s="51"/>
      <c r="P15" s="51"/>
      <c r="Q15"/>
      <c r="R15"/>
      <c r="S15"/>
      <c r="T15"/>
    </row>
    <row r="16" spans="1:20" s="2" customFormat="1" x14ac:dyDescent="0.25">
      <c r="A16" s="39" t="s">
        <v>69</v>
      </c>
      <c r="B16" s="39" t="s">
        <v>70</v>
      </c>
      <c r="C16" s="26">
        <v>5046</v>
      </c>
      <c r="D16" s="3">
        <v>5111</v>
      </c>
      <c r="E16" s="19">
        <f>Table1[[#This Row],[Current Quantity]]-Table1[[#This Row],[Previous Quantity]]</f>
        <v>65</v>
      </c>
      <c r="F16" s="46">
        <v>63.089972255251688</v>
      </c>
      <c r="G16" s="45">
        <f>Table1[[#This Row],[Last price]]*Table1[[#This Row],[Current Quantity]]</f>
        <v>322452.84819659137</v>
      </c>
      <c r="H16" s="3"/>
      <c r="J16" s="2">
        <f>INDEX('[1]Position check'!$F:$F,MATCH(Table1[[#This Row],[IB Ticker]],'[1]Position check'!$B:$B,0))</f>
        <v>5111</v>
      </c>
      <c r="K16">
        <f>J16-Table1[[#This Row],[Current Quantity]]</f>
        <v>0</v>
      </c>
      <c r="L16"/>
      <c r="M16"/>
      <c r="N16"/>
      <c r="O16" s="51"/>
      <c r="P16" s="51"/>
      <c r="Q16"/>
      <c r="R16"/>
      <c r="S16" s="30"/>
      <c r="T16"/>
    </row>
    <row r="17" spans="1:20" s="2" customFormat="1" ht="22.5" customHeight="1" x14ac:dyDescent="0.25">
      <c r="A17" s="52" t="s">
        <v>71</v>
      </c>
      <c r="B17" s="52" t="s">
        <v>72</v>
      </c>
      <c r="C17" s="26">
        <v>1611</v>
      </c>
      <c r="D17" s="3">
        <v>1207</v>
      </c>
      <c r="E17" s="19">
        <f>Table1[[#This Row],[Current Quantity]]-Table1[[#This Row],[Previous Quantity]]</f>
        <v>-404</v>
      </c>
      <c r="F17" s="46">
        <v>454</v>
      </c>
      <c r="G17" s="45">
        <f>Table1[[#This Row],[Last price]]*Table1[[#This Row],[Current Quantity]]</f>
        <v>547978</v>
      </c>
      <c r="H17" s="3"/>
      <c r="J17" s="2">
        <f>INDEX('[1]Position check'!$F:$F,MATCH(Table1[[#This Row],[IB Ticker]],'[1]Position check'!$B:$B,0))</f>
        <v>1207</v>
      </c>
      <c r="K17">
        <f>J17-Table1[[#This Row],[Current Quantity]]</f>
        <v>0</v>
      </c>
      <c r="L17"/>
      <c r="M17"/>
      <c r="N17"/>
      <c r="O17" s="51"/>
      <c r="P17" s="51"/>
      <c r="Q17"/>
      <c r="R17"/>
      <c r="S17" s="30"/>
      <c r="T17"/>
    </row>
    <row r="18" spans="1:20" s="2" customFormat="1" x14ac:dyDescent="0.25">
      <c r="A18" s="52" t="s">
        <v>77</v>
      </c>
      <c r="B18" s="52" t="s">
        <v>78</v>
      </c>
      <c r="C18" s="26">
        <v>186</v>
      </c>
      <c r="D18" s="3">
        <v>184</v>
      </c>
      <c r="E18" s="19">
        <f>Table1[[#This Row],[Current Quantity]]-Table1[[#This Row],[Previous Quantity]]</f>
        <v>-2</v>
      </c>
      <c r="F18" s="46">
        <v>3513.5</v>
      </c>
      <c r="G18" s="45">
        <f>Table1[[#This Row],[Last price]]*Table1[[#This Row],[Current Quantity]]</f>
        <v>646484</v>
      </c>
      <c r="H18" s="3"/>
      <c r="J18" s="2">
        <f>INDEX('[1]Position check'!$F:$F,MATCH(Table1[[#This Row],[IB Ticker]],'[1]Position check'!$B:$B,0))</f>
        <v>184</v>
      </c>
      <c r="K18">
        <f>J18-Table1[[#This Row],[Current Quantity]]</f>
        <v>0</v>
      </c>
      <c r="L18"/>
      <c r="M18"/>
      <c r="N18"/>
      <c r="O18" s="51"/>
      <c r="P18" s="51"/>
      <c r="Q18"/>
      <c r="R18"/>
      <c r="S18" s="30"/>
      <c r="T18"/>
    </row>
    <row r="19" spans="1:20" s="2" customFormat="1" x14ac:dyDescent="0.25">
      <c r="A19" s="52" t="s">
        <v>79</v>
      </c>
      <c r="B19" s="52" t="s">
        <v>80</v>
      </c>
      <c r="C19" s="26">
        <v>3175</v>
      </c>
      <c r="D19" s="3">
        <v>3065</v>
      </c>
      <c r="E19" s="19">
        <f>Table1[[#This Row],[Current Quantity]]-Table1[[#This Row],[Previous Quantity]]</f>
        <v>-110</v>
      </c>
      <c r="F19" s="45">
        <v>210.4</v>
      </c>
      <c r="G19" s="45">
        <f>Table1[[#This Row],[Last price]]*Table1[[#This Row],[Current Quantity]]</f>
        <v>644876</v>
      </c>
      <c r="H19" s="3"/>
      <c r="J19" s="2">
        <f>INDEX('[1]Position check'!$F:$F,MATCH(Table1[[#This Row],[IB Ticker]],'[1]Position check'!$B:$B,0))</f>
        <v>3065</v>
      </c>
      <c r="K19">
        <f>J19-Table1[[#This Row],[Current Quantity]]</f>
        <v>0</v>
      </c>
      <c r="L19"/>
      <c r="M19"/>
      <c r="N19"/>
      <c r="O19" s="51"/>
      <c r="P19" s="51"/>
      <c r="Q19"/>
      <c r="R19"/>
      <c r="S19"/>
      <c r="T19"/>
    </row>
    <row r="20" spans="1:20" s="23" customFormat="1" ht="25.5" x14ac:dyDescent="0.25">
      <c r="A20" s="52" t="s">
        <v>81</v>
      </c>
      <c r="B20" s="52" t="s">
        <v>82</v>
      </c>
      <c r="C20" s="47">
        <v>2285</v>
      </c>
      <c r="D20" s="48">
        <v>2289</v>
      </c>
      <c r="E20" s="19">
        <f>Table1[[#This Row],[Current Quantity]]-Table1[[#This Row],[Previous Quantity]]</f>
        <v>4</v>
      </c>
      <c r="F20" s="49">
        <v>281.75010940919037</v>
      </c>
      <c r="G20" s="45">
        <f>Table1[[#This Row],[Last price]]*Table1[[#This Row],[Current Quantity]]</f>
        <v>644926.00043763674</v>
      </c>
      <c r="H20" s="3"/>
      <c r="I20" s="2"/>
      <c r="J20" s="2">
        <f>INDEX('[1]Position check'!$F:$F,MATCH(Table1[[#This Row],[IB Ticker]],'[1]Position check'!$B:$B,0))</f>
        <v>2289</v>
      </c>
      <c r="K20">
        <f>J20-Table1[[#This Row],[Current Quantity]]</f>
        <v>0</v>
      </c>
      <c r="L20"/>
      <c r="M20"/>
      <c r="N20"/>
      <c r="O20" s="51"/>
      <c r="P20" s="51"/>
      <c r="Q20"/>
      <c r="R20"/>
      <c r="S20" s="30"/>
      <c r="T20"/>
    </row>
    <row r="21" spans="1:20" x14ac:dyDescent="0.25">
      <c r="A21" s="52" t="s">
        <v>83</v>
      </c>
      <c r="B21" s="52" t="s">
        <v>84</v>
      </c>
      <c r="C21" s="26">
        <v>1054</v>
      </c>
      <c r="D21" s="3">
        <v>1049</v>
      </c>
      <c r="E21" s="19">
        <f>Table1[[#This Row],[Current Quantity]]-Table1[[#This Row],[Previous Quantity]]</f>
        <v>-5</v>
      </c>
      <c r="F21" s="45">
        <v>307.31688804554079</v>
      </c>
      <c r="G21" s="45">
        <f>Table1[[#This Row],[Last price]]*Table1[[#This Row],[Current Quantity]]</f>
        <v>322375.41555977229</v>
      </c>
      <c r="H21" s="22"/>
      <c r="I21" s="2"/>
      <c r="J21" s="2">
        <f>INDEX('[1]Position check'!$F:$F,MATCH(Table1[[#This Row],[IB Ticker]],'[1]Position check'!$B:$B,0))</f>
        <v>1049</v>
      </c>
      <c r="K21">
        <f>J21-Table1[[#This Row],[Current Quantity]]</f>
        <v>0</v>
      </c>
      <c r="O21" s="51"/>
      <c r="P21" s="51"/>
    </row>
    <row r="22" spans="1:20" ht="25.5" x14ac:dyDescent="0.25">
      <c r="A22" s="52" t="s">
        <v>85</v>
      </c>
      <c r="B22" s="52" t="s">
        <v>86</v>
      </c>
      <c r="C22" s="26">
        <v>2959</v>
      </c>
      <c r="D22" s="3">
        <v>2956</v>
      </c>
      <c r="E22" s="19">
        <f>Table1[[#This Row],[Current Quantity]]-Table1[[#This Row],[Previous Quantity]]</f>
        <v>-3</v>
      </c>
      <c r="F22" s="45">
        <v>218.15985130111525</v>
      </c>
      <c r="G22" s="45">
        <f>Table1[[#This Row],[Last price]]*Table1[[#This Row],[Current Quantity]]</f>
        <v>644880.52044609666</v>
      </c>
      <c r="H22" s="22"/>
      <c r="I22" s="2"/>
      <c r="J22" s="2">
        <f>INDEX('[1]Position check'!$F:$F,MATCH(Table1[[#This Row],[IB Ticker]],'[1]Position check'!$B:$B,0))</f>
        <v>2956</v>
      </c>
      <c r="K22">
        <f>J22-Table1[[#This Row],[Current Quantity]]</f>
        <v>0</v>
      </c>
      <c r="O22" s="51"/>
      <c r="P22" s="51"/>
    </row>
    <row r="23" spans="1:20" x14ac:dyDescent="0.25">
      <c r="A23" s="52" t="s">
        <v>87</v>
      </c>
      <c r="B23" s="52" t="s">
        <v>88</v>
      </c>
      <c r="C23" s="26">
        <v>7068</v>
      </c>
      <c r="D23" s="3">
        <v>6979</v>
      </c>
      <c r="E23" s="19">
        <f>Table1[[#This Row],[Current Quantity]]-Table1[[#This Row],[Previous Quantity]]</f>
        <v>-89</v>
      </c>
      <c r="F23" s="45">
        <v>92.399971703452181</v>
      </c>
      <c r="G23" s="45">
        <f>Table1[[#This Row],[Last price]]*Table1[[#This Row],[Current Quantity]]</f>
        <v>644859.40251839277</v>
      </c>
      <c r="H23" s="22"/>
      <c r="J23" s="2">
        <f>INDEX('[1]Position check'!$F:$F,MATCH(Table1[[#This Row],[IB Ticker]],'[1]Position check'!$B:$B,0))</f>
        <v>6979</v>
      </c>
      <c r="K23">
        <f>J23-Table1[[#This Row],[Current Quantity]]</f>
        <v>0</v>
      </c>
      <c r="O23" s="51"/>
      <c r="P23" s="51"/>
    </row>
    <row r="24" spans="1:20" x14ac:dyDescent="0.25">
      <c r="A24" s="52" t="s">
        <v>95</v>
      </c>
      <c r="B24" s="52" t="s">
        <v>96</v>
      </c>
      <c r="C24" s="26">
        <v>11844</v>
      </c>
      <c r="D24" s="3">
        <v>12015</v>
      </c>
      <c r="E24" s="19">
        <f>Table1[[#This Row],[Current Quantity]]-Table1[[#This Row],[Previous Quantity]]</f>
        <v>171</v>
      </c>
      <c r="F24" s="45">
        <v>53.669959473150961</v>
      </c>
      <c r="G24" s="45">
        <f>Table1[[#This Row],[Last price]]*Table1[[#This Row],[Current Quantity]]</f>
        <v>644844.56306990876</v>
      </c>
      <c r="H24" s="22"/>
      <c r="J24" s="2">
        <f>INDEX('[1]Position check'!$F:$F,MATCH(Table1[[#This Row],[IB Ticker]],'[1]Position check'!$B:$B,0))</f>
        <v>12015</v>
      </c>
      <c r="K24">
        <f>J24-Table1[[#This Row],[Current Quantity]]</f>
        <v>0</v>
      </c>
    </row>
    <row r="25" spans="1:20" x14ac:dyDescent="0.25">
      <c r="A25" s="52" t="s">
        <v>97</v>
      </c>
      <c r="B25" s="52" t="s">
        <v>98</v>
      </c>
      <c r="C25" s="26">
        <v>4926</v>
      </c>
      <c r="D25" s="3">
        <v>4777</v>
      </c>
      <c r="E25" s="19">
        <f>Table1[[#This Row],[Current Quantity]]-Table1[[#This Row],[Previous Quantity]]</f>
        <v>-149</v>
      </c>
      <c r="F25" s="45">
        <v>134.99005278116118</v>
      </c>
      <c r="G25" s="45">
        <f>Table1[[#This Row],[Last price]]*Table1[[#This Row],[Current Quantity]]</f>
        <v>644847.48213560693</v>
      </c>
      <c r="H25" s="22"/>
      <c r="J25" s="2">
        <f>INDEX('[1]Position check'!$F:$F,MATCH(Table1[[#This Row],[IB Ticker]],'[1]Position check'!$B:$B,0))</f>
        <v>4777</v>
      </c>
      <c r="K25">
        <f>J25-Table1[[#This Row],[Current Quantity]]</f>
        <v>0</v>
      </c>
    </row>
    <row r="26" spans="1:20" x14ac:dyDescent="0.25">
      <c r="A26" s="50" t="s">
        <v>19</v>
      </c>
      <c r="B26" s="50" t="s">
        <v>48</v>
      </c>
      <c r="C26" s="26">
        <v>80116</v>
      </c>
      <c r="D26" s="3">
        <v>78703</v>
      </c>
      <c r="E26" s="19">
        <f>Table1[[#This Row],[Current Quantity]]-Table1[[#This Row],[Previous Quantity]]</f>
        <v>-1413</v>
      </c>
      <c r="F26" s="45">
        <v>18.819998502171853</v>
      </c>
      <c r="G26" s="45">
        <f>Table1[[#This Row],[Last price]]*Table1[[#This Row],[Current Quantity]]</f>
        <v>1481190.3421164313</v>
      </c>
      <c r="H26" s="22"/>
      <c r="J26" s="2">
        <f>INDEX('[1]Position check'!$F:$F,MATCH(Table1[[#This Row],[IB Ticker]],'[1]Position check'!$B:$B,0))</f>
        <v>78703</v>
      </c>
      <c r="K26">
        <f>J26-Table1[[#This Row],[Current Quantity]]</f>
        <v>0</v>
      </c>
    </row>
    <row r="27" spans="1:20" ht="26.25" x14ac:dyDescent="0.25">
      <c r="A27" s="53" t="s">
        <v>89</v>
      </c>
      <c r="B27" s="54" t="s">
        <v>35</v>
      </c>
      <c r="C27" s="26">
        <v>11</v>
      </c>
      <c r="D27" s="3">
        <v>11</v>
      </c>
      <c r="E27" s="19">
        <f>Table1[[#This Row],[Current Quantity]]-Table1[[#This Row],[Previous Quantity]]</f>
        <v>0</v>
      </c>
      <c r="F27" s="45">
        <v>159646.27272727274</v>
      </c>
      <c r="G27" s="45">
        <f>Table1[[#This Row],[Last price]]*Table1[[#This Row],[Current Quantity]]</f>
        <v>1756109</v>
      </c>
      <c r="H27" s="22"/>
      <c r="J27" s="2">
        <f>INDEX('[1]Position check'!$F:$F,MATCH(Table1[[#This Row],[IB Ticker]],'[1]Position check'!$B:$B,0))</f>
        <v>11</v>
      </c>
      <c r="K27">
        <f>J27-Table1[[#This Row],[Current Quantity]]</f>
        <v>0</v>
      </c>
    </row>
    <row r="28" spans="1:20" ht="26.25" x14ac:dyDescent="0.25">
      <c r="A28" s="53" t="s">
        <v>90</v>
      </c>
      <c r="B28" s="54" t="s">
        <v>36</v>
      </c>
      <c r="C28" s="26">
        <v>8</v>
      </c>
      <c r="D28" s="3">
        <v>8</v>
      </c>
      <c r="E28" s="19">
        <f>Table1[[#This Row],[Current Quantity]]-Table1[[#This Row],[Previous Quantity]]</f>
        <v>0</v>
      </c>
      <c r="F28" s="45">
        <v>221531.25</v>
      </c>
      <c r="G28" s="45">
        <f>Table1[[#This Row],[Last price]]*Table1[[#This Row],[Current Quantity]]</f>
        <v>1772250</v>
      </c>
      <c r="H28" s="22"/>
      <c r="J28" s="2">
        <f>INDEX('[1]Position check'!$F:$F,MATCH(Table1[[#This Row],[IB Ticker]],'[1]Position check'!$B:$B,0))</f>
        <v>8</v>
      </c>
      <c r="K28">
        <f>J28-Table1[[#This Row],[Current Quantity]]</f>
        <v>0</v>
      </c>
    </row>
    <row r="29" spans="1:20" ht="26.25" x14ac:dyDescent="0.25">
      <c r="A29" s="53" t="s">
        <v>91</v>
      </c>
      <c r="B29" s="54" t="s">
        <v>37</v>
      </c>
      <c r="C29" s="26">
        <v>10</v>
      </c>
      <c r="D29" s="3">
        <v>10</v>
      </c>
      <c r="E29" s="19">
        <f>Table1[[#This Row],[Current Quantity]]-Table1[[#This Row],[Previous Quantity]]</f>
        <v>0</v>
      </c>
      <c r="F29" s="45">
        <v>176077.5</v>
      </c>
      <c r="G29" s="45">
        <f>Table1[[#This Row],[Last price]]*Table1[[#This Row],[Current Quantity]]</f>
        <v>1760775</v>
      </c>
      <c r="H29" s="22"/>
      <c r="J29" s="2">
        <f>INDEX('[1]Position check'!$F:$F,MATCH(Table1[[#This Row],[IB Ticker]],'[1]Position check'!$B:$B,0))</f>
        <v>10</v>
      </c>
      <c r="K29">
        <f>J29-Table1[[#This Row],[Current Quantity]]</f>
        <v>0</v>
      </c>
    </row>
    <row r="30" spans="1:20" ht="26.25" x14ac:dyDescent="0.25">
      <c r="A30" s="53" t="s">
        <v>92</v>
      </c>
      <c r="B30" s="54" t="s">
        <v>38</v>
      </c>
      <c r="C30" s="26">
        <v>14</v>
      </c>
      <c r="D30" s="3">
        <v>14</v>
      </c>
      <c r="E30" s="19">
        <f>Table1[[#This Row],[Current Quantity]]-Table1[[#This Row],[Previous Quantity]]</f>
        <v>0</v>
      </c>
      <c r="F30" s="45">
        <v>126039.07142857143</v>
      </c>
      <c r="G30" s="45">
        <f>Table1[[#This Row],[Last price]]*Table1[[#This Row],[Current Quantity]]</f>
        <v>1764547</v>
      </c>
      <c r="H30" s="22"/>
      <c r="J30" s="2">
        <f>INDEX('[1]Position check'!$F:$F,MATCH(Table1[[#This Row],[IB Ticker]],'[1]Position check'!$B:$B,0))</f>
        <v>14</v>
      </c>
      <c r="K30">
        <f>J30-Table1[[#This Row],[Current Quantity]]</f>
        <v>0</v>
      </c>
    </row>
    <row r="31" spans="1:20" ht="26.25" x14ac:dyDescent="0.25">
      <c r="A31" s="53" t="s">
        <v>93</v>
      </c>
      <c r="B31" s="54" t="s">
        <v>39</v>
      </c>
      <c r="C31" s="26">
        <v>13</v>
      </c>
      <c r="D31" s="3">
        <v>13</v>
      </c>
      <c r="E31" s="19">
        <f>Table1[[#This Row],[Current Quantity]]-Table1[[#This Row],[Previous Quantity]]</f>
        <v>0</v>
      </c>
      <c r="F31" s="45">
        <v>139376.15384615384</v>
      </c>
      <c r="G31" s="45">
        <f>Table1[[#This Row],[Last price]]*Table1[[#This Row],[Current Quantity]]</f>
        <v>1811890</v>
      </c>
      <c r="H31" s="22"/>
      <c r="J31" s="2">
        <f>INDEX('[1]Position check'!$F:$F,MATCH(Table1[[#This Row],[IB Ticker]],'[1]Position check'!$B:$B,0))</f>
        <v>13</v>
      </c>
      <c r="K31">
        <f>J31-Table1[[#This Row],[Current Quantity]]</f>
        <v>0</v>
      </c>
    </row>
    <row r="32" spans="1:20" ht="26.25" x14ac:dyDescent="0.25">
      <c r="A32" s="53" t="s">
        <v>74</v>
      </c>
      <c r="B32" s="54" t="s">
        <v>42</v>
      </c>
      <c r="C32" s="26">
        <v>8</v>
      </c>
      <c r="D32" s="3">
        <v>8</v>
      </c>
      <c r="E32" s="19">
        <f>Table1[[#This Row],[Current Quantity]]-Table1[[#This Row],[Previous Quantity]]</f>
        <v>0</v>
      </c>
      <c r="F32" s="45">
        <v>220933.125</v>
      </c>
      <c r="G32" s="45">
        <f>Table1[[#This Row],[Last price]]*Table1[[#This Row],[Current Quantity]]</f>
        <v>1767465</v>
      </c>
      <c r="H32" s="22"/>
      <c r="J32" s="2">
        <f>INDEX('[1]Position check'!$F:$F,MATCH(Table1[[#This Row],[IB Ticker]],'[1]Position check'!$B:$B,0))</f>
        <v>8</v>
      </c>
      <c r="K32">
        <f>J32-Table1[[#This Row],[Current Quantity]]</f>
        <v>0</v>
      </c>
    </row>
    <row r="33" spans="1:11" ht="25.5" x14ac:dyDescent="0.25">
      <c r="A33" s="52" t="s">
        <v>12</v>
      </c>
      <c r="B33" s="52" t="s">
        <v>23</v>
      </c>
      <c r="C33" s="26">
        <v>19</v>
      </c>
      <c r="D33" s="3">
        <v>19</v>
      </c>
      <c r="E33" s="19">
        <f>Table1[[#This Row],[Current Quantity]]-Table1[[#This Row],[Previous Quantity]]</f>
        <v>0</v>
      </c>
      <c r="F33" s="45">
        <v>94230.578947368427</v>
      </c>
      <c r="G33" s="45">
        <f>Table1[[#This Row],[Last price]]*Table1[[#This Row],[Current Quantity]]</f>
        <v>1790381</v>
      </c>
      <c r="H33" s="22"/>
      <c r="J33" s="2">
        <f>INDEX('[1]Position check'!$F:$F,MATCH(Table1[[#This Row],[IB Ticker]],'[1]Position check'!$B:$B,0))</f>
        <v>19</v>
      </c>
      <c r="K33">
        <f>J33-Table1[[#This Row],[Current Quantity]]</f>
        <v>0</v>
      </c>
    </row>
    <row r="34" spans="1:11" ht="25.5" x14ac:dyDescent="0.25">
      <c r="A34" s="52" t="s">
        <v>73</v>
      </c>
      <c r="B34" s="52" t="s">
        <v>26</v>
      </c>
      <c r="C34" s="26">
        <v>16</v>
      </c>
      <c r="D34" s="3">
        <v>15</v>
      </c>
      <c r="E34" s="19">
        <f>Table1[[#This Row],[Current Quantity]]-Table1[[#This Row],[Previous Quantity]]</f>
        <v>-1</v>
      </c>
      <c r="F34" s="45">
        <v>116086.6875</v>
      </c>
      <c r="G34" s="45">
        <f>Table1[[#This Row],[Last price]]*Table1[[#This Row],[Current Quantity]]</f>
        <v>1741300.3125</v>
      </c>
      <c r="H34" s="22"/>
      <c r="J34" s="2">
        <f>INDEX('[1]Position check'!$F:$F,MATCH(Table1[[#This Row],[IB Ticker]],'[1]Position check'!$B:$B,0))</f>
        <v>15</v>
      </c>
      <c r="K34">
        <f>J34-Table1[[#This Row],[Current Quantity]]</f>
        <v>0</v>
      </c>
    </row>
    <row r="35" spans="1:11" ht="25.5" x14ac:dyDescent="0.25">
      <c r="A35" s="52" t="s">
        <v>13</v>
      </c>
      <c r="B35" s="52" t="s">
        <v>27</v>
      </c>
      <c r="C35" s="26">
        <v>16</v>
      </c>
      <c r="D35" s="3">
        <v>16</v>
      </c>
      <c r="E35" s="19">
        <f>Table1[[#This Row],[Current Quantity]]-Table1[[#This Row],[Previous Quantity]]</f>
        <v>0</v>
      </c>
      <c r="F35" s="45">
        <v>111291.25</v>
      </c>
      <c r="G35" s="45">
        <f>Table1[[#This Row],[Last price]]*Table1[[#This Row],[Current Quantity]]</f>
        <v>1780660</v>
      </c>
      <c r="H35" s="22"/>
      <c r="J35" s="2">
        <f>INDEX('[1]Position check'!$F:$F,MATCH(Table1[[#This Row],[IB Ticker]],'[1]Position check'!$B:$B,0))</f>
        <v>16</v>
      </c>
      <c r="K35">
        <f>J35-Table1[[#This Row],[Current Quantity]]</f>
        <v>0</v>
      </c>
    </row>
    <row r="36" spans="1:11" ht="25.5" x14ac:dyDescent="0.25">
      <c r="A36" s="52" t="s">
        <v>100</v>
      </c>
      <c r="B36" s="52" t="s">
        <v>101</v>
      </c>
      <c r="C36" s="26">
        <v>14</v>
      </c>
      <c r="D36" s="3">
        <v>13</v>
      </c>
      <c r="E36" s="19">
        <f>Table1[[#This Row],[Current Quantity]]-Table1[[#This Row],[Previous Quantity]]</f>
        <v>-1</v>
      </c>
      <c r="F36" s="45">
        <v>134464.42857142858</v>
      </c>
      <c r="G36" s="45">
        <f>Table1[[#This Row],[Last price]]*Table1[[#This Row],[Current Quantity]]</f>
        <v>1748037.5714285716</v>
      </c>
      <c r="H36" s="22"/>
      <c r="J36" s="2">
        <f>INDEX('[1]Position check'!$F:$F,MATCH(Table1[[#This Row],[IB Ticker]],'[1]Position check'!$B:$B,0))</f>
        <v>13</v>
      </c>
      <c r="K36">
        <f>J36-Table1[[#This Row],[Current Quantity]]</f>
        <v>0</v>
      </c>
    </row>
    <row r="37" spans="1:11" ht="26.25" x14ac:dyDescent="0.25">
      <c r="A37" s="54" t="s">
        <v>94</v>
      </c>
      <c r="B37" s="54" t="s">
        <v>40</v>
      </c>
      <c r="C37" s="26">
        <v>10</v>
      </c>
      <c r="D37" s="3">
        <v>10</v>
      </c>
      <c r="E37" s="19">
        <f>Table1[[#This Row],[Current Quantity]]-Table1[[#This Row],[Previous Quantity]]</f>
        <v>0</v>
      </c>
      <c r="F37" s="45">
        <v>416368.3</v>
      </c>
      <c r="G37" s="45">
        <f>Table1[[#This Row],[Last price]]*Table1[[#This Row],[Current Quantity]]</f>
        <v>4163683</v>
      </c>
      <c r="H37" s="22"/>
      <c r="J37" s="2">
        <f>INDEX('[1]Position check'!$F:$F,MATCH(Table1[[#This Row],[IB Ticker]],'[1]Position check'!$B:$B,0))</f>
        <v>10</v>
      </c>
      <c r="K37">
        <f>J37-Table1[[#This Row],[Current Quantity]]</f>
        <v>0</v>
      </c>
    </row>
    <row r="38" spans="1:11" ht="25.5" x14ac:dyDescent="0.25">
      <c r="A38" s="52" t="s">
        <v>60</v>
      </c>
      <c r="B38" s="52" t="s">
        <v>28</v>
      </c>
      <c r="C38" s="26">
        <v>17</v>
      </c>
      <c r="D38" s="3">
        <v>17</v>
      </c>
      <c r="E38" s="19">
        <f>Table1[[#This Row],[Current Quantity]]-Table1[[#This Row],[Previous Quantity]]</f>
        <v>0</v>
      </c>
      <c r="F38" s="45">
        <v>249406.5294117647</v>
      </c>
      <c r="G38" s="45">
        <f>Table1[[#This Row],[Last price]]*Table1[[#This Row],[Current Quantity]]</f>
        <v>4239911</v>
      </c>
      <c r="H38" s="22"/>
      <c r="J38" s="2">
        <f>INDEX('[1]Position check'!$F:$F,MATCH(Table1[[#This Row],[IB Ticker]],'[1]Position check'!$B:$B,0))</f>
        <v>17</v>
      </c>
      <c r="K38">
        <f>J38-Table1[[#This Row],[Current Quantity]]</f>
        <v>0</v>
      </c>
    </row>
    <row r="39" spans="1:11" ht="38.25" x14ac:dyDescent="0.25">
      <c r="A39" s="52" t="s">
        <v>99</v>
      </c>
      <c r="B39" s="52" t="s">
        <v>54</v>
      </c>
      <c r="C39" s="26">
        <v>10</v>
      </c>
      <c r="D39" s="3">
        <v>10</v>
      </c>
      <c r="E39" s="19">
        <f>Table1[[#This Row],[Current Quantity]]-Table1[[#This Row],[Previous Quantity]]</f>
        <v>0</v>
      </c>
      <c r="F39" s="45">
        <v>416392.1</v>
      </c>
      <c r="G39" s="45">
        <f>Table1[[#This Row],[Last price]]*Table1[[#This Row],[Current Quantity]]</f>
        <v>4163921</v>
      </c>
      <c r="H39" s="22"/>
      <c r="J39" s="2">
        <f>INDEX('[1]Position check'!$F:$F,MATCH(Table1[[#This Row],[IB Ticker]],'[1]Position check'!$B:$B,0))</f>
        <v>10</v>
      </c>
      <c r="K39">
        <f>J39-Table1[[#This Row],[Current Quantity]]</f>
        <v>0</v>
      </c>
    </row>
    <row r="40" spans="1:11" ht="38.25" x14ac:dyDescent="0.25">
      <c r="A40" s="52" t="s">
        <v>55</v>
      </c>
      <c r="B40" s="52" t="s">
        <v>56</v>
      </c>
      <c r="C40" s="26">
        <v>17</v>
      </c>
      <c r="D40" s="3">
        <v>17</v>
      </c>
      <c r="E40" s="19">
        <f>Table1[[#This Row],[Current Quantity]]-Table1[[#This Row],[Previous Quantity]]</f>
        <v>0</v>
      </c>
      <c r="F40" s="45">
        <v>249776</v>
      </c>
      <c r="G40" s="45">
        <f>Table1[[#This Row],[Last price]]*Table1[[#This Row],[Current Quantity]]</f>
        <v>4246192</v>
      </c>
      <c r="H40" s="22"/>
      <c r="J40" s="2">
        <f>INDEX('[1]Position check'!$F:$F,MATCH(Table1[[#This Row],[IB Ticker]],'[1]Position check'!$B:$B,0))</f>
        <v>17</v>
      </c>
      <c r="K40">
        <f>J40-Table1[[#This Row],[Current Quantity]]</f>
        <v>0</v>
      </c>
    </row>
    <row r="41" spans="1:11" ht="25.5" x14ac:dyDescent="0.25">
      <c r="A41" s="52" t="s">
        <v>102</v>
      </c>
      <c r="B41" s="52" t="s">
        <v>103</v>
      </c>
      <c r="C41" s="26">
        <v>26</v>
      </c>
      <c r="D41" s="3">
        <v>25</v>
      </c>
      <c r="E41" s="19">
        <f>Table1[[#This Row],[Current Quantity]]-Table1[[#This Row],[Previous Quantity]]</f>
        <v>-1</v>
      </c>
      <c r="F41" s="45">
        <v>167111.88461538462</v>
      </c>
      <c r="G41" s="45">
        <f>Table1[[#This Row],[Last price]]*Table1[[#This Row],[Current Quantity]]</f>
        <v>4177797.1153846155</v>
      </c>
      <c r="H41" s="22"/>
      <c r="J41" s="2">
        <f>INDEX('[1]Position check'!$F:$F,MATCH(Table1[[#This Row],[IB Ticker]],'[1]Position check'!$B:$B,0))</f>
        <v>25</v>
      </c>
      <c r="K41">
        <f>J41-Table1[[#This Row],[Current Quantity]]</f>
        <v>0</v>
      </c>
    </row>
    <row r="42" spans="1:11" x14ac:dyDescent="0.25">
      <c r="A42" s="52" t="s">
        <v>104</v>
      </c>
      <c r="B42" s="52" t="s">
        <v>105</v>
      </c>
      <c r="C42" s="26">
        <v>24</v>
      </c>
      <c r="D42" s="3">
        <v>23</v>
      </c>
      <c r="E42" s="19">
        <f>Table1[[#This Row],[Current Quantity]]-Table1[[#This Row],[Previous Quantity]]</f>
        <v>-1</v>
      </c>
      <c r="F42" s="45">
        <v>181352.75</v>
      </c>
      <c r="G42" s="45">
        <f>Table1[[#This Row],[Last price]]*Table1[[#This Row],[Current Quantity]]</f>
        <v>4171113.25</v>
      </c>
      <c r="H42" s="22"/>
      <c r="J42" s="2">
        <f>INDEX('[1]Position check'!$F:$F,MATCH(Table1[[#This Row],[IB Ticker]],'[1]Position check'!$B:$B,0))</f>
        <v>24</v>
      </c>
      <c r="K42">
        <f>J42-Table1[[#This Row],[Current Quantity]]</f>
        <v>1</v>
      </c>
    </row>
    <row r="43" spans="1:11" x14ac:dyDescent="0.25">
      <c r="A43" s="52" t="s">
        <v>106</v>
      </c>
      <c r="B43" s="52" t="s">
        <v>107</v>
      </c>
      <c r="C43" s="26">
        <v>6</v>
      </c>
      <c r="D43" s="3">
        <v>6</v>
      </c>
      <c r="E43" s="19">
        <f>Table1[[#This Row],[Current Quantity]]-Table1[[#This Row],[Previous Quantity]]</f>
        <v>0</v>
      </c>
      <c r="F43" s="45">
        <v>736139.83333333337</v>
      </c>
      <c r="G43" s="45">
        <f>Table1[[#This Row],[Last price]]*Table1[[#This Row],[Current Quantity]]</f>
        <v>4416839</v>
      </c>
      <c r="H43" s="22"/>
      <c r="J43" s="2">
        <f>INDEX('[1]Position check'!$F:$F,MATCH(Table1[[#This Row],[IB Ticker]],'[1]Position check'!$B:$B,0))</f>
        <v>6</v>
      </c>
      <c r="K43">
        <f>J43-Table1[[#This Row],[Current Quantity]]</f>
        <v>0</v>
      </c>
    </row>
    <row r="44" spans="1:11" ht="25.5" x14ac:dyDescent="0.25">
      <c r="A44" s="52" t="s">
        <v>61</v>
      </c>
      <c r="B44" s="52" t="s">
        <v>24</v>
      </c>
      <c r="C44" s="26">
        <v>2</v>
      </c>
      <c r="D44" s="3">
        <v>2</v>
      </c>
      <c r="E44" s="19">
        <f>Table1[[#This Row],[Current Quantity]]-Table1[[#This Row],[Previous Quantity]]</f>
        <v>0</v>
      </c>
      <c r="F44" s="45">
        <v>44829.5</v>
      </c>
      <c r="G44" s="45">
        <f>Table1[[#This Row],[Last price]]*Table1[[#This Row],[Current Quantity]]</f>
        <v>89659</v>
      </c>
      <c r="H44" s="22"/>
      <c r="J44" s="2">
        <f>INDEX('[1]Position check'!$F:$F,MATCH(Table1[[#This Row],[IB Ticker]],'[1]Position check'!$B:$B,0))</f>
        <v>2</v>
      </c>
      <c r="K44">
        <f>J44-Table1[[#This Row],[Current Quantity]]</f>
        <v>0</v>
      </c>
    </row>
    <row r="45" spans="1:11" ht="25.5" x14ac:dyDescent="0.25">
      <c r="A45" s="52" t="s">
        <v>62</v>
      </c>
      <c r="B45" s="52" t="s">
        <v>25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167967</v>
      </c>
      <c r="G45" s="45">
        <f>Table1[[#This Row],[Last price]]*Table1[[#This Row],[Current Quantity]]</f>
        <v>167967</v>
      </c>
      <c r="H45" s="22"/>
      <c r="J45" s="2">
        <f>INDEX('[1]Position check'!$F:$F,MATCH(Table1[[#This Row],[IB Ticker]],'[1]Position check'!$B:$B,0))</f>
        <v>1</v>
      </c>
      <c r="K45">
        <f>J45-Table1[[#This Row],[Current Quantity]]</f>
        <v>0</v>
      </c>
    </row>
    <row r="46" spans="1:11" ht="25.5" x14ac:dyDescent="0.25">
      <c r="A46" s="52" t="s">
        <v>63</v>
      </c>
      <c r="B46" s="52" t="s">
        <v>29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45">
        <v>93671</v>
      </c>
      <c r="G46" s="45">
        <f>Table1[[#This Row],[Last price]]*Table1[[#This Row],[Current Quantity]]</f>
        <v>93671</v>
      </c>
      <c r="H46" s="22"/>
      <c r="J46" s="2">
        <f>INDEX('[1]Position check'!$F:$F,MATCH(Table1[[#This Row],[IB Ticker]],'[1]Position check'!$B:$B,0))</f>
        <v>1</v>
      </c>
      <c r="K46">
        <f>J46-Table1[[#This Row],[Current Quantity]]</f>
        <v>0</v>
      </c>
    </row>
    <row r="47" spans="1:11" ht="25.5" x14ac:dyDescent="0.25">
      <c r="A47" s="52" t="s">
        <v>75</v>
      </c>
      <c r="B47" s="52" t="s">
        <v>30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229155</v>
      </c>
      <c r="G47" s="45">
        <f>Table1[[#This Row],[Last price]]*Table1[[#This Row],[Current Quantity]]</f>
        <v>229155</v>
      </c>
      <c r="H47" s="22"/>
      <c r="J47" s="2">
        <f>INDEX('[1]Position check'!$F:$F,MATCH(Table1[[#This Row],[IB Ticker]],'[1]Position check'!$B:$B,0))</f>
        <v>1</v>
      </c>
      <c r="K47">
        <f>J47-Table1[[#This Row],[Current Quantity]]</f>
        <v>0</v>
      </c>
    </row>
    <row r="48" spans="1:11" ht="25.5" x14ac:dyDescent="0.25">
      <c r="A48" s="52" t="s">
        <v>64</v>
      </c>
      <c r="B48" s="52" t="s">
        <v>31</v>
      </c>
      <c r="C48" s="26">
        <v>1</v>
      </c>
      <c r="D48" s="3">
        <v>1</v>
      </c>
      <c r="E48" s="19">
        <f>Table1[[#This Row],[Current Quantity]]-Table1[[#This Row],[Previous Quantity]]</f>
        <v>0</v>
      </c>
      <c r="F48" s="45">
        <v>48871</v>
      </c>
      <c r="G48" s="45">
        <f>Table1[[#This Row],[Last price]]*Table1[[#This Row],[Current Quantity]]</f>
        <v>48871</v>
      </c>
      <c r="H48" s="22"/>
      <c r="J48" s="2">
        <f>INDEX('[1]Position check'!$F:$F,MATCH(Table1[[#This Row],[IB Ticker]],'[1]Position check'!$B:$B,0))</f>
        <v>1</v>
      </c>
      <c r="K48">
        <f>J48-Table1[[#This Row],[Current Quantity]]</f>
        <v>0</v>
      </c>
    </row>
    <row r="49" spans="1:11" ht="25.5" x14ac:dyDescent="0.25">
      <c r="A49" s="52" t="s">
        <v>14</v>
      </c>
      <c r="B49" s="52" t="s">
        <v>32</v>
      </c>
      <c r="C49" s="26">
        <v>1</v>
      </c>
      <c r="D49" s="3">
        <v>1</v>
      </c>
      <c r="E49" s="19">
        <f>Table1[[#This Row],[Current Quantity]]-Table1[[#This Row],[Previous Quantity]]</f>
        <v>0</v>
      </c>
      <c r="F49" s="45">
        <v>47317</v>
      </c>
      <c r="G49" s="45">
        <f>Table1[[#This Row],[Last price]]*Table1[[#This Row],[Current Quantity]]</f>
        <v>47317</v>
      </c>
      <c r="H49" s="22"/>
      <c r="J49" s="2">
        <f>INDEX('[1]Position check'!$F:$F,MATCH(Table1[[#This Row],[IB Ticker]],'[1]Position check'!$B:$B,0))</f>
        <v>1</v>
      </c>
      <c r="K49">
        <f>J49-Table1[[#This Row],[Current Quantity]]</f>
        <v>0</v>
      </c>
    </row>
    <row r="50" spans="1:11" x14ac:dyDescent="0.25">
      <c r="A50" s="52" t="s">
        <v>108</v>
      </c>
      <c r="B50" s="52" t="s">
        <v>33</v>
      </c>
      <c r="C50" s="26">
        <v>7</v>
      </c>
      <c r="D50" s="3">
        <v>7</v>
      </c>
      <c r="E50" s="19">
        <f>Table1[[#This Row],[Current Quantity]]-Table1[[#This Row],[Previous Quantity]]</f>
        <v>0</v>
      </c>
      <c r="F50" s="45">
        <v>12506.142857142857</v>
      </c>
      <c r="G50" s="45">
        <f>Table1[[#This Row],[Last price]]*Table1[[#This Row],[Current Quantity]]</f>
        <v>87543</v>
      </c>
      <c r="H50" s="22"/>
      <c r="J50" s="2">
        <f>INDEX('[1]Position check'!$F:$F,MATCH(Table1[[#This Row],[IB Ticker]],'[1]Position check'!$B:$B,0))</f>
        <v>7</v>
      </c>
      <c r="K50">
        <f>J50-Table1[[#This Row],[Current Quantity]]</f>
        <v>0</v>
      </c>
    </row>
    <row r="51" spans="1:11" ht="25.5" x14ac:dyDescent="0.25">
      <c r="A51" s="52" t="s">
        <v>65</v>
      </c>
      <c r="B51" s="52" t="s">
        <v>34</v>
      </c>
      <c r="C51" s="26">
        <v>1</v>
      </c>
      <c r="D51" s="3">
        <v>1</v>
      </c>
      <c r="E51" s="19">
        <f>Table1[[#This Row],[Current Quantity]]-Table1[[#This Row],[Previous Quantity]]</f>
        <v>0</v>
      </c>
      <c r="F51" s="45">
        <v>90791</v>
      </c>
      <c r="G51" s="45">
        <f>Table1[[#This Row],[Last price]]*Table1[[#This Row],[Current Quantity]]</f>
        <v>90791</v>
      </c>
      <c r="H51" s="22"/>
      <c r="J51" s="2">
        <f>INDEX('[1]Position check'!$F:$F,MATCH(Table1[[#This Row],[IB Ticker]],'[1]Position check'!$B:$B,0))</f>
        <v>1</v>
      </c>
      <c r="K51">
        <f>J51-Table1[[#This Row],[Current Quantity]]</f>
        <v>0</v>
      </c>
    </row>
    <row r="52" spans="1:11" ht="26.25" x14ac:dyDescent="0.25">
      <c r="A52" s="54" t="s">
        <v>66</v>
      </c>
      <c r="B52" s="54" t="s">
        <v>41</v>
      </c>
      <c r="C52" s="26">
        <v>1</v>
      </c>
      <c r="D52" s="3">
        <v>1</v>
      </c>
      <c r="E52" s="19">
        <f>Table1[[#This Row],[Current Quantity]]-Table1[[#This Row],[Previous Quantity]]</f>
        <v>0</v>
      </c>
      <c r="F52" s="45">
        <v>63338</v>
      </c>
      <c r="G52" s="45">
        <f>Table1[[#This Row],[Last price]]*Table1[[#This Row],[Current Quantity]]</f>
        <v>63338</v>
      </c>
      <c r="H52" s="22"/>
      <c r="J52" s="2">
        <f>INDEX('[1]Position check'!$F:$F,MATCH(Table1[[#This Row],[IB Ticker]],'[1]Position check'!$B:$B,0))</f>
        <v>1</v>
      </c>
      <c r="K52">
        <f>J52-Table1[[#This Row],[Current Quantity]]</f>
        <v>0</v>
      </c>
    </row>
    <row r="53" spans="1:11" ht="25.5" x14ac:dyDescent="0.25">
      <c r="A53" s="52" t="s">
        <v>76</v>
      </c>
      <c r="B53" s="52" t="s">
        <v>49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5">
        <v>140676</v>
      </c>
      <c r="G53" s="45">
        <f>Table1[[#This Row],[Last price]]*Table1[[#This Row],[Current Quantity]]</f>
        <v>140676</v>
      </c>
      <c r="H53" s="22"/>
      <c r="J53" s="2">
        <f>INDEX('[1]Position check'!$F:$F,MATCH(Table1[[#This Row],[IB Ticker]],'[1]Position check'!$B:$B,0))</f>
        <v>1</v>
      </c>
      <c r="K53">
        <f>J53-Table1[[#This Row],[Current Quantity]]</f>
        <v>0</v>
      </c>
    </row>
    <row r="54" spans="1:11" x14ac:dyDescent="0.25">
      <c r="A54" s="3"/>
      <c r="B54" s="3"/>
      <c r="C54" s="26"/>
      <c r="D54" s="3"/>
      <c r="E54" s="19"/>
      <c r="F54" s="3"/>
      <c r="G54" s="17"/>
      <c r="H54" s="22"/>
    </row>
    <row r="55" spans="1:11" x14ac:dyDescent="0.25">
      <c r="A55" s="35"/>
      <c r="B55" s="35"/>
      <c r="C55" s="36"/>
      <c r="D55" s="35"/>
      <c r="E55" s="37"/>
      <c r="F55" s="35"/>
      <c r="G55" s="38"/>
      <c r="H55" s="12"/>
    </row>
    <row r="56" spans="1:11" x14ac:dyDescent="0.25">
      <c r="A56" s="4" t="s">
        <v>4</v>
      </c>
      <c r="C56" s="9"/>
      <c r="D56" s="16" t="s">
        <v>11</v>
      </c>
      <c r="E56" s="20"/>
      <c r="F56" s="1"/>
      <c r="G56" s="1"/>
      <c r="H56" s="4" t="s">
        <v>7</v>
      </c>
    </row>
    <row r="57" spans="1:11" x14ac:dyDescent="0.25">
      <c r="A57" s="4" t="s">
        <v>5</v>
      </c>
      <c r="C57" s="9"/>
      <c r="D57" s="16" t="s">
        <v>6</v>
      </c>
      <c r="E57" s="20"/>
      <c r="F57" s="1"/>
      <c r="G57" s="1"/>
      <c r="H57" s="4" t="s">
        <v>8</v>
      </c>
    </row>
    <row r="58" spans="1:11" x14ac:dyDescent="0.25">
      <c r="A58" s="5"/>
      <c r="E58" s="20"/>
      <c r="F58" s="1"/>
      <c r="G58" s="1"/>
    </row>
    <row r="59" spans="1:11" x14ac:dyDescent="0.25">
      <c r="A59" s="6"/>
      <c r="D59" s="6"/>
      <c r="E59" s="20"/>
      <c r="F59" s="1"/>
      <c r="G59" s="1"/>
      <c r="H59" s="7"/>
    </row>
    <row r="61" spans="1:11" x14ac:dyDescent="0.25">
      <c r="A61" s="16"/>
    </row>
    <row r="62" spans="1:11" x14ac:dyDescent="0.25">
      <c r="A62" s="16"/>
    </row>
    <row r="64" spans="1:11" x14ac:dyDescent="0.25">
      <c r="A64" s="5"/>
    </row>
    <row r="71" spans="8:8" x14ac:dyDescent="0.25">
      <c r="H71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2020-09-02T07:10:33Z</cp:lastPrinted>
  <dcterms:created xsi:type="dcterms:W3CDTF">2020-06-30T03:42:56Z</dcterms:created>
  <dcterms:modified xsi:type="dcterms:W3CDTF">2020-09-03T01:50:53Z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