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53" i="1"/>
  <c r="E54" i="1"/>
  <c r="G45" i="1"/>
  <c r="G46" i="1"/>
  <c r="G47" i="1"/>
  <c r="G48" i="1"/>
  <c r="G49" i="1"/>
  <c r="G50" i="1"/>
  <c r="G51" i="1"/>
  <c r="G52" i="1"/>
  <c r="G53" i="1"/>
  <c r="G54" i="1"/>
  <c r="E38" i="1" l="1"/>
  <c r="E39" i="1"/>
  <c r="E40" i="1"/>
  <c r="E41" i="1"/>
  <c r="E42" i="1"/>
  <c r="E43" i="1"/>
  <c r="E44" i="1"/>
  <c r="G38" i="1"/>
  <c r="G39" i="1"/>
  <c r="G40" i="1"/>
  <c r="G41" i="1"/>
  <c r="G42" i="1"/>
  <c r="G43" i="1"/>
  <c r="G44" i="1"/>
  <c r="E34" i="1" l="1"/>
  <c r="E35" i="1"/>
  <c r="E36" i="1"/>
  <c r="E37" i="1"/>
  <c r="G34" i="1"/>
  <c r="G35" i="1"/>
  <c r="G36" i="1"/>
  <c r="G37" i="1"/>
  <c r="G30" i="1" l="1"/>
  <c r="E30" i="1"/>
  <c r="E31" i="1"/>
  <c r="E32" i="1"/>
  <c r="E33" i="1"/>
  <c r="G31" i="1"/>
  <c r="G32" i="1"/>
  <c r="G33" i="1"/>
  <c r="E27" i="1" l="1"/>
  <c r="E28" i="1"/>
  <c r="E29" i="1"/>
  <c r="G27" i="1"/>
  <c r="G28" i="1"/>
  <c r="G29" i="1"/>
  <c r="E22" i="1" l="1"/>
  <c r="E23" i="1"/>
  <c r="E24" i="1"/>
  <c r="E25" i="1"/>
  <c r="E26" i="1"/>
  <c r="G22" i="1"/>
  <c r="G23" i="1"/>
  <c r="G24" i="1"/>
  <c r="G25" i="1"/>
  <c r="G26" i="1"/>
  <c r="E21" i="1" l="1"/>
  <c r="G21" i="1"/>
  <c r="C7" i="1"/>
  <c r="G11" i="1" l="1"/>
  <c r="E20" i="1"/>
  <c r="G20" i="1"/>
  <c r="G12" i="1" l="1"/>
  <c r="G13" i="1"/>
  <c r="G14" i="1"/>
  <c r="G15" i="1"/>
  <c r="G16" i="1"/>
  <c r="G17" i="1"/>
  <c r="G18" i="1"/>
  <c r="G19" i="1"/>
  <c r="E19" i="1"/>
  <c r="E11" i="1"/>
  <c r="E12" i="1"/>
  <c r="E13" i="1"/>
  <c r="E14" i="1"/>
  <c r="E15" i="1"/>
  <c r="E16" i="1"/>
  <c r="E17" i="1"/>
  <c r="E18" i="1"/>
  <c r="C8" i="1" l="1"/>
  <c r="C2" i="1" s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<sst xmlns="http://schemas.openxmlformats.org/spreadsheetml/2006/main" count="110" uniqueCount="110">
  <si>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</si>
  <si>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</si>
  <si>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</si>
  <si>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</si>
  <si>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</si>
  <si>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</si>
  <si>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</si>
  <si>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</si>
  <si>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</si>
  <si>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</si>
  <si>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</si>
  <si>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PL Oct28'20 @NYMEX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</si>
  <si>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</si>
  <si>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</si>
  <si>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</si>
  <si>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</si>
  <si>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</si>
  <si>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</si>
  <si>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</si>
  <si>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</si>
  <si>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</si>
  <si>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</si>
  <si>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</si>
  <si>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</si>
  <si>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</si>
  <si>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</si>
  <si>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</si>
  <si>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</si>
  <si>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</si>
  <si>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</si>
  <si>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</si>
  <si>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</si>
  <si>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</si>
  <si>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</si>
  <si>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</si>
  <si>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</si>
  <si>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</si>
  <si>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</si>
  <si>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</si>
  <si>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</si>
  <si>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</si>
  <si>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</si>
  <si>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</si>
  <si>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</si>
  <si>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</si>
  <si>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</si>
  <si>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</si>
  <si>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</si>
  <si>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</si>
  <si>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</si>
  <si>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</si>
  <si>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</si>
  <si>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</si>
  <si>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</si>
  <si>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</si>
  <si>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</si>
  <si>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</si>
  <si>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</si>
  <si>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</si>
  <si>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</si>
  <si>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</si>
  <si>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</si>
  <si>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</si>
  <si>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</si>
  <si>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</si>
  <si>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</si>
  <si>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</si>
  <si>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</si>
  <si>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</si>
  <si>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</si>
  <si>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</si>
  <si>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</si>
  <si>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</si>
  <si>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</si>
  <si>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AAPL</t>
  </si>
  <si>
    <t>APPLE INC</t>
  </si>
  <si>
    <t>SOFR1 Sep30'20 @GLOBEX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</si>
  <si>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</si>
  <si>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</si>
  <si>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</si>
  <si>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</si>
  <si>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</si>
  <si>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</si>
  <si>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</si>
  <si>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</si>
  <si>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</si>
  <si>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FCX</t>
  </si>
  <si>
    <t>FREEPORT-MCMORAN INC</t>
  </si>
  <si>
    <t>MELI</t>
  </si>
  <si>
    <t>MERCADOLIBRE INC</t>
  </si>
  <si>
    <t>CMG</t>
  </si>
  <si>
    <t>CHIPOTLE MEXICAN GRILL INC</t>
  </si>
  <si>
    <t>UPS</t>
  </si>
  <si>
    <t>FEDEX CORPORATION</t>
  </si>
  <si>
    <t>FDX</t>
  </si>
  <si>
    <t>UNITED PARCEL SERVICE-CL B</t>
  </si>
  <si>
    <t>KR</t>
  </si>
  <si>
    <t>KROGER CO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</si>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</sst>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8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/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5" totalsRowCount="1" headerRowDxfId="20" dataDxfId="18" headerRowBorderDxfId="19" tableBorderDxfId="17" totalsRowBorderDxfId="16">
  <autoFilter ref="A10:H54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11" totalsRowDxfId="3">
      <calculatedColumnFormula>Table1[[#This Row],[Current Quantity]]-Table1[[#This Row],[Previous Quantity]]</calculatedColumnFormula>
    </tableColumn>
    <tableColumn id="12" name="Last price" dataDxfId="10" totalsRowDxfId="2" dataCellStyle="Currency"/>
    <tableColumn id="13" name="Current Value Allocation" dataDxfId="9" totalsRowDxfId="1">
      <calculatedColumnFormula>Table1[[#This Row],[Last price]]*Table1[[#This Row],[Current Quantity]]</calculatedColumnFormula>
    </tableColumn>
    <tableColumn id="7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topLeftCell="A4" zoomScale="115" zoomScaleNormal="115" workbookViewId="0">
      <selection activeCell="K23" sqref="K23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57" t="s">
        <v>0</v>
      </c>
      <c r="B1" s="57"/>
      <c r="C1" s="49">
        <v>44089</v>
      </c>
      <c r="E1" s="1"/>
      <c r="F1" s="1"/>
      <c r="G1" s="11"/>
      <c r="H1" s="11"/>
    </row>
    <row r="2" spans="1:20" x14ac:dyDescent="0.25">
      <c r="A2" s="57" t="s">
        <v>106</v>
      </c>
      <c r="B2" s="57"/>
      <c r="C2" s="50">
        <f>C8/C7</f>
        <v>4.6681276926385964</v>
      </c>
      <c r="E2" s="9"/>
      <c r="F2" s="9"/>
      <c r="G2" s="13"/>
      <c r="H2" s="12"/>
      <c r="K2" s="27"/>
      <c r="P2" s="27"/>
      <c r="S2" s="27"/>
    </row>
    <row r="3" spans="1:20" x14ac:dyDescent="0.25">
      <c r="A3" s="60" t="s">
        <v>107</v>
      </c>
      <c r="B3" s="60"/>
      <c r="C3" s="51">
        <v>0.9</v>
      </c>
      <c r="E3" s="9"/>
      <c r="F3" s="9"/>
      <c r="G3" s="13"/>
      <c r="H3" s="12"/>
      <c r="P3" s="27"/>
    </row>
    <row r="4" spans="1:20" x14ac:dyDescent="0.25">
      <c r="A4" s="57" t="s">
        <v>47</v>
      </c>
      <c r="B4" s="57"/>
      <c r="C4" s="44">
        <v>17876383.600000001</v>
      </c>
      <c r="E4" s="9"/>
      <c r="F4" s="9"/>
      <c r="G4" s="10"/>
      <c r="H4" s="10"/>
      <c r="K4" s="27"/>
      <c r="P4" s="27"/>
      <c r="S4" s="27"/>
    </row>
    <row r="5" spans="1:20" x14ac:dyDescent="0.25">
      <c r="A5" s="57" t="s">
        <v>45</v>
      </c>
      <c r="B5" s="57"/>
      <c r="C5" s="44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7" t="s">
        <v>46</v>
      </c>
      <c r="B6" s="57"/>
      <c r="C6" s="44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8" t="s">
        <v>48</v>
      </c>
      <c r="B7" s="58"/>
      <c r="C7" s="52">
        <f>C4+C5-C6</f>
        <v>17876383.600000001</v>
      </c>
      <c r="E7" s="9"/>
      <c r="F7" s="9"/>
      <c r="G7" s="10"/>
      <c r="H7" s="10"/>
      <c r="P7" s="27"/>
    </row>
    <row r="8" spans="1:20" x14ac:dyDescent="0.25">
      <c r="A8" s="59" t="s">
        <v>41</v>
      </c>
      <c r="B8" s="59"/>
      <c r="C8" s="52">
        <f>SUM(G11:G196)</f>
        <v>83449241.327390447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6" t="s">
        <v>1</v>
      </c>
      <c r="B10" s="47" t="s">
        <v>8</v>
      </c>
      <c r="C10" s="38" t="s">
        <v>39</v>
      </c>
      <c r="D10" s="38" t="s">
        <v>9</v>
      </c>
      <c r="E10" s="24" t="s">
        <v>40</v>
      </c>
      <c r="F10" s="40" t="s">
        <v>51</v>
      </c>
      <c r="G10" s="25" t="s">
        <v>38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8" t="s">
        <v>12</v>
      </c>
      <c r="B11" s="48" t="s">
        <v>16</v>
      </c>
      <c r="C11" s="39">
        <v>1460</v>
      </c>
      <c r="D11" s="39">
        <v>1597</v>
      </c>
      <c r="E11" s="32">
        <f>Table1[[#This Row],[Current Quantity]]-Table1[[#This Row],[Previous Quantity]]</f>
        <v>137</v>
      </c>
      <c r="F11" s="41">
        <v>522.71027397260275</v>
      </c>
      <c r="G11" s="33">
        <f>Table1[[#This Row],[Last price]]*Table1[[#This Row],[Current Quantity]]</f>
        <v>834768.30753424659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8" t="s">
        <v>13</v>
      </c>
      <c r="B12" s="48" t="s">
        <v>17</v>
      </c>
      <c r="C12" s="39">
        <v>1906</v>
      </c>
      <c r="D12" s="39">
        <v>1906</v>
      </c>
      <c r="E12" s="32">
        <f>Table1[[#This Row],[Current Quantity]]-Table1[[#This Row],[Previous Quantity]]</f>
        <v>0</v>
      </c>
      <c r="F12" s="41">
        <v>438.00996852046171</v>
      </c>
      <c r="G12" s="33">
        <f>Table1[[#This Row],[Last price]]*Table1[[#This Row],[Current Quantity]]</f>
        <v>834847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8" t="s">
        <v>14</v>
      </c>
      <c r="B13" s="48" t="s">
        <v>42</v>
      </c>
      <c r="C13" s="39">
        <v>9689</v>
      </c>
      <c r="D13" s="39">
        <v>10751</v>
      </c>
      <c r="E13" s="16">
        <f>Table1[[#This Row],[Current Quantity]]-Table1[[#This Row],[Previous Quantity]]</f>
        <v>1062</v>
      </c>
      <c r="F13" s="41">
        <v>77.650015481473829</v>
      </c>
      <c r="G13" s="37">
        <f>Table1[[#This Row],[Last price]]*Table1[[#This Row],[Current Quantity]]</f>
        <v>834815.31644132512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8" t="s">
        <v>52</v>
      </c>
      <c r="B14" s="48" t="s">
        <v>53</v>
      </c>
      <c r="C14" s="39">
        <v>3528</v>
      </c>
      <c r="D14" s="39">
        <v>4113</v>
      </c>
      <c r="E14" s="16">
        <f>Table1[[#This Row],[Current Quantity]]-Table1[[#This Row],[Previous Quantity]]</f>
        <v>585</v>
      </c>
      <c r="F14" s="41">
        <v>202.95011337868482</v>
      </c>
      <c r="G14" s="37">
        <f>Table1[[#This Row],[Last price]]*Table1[[#This Row],[Current Quantity]]</f>
        <v>834733.81632653065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48" t="s">
        <v>54</v>
      </c>
      <c r="B15" s="48" t="s">
        <v>55</v>
      </c>
      <c r="C15" s="39">
        <v>1877</v>
      </c>
      <c r="D15" s="39">
        <v>2041</v>
      </c>
      <c r="E15" s="16">
        <f>Table1[[#This Row],[Current Quantity]]-Table1[[#This Row],[Previous Quantity]]</f>
        <v>164</v>
      </c>
      <c r="F15" s="41">
        <v>409</v>
      </c>
      <c r="G15" s="37">
        <f>Table1[[#This Row],[Last price]]*Table1[[#This Row],[Current Quantity]]</f>
        <v>834769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8" t="s">
        <v>60</v>
      </c>
      <c r="B16" s="48" t="s">
        <v>61</v>
      </c>
      <c r="C16" s="39">
        <v>229</v>
      </c>
      <c r="D16" s="39">
        <v>267</v>
      </c>
      <c r="E16" s="16">
        <f>Table1[[#This Row],[Current Quantity]]-Table1[[#This Row],[Previous Quantity]]</f>
        <v>38</v>
      </c>
      <c r="F16" s="41">
        <v>3130</v>
      </c>
      <c r="G16" s="37">
        <f>Table1[[#This Row],[Last price]]*Table1[[#This Row],[Current Quantity]]</f>
        <v>835710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8" t="s">
        <v>62</v>
      </c>
      <c r="B17" s="48" t="s">
        <v>63</v>
      </c>
      <c r="C17" s="39">
        <v>3828</v>
      </c>
      <c r="D17" s="39">
        <v>4429</v>
      </c>
      <c r="E17" s="16">
        <f>Table1[[#This Row],[Current Quantity]]-Table1[[#This Row],[Previous Quantity]]</f>
        <v>601</v>
      </c>
      <c r="F17" s="41">
        <v>188.5</v>
      </c>
      <c r="G17" s="37">
        <f>Table1[[#This Row],[Last price]]*Table1[[#This Row],[Current Quantity]]</f>
        <v>834866.5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53" t="s">
        <v>64</v>
      </c>
      <c r="B18" s="53" t="s">
        <v>65</v>
      </c>
      <c r="C18" s="42">
        <v>2677</v>
      </c>
      <c r="D18" s="42">
        <v>3004</v>
      </c>
      <c r="E18" s="16">
        <f>Table1[[#This Row],[Current Quantity]]-Table1[[#This Row],[Previous Quantity]]</f>
        <v>327</v>
      </c>
      <c r="F18" s="41">
        <v>277.87000373552485</v>
      </c>
      <c r="G18" s="37">
        <f>Table1[[#This Row],[Last price]]*Table1[[#This Row],[Current Quantity]]</f>
        <v>834721.49122151663</v>
      </c>
      <c r="H18" s="3"/>
      <c r="I18" s="2"/>
      <c r="J18" s="2"/>
      <c r="O18" s="34"/>
      <c r="P18" s="34"/>
    </row>
    <row r="19" spans="1:20" x14ac:dyDescent="0.25">
      <c r="A19" s="53" t="s">
        <v>66</v>
      </c>
      <c r="B19" s="53" t="s">
        <v>67</v>
      </c>
      <c r="C19" s="42">
        <v>9180</v>
      </c>
      <c r="D19" s="42">
        <v>10703</v>
      </c>
      <c r="E19" s="16">
        <f>Table1[[#This Row],[Current Quantity]]-Table1[[#This Row],[Previous Quantity]]</f>
        <v>1523</v>
      </c>
      <c r="F19" s="41">
        <v>78</v>
      </c>
      <c r="G19" s="37">
        <f>Table1[[#This Row],[Last price]]*Table1[[#This Row],[Current Quantity]]</f>
        <v>834834</v>
      </c>
      <c r="H19" s="19"/>
      <c r="J19" s="2"/>
    </row>
    <row r="20" spans="1:20" x14ac:dyDescent="0.25">
      <c r="A20" s="53" t="s">
        <v>74</v>
      </c>
      <c r="B20" s="53" t="s">
        <v>75</v>
      </c>
      <c r="C20" s="42">
        <v>6347</v>
      </c>
      <c r="D20" s="42">
        <v>7123</v>
      </c>
      <c r="E20" s="16">
        <f>Table1[[#This Row],[Current Quantity]]-Table1[[#This Row],[Previous Quantity]]</f>
        <v>776</v>
      </c>
      <c r="F20" s="41">
        <v>117.19993697809988</v>
      </c>
      <c r="G20" s="37">
        <f>Table1[[#This Row],[Last price]]*Table1[[#This Row],[Current Quantity]]</f>
        <v>834815.15109500545</v>
      </c>
      <c r="H20" s="19"/>
      <c r="J20" s="2"/>
    </row>
    <row r="21" spans="1:20" x14ac:dyDescent="0.25">
      <c r="A21" s="53" t="s">
        <v>86</v>
      </c>
      <c r="B21" s="53" t="s">
        <v>87</v>
      </c>
      <c r="C21" s="42">
        <v>23377</v>
      </c>
      <c r="D21" s="42">
        <v>25514</v>
      </c>
      <c r="E21" s="16">
        <f>Table1[[#This Row],[Current Quantity]]-Table1[[#This Row],[Previous Quantity]]</f>
        <v>2137</v>
      </c>
      <c r="F21" s="41">
        <v>16.360011977584804</v>
      </c>
      <c r="G21" s="37">
        <f>Table1[[#This Row],[Last price]]*Table1[[#This Row],[Current Quantity]]</f>
        <v>417409.34559609869</v>
      </c>
      <c r="H21" s="19"/>
      <c r="J21" s="2"/>
    </row>
    <row r="22" spans="1:20" x14ac:dyDescent="0.25">
      <c r="A22" s="53" t="s">
        <v>88</v>
      </c>
      <c r="B22" s="53" t="s">
        <v>89</v>
      </c>
      <c r="C22" s="42">
        <v>708</v>
      </c>
      <c r="D22" s="42">
        <v>805</v>
      </c>
      <c r="E22" s="16">
        <f>Table1[[#This Row],[Current Quantity]]-Table1[[#This Row],[Previous Quantity]]</f>
        <v>97</v>
      </c>
      <c r="F22" s="41">
        <v>1036.7697740112994</v>
      </c>
      <c r="G22" s="37">
        <f>Table1[[#This Row],[Last price]]*Table1[[#This Row],[Current Quantity]]</f>
        <v>834599.66807909601</v>
      </c>
      <c r="H22" s="19"/>
      <c r="J22" s="2"/>
    </row>
    <row r="23" spans="1:20" x14ac:dyDescent="0.25">
      <c r="A23" s="53" t="s">
        <v>90</v>
      </c>
      <c r="B23" s="53" t="s">
        <v>91</v>
      </c>
      <c r="C23" s="42">
        <v>563</v>
      </c>
      <c r="D23" s="42">
        <v>659</v>
      </c>
      <c r="E23" s="16">
        <f>Table1[[#This Row],[Current Quantity]]-Table1[[#This Row],[Previous Quantity]]</f>
        <v>96</v>
      </c>
      <c r="F23" s="41">
        <v>1267.1900532859681</v>
      </c>
      <c r="G23" s="37">
        <f>Table1[[#This Row],[Last price]]*Table1[[#This Row],[Current Quantity]]</f>
        <v>835078.24511545303</v>
      </c>
      <c r="H23" s="19"/>
      <c r="J23" s="2"/>
    </row>
    <row r="24" spans="1:20" x14ac:dyDescent="0.25">
      <c r="A24" s="53" t="s">
        <v>92</v>
      </c>
      <c r="B24" s="53" t="s">
        <v>95</v>
      </c>
      <c r="C24" s="42">
        <v>4666</v>
      </c>
      <c r="D24" s="42">
        <v>5213</v>
      </c>
      <c r="E24" s="16">
        <f>Table1[[#This Row],[Current Quantity]]-Table1[[#This Row],[Previous Quantity]]</f>
        <v>547</v>
      </c>
      <c r="F24" s="43">
        <v>160.13994856408058</v>
      </c>
      <c r="G24" s="37">
        <f>Table1[[#This Row],[Last price]]*Table1[[#This Row],[Current Quantity]]</f>
        <v>834809.55186455208</v>
      </c>
      <c r="H24" s="19"/>
      <c r="J24" s="2"/>
    </row>
    <row r="25" spans="1:20" x14ac:dyDescent="0.25">
      <c r="A25" s="53" t="s">
        <v>94</v>
      </c>
      <c r="B25" s="53" t="s">
        <v>93</v>
      </c>
      <c r="C25" s="42">
        <v>3285</v>
      </c>
      <c r="D25" s="42">
        <v>3507</v>
      </c>
      <c r="E25" s="16">
        <f>Table1[[#This Row],[Current Quantity]]-Table1[[#This Row],[Previous Quantity]]</f>
        <v>222</v>
      </c>
      <c r="F25" s="43">
        <v>238.04992389649925</v>
      </c>
      <c r="G25" s="37">
        <f>Table1[[#This Row],[Last price]]*Table1[[#This Row],[Current Quantity]]</f>
        <v>834841.0831050229</v>
      </c>
      <c r="H25" s="19"/>
      <c r="J25" s="2"/>
    </row>
    <row r="26" spans="1:20" x14ac:dyDescent="0.25">
      <c r="A26" s="53" t="s">
        <v>96</v>
      </c>
      <c r="B26" s="53" t="s">
        <v>97</v>
      </c>
      <c r="C26" s="42">
        <v>10612</v>
      </c>
      <c r="D26" s="42">
        <v>12711</v>
      </c>
      <c r="E26" s="16">
        <f>Table1[[#This Row],[Current Quantity]]-Table1[[#This Row],[Previous Quantity]]</f>
        <v>2099</v>
      </c>
      <c r="F26" s="43">
        <v>32.839992461364496</v>
      </c>
      <c r="G26" s="37">
        <f>Table1[[#This Row],[Last price]]*Table1[[#This Row],[Current Quantity]]</f>
        <v>417429.14417640411</v>
      </c>
      <c r="H26" s="19"/>
    </row>
    <row r="27" spans="1:20" x14ac:dyDescent="0.25">
      <c r="A27" s="54" t="s">
        <v>15</v>
      </c>
      <c r="B27" s="54" t="s">
        <v>43</v>
      </c>
      <c r="C27" s="42">
        <v>99474</v>
      </c>
      <c r="D27" s="42">
        <v>111310</v>
      </c>
      <c r="E27" s="16">
        <f>Table1[[#This Row],[Current Quantity]]-Table1[[#This Row],[Previous Quantity]]</f>
        <v>11836</v>
      </c>
      <c r="F27" s="43">
        <v>18.750005026439069</v>
      </c>
      <c r="G27" s="37">
        <f>Table1[[#This Row],[Last price]]*Table1[[#This Row],[Current Quantity]]</f>
        <v>2087063.0594929329</v>
      </c>
      <c r="H27" s="19"/>
    </row>
    <row r="28" spans="1:20" ht="26.25" x14ac:dyDescent="0.25">
      <c r="A28" s="55" t="s">
        <v>68</v>
      </c>
      <c r="B28" s="56" t="s">
        <v>30</v>
      </c>
      <c r="C28" s="42">
        <v>14</v>
      </c>
      <c r="D28" s="42">
        <v>16</v>
      </c>
      <c r="E28" s="16">
        <f>Table1[[#This Row],[Current Quantity]]-Table1[[#This Row],[Previous Quantity]]</f>
        <v>2</v>
      </c>
      <c r="F28" s="43">
        <v>159793.78571428571</v>
      </c>
      <c r="G28" s="37">
        <f>Table1[[#This Row],[Last price]]*Table1[[#This Row],[Current Quantity]]</f>
        <v>2556700.5714285714</v>
      </c>
      <c r="H28" s="19"/>
    </row>
    <row r="29" spans="1:20" ht="26.25" x14ac:dyDescent="0.25">
      <c r="A29" s="55" t="s">
        <v>69</v>
      </c>
      <c r="B29" s="56" t="s">
        <v>31</v>
      </c>
      <c r="C29" s="42">
        <v>10</v>
      </c>
      <c r="D29" s="42">
        <v>12</v>
      </c>
      <c r="E29" s="16">
        <f>Table1[[#This Row],[Current Quantity]]-Table1[[#This Row],[Previous Quantity]]</f>
        <v>2</v>
      </c>
      <c r="F29" s="43">
        <v>222581.3</v>
      </c>
      <c r="G29" s="37">
        <f>Table1[[#This Row],[Last price]]*Table1[[#This Row],[Current Quantity]]</f>
        <v>2670975.5999999996</v>
      </c>
      <c r="H29" s="19"/>
    </row>
    <row r="30" spans="1:20" ht="26.25" x14ac:dyDescent="0.25">
      <c r="A30" s="55" t="s">
        <v>70</v>
      </c>
      <c r="B30" s="56" t="s">
        <v>32</v>
      </c>
      <c r="C30" s="42">
        <v>13</v>
      </c>
      <c r="D30" s="42">
        <v>15</v>
      </c>
      <c r="E30" s="35">
        <f>Table1[[#This Row],[Current Quantity]]-Table1[[#This Row],[Previous Quantity]]</f>
        <v>2</v>
      </c>
      <c r="F30" s="43">
        <v>176309.53846153847</v>
      </c>
      <c r="G30" s="36">
        <f>Table1[[#This Row],[Last price]]*Table1[[#This Row],[Current Quantity]]</f>
        <v>2644643.076923077</v>
      </c>
      <c r="H30" s="19"/>
    </row>
    <row r="31" spans="1:20" ht="26.25" x14ac:dyDescent="0.25">
      <c r="A31" s="55" t="s">
        <v>71</v>
      </c>
      <c r="B31" s="56" t="s">
        <v>33</v>
      </c>
      <c r="C31" s="42">
        <v>18</v>
      </c>
      <c r="D31" s="42">
        <v>21</v>
      </c>
      <c r="E31" s="16">
        <f>Table1[[#This Row],[Current Quantity]]-Table1[[#This Row],[Previous Quantity]]</f>
        <v>3</v>
      </c>
      <c r="F31" s="43">
        <v>126006.44444444444</v>
      </c>
      <c r="G31" s="37">
        <f>Table1[[#This Row],[Last price]]*Table1[[#This Row],[Current Quantity]]</f>
        <v>2646135.333333333</v>
      </c>
      <c r="H31" s="19"/>
    </row>
    <row r="32" spans="1:20" ht="26.25" x14ac:dyDescent="0.25">
      <c r="A32" s="55" t="s">
        <v>72</v>
      </c>
      <c r="B32" s="56" t="s">
        <v>34</v>
      </c>
      <c r="C32" s="42">
        <v>16</v>
      </c>
      <c r="D32" s="42">
        <v>19</v>
      </c>
      <c r="E32" s="16">
        <f>Table1[[#This Row],[Current Quantity]]-Table1[[#This Row],[Previous Quantity]]</f>
        <v>3</v>
      </c>
      <c r="F32" s="43">
        <v>139481.25</v>
      </c>
      <c r="G32" s="37">
        <f>Table1[[#This Row],[Last price]]*Table1[[#This Row],[Current Quantity]]</f>
        <v>2650143.75</v>
      </c>
      <c r="H32" s="19"/>
    </row>
    <row r="33" spans="1:8" ht="26.25" x14ac:dyDescent="0.25">
      <c r="A33" s="55" t="s">
        <v>57</v>
      </c>
      <c r="B33" s="56" t="s">
        <v>37</v>
      </c>
      <c r="C33" s="42">
        <v>10</v>
      </c>
      <c r="D33" s="42">
        <v>12</v>
      </c>
      <c r="E33" s="16">
        <f>Table1[[#This Row],[Current Quantity]]-Table1[[#This Row],[Previous Quantity]]</f>
        <v>2</v>
      </c>
      <c r="F33" s="43">
        <v>220911.3</v>
      </c>
      <c r="G33" s="37">
        <f>Table1[[#This Row],[Last price]]*Table1[[#This Row],[Current Quantity]]</f>
        <v>2650935.5999999996</v>
      </c>
      <c r="H33" s="19"/>
    </row>
    <row r="34" spans="1:8" ht="25.5" x14ac:dyDescent="0.25">
      <c r="A34" s="53" t="s">
        <v>108</v>
      </c>
      <c r="B34" s="53" t="s">
        <v>18</v>
      </c>
      <c r="C34" s="42">
        <v>24</v>
      </c>
      <c r="D34" s="42">
        <v>27</v>
      </c>
      <c r="E34" s="35">
        <f>Table1[[#This Row],[Current Quantity]]-Table1[[#This Row],[Previous Quantity]]</f>
        <v>3</v>
      </c>
      <c r="F34" s="43">
        <v>94819.875</v>
      </c>
      <c r="G34" s="36">
        <f>Table1[[#This Row],[Last price]]*Table1[[#This Row],[Current Quantity]]</f>
        <v>2560136.625</v>
      </c>
      <c r="H34" s="19"/>
    </row>
    <row r="35" spans="1:8" ht="25.5" x14ac:dyDescent="0.25">
      <c r="A35" s="53" t="s">
        <v>56</v>
      </c>
      <c r="B35" s="53" t="s">
        <v>21</v>
      </c>
      <c r="C35" s="42">
        <v>20</v>
      </c>
      <c r="D35" s="42">
        <v>22</v>
      </c>
      <c r="E35" s="16">
        <f>Table1[[#This Row],[Current Quantity]]-Table1[[#This Row],[Previous Quantity]]</f>
        <v>2</v>
      </c>
      <c r="F35" s="43">
        <v>115441.65</v>
      </c>
      <c r="G35" s="37">
        <f>Table1[[#This Row],[Last price]]*Table1[[#This Row],[Current Quantity]]</f>
        <v>2539716.2999999998</v>
      </c>
      <c r="H35" s="19"/>
    </row>
    <row r="36" spans="1:8" ht="25.5" x14ac:dyDescent="0.25">
      <c r="A36" s="53" t="s">
        <v>109</v>
      </c>
      <c r="B36" s="53" t="s">
        <v>22</v>
      </c>
      <c r="C36" s="42">
        <v>21</v>
      </c>
      <c r="D36" s="42">
        <v>23</v>
      </c>
      <c r="E36" s="16">
        <f>Table1[[#This Row],[Current Quantity]]-Table1[[#This Row],[Previous Quantity]]</f>
        <v>2</v>
      </c>
      <c r="F36" s="43">
        <v>112120.80952380953</v>
      </c>
      <c r="G36" s="37">
        <f>Table1[[#This Row],[Last price]]*Table1[[#This Row],[Current Quantity]]</f>
        <v>2578778.6190476189</v>
      </c>
      <c r="H36" s="19"/>
    </row>
    <row r="37" spans="1:8" ht="25.5" x14ac:dyDescent="0.25">
      <c r="A37" s="53" t="s">
        <v>77</v>
      </c>
      <c r="B37" s="53" t="s">
        <v>78</v>
      </c>
      <c r="C37" s="42">
        <v>17</v>
      </c>
      <c r="D37" s="42">
        <v>19</v>
      </c>
      <c r="E37" s="16">
        <f>Table1[[#This Row],[Current Quantity]]-Table1[[#This Row],[Previous Quantity]]</f>
        <v>2</v>
      </c>
      <c r="F37" s="43">
        <v>134316.9411764706</v>
      </c>
      <c r="G37" s="37">
        <f>Table1[[#This Row],[Last price]]*Table1[[#This Row],[Current Quantity]]</f>
        <v>2552021.8823529417</v>
      </c>
      <c r="H37" s="19"/>
    </row>
    <row r="38" spans="1:8" ht="26.25" x14ac:dyDescent="0.25">
      <c r="A38" s="56" t="s">
        <v>73</v>
      </c>
      <c r="B38" s="56" t="s">
        <v>35</v>
      </c>
      <c r="C38" s="42">
        <v>13</v>
      </c>
      <c r="D38" s="42">
        <v>14</v>
      </c>
      <c r="E38" s="16">
        <f>Table1[[#This Row],[Current Quantity]]-Table1[[#This Row],[Previous Quantity]]</f>
        <v>1</v>
      </c>
      <c r="F38" s="43">
        <v>416321.61538461538</v>
      </c>
      <c r="G38" s="37">
        <f>Table1[[#This Row],[Last price]]*Table1[[#This Row],[Current Quantity]]</f>
        <v>5828502.615384615</v>
      </c>
      <c r="H38" s="19"/>
    </row>
    <row r="39" spans="1:8" ht="25.5" x14ac:dyDescent="0.25">
      <c r="A39" s="53" t="s">
        <v>104</v>
      </c>
      <c r="B39" s="53" t="s">
        <v>23</v>
      </c>
      <c r="C39" s="42">
        <v>21</v>
      </c>
      <c r="D39" s="42">
        <v>24</v>
      </c>
      <c r="E39" s="16">
        <f>Table1[[#This Row],[Current Quantity]]-Table1[[#This Row],[Previous Quantity]]</f>
        <v>3</v>
      </c>
      <c r="F39" s="43">
        <v>249272.23809523811</v>
      </c>
      <c r="G39" s="37">
        <f>Table1[[#This Row],[Last price]]*Table1[[#This Row],[Current Quantity]]</f>
        <v>5982533.7142857146</v>
      </c>
      <c r="H39" s="19"/>
    </row>
    <row r="40" spans="1:8" ht="38.25" x14ac:dyDescent="0.25">
      <c r="A40" s="53" t="s">
        <v>76</v>
      </c>
      <c r="B40" s="53" t="s">
        <v>49</v>
      </c>
      <c r="C40" s="42">
        <v>13</v>
      </c>
      <c r="D40" s="42">
        <v>14</v>
      </c>
      <c r="E40" s="16">
        <f>Table1[[#This Row],[Current Quantity]]-Table1[[#This Row],[Previous Quantity]]</f>
        <v>1</v>
      </c>
      <c r="F40" s="43">
        <v>416341.69230769231</v>
      </c>
      <c r="G40" s="37">
        <f>Table1[[#This Row],[Last price]]*Table1[[#This Row],[Current Quantity]]</f>
        <v>5828783.692307692</v>
      </c>
      <c r="H40" s="19"/>
    </row>
    <row r="41" spans="1:8" ht="38.25" x14ac:dyDescent="0.25">
      <c r="A41" s="53" t="s">
        <v>105</v>
      </c>
      <c r="B41" s="53" t="s">
        <v>50</v>
      </c>
      <c r="C41" s="42">
        <v>21</v>
      </c>
      <c r="D41" s="42">
        <v>24</v>
      </c>
      <c r="E41" s="16">
        <f>Table1[[#This Row],[Current Quantity]]-Table1[[#This Row],[Previous Quantity]]</f>
        <v>3</v>
      </c>
      <c r="F41" s="43">
        <v>249810.23809523811</v>
      </c>
      <c r="G41" s="37">
        <f>Table1[[#This Row],[Last price]]*Table1[[#This Row],[Current Quantity]]</f>
        <v>5995445.7142857146</v>
      </c>
      <c r="H41" s="19"/>
    </row>
    <row r="42" spans="1:8" ht="25.5" x14ac:dyDescent="0.25">
      <c r="A42" s="53" t="s">
        <v>79</v>
      </c>
      <c r="B42" s="53" t="s">
        <v>80</v>
      </c>
      <c r="C42" s="42">
        <v>33</v>
      </c>
      <c r="D42" s="42">
        <v>37</v>
      </c>
      <c r="E42" s="16">
        <f>Table1[[#This Row],[Current Quantity]]-Table1[[#This Row],[Previous Quantity]]</f>
        <v>4</v>
      </c>
      <c r="F42" s="43">
        <v>160887.45454545456</v>
      </c>
      <c r="G42" s="37">
        <f>Table1[[#This Row],[Last price]]*Table1[[#This Row],[Current Quantity]]</f>
        <v>5952835.8181818184</v>
      </c>
      <c r="H42" s="19"/>
    </row>
    <row r="43" spans="1:8" x14ac:dyDescent="0.25">
      <c r="A43" s="53" t="s">
        <v>81</v>
      </c>
      <c r="B43" s="53" t="s">
        <v>82</v>
      </c>
      <c r="C43" s="42">
        <v>29</v>
      </c>
      <c r="D43" s="42">
        <v>33</v>
      </c>
      <c r="E43" s="16">
        <f>Table1[[#This Row],[Current Quantity]]-Table1[[#This Row],[Previous Quantity]]</f>
        <v>4</v>
      </c>
      <c r="F43" s="43">
        <v>180214.68965517241</v>
      </c>
      <c r="G43" s="37">
        <f>Table1[[#This Row],[Last price]]*Table1[[#This Row],[Current Quantity]]</f>
        <v>5947084.7586206896</v>
      </c>
      <c r="H43" s="19"/>
    </row>
    <row r="44" spans="1:8" x14ac:dyDescent="0.25">
      <c r="A44" s="53" t="s">
        <v>83</v>
      </c>
      <c r="B44" s="53" t="s">
        <v>84</v>
      </c>
      <c r="C44" s="42">
        <v>7</v>
      </c>
      <c r="D44" s="42">
        <v>8</v>
      </c>
      <c r="E44" s="16">
        <f>Table1[[#This Row],[Current Quantity]]-Table1[[#This Row],[Previous Quantity]]</f>
        <v>1</v>
      </c>
      <c r="F44" s="43">
        <v>731567.14285714284</v>
      </c>
      <c r="G44" s="37">
        <f>Table1[[#This Row],[Last price]]*Table1[[#This Row],[Current Quantity]]</f>
        <v>5852537.1428571427</v>
      </c>
      <c r="H44" s="19"/>
    </row>
    <row r="45" spans="1:8" ht="25.5" x14ac:dyDescent="0.25">
      <c r="A45" s="53" t="s">
        <v>98</v>
      </c>
      <c r="B45" s="53" t="s">
        <v>19</v>
      </c>
      <c r="C45" s="23">
        <v>3</v>
      </c>
      <c r="D45" s="3">
        <v>3</v>
      </c>
      <c r="E45" s="16">
        <f>Table1[[#This Row],[Current Quantity]]-Table1[[#This Row],[Previous Quantity]]</f>
        <v>0</v>
      </c>
      <c r="F45" s="45">
        <v>44659.333333333336</v>
      </c>
      <c r="G45" s="37">
        <f>Table1[[#This Row],[Last price]]*Table1[[#This Row],[Current Quantity]]</f>
        <v>133978</v>
      </c>
      <c r="H45" s="19"/>
    </row>
    <row r="46" spans="1:8" ht="25.5" x14ac:dyDescent="0.25">
      <c r="A46" s="53" t="s">
        <v>99</v>
      </c>
      <c r="B46" s="53" t="s">
        <v>20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5">
        <v>169893</v>
      </c>
      <c r="G46" s="37">
        <f>Table1[[#This Row],[Last price]]*Table1[[#This Row],[Current Quantity]]</f>
        <v>169893</v>
      </c>
      <c r="H46" s="19"/>
    </row>
    <row r="47" spans="1:8" ht="25.5" x14ac:dyDescent="0.25">
      <c r="A47" s="53" t="s">
        <v>100</v>
      </c>
      <c r="B47" s="53" t="s">
        <v>24</v>
      </c>
      <c r="C47" s="23">
        <v>1</v>
      </c>
      <c r="D47" s="3">
        <v>1</v>
      </c>
      <c r="E47" s="16">
        <f>Table1[[#This Row],[Current Quantity]]-Table1[[#This Row],[Previous Quantity]]</f>
        <v>0</v>
      </c>
      <c r="F47" s="45">
        <v>91310</v>
      </c>
      <c r="G47" s="37">
        <f>Table1[[#This Row],[Last price]]*Table1[[#This Row],[Current Quantity]]</f>
        <v>91310</v>
      </c>
      <c r="H47" s="19"/>
    </row>
    <row r="48" spans="1:8" ht="25.5" x14ac:dyDescent="0.25">
      <c r="A48" s="53" t="s">
        <v>58</v>
      </c>
      <c r="B48" s="53" t="s">
        <v>25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5">
        <v>234828</v>
      </c>
      <c r="G48" s="37">
        <f>Table1[[#This Row],[Last price]]*Table1[[#This Row],[Current Quantity]]</f>
        <v>234828</v>
      </c>
      <c r="H48" s="19"/>
    </row>
    <row r="49" spans="1:8" ht="25.5" x14ac:dyDescent="0.25">
      <c r="A49" s="53" t="s">
        <v>101</v>
      </c>
      <c r="B49" s="53" t="s">
        <v>26</v>
      </c>
      <c r="C49" s="23">
        <v>2</v>
      </c>
      <c r="D49" s="3">
        <v>3</v>
      </c>
      <c r="E49" s="16">
        <f>Table1[[#This Row],[Current Quantity]]-Table1[[#This Row],[Previous Quantity]]</f>
        <v>1</v>
      </c>
      <c r="F49" s="45">
        <v>48021</v>
      </c>
      <c r="G49" s="37">
        <f>Table1[[#This Row],[Last price]]*Table1[[#This Row],[Current Quantity]]</f>
        <v>144063</v>
      </c>
      <c r="H49" s="19"/>
    </row>
    <row r="50" spans="1:8" ht="25.5" x14ac:dyDescent="0.25">
      <c r="A50" s="53" t="s">
        <v>11</v>
      </c>
      <c r="B50" s="53" t="s">
        <v>27</v>
      </c>
      <c r="C50" s="23">
        <v>2</v>
      </c>
      <c r="D50" s="3">
        <v>3</v>
      </c>
      <c r="E50" s="16">
        <f>Table1[[#This Row],[Current Quantity]]-Table1[[#This Row],[Previous Quantity]]</f>
        <v>1</v>
      </c>
      <c r="F50" s="45">
        <v>48607.5</v>
      </c>
      <c r="G50" s="37">
        <f>Table1[[#This Row],[Last price]]*Table1[[#This Row],[Current Quantity]]</f>
        <v>145822.5</v>
      </c>
      <c r="H50" s="19"/>
    </row>
    <row r="51" spans="1:8" x14ac:dyDescent="0.25">
      <c r="A51" s="53" t="s">
        <v>85</v>
      </c>
      <c r="B51" s="53" t="s">
        <v>28</v>
      </c>
      <c r="C51" s="23">
        <v>9</v>
      </c>
      <c r="D51" s="3">
        <v>10</v>
      </c>
      <c r="E51" s="16">
        <f>Table1[[#This Row],[Current Quantity]]-Table1[[#This Row],[Previous Quantity]]</f>
        <v>1</v>
      </c>
      <c r="F51" s="45">
        <v>12812.333333333334</v>
      </c>
      <c r="G51" s="37">
        <f>Table1[[#This Row],[Last price]]*Table1[[#This Row],[Current Quantity]]</f>
        <v>128123.33333333334</v>
      </c>
      <c r="H51" s="19"/>
    </row>
    <row r="52" spans="1:8" ht="25.5" x14ac:dyDescent="0.25">
      <c r="A52" s="53" t="s">
        <v>102</v>
      </c>
      <c r="B52" s="53" t="s">
        <v>29</v>
      </c>
      <c r="C52" s="23">
        <v>1</v>
      </c>
      <c r="D52" s="3">
        <v>1</v>
      </c>
      <c r="E52" s="16">
        <f>Table1[[#This Row],[Current Quantity]]-Table1[[#This Row],[Previous Quantity]]</f>
        <v>0</v>
      </c>
      <c r="F52" s="45">
        <v>90121</v>
      </c>
      <c r="G52" s="37">
        <f>Table1[[#This Row],[Last price]]*Table1[[#This Row],[Current Quantity]]</f>
        <v>90121</v>
      </c>
      <c r="H52" s="19"/>
    </row>
    <row r="53" spans="1:8" ht="26.25" x14ac:dyDescent="0.25">
      <c r="A53" s="56" t="s">
        <v>103</v>
      </c>
      <c r="B53" s="56" t="s">
        <v>36</v>
      </c>
      <c r="C53" s="23">
        <v>2</v>
      </c>
      <c r="D53" s="3">
        <v>2</v>
      </c>
      <c r="E53" s="16">
        <f>Table1[[#This Row],[Current Quantity]]-Table1[[#This Row],[Previous Quantity]]</f>
        <v>0</v>
      </c>
      <c r="F53" s="45">
        <v>62738.5</v>
      </c>
      <c r="G53" s="37">
        <f>Table1[[#This Row],[Last price]]*Table1[[#This Row],[Current Quantity]]</f>
        <v>125477</v>
      </c>
      <c r="H53" s="19"/>
    </row>
    <row r="54" spans="1:8" ht="25.5" x14ac:dyDescent="0.25">
      <c r="A54" s="53" t="s">
        <v>59</v>
      </c>
      <c r="B54" s="53" t="s">
        <v>44</v>
      </c>
      <c r="C54" s="23">
        <v>1</v>
      </c>
      <c r="D54" s="3">
        <v>1</v>
      </c>
      <c r="E54" s="16">
        <f>Table1[[#This Row],[Current Quantity]]-Table1[[#This Row],[Previous Quantity]]</f>
        <v>0</v>
      </c>
      <c r="F54" s="45">
        <v>137604</v>
      </c>
      <c r="G54" s="37">
        <f>Table1[[#This Row],[Last price]]*Table1[[#This Row],[Current Quantity]]</f>
        <v>137604</v>
      </c>
      <c r="H54" s="19"/>
    </row>
    <row r="55" spans="1:8" x14ac:dyDescent="0.25">
      <c r="A55" s="3"/>
      <c r="B55" s="3"/>
      <c r="C55" s="23"/>
      <c r="D55" s="3"/>
      <c r="E55" s="16"/>
      <c r="F55" s="3"/>
      <c r="G55" s="15"/>
      <c r="H55" s="19"/>
    </row>
    <row r="56" spans="1:8" x14ac:dyDescent="0.25">
      <c r="A56" s="28"/>
      <c r="B56" s="28"/>
      <c r="C56" s="29"/>
      <c r="D56" s="28"/>
      <c r="E56" s="30"/>
      <c r="F56" s="28"/>
      <c r="G56" s="31"/>
      <c r="H56" s="10"/>
    </row>
    <row r="57" spans="1:8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8" x14ac:dyDescent="0.25">
      <c r="A59" s="5"/>
      <c r="E59" s="17"/>
      <c r="F59" s="1"/>
      <c r="G59" s="1"/>
    </row>
    <row r="60" spans="1:8" x14ac:dyDescent="0.25">
      <c r="A60" s="6"/>
      <c r="D60" s="6"/>
      <c r="E60" s="17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2020-09-15T07:44:20Z</cp:lastPrinted>
  <dcterms:created xsi:type="dcterms:W3CDTF">2020-06-30T03:42:56Z</dcterms:created>
  <dcterms:modified xsi:type="dcterms:W3CDTF">2020-09-15T13:04:10Z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