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E48" i="1"/>
  <c r="E49" i="1"/>
  <c r="E50" i="1"/>
  <c r="E51" i="1"/>
  <c r="E52" i="1"/>
  <c r="E53" i="1"/>
  <c r="E54" i="1"/>
  <c r="E55" i="1"/>
  <c r="E56" i="1"/>
  <c r="E57" i="1"/>
  <c r="G48" i="1"/>
  <c r="G49" i="1"/>
  <c r="G50" i="1"/>
  <c r="G52" i="1"/>
  <c r="G53" i="1"/>
  <c r="G54" i="1"/>
  <c r="G55" i="1"/>
  <c r="G56" i="1"/>
  <c r="G57" i="1"/>
  <c r="G42" i="1" l="1"/>
  <c r="G41" i="1"/>
  <c r="E47" i="1"/>
  <c r="E46" i="1"/>
  <c r="E45" i="1"/>
  <c r="E44" i="1"/>
  <c r="E43" i="1"/>
  <c r="E41" i="1"/>
  <c r="E42" i="1"/>
  <c r="G43" i="1"/>
  <c r="G44" i="1"/>
  <c r="G45" i="1"/>
  <c r="G46" i="1"/>
  <c r="G47" i="1"/>
  <c r="E34" i="1" l="1"/>
  <c r="E35" i="1"/>
  <c r="E36" i="1"/>
  <c r="E37" i="1"/>
  <c r="E38" i="1"/>
  <c r="E39" i="1"/>
  <c r="E40" i="1"/>
  <c r="G34" i="1"/>
  <c r="G35" i="1"/>
  <c r="G36" i="1"/>
  <c r="G37" i="1"/>
  <c r="G38" i="1"/>
  <c r="G39" i="1"/>
  <c r="G40" i="1"/>
  <c r="E31" i="1" l="1"/>
  <c r="E32" i="1"/>
  <c r="E33" i="1"/>
  <c r="G31" i="1"/>
  <c r="G32" i="1"/>
  <c r="G33" i="1"/>
  <c r="E30" i="1" l="1"/>
  <c r="G30" i="1"/>
  <c r="E27" i="1" l="1"/>
  <c r="E28" i="1"/>
  <c r="E29" i="1"/>
  <c r="G27" i="1"/>
  <c r="G28" i="1"/>
  <c r="G29" i="1"/>
  <c r="E22" i="1" l="1"/>
  <c r="E23" i="1"/>
  <c r="E24" i="1"/>
  <c r="E25" i="1"/>
  <c r="E26" i="1"/>
  <c r="G22" i="1"/>
  <c r="G23" i="1"/>
  <c r="G24" i="1"/>
  <c r="G25" i="1"/>
  <c r="G26" i="1"/>
  <c r="E21" i="1" l="1"/>
  <c r="G21" i="1"/>
  <c r="C7" i="1"/>
  <c r="G11" i="1" l="1"/>
  <c r="E20" i="1"/>
  <c r="G20" i="1"/>
  <c r="G12" i="1" l="1"/>
  <c r="G13" i="1"/>
  <c r="G14" i="1"/>
  <c r="G15" i="1"/>
  <c r="G16" i="1"/>
  <c r="G17" i="1"/>
  <c r="G18" i="1"/>
  <c r="G19" i="1"/>
  <c r="E19" i="1"/>
  <c r="E11" i="1"/>
  <c r="E12" i="1"/>
  <c r="E13" i="1"/>
  <c r="E14" i="1"/>
  <c r="E15" i="1"/>
  <c r="E16" i="1"/>
  <c r="E17" i="1"/>
  <c r="E18" i="1"/>
  <c r="C8" i="1" l="1"/>
  <c r="C2" i="1" s="1"/>
</calcChain>
</file>

<file path=xl/sharedStrings.xml><?xml version="1.0" encoding="utf-8"?>
<sst xmlns="http://schemas.openxmlformats.org/spreadsheetml/2006/main" count="116" uniqueCount="116">
  <si>
    <t>Date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</si>
  <si>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</si>
  <si>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</si>
  <si>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</si>
  <si>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</si>
  <si>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</si>
  <si>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</si>
  <si>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</si>
  <si>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</si>
  <si>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</si>
  <si>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</si>
  <si>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PL Oct28'20 @NYMEX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</si>
  <si>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</si>
  <si>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</si>
  <si>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</si>
  <si>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</si>
  <si>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</si>
  <si>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</si>
  <si>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</si>
  <si>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</si>
  <si>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</si>
  <si>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</si>
  <si>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</si>
  <si>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</si>
  <si>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</si>
  <si>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</si>
  <si>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</si>
  <si>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</si>
  <si>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</si>
  <si>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</si>
  <si>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</si>
  <si>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</si>
  <si>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</si>
  <si>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</si>
  <si>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</si>
  <si>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</si>
  <si>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</si>
  <si>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</si>
  <si>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</si>
  <si>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</si>
  <si>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</si>
  <si>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</si>
  <si>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</si>
  <si>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</si>
  <si>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</si>
  <si>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</si>
  <si>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</si>
  <si>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</si>
  <si>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</si>
  <si>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</si>
  <si>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Secured Overnight Financing Rate 3-month average of rates</t>
  </si>
  <si>
    <t>Last price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</si>
  <si>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</si>
  <si>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</si>
  <si>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</si>
  <si>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</si>
  <si>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</si>
  <si>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</si>
  <si>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</si>
  <si>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</si>
  <si>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</si>
  <si>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</si>
  <si>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</si>
  <si>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</si>
  <si>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</si>
  <si>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</si>
  <si>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</si>
  <si>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</si>
  <si>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</si>
  <si>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</si>
  <si>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</si>
  <si>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</si>
  <si>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</si>
  <si>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</si>
  <si>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AAPL</t>
  </si>
  <si>
    <t>APPLE INC</t>
  </si>
  <si>
    <t>SOFR1 Sep30'20 @GLOBEX</t>
  </si>
  <si>
    <t>BTS Dec08'20 @DTB</t>
  </si>
  <si>
    <t>Short-Term Euro-BTP Italian Government Bond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</si>
  <si>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</si>
  <si>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</si>
  <si>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</si>
  <si>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</si>
  <si>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</si>
  <si>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</si>
  <si>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FCX</t>
  </si>
  <si>
    <t>FREEPORT-MCMORAN INC</t>
  </si>
  <si>
    <t>MELI</t>
  </si>
  <si>
    <t>MERCADOLIBRE INC</t>
  </si>
  <si>
    <t>CMG</t>
  </si>
  <si>
    <t>CHIPOTLE MEXICAN GRILL INC</t>
  </si>
  <si>
    <t>UPS</t>
  </si>
  <si>
    <t>FEDEX CORPORATION</t>
  </si>
  <si>
    <t>FDX</t>
  </si>
  <si>
    <t>UNITED PARCEL SERVICE-CL B</t>
  </si>
  <si>
    <t>KR</t>
  </si>
  <si>
    <t>KROGER CO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</si>
  <si>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</si>
  <si>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</si>
  <si>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</si>
  <si>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</si>
  <si>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</si>
  <si>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</si>
  <si>
    <t>GE Dec14'20 @GLOBEX</t>
  </si>
  <si>
    <t>SOFR3 Sep'20 @GLOBEX</t>
  </si>
  <si>
    <t>Leverage</t>
  </si>
  <si>
    <t>Leverage for Equities and Commodities</t>
  </si>
  <si>
    <t>3KTB Dec15'20 @KSE</t>
  </si>
  <si>
    <t>FLKTB Dec15'20 @KSE</t>
  </si>
  <si>
    <t>L Oct21'20 @ICEEU</t>
  </si>
  <si>
    <t>SGEN</t>
  </si>
  <si>
    <t>SEATTLE GENETICS INC</t>
  </si>
  <si>
    <t>CMI</t>
  </si>
  <si>
    <t>CUMMINS INC</t>
  </si>
  <si>
    <t>CHRW</t>
  </si>
  <si>
    <t>C.H. ROBINSON WORLDWIDE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</si>
</sst>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  <numFmt numFmtId="169" formatCode="&quot; $&quot;* #,##0.00\ ;&quot; $&quot;* \(#,##0.00\);&quot; $&quot;* \-#\ ;@\ "/>
  </numFmts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12" fillId="0" borderId="0"/>
    <xf numFmtId="169" fontId="12" fillId="0" borderId="0" applyBorder="0" applyProtection="0"/>
    <xf numFmtId="9" fontId="12" fillId="0" borderId="0" applyBorder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164" fontId="2" fillId="2" borderId="1" xfId="0" applyNumberFormat="1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9" fillId="7" borderId="1" xfId="2" applyFont="1" applyFill="1" applyBorder="1" applyAlignment="1">
      <alignment vertical="center" wrapText="1"/>
    </xf>
    <xf numFmtId="0" fontId="7" fillId="4" borderId="4" xfId="2" applyFont="1" applyFill="1" applyBorder="1" applyAlignment="1">
      <alignment horizontal="center" vertical="center" wrapText="1"/>
    </xf>
    <xf numFmtId="166" fontId="9" fillId="7" borderId="1" xfId="2" applyNumberFormat="1" applyFont="1" applyFill="1" applyBorder="1" applyAlignment="1">
      <alignment vertical="center" wrapText="1"/>
    </xf>
    <xf numFmtId="0" fontId="11" fillId="5" borderId="1" xfId="2" applyFont="1" applyFill="1" applyBorder="1" applyAlignment="1">
      <alignment vertical="center" wrapText="1"/>
    </xf>
    <xf numFmtId="166" fontId="11" fillId="5" borderId="1" xfId="2" applyNumberFormat="1" applyFont="1" applyFill="1" applyBorder="1" applyAlignment="1">
      <alignment vertical="center" wrapText="1"/>
    </xf>
    <xf numFmtId="166" fontId="8" fillId="0" borderId="1" xfId="3" applyNumberFormat="1" applyFont="1" applyBorder="1" applyAlignment="1" applyProtection="1"/>
    <xf numFmtId="44" fontId="2" fillId="2" borderId="1" xfId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 wrapText="1"/>
    </xf>
    <xf numFmtId="2" fontId="1" fillId="0" borderId="1" xfId="0" applyNumberFormat="1" applyFont="1" applyBorder="1" applyAlignment="1"/>
    <xf numFmtId="2" fontId="1" fillId="0" borderId="1" xfId="0" applyNumberFormat="1" applyFont="1" applyBorder="1" applyAlignment="1">
      <alignment vertical="top"/>
    </xf>
    <xf numFmtId="166" fontId="8" fillId="0" borderId="1" xfId="1" applyNumberFormat="1" applyFont="1" applyBorder="1" applyAlignment="1" applyProtection="1">
      <alignment vertical="top"/>
    </xf>
    <xf numFmtId="0" fontId="11" fillId="5" borderId="1" xfId="0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5" fontId="8" fillId="0" borderId="1" xfId="0" applyNumberFormat="1" applyFont="1" applyBorder="1" applyAlignment="1">
      <alignment horizontal="right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5">
    <cellStyle name="Currency" xfId="1" builtinId="4"/>
    <cellStyle name="Currency 2" xfId="3"/>
    <cellStyle name="Normal" xfId="0" builtinId="0"/>
    <cellStyle name="Normal 2" xfId="2"/>
    <cellStyle name="Percent 2" xfId="4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0:H58" totalsRowCount="1" headerRowDxfId="20" dataDxfId="18" headerRowBorderDxfId="19" tableBorderDxfId="17" totalsRowBorderDxfId="16">
  <autoFilter ref="A10:H57"/>
  <tableColumns count="8">
    <tableColumn id="1" name="IB Ticker" dataDxfId="15" totalsRowDxfId="14"/>
    <tableColumn id="2" name="Financial Instrument" dataDxfId="13" totalsRowDxfId="12"/>
    <tableColumn id="5" name="Previous Quantity" dataDxfId="11" totalsRowDxfId="10"/>
    <tableColumn id="4" name="Current Quantity" dataDxfId="9" totalsRowDxfId="8"/>
    <tableColumn id="6" name="Change" dataDxfId="7" totalsRowDxfId="6">
      <calculatedColumnFormula>Table1[[#This Row],[Current Quantity]]-Table1[[#This Row],[Previous Quantity]]</calculatedColumnFormula>
    </tableColumn>
    <tableColumn id="12" name="Last price" dataDxfId="5" totalsRowDxfId="4" dataCellStyle="Currency"/>
    <tableColumn id="13" name="Current Value Allocation" dataDxfId="3" totalsRowDxfId="2">
      <calculatedColumnFormula>Table1[[#This Row],[Last price]]*Table1[[#This Row],[Current Quantity]]</calculatedColumnFormula>
    </tableColumn>
    <tableColumn id="7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5"/>
  <sheetViews>
    <sheetView tabSelected="1" zoomScale="115" zoomScaleNormal="115" workbookViewId="0">
      <selection activeCell="M16" sqref="M16"/>
    </sheetView>
  </sheetViews>
  <sheetFormatPr defaultColWidth="9.140625" defaultRowHeight="15" x14ac:dyDescent="0.25"/>
  <cols>
    <col min="1" max="1" width="16.42578125" style="1" customWidth="1"/>
    <col min="2" max="2" width="24.28515625" style="1" customWidth="1"/>
    <col min="3" max="3" width="13" style="1" customWidth="1"/>
    <col min="4" max="4" width="12.5703125" style="1" customWidth="1"/>
    <col min="5" max="5" width="15" style="18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.140625" style="1" customWidth="1"/>
    <col min="11" max="13" width="10.85546875"/>
    <col min="21" max="16384" width="9.140625" style="1"/>
  </cols>
  <sheetData>
    <row r="1" spans="1:20" x14ac:dyDescent="0.25">
      <c r="A1" s="55" t="s">
        <v>0</v>
      </c>
      <c r="B1" s="55"/>
      <c r="C1" s="52">
        <v>44095</v>
      </c>
      <c r="E1" s="1"/>
      <c r="F1" s="1"/>
      <c r="G1" s="11"/>
      <c r="H1" s="11"/>
    </row>
    <row r="2" spans="1:20" x14ac:dyDescent="0.25">
      <c r="A2" s="55" t="s">
        <v>105</v>
      </c>
      <c r="B2" s="55"/>
      <c r="C2" s="47">
        <f>C8/C7</f>
        <v>6.1970870263780933</v>
      </c>
      <c r="E2" s="9"/>
      <c r="F2" s="9"/>
      <c r="G2" s="13"/>
      <c r="H2" s="12"/>
      <c r="K2" s="27"/>
      <c r="P2" s="27"/>
      <c r="S2" s="27"/>
    </row>
    <row r="3" spans="1:20" x14ac:dyDescent="0.25">
      <c r="A3" s="58" t="s">
        <v>106</v>
      </c>
      <c r="B3" s="58"/>
      <c r="C3" s="48">
        <v>1.1191578654406023</v>
      </c>
      <c r="E3" s="9"/>
      <c r="F3" s="9"/>
      <c r="G3" s="13"/>
      <c r="H3" s="12"/>
      <c r="P3" s="27"/>
    </row>
    <row r="4" spans="1:20" x14ac:dyDescent="0.25">
      <c r="A4" s="55" t="s">
        <v>47</v>
      </c>
      <c r="B4" s="55"/>
      <c r="C4" s="42">
        <v>17406569.350000001</v>
      </c>
      <c r="E4" s="9"/>
      <c r="F4" s="9"/>
      <c r="G4" s="10"/>
      <c r="H4" s="10"/>
      <c r="K4" s="27"/>
      <c r="P4" s="27"/>
      <c r="S4" s="27"/>
    </row>
    <row r="5" spans="1:20" x14ac:dyDescent="0.25">
      <c r="A5" s="55" t="s">
        <v>45</v>
      </c>
      <c r="B5" s="55"/>
      <c r="C5" s="42">
        <v>0</v>
      </c>
      <c r="E5" s="9"/>
      <c r="F5" s="9"/>
      <c r="G5" s="10"/>
      <c r="H5" s="10"/>
      <c r="K5" s="27"/>
      <c r="O5" s="27"/>
      <c r="P5" s="27"/>
      <c r="S5" s="27"/>
    </row>
    <row r="6" spans="1:20" x14ac:dyDescent="0.25">
      <c r="A6" s="55" t="s">
        <v>46</v>
      </c>
      <c r="B6" s="55"/>
      <c r="C6" s="42">
        <v>0</v>
      </c>
      <c r="E6" s="9"/>
      <c r="F6" s="9"/>
      <c r="G6" s="10"/>
      <c r="H6" s="10"/>
      <c r="K6" s="27"/>
      <c r="O6" s="27"/>
      <c r="P6" s="27"/>
      <c r="S6" s="27"/>
    </row>
    <row r="7" spans="1:20" x14ac:dyDescent="0.25">
      <c r="A7" s="56" t="s">
        <v>48</v>
      </c>
      <c r="B7" s="56"/>
      <c r="C7" s="49">
        <f>C4+C5-C6</f>
        <v>17406569.350000001</v>
      </c>
      <c r="E7" s="9"/>
      <c r="F7" s="9"/>
      <c r="G7" s="10"/>
      <c r="H7" s="10"/>
      <c r="P7" s="27"/>
    </row>
    <row r="8" spans="1:20" x14ac:dyDescent="0.25">
      <c r="A8" s="57" t="s">
        <v>41</v>
      </c>
      <c r="B8" s="57"/>
      <c r="C8" s="49">
        <f>SUM(G11:G199)</f>
        <v>107870025.09263557</v>
      </c>
      <c r="E8" s="9"/>
      <c r="F8" s="9"/>
      <c r="G8" s="10"/>
      <c r="H8" s="10"/>
      <c r="K8" s="27"/>
      <c r="P8" s="27"/>
      <c r="S8" s="27"/>
    </row>
    <row r="9" spans="1:20" s="26" customFormat="1" x14ac:dyDescent="0.25">
      <c r="A9" s="22"/>
      <c r="B9" s="22"/>
      <c r="C9" s="10"/>
      <c r="D9" s="10"/>
      <c r="E9" s="10"/>
      <c r="F9" s="9"/>
      <c r="G9" s="9"/>
      <c r="H9" s="9"/>
      <c r="I9" s="1"/>
      <c r="K9" s="27"/>
      <c r="L9"/>
      <c r="M9"/>
      <c r="N9"/>
      <c r="O9"/>
      <c r="P9" s="27"/>
      <c r="Q9"/>
      <c r="R9"/>
      <c r="S9" s="27"/>
      <c r="T9"/>
    </row>
    <row r="10" spans="1:20" s="2" customFormat="1" ht="25.5" x14ac:dyDescent="0.25">
      <c r="A10" s="44" t="s">
        <v>1</v>
      </c>
      <c r="B10" s="45" t="s">
        <v>8</v>
      </c>
      <c r="C10" s="36" t="s">
        <v>39</v>
      </c>
      <c r="D10" s="36" t="s">
        <v>9</v>
      </c>
      <c r="E10" s="24" t="s">
        <v>40</v>
      </c>
      <c r="F10" s="38" t="s">
        <v>51</v>
      </c>
      <c r="G10" s="25" t="s">
        <v>38</v>
      </c>
      <c r="H10" s="25" t="s">
        <v>2</v>
      </c>
      <c r="I10" s="26"/>
      <c r="K10"/>
      <c r="M10"/>
      <c r="N10"/>
      <c r="O10" s="34"/>
      <c r="P10" s="27"/>
      <c r="Q10"/>
      <c r="R10"/>
      <c r="S10" s="27"/>
      <c r="T10"/>
    </row>
    <row r="11" spans="1:20" s="2" customFormat="1" x14ac:dyDescent="0.25">
      <c r="A11" s="46" t="s">
        <v>12</v>
      </c>
      <c r="B11" s="46" t="s">
        <v>16</v>
      </c>
      <c r="C11" s="37">
        <v>1728</v>
      </c>
      <c r="D11" s="37">
        <v>2259</v>
      </c>
      <c r="E11" s="32">
        <f>Table1[[#This Row],[Current Quantity]]-Table1[[#This Row],[Previous Quantity]]</f>
        <v>531</v>
      </c>
      <c r="F11" s="39">
        <v>477</v>
      </c>
      <c r="G11" s="33">
        <f>Table1[[#This Row],[Last price]]*Table1[[#This Row],[Current Quantity]]</f>
        <v>1077543</v>
      </c>
      <c r="H11" s="3"/>
      <c r="K11"/>
      <c r="M11"/>
      <c r="N11"/>
      <c r="O11" s="34"/>
      <c r="P11" s="34"/>
      <c r="Q11"/>
      <c r="R11"/>
      <c r="S11" s="27"/>
      <c r="T11"/>
    </row>
    <row r="12" spans="1:20" s="2" customFormat="1" x14ac:dyDescent="0.25">
      <c r="A12" s="46" t="s">
        <v>13</v>
      </c>
      <c r="B12" s="46" t="s">
        <v>17</v>
      </c>
      <c r="C12" s="37">
        <v>2014</v>
      </c>
      <c r="D12" s="37">
        <v>2427</v>
      </c>
      <c r="E12" s="32">
        <f>Table1[[#This Row],[Current Quantity]]-Table1[[#This Row],[Previous Quantity]]</f>
        <v>413</v>
      </c>
      <c r="F12" s="39">
        <v>444</v>
      </c>
      <c r="G12" s="33">
        <f>Table1[[#This Row],[Last price]]*Table1[[#This Row],[Current Quantity]]</f>
        <v>1077588</v>
      </c>
      <c r="H12" s="3"/>
      <c r="K12"/>
      <c r="M12"/>
      <c r="N12"/>
      <c r="O12" s="34"/>
      <c r="P12" s="34"/>
      <c r="Q12"/>
      <c r="R12"/>
      <c r="S12" s="27"/>
      <c r="T12"/>
    </row>
    <row r="13" spans="1:20" s="2" customFormat="1" x14ac:dyDescent="0.25">
      <c r="A13" s="46" t="s">
        <v>14</v>
      </c>
      <c r="B13" s="46" t="s">
        <v>42</v>
      </c>
      <c r="C13" s="37">
        <v>11604</v>
      </c>
      <c r="D13" s="37">
        <v>14719</v>
      </c>
      <c r="E13" s="16">
        <f>Table1[[#This Row],[Current Quantity]]-Table1[[#This Row],[Previous Quantity]]</f>
        <v>3115</v>
      </c>
      <c r="F13" s="39">
        <v>73.20001723543605</v>
      </c>
      <c r="G13" s="35">
        <f>Table1[[#This Row],[Last price]]*Table1[[#This Row],[Current Quantity]]</f>
        <v>1077431.0536883832</v>
      </c>
      <c r="H13" s="3"/>
      <c r="K13"/>
      <c r="M13"/>
      <c r="N13"/>
      <c r="O13" s="34"/>
      <c r="P13" s="34"/>
      <c r="Q13"/>
      <c r="R13"/>
      <c r="S13"/>
      <c r="T13"/>
    </row>
    <row r="14" spans="1:20" s="2" customFormat="1" ht="22.5" customHeight="1" x14ac:dyDescent="0.25">
      <c r="A14" s="46" t="s">
        <v>52</v>
      </c>
      <c r="B14" s="46" t="s">
        <v>53</v>
      </c>
      <c r="C14" s="37">
        <v>4507</v>
      </c>
      <c r="D14" s="37">
        <v>5554</v>
      </c>
      <c r="E14" s="16">
        <f>Table1[[#This Row],[Current Quantity]]-Table1[[#This Row],[Previous Quantity]]</f>
        <v>1047</v>
      </c>
      <c r="F14" s="39">
        <v>194</v>
      </c>
      <c r="G14" s="35">
        <f>Table1[[#This Row],[Last price]]*Table1[[#This Row],[Current Quantity]]</f>
        <v>1077476</v>
      </c>
      <c r="H14" s="3"/>
      <c r="K14"/>
      <c r="L14"/>
      <c r="M14"/>
      <c r="N14"/>
      <c r="O14" s="34"/>
      <c r="P14" s="34"/>
      <c r="Q14"/>
      <c r="R14"/>
      <c r="S14" s="27"/>
      <c r="T14"/>
    </row>
    <row r="15" spans="1:20" s="2" customFormat="1" ht="25.5" x14ac:dyDescent="0.25">
      <c r="A15" s="46" t="s">
        <v>54</v>
      </c>
      <c r="B15" s="46" t="s">
        <v>55</v>
      </c>
      <c r="C15" s="37">
        <v>2090</v>
      </c>
      <c r="D15" s="37">
        <v>2520</v>
      </c>
      <c r="E15" s="16">
        <f>Table1[[#This Row],[Current Quantity]]-Table1[[#This Row],[Previous Quantity]]</f>
        <v>430</v>
      </c>
      <c r="F15" s="39">
        <v>427.5</v>
      </c>
      <c r="G15" s="35">
        <f>Table1[[#This Row],[Last price]]*Table1[[#This Row],[Current Quantity]]</f>
        <v>1077300</v>
      </c>
      <c r="H15" s="3"/>
      <c r="K15"/>
      <c r="L15"/>
      <c r="M15"/>
      <c r="N15"/>
      <c r="O15" s="34"/>
      <c r="P15" s="34"/>
      <c r="Q15"/>
      <c r="R15"/>
      <c r="S15" s="27"/>
      <c r="T15"/>
    </row>
    <row r="16" spans="1:20" s="2" customFormat="1" x14ac:dyDescent="0.25">
      <c r="A16" s="46" t="s">
        <v>60</v>
      </c>
      <c r="B16" s="46" t="s">
        <v>61</v>
      </c>
      <c r="C16" s="40">
        <v>289</v>
      </c>
      <c r="D16" s="40">
        <v>370</v>
      </c>
      <c r="E16" s="16">
        <f>Table1[[#This Row],[Current Quantity]]-Table1[[#This Row],[Previous Quantity]]</f>
        <v>81</v>
      </c>
      <c r="F16" s="41">
        <v>2910</v>
      </c>
      <c r="G16" s="35">
        <f>Table1[[#This Row],[Last price]]*Table1[[#This Row],[Current Quantity]]</f>
        <v>1076700</v>
      </c>
      <c r="H16" s="3"/>
      <c r="K16"/>
      <c r="L16"/>
      <c r="M16"/>
      <c r="N16"/>
      <c r="O16" s="34"/>
      <c r="P16" s="34"/>
      <c r="Q16"/>
      <c r="R16"/>
      <c r="S16"/>
      <c r="T16"/>
    </row>
    <row r="17" spans="1:20" s="20" customFormat="1" x14ac:dyDescent="0.25">
      <c r="A17" s="46" t="s">
        <v>62</v>
      </c>
      <c r="B17" s="46" t="s">
        <v>63</v>
      </c>
      <c r="C17" s="40">
        <v>4938</v>
      </c>
      <c r="D17" s="40">
        <v>6213</v>
      </c>
      <c r="E17" s="16">
        <f>Table1[[#This Row],[Current Quantity]]-Table1[[#This Row],[Previous Quantity]]</f>
        <v>1275</v>
      </c>
      <c r="F17" s="41">
        <v>173.42000810044553</v>
      </c>
      <c r="G17" s="35">
        <f>Table1[[#This Row],[Last price]]*Table1[[#This Row],[Current Quantity]]</f>
        <v>1077458.5103280682</v>
      </c>
      <c r="H17" s="3"/>
      <c r="I17" s="2"/>
      <c r="J17" s="2"/>
      <c r="K17"/>
      <c r="L17"/>
      <c r="M17"/>
      <c r="N17"/>
      <c r="O17" s="34"/>
      <c r="P17" s="34"/>
      <c r="Q17"/>
      <c r="R17"/>
      <c r="S17" s="27"/>
      <c r="T17"/>
    </row>
    <row r="18" spans="1:20" ht="25.5" x14ac:dyDescent="0.25">
      <c r="A18" s="46" t="s">
        <v>64</v>
      </c>
      <c r="B18" s="46" t="s">
        <v>65</v>
      </c>
      <c r="C18" s="40">
        <v>3170</v>
      </c>
      <c r="D18" s="40">
        <v>3879</v>
      </c>
      <c r="E18" s="16">
        <f>Table1[[#This Row],[Current Quantity]]-Table1[[#This Row],[Previous Quantity]]</f>
        <v>709</v>
      </c>
      <c r="F18" s="41">
        <v>277.74006309148263</v>
      </c>
      <c r="G18" s="35">
        <f>Table1[[#This Row],[Last price]]*Table1[[#This Row],[Current Quantity]]</f>
        <v>1077353.7047318611</v>
      </c>
      <c r="H18" s="3"/>
      <c r="I18" s="2"/>
      <c r="J18" s="2"/>
      <c r="O18" s="34"/>
      <c r="P18" s="34"/>
    </row>
    <row r="19" spans="1:20" x14ac:dyDescent="0.25">
      <c r="A19" s="46" t="s">
        <v>66</v>
      </c>
      <c r="B19" s="46" t="s">
        <v>67</v>
      </c>
      <c r="C19" s="40">
        <v>11319</v>
      </c>
      <c r="D19" s="40">
        <v>0</v>
      </c>
      <c r="E19" s="16">
        <f>Table1[[#This Row],[Current Quantity]]-Table1[[#This Row],[Previous Quantity]]</f>
        <v>-11319</v>
      </c>
      <c r="F19" s="41">
        <v>73.33995936036753</v>
      </c>
      <c r="G19" s="35">
        <f>Table1[[#This Row],[Last price]]*Table1[[#This Row],[Current Quantity]]</f>
        <v>0</v>
      </c>
      <c r="H19" s="19"/>
      <c r="J19" s="2"/>
    </row>
    <row r="20" spans="1:20" x14ac:dyDescent="0.25">
      <c r="A20" s="50" t="s">
        <v>74</v>
      </c>
      <c r="B20" s="50" t="s">
        <v>75</v>
      </c>
      <c r="C20" s="40">
        <v>7817</v>
      </c>
      <c r="D20" s="40">
        <v>0</v>
      </c>
      <c r="E20" s="16">
        <f>Table1[[#This Row],[Current Quantity]]-Table1[[#This Row],[Previous Quantity]]</f>
        <v>-7817</v>
      </c>
      <c r="F20" s="41">
        <v>104.5999744147371</v>
      </c>
      <c r="G20" s="35">
        <f>Table1[[#This Row],[Last price]]*Table1[[#This Row],[Current Quantity]]</f>
        <v>0</v>
      </c>
      <c r="H20" s="19"/>
      <c r="J20" s="2"/>
    </row>
    <row r="21" spans="1:20" x14ac:dyDescent="0.25">
      <c r="A21" s="50" t="s">
        <v>85</v>
      </c>
      <c r="B21" s="50" t="s">
        <v>86</v>
      </c>
      <c r="C21" s="40">
        <v>25193</v>
      </c>
      <c r="D21" s="40">
        <v>31859</v>
      </c>
      <c r="E21" s="16">
        <f>Table1[[#This Row],[Current Quantity]]-Table1[[#This Row],[Previous Quantity]]</f>
        <v>6666</v>
      </c>
      <c r="F21" s="41">
        <v>16.910014686619299</v>
      </c>
      <c r="G21" s="35">
        <f>Table1[[#This Row],[Last price]]*Table1[[#This Row],[Current Quantity]]</f>
        <v>538736.15790100419</v>
      </c>
      <c r="H21" s="19"/>
      <c r="J21" s="2"/>
    </row>
    <row r="22" spans="1:20" x14ac:dyDescent="0.25">
      <c r="A22" s="50" t="s">
        <v>87</v>
      </c>
      <c r="B22" s="50" t="s">
        <v>88</v>
      </c>
      <c r="C22" s="40">
        <v>889</v>
      </c>
      <c r="D22" s="40">
        <v>540</v>
      </c>
      <c r="E22" s="16">
        <f>Table1[[#This Row],[Current Quantity]]-Table1[[#This Row],[Previous Quantity]]</f>
        <v>-349</v>
      </c>
      <c r="F22" s="41">
        <v>998.06974128233969</v>
      </c>
      <c r="G22" s="35">
        <f>Table1[[#This Row],[Last price]]*Table1[[#This Row],[Current Quantity]]</f>
        <v>538957.66029246338</v>
      </c>
      <c r="H22" s="19"/>
      <c r="J22" s="2"/>
    </row>
    <row r="23" spans="1:20" x14ac:dyDescent="0.25">
      <c r="A23" s="50" t="s">
        <v>89</v>
      </c>
      <c r="B23" s="50" t="s">
        <v>90</v>
      </c>
      <c r="C23" s="40">
        <v>711</v>
      </c>
      <c r="D23" s="40">
        <v>0</v>
      </c>
      <c r="E23" s="16">
        <f>Table1[[#This Row],[Current Quantity]]-Table1[[#This Row],[Previous Quantity]]</f>
        <v>-711</v>
      </c>
      <c r="F23" s="41">
        <v>1215.2503516174402</v>
      </c>
      <c r="G23" s="35">
        <f>Table1[[#This Row],[Last price]]*Table1[[#This Row],[Current Quantity]]</f>
        <v>0</v>
      </c>
      <c r="H23" s="19"/>
      <c r="J23" s="2"/>
    </row>
    <row r="24" spans="1:20" x14ac:dyDescent="0.25">
      <c r="A24" s="50" t="s">
        <v>91</v>
      </c>
      <c r="B24" s="50" t="s">
        <v>94</v>
      </c>
      <c r="C24" s="40">
        <v>5456</v>
      </c>
      <c r="D24" s="40">
        <v>6798</v>
      </c>
      <c r="E24" s="16">
        <f>Table1[[#This Row],[Current Quantity]]-Table1[[#This Row],[Previous Quantity]]</f>
        <v>1342</v>
      </c>
      <c r="F24" s="41">
        <v>158.5</v>
      </c>
      <c r="G24" s="35">
        <f>Table1[[#This Row],[Last price]]*Table1[[#This Row],[Current Quantity]]</f>
        <v>1077483</v>
      </c>
      <c r="H24" s="19"/>
      <c r="J24" s="2"/>
    </row>
    <row r="25" spans="1:20" x14ac:dyDescent="0.25">
      <c r="A25" s="50" t="s">
        <v>93</v>
      </c>
      <c r="B25" s="50" t="s">
        <v>92</v>
      </c>
      <c r="C25" s="40">
        <v>3571</v>
      </c>
      <c r="D25" s="40">
        <v>4471</v>
      </c>
      <c r="E25" s="16">
        <f>Table1[[#This Row],[Current Quantity]]-Table1[[#This Row],[Previous Quantity]]</f>
        <v>900</v>
      </c>
      <c r="F25" s="41">
        <v>241</v>
      </c>
      <c r="G25" s="35">
        <f>Table1[[#This Row],[Last price]]*Table1[[#This Row],[Current Quantity]]</f>
        <v>1077511</v>
      </c>
      <c r="H25" s="19"/>
      <c r="J25" s="2"/>
    </row>
    <row r="26" spans="1:20" x14ac:dyDescent="0.25">
      <c r="A26" s="50" t="s">
        <v>95</v>
      </c>
      <c r="B26" s="50" t="s">
        <v>96</v>
      </c>
      <c r="C26" s="40">
        <v>13211</v>
      </c>
      <c r="D26" s="40">
        <v>16251</v>
      </c>
      <c r="E26" s="16">
        <f>Table1[[#This Row],[Current Quantity]]-Table1[[#This Row],[Previous Quantity]]</f>
        <v>3040</v>
      </c>
      <c r="F26" s="41">
        <v>33.150026493073952</v>
      </c>
      <c r="G26" s="35">
        <f>Table1[[#This Row],[Last price]]*Table1[[#This Row],[Current Quantity]]</f>
        <v>538721.08053894481</v>
      </c>
      <c r="H26" s="19"/>
      <c r="J26" s="2"/>
    </row>
    <row r="27" spans="1:20" x14ac:dyDescent="0.25">
      <c r="A27" s="50" t="s">
        <v>110</v>
      </c>
      <c r="B27" s="50" t="s">
        <v>111</v>
      </c>
      <c r="C27" s="40">
        <v>0</v>
      </c>
      <c r="D27" s="40">
        <v>5955</v>
      </c>
      <c r="E27" s="16">
        <f>Table1[[#This Row],[Current Quantity]]-Table1[[#This Row],[Previous Quantity]]</f>
        <v>5955</v>
      </c>
      <c r="F27" s="41">
        <v>180.94</v>
      </c>
      <c r="G27" s="35">
        <f>Table1[[#This Row],[Last price]]*Table1[[#This Row],[Current Quantity]]</f>
        <v>1077497.7</v>
      </c>
      <c r="H27" s="19"/>
      <c r="J27" s="2"/>
    </row>
    <row r="28" spans="1:20" x14ac:dyDescent="0.25">
      <c r="A28" s="50" t="s">
        <v>112</v>
      </c>
      <c r="B28" s="50" t="s">
        <v>113</v>
      </c>
      <c r="C28" s="40">
        <v>0</v>
      </c>
      <c r="D28" s="40">
        <v>5085</v>
      </c>
      <c r="E28" s="16">
        <f>Table1[[#This Row],[Current Quantity]]-Table1[[#This Row],[Previous Quantity]]</f>
        <v>5085</v>
      </c>
      <c r="F28" s="41">
        <v>211.9</v>
      </c>
      <c r="G28" s="35">
        <f>Table1[[#This Row],[Last price]]*Table1[[#This Row],[Current Quantity]]</f>
        <v>1077511.5</v>
      </c>
      <c r="H28" s="19"/>
      <c r="J28" s="2"/>
    </row>
    <row r="29" spans="1:20" ht="25.5" x14ac:dyDescent="0.25">
      <c r="A29" s="50" t="s">
        <v>114</v>
      </c>
      <c r="B29" s="50" t="s">
        <v>115</v>
      </c>
      <c r="C29" s="40">
        <v>0</v>
      </c>
      <c r="D29" s="40">
        <v>5224</v>
      </c>
      <c r="E29" s="16">
        <f>Table1[[#This Row],[Current Quantity]]-Table1[[#This Row],[Previous Quantity]]</f>
        <v>5224</v>
      </c>
      <c r="F29" s="41">
        <v>103.13</v>
      </c>
      <c r="G29" s="35">
        <f>Table1[[#This Row],[Last price]]*Table1[[#This Row],[Current Quantity]]</f>
        <v>538751.12</v>
      </c>
      <c r="H29" s="19"/>
      <c r="J29" s="2"/>
    </row>
    <row r="30" spans="1:20" x14ac:dyDescent="0.25">
      <c r="A30" s="51" t="s">
        <v>15</v>
      </c>
      <c r="B30" s="51" t="s">
        <v>43</v>
      </c>
      <c r="C30" s="23">
        <v>125250</v>
      </c>
      <c r="D30" s="3">
        <v>145446</v>
      </c>
      <c r="E30" s="16">
        <f>Table1[[#This Row],[Current Quantity]]-Table1[[#This Row],[Previous Quantity]]</f>
        <v>20196</v>
      </c>
      <c r="F30" s="43">
        <v>18.52</v>
      </c>
      <c r="G30" s="35">
        <f>Table1[[#This Row],[Last price]]*Table1[[#This Row],[Current Quantity]]</f>
        <v>2693659.92</v>
      </c>
      <c r="H30" s="19"/>
      <c r="J30" s="2"/>
    </row>
    <row r="31" spans="1:20" ht="26.25" x14ac:dyDescent="0.25">
      <c r="A31" s="53" t="s">
        <v>68</v>
      </c>
      <c r="B31" s="54" t="s">
        <v>30</v>
      </c>
      <c r="C31" s="23">
        <v>19</v>
      </c>
      <c r="D31" s="3">
        <v>22</v>
      </c>
      <c r="E31" s="16">
        <f>Table1[[#This Row],[Current Quantity]]-Table1[[#This Row],[Previous Quantity]]</f>
        <v>3</v>
      </c>
      <c r="F31" s="43">
        <v>160140.63157894736</v>
      </c>
      <c r="G31" s="35">
        <f>Table1[[#This Row],[Last price]]*Table1[[#This Row],[Current Quantity]]</f>
        <v>3523093.8947368418</v>
      </c>
      <c r="H31" s="19"/>
      <c r="J31" s="2"/>
    </row>
    <row r="32" spans="1:20" ht="26.25" x14ac:dyDescent="0.25">
      <c r="A32" s="53" t="s">
        <v>69</v>
      </c>
      <c r="B32" s="54" t="s">
        <v>31</v>
      </c>
      <c r="C32" s="23">
        <v>13</v>
      </c>
      <c r="D32" s="3">
        <v>15</v>
      </c>
      <c r="E32" s="16">
        <f>Table1[[#This Row],[Current Quantity]]-Table1[[#This Row],[Previous Quantity]]</f>
        <v>2</v>
      </c>
      <c r="F32" s="43">
        <v>223863.69230769231</v>
      </c>
      <c r="G32" s="35">
        <f>Table1[[#This Row],[Last price]]*Table1[[#This Row],[Current Quantity]]</f>
        <v>3357955.3846153845</v>
      </c>
      <c r="H32" s="19"/>
      <c r="J32" s="2"/>
    </row>
    <row r="33" spans="1:10" ht="26.25" x14ac:dyDescent="0.25">
      <c r="A33" s="53" t="s">
        <v>70</v>
      </c>
      <c r="B33" s="54" t="s">
        <v>32</v>
      </c>
      <c r="C33" s="23">
        <v>17</v>
      </c>
      <c r="D33" s="3">
        <v>19</v>
      </c>
      <c r="E33" s="16">
        <f>Table1[[#This Row],[Current Quantity]]-Table1[[#This Row],[Previous Quantity]]</f>
        <v>2</v>
      </c>
      <c r="F33" s="43">
        <v>177000</v>
      </c>
      <c r="G33" s="35">
        <f>Table1[[#This Row],[Last price]]*Table1[[#This Row],[Current Quantity]]</f>
        <v>3363000</v>
      </c>
      <c r="H33" s="19"/>
      <c r="J33" s="2"/>
    </row>
    <row r="34" spans="1:10" ht="26.25" x14ac:dyDescent="0.25">
      <c r="A34" s="53" t="s">
        <v>71</v>
      </c>
      <c r="B34" s="54" t="s">
        <v>33</v>
      </c>
      <c r="C34" s="23">
        <v>24</v>
      </c>
      <c r="D34" s="3">
        <v>27</v>
      </c>
      <c r="E34" s="16">
        <f>Table1[[#This Row],[Current Quantity]]-Table1[[#This Row],[Previous Quantity]]</f>
        <v>3</v>
      </c>
      <c r="F34" s="43">
        <v>126020.29166666667</v>
      </c>
      <c r="G34" s="35">
        <f>Table1[[#This Row],[Last price]]*Table1[[#This Row],[Current Quantity]]</f>
        <v>3402547.875</v>
      </c>
      <c r="H34" s="19"/>
    </row>
    <row r="35" spans="1:10" ht="26.25" x14ac:dyDescent="0.25">
      <c r="A35" s="53" t="s">
        <v>72</v>
      </c>
      <c r="B35" s="54" t="s">
        <v>34</v>
      </c>
      <c r="C35" s="23">
        <v>21</v>
      </c>
      <c r="D35" s="3">
        <v>25</v>
      </c>
      <c r="E35" s="16">
        <f>Table1[[#This Row],[Current Quantity]]-Table1[[#This Row],[Previous Quantity]]</f>
        <v>4</v>
      </c>
      <c r="F35" s="43">
        <v>139599.66666666666</v>
      </c>
      <c r="G35" s="35">
        <f>Table1[[#This Row],[Last price]]*Table1[[#This Row],[Current Quantity]]</f>
        <v>3489991.6666666665</v>
      </c>
      <c r="H35" s="19"/>
    </row>
    <row r="36" spans="1:10" ht="26.25" x14ac:dyDescent="0.25">
      <c r="A36" s="53" t="s">
        <v>57</v>
      </c>
      <c r="B36" s="54" t="s">
        <v>37</v>
      </c>
      <c r="C36" s="23">
        <v>14</v>
      </c>
      <c r="D36" s="3">
        <v>16</v>
      </c>
      <c r="E36" s="16">
        <f>Table1[[#This Row],[Current Quantity]]-Table1[[#This Row],[Previous Quantity]]</f>
        <v>2</v>
      </c>
      <c r="F36" s="43">
        <v>220908.71428571429</v>
      </c>
      <c r="G36" s="35">
        <f>Table1[[#This Row],[Last price]]*Table1[[#This Row],[Current Quantity]]</f>
        <v>3534539.4285714286</v>
      </c>
      <c r="H36" s="19"/>
    </row>
    <row r="37" spans="1:10" ht="25.5" x14ac:dyDescent="0.25">
      <c r="A37" s="50" t="s">
        <v>107</v>
      </c>
      <c r="B37" s="50" t="s">
        <v>18</v>
      </c>
      <c r="C37" s="23">
        <v>31</v>
      </c>
      <c r="D37" s="3">
        <v>36</v>
      </c>
      <c r="E37" s="16">
        <f>Table1[[#This Row],[Current Quantity]]-Table1[[#This Row],[Previous Quantity]]</f>
        <v>5</v>
      </c>
      <c r="F37" s="43">
        <v>96553.193548387091</v>
      </c>
      <c r="G37" s="35">
        <f>Table1[[#This Row],[Last price]]*Table1[[#This Row],[Current Quantity]]</f>
        <v>3475914.9677419355</v>
      </c>
      <c r="H37" s="19"/>
    </row>
    <row r="38" spans="1:10" ht="25.5" x14ac:dyDescent="0.25">
      <c r="A38" s="50" t="s">
        <v>56</v>
      </c>
      <c r="B38" s="50" t="s">
        <v>21</v>
      </c>
      <c r="C38" s="23">
        <v>26</v>
      </c>
      <c r="D38" s="3">
        <v>30</v>
      </c>
      <c r="E38" s="16">
        <f>Table1[[#This Row],[Current Quantity]]-Table1[[#This Row],[Previous Quantity]]</f>
        <v>4</v>
      </c>
      <c r="F38" s="43">
        <v>114969.73076923077</v>
      </c>
      <c r="G38" s="35">
        <f>Table1[[#This Row],[Last price]]*Table1[[#This Row],[Current Quantity]]</f>
        <v>3449091.923076923</v>
      </c>
      <c r="H38" s="19"/>
    </row>
    <row r="39" spans="1:10" ht="25.5" x14ac:dyDescent="0.25">
      <c r="A39" s="50" t="s">
        <v>108</v>
      </c>
      <c r="B39" s="50" t="s">
        <v>22</v>
      </c>
      <c r="C39" s="23">
        <v>26</v>
      </c>
      <c r="D39" s="3">
        <v>30</v>
      </c>
      <c r="E39" s="16">
        <f>Table1[[#This Row],[Current Quantity]]-Table1[[#This Row],[Previous Quantity]]</f>
        <v>4</v>
      </c>
      <c r="F39" s="43">
        <v>114246.30769230769</v>
      </c>
      <c r="G39" s="35">
        <f>Table1[[#This Row],[Last price]]*Table1[[#This Row],[Current Quantity]]</f>
        <v>3427389.2307692305</v>
      </c>
      <c r="H39" s="19"/>
    </row>
    <row r="40" spans="1:10" ht="25.5" x14ac:dyDescent="0.25">
      <c r="A40" s="50" t="s">
        <v>77</v>
      </c>
      <c r="B40" s="50" t="s">
        <v>78</v>
      </c>
      <c r="C40" s="23">
        <v>22</v>
      </c>
      <c r="D40" s="3">
        <v>26</v>
      </c>
      <c r="E40" s="16">
        <f>Table1[[#This Row],[Current Quantity]]-Table1[[#This Row],[Previous Quantity]]</f>
        <v>4</v>
      </c>
      <c r="F40" s="43">
        <v>133454.81818181818</v>
      </c>
      <c r="G40" s="35">
        <f>Table1[[#This Row],[Last price]]*Table1[[#This Row],[Current Quantity]]</f>
        <v>3469825.2727272725</v>
      </c>
      <c r="H40" s="19"/>
    </row>
    <row r="41" spans="1:10" ht="26.25" x14ac:dyDescent="0.25">
      <c r="A41" s="54" t="s">
        <v>73</v>
      </c>
      <c r="B41" s="54" t="s">
        <v>35</v>
      </c>
      <c r="C41" s="23">
        <v>16</v>
      </c>
      <c r="D41" s="3">
        <v>18</v>
      </c>
      <c r="E41" s="16">
        <f>Table1[[#This Row],[Current Quantity]]-Table1[[#This Row],[Previous Quantity]]</f>
        <v>2</v>
      </c>
      <c r="F41" s="43">
        <v>416325</v>
      </c>
      <c r="G41" s="35">
        <f>Table1[[#This Row],[Last price]]*Table1[[#This Row],[Current Quantity]]</f>
        <v>7493850</v>
      </c>
      <c r="H41" s="19"/>
    </row>
    <row r="42" spans="1:10" ht="25.5" x14ac:dyDescent="0.25">
      <c r="A42" s="50" t="s">
        <v>103</v>
      </c>
      <c r="B42" s="50" t="s">
        <v>23</v>
      </c>
      <c r="C42" s="23">
        <v>27</v>
      </c>
      <c r="D42" s="3">
        <v>31</v>
      </c>
      <c r="E42" s="16">
        <f>Table1[[#This Row],[Current Quantity]]-Table1[[#This Row],[Previous Quantity]]</f>
        <v>4</v>
      </c>
      <c r="F42" s="43">
        <v>249337.51851851851</v>
      </c>
      <c r="G42" s="35">
        <f>Table1[[#This Row],[Last price]]*Table1[[#This Row],[Current Quantity]]</f>
        <v>7729463.0740740737</v>
      </c>
      <c r="H42" s="19"/>
    </row>
    <row r="43" spans="1:10" ht="38.25" x14ac:dyDescent="0.25">
      <c r="A43" s="50" t="s">
        <v>76</v>
      </c>
      <c r="B43" s="50" t="s">
        <v>49</v>
      </c>
      <c r="C43" s="23">
        <v>16</v>
      </c>
      <c r="D43" s="3">
        <v>18</v>
      </c>
      <c r="E43" s="16">
        <f>Table1[[#This Row],[Current Quantity]]-Table1[[#This Row],[Previous Quantity]]</f>
        <v>2</v>
      </c>
      <c r="F43" s="43">
        <v>416320.8125</v>
      </c>
      <c r="G43" s="35">
        <f>Table1[[#This Row],[Last price]]*Table1[[#This Row],[Current Quantity]]</f>
        <v>7493774.625</v>
      </c>
      <c r="H43" s="19"/>
    </row>
    <row r="44" spans="1:10" ht="38.25" x14ac:dyDescent="0.25">
      <c r="A44" s="50" t="s">
        <v>104</v>
      </c>
      <c r="B44" s="50" t="s">
        <v>50</v>
      </c>
      <c r="C44" s="23">
        <v>27</v>
      </c>
      <c r="D44" s="3">
        <v>31</v>
      </c>
      <c r="E44" s="16">
        <f>Table1[[#This Row],[Current Quantity]]-Table1[[#This Row],[Previous Quantity]]</f>
        <v>4</v>
      </c>
      <c r="F44" s="43">
        <v>249812.51851851851</v>
      </c>
      <c r="G44" s="35">
        <f>Table1[[#This Row],[Last price]]*Table1[[#This Row],[Current Quantity]]</f>
        <v>7744188.0740740737</v>
      </c>
      <c r="H44" s="19"/>
    </row>
    <row r="45" spans="1:10" ht="25.5" x14ac:dyDescent="0.25">
      <c r="A45" s="50" t="s">
        <v>109</v>
      </c>
      <c r="B45" s="50" t="s">
        <v>79</v>
      </c>
      <c r="C45" s="23">
        <v>41</v>
      </c>
      <c r="D45" s="3">
        <v>48</v>
      </c>
      <c r="E45" s="16">
        <f>Table1[[#This Row],[Current Quantity]]-Table1[[#This Row],[Previous Quantity]]</f>
        <v>7</v>
      </c>
      <c r="F45" s="43">
        <v>160846.17073170733</v>
      </c>
      <c r="G45" s="35">
        <f>Table1[[#This Row],[Last price]]*Table1[[#This Row],[Current Quantity]]</f>
        <v>7720616.1951219514</v>
      </c>
      <c r="H45" s="19"/>
    </row>
    <row r="46" spans="1:10" x14ac:dyDescent="0.25">
      <c r="A46" s="50" t="s">
        <v>80</v>
      </c>
      <c r="B46" s="50" t="s">
        <v>81</v>
      </c>
      <c r="C46" s="23">
        <v>37</v>
      </c>
      <c r="D46" s="3">
        <v>43</v>
      </c>
      <c r="E46" s="16">
        <f>Table1[[#This Row],[Current Quantity]]-Table1[[#This Row],[Previous Quantity]]</f>
        <v>6</v>
      </c>
      <c r="F46" s="43">
        <v>179278.16216216216</v>
      </c>
      <c r="G46" s="35">
        <f>Table1[[#This Row],[Last price]]*Table1[[#This Row],[Current Quantity]]</f>
        <v>7708960.9729729732</v>
      </c>
      <c r="H46" s="19"/>
    </row>
    <row r="47" spans="1:10" x14ac:dyDescent="0.25">
      <c r="A47" s="50" t="s">
        <v>82</v>
      </c>
      <c r="B47" s="50" t="s">
        <v>83</v>
      </c>
      <c r="C47" s="23">
        <v>9</v>
      </c>
      <c r="D47" s="3">
        <v>11</v>
      </c>
      <c r="E47" s="16">
        <f>Table1[[#This Row],[Current Quantity]]-Table1[[#This Row],[Previous Quantity]]</f>
        <v>2</v>
      </c>
      <c r="F47" s="43">
        <v>727738.50082700001</v>
      </c>
      <c r="G47" s="35">
        <f>Table1[[#This Row],[Last price]]*Table1[[#This Row],[Current Quantity]]</f>
        <v>8005123.5090970006</v>
      </c>
      <c r="H47" s="19"/>
    </row>
    <row r="48" spans="1:10" ht="25.5" x14ac:dyDescent="0.25">
      <c r="A48" s="50" t="s">
        <v>97</v>
      </c>
      <c r="B48" s="50" t="s">
        <v>19</v>
      </c>
      <c r="C48" s="23">
        <v>3</v>
      </c>
      <c r="D48" s="3">
        <v>4</v>
      </c>
      <c r="E48" s="16">
        <f>Table1[[#This Row],[Current Quantity]]-Table1[[#This Row],[Previous Quantity]]</f>
        <v>1</v>
      </c>
      <c r="F48" s="43">
        <v>44257</v>
      </c>
      <c r="G48" s="35">
        <f>Table1[[#This Row],[Last price]]*Table1[[#This Row],[Current Quantity]]</f>
        <v>177028</v>
      </c>
      <c r="H48" s="19"/>
    </row>
    <row r="49" spans="1:8" ht="25.5" x14ac:dyDescent="0.25">
      <c r="A49" s="50" t="s">
        <v>98</v>
      </c>
      <c r="B49" s="50" t="s">
        <v>20</v>
      </c>
      <c r="C49" s="23">
        <v>1</v>
      </c>
      <c r="D49" s="3">
        <v>1</v>
      </c>
      <c r="E49" s="16">
        <f>Table1[[#This Row],[Current Quantity]]-Table1[[#This Row],[Previous Quantity]]</f>
        <v>0</v>
      </c>
      <c r="F49" s="43">
        <v>170788</v>
      </c>
      <c r="G49" s="35">
        <f>Table1[[#This Row],[Last price]]*Table1[[#This Row],[Current Quantity]]</f>
        <v>170788</v>
      </c>
      <c r="H49" s="19"/>
    </row>
    <row r="50" spans="1:8" ht="25.5" x14ac:dyDescent="0.25">
      <c r="A50" s="50" t="s">
        <v>99</v>
      </c>
      <c r="B50" s="50" t="s">
        <v>24</v>
      </c>
      <c r="C50" s="23">
        <v>2</v>
      </c>
      <c r="D50" s="3">
        <v>2</v>
      </c>
      <c r="E50" s="16">
        <f>Table1[[#This Row],[Current Quantity]]-Table1[[#This Row],[Previous Quantity]]</f>
        <v>0</v>
      </c>
      <c r="F50" s="43">
        <v>88092</v>
      </c>
      <c r="G50" s="35">
        <f>Table1[[#This Row],[Last price]]*Table1[[#This Row],[Current Quantity]]</f>
        <v>176184</v>
      </c>
      <c r="H50" s="19"/>
    </row>
    <row r="51" spans="1:8" ht="25.5" x14ac:dyDescent="0.25">
      <c r="A51" s="50" t="s">
        <v>58</v>
      </c>
      <c r="B51" s="50" t="s">
        <v>25</v>
      </c>
      <c r="C51" s="23">
        <v>1</v>
      </c>
      <c r="D51" s="3">
        <v>1</v>
      </c>
      <c r="E51" s="16">
        <f>Table1[[#This Row],[Current Quantity]]-Table1[[#This Row],[Previous Quantity]]</f>
        <v>0</v>
      </c>
      <c r="F51" s="43">
        <v>235397</v>
      </c>
      <c r="G51" s="35">
        <f>Table1[[#This Row],[Last price]]*Table1[[#This Row],[Current Quantity]]</f>
        <v>235397</v>
      </c>
      <c r="H51" s="19"/>
    </row>
    <row r="52" spans="1:8" ht="25.5" x14ac:dyDescent="0.25">
      <c r="A52" s="50" t="s">
        <v>100</v>
      </c>
      <c r="B52" s="50" t="s">
        <v>26</v>
      </c>
      <c r="C52" s="23">
        <v>3</v>
      </c>
      <c r="D52" s="3">
        <v>3</v>
      </c>
      <c r="E52" s="16">
        <f>Table1[[#This Row],[Current Quantity]]-Table1[[#This Row],[Previous Quantity]]</f>
        <v>0</v>
      </c>
      <c r="F52" s="43">
        <v>47098.333333333336</v>
      </c>
      <c r="G52" s="35">
        <f>Table1[[#This Row],[Last price]]*Table1[[#This Row],[Current Quantity]]</f>
        <v>141295</v>
      </c>
      <c r="H52" s="19"/>
    </row>
    <row r="53" spans="1:8" ht="25.5" x14ac:dyDescent="0.25">
      <c r="A53" s="50" t="s">
        <v>11</v>
      </c>
      <c r="B53" s="50" t="s">
        <v>27</v>
      </c>
      <c r="C53" s="23">
        <v>3</v>
      </c>
      <c r="D53" s="3">
        <v>3</v>
      </c>
      <c r="E53" s="16">
        <f>Table1[[#This Row],[Current Quantity]]-Table1[[#This Row],[Previous Quantity]]</f>
        <v>0</v>
      </c>
      <c r="F53" s="43">
        <v>46518</v>
      </c>
      <c r="G53" s="35">
        <f>Table1[[#This Row],[Last price]]*Table1[[#This Row],[Current Quantity]]</f>
        <v>139554</v>
      </c>
      <c r="H53" s="19"/>
    </row>
    <row r="54" spans="1:8" x14ac:dyDescent="0.25">
      <c r="A54" s="50" t="s">
        <v>84</v>
      </c>
      <c r="B54" s="50" t="s">
        <v>28</v>
      </c>
      <c r="C54" s="23">
        <v>11</v>
      </c>
      <c r="D54" s="3">
        <v>13</v>
      </c>
      <c r="E54" s="16">
        <f>Table1[[#This Row],[Current Quantity]]-Table1[[#This Row],[Previous Quantity]]</f>
        <v>2</v>
      </c>
      <c r="F54" s="43">
        <v>12410.545454545454</v>
      </c>
      <c r="G54" s="35">
        <f>Table1[[#This Row],[Last price]]*Table1[[#This Row],[Current Quantity]]</f>
        <v>161337.09090909091</v>
      </c>
      <c r="H54" s="19"/>
    </row>
    <row r="55" spans="1:8" ht="25.5" x14ac:dyDescent="0.25">
      <c r="A55" s="50" t="s">
        <v>101</v>
      </c>
      <c r="B55" s="50" t="s">
        <v>29</v>
      </c>
      <c r="C55" s="23">
        <v>2</v>
      </c>
      <c r="D55" s="3">
        <v>2</v>
      </c>
      <c r="E55" s="16">
        <f>Table1[[#This Row],[Current Quantity]]-Table1[[#This Row],[Previous Quantity]]</f>
        <v>0</v>
      </c>
      <c r="F55" s="43">
        <v>90561.5</v>
      </c>
      <c r="G55" s="35">
        <f>Table1[[#This Row],[Last price]]*Table1[[#This Row],[Current Quantity]]</f>
        <v>181123</v>
      </c>
      <c r="H55" s="19"/>
    </row>
    <row r="56" spans="1:8" ht="26.25" x14ac:dyDescent="0.25">
      <c r="A56" s="54" t="s">
        <v>102</v>
      </c>
      <c r="B56" s="54" t="s">
        <v>36</v>
      </c>
      <c r="C56" s="23">
        <v>2</v>
      </c>
      <c r="D56" s="3">
        <v>3</v>
      </c>
      <c r="E56" s="16">
        <f>Table1[[#This Row],[Current Quantity]]-Table1[[#This Row],[Previous Quantity]]</f>
        <v>1</v>
      </c>
      <c r="F56" s="43">
        <v>62557.5</v>
      </c>
      <c r="G56" s="35">
        <f>Table1[[#This Row],[Last price]]*Table1[[#This Row],[Current Quantity]]</f>
        <v>187672.5</v>
      </c>
      <c r="H56" s="19"/>
    </row>
    <row r="57" spans="1:8" ht="25.5" x14ac:dyDescent="0.25">
      <c r="A57" s="50" t="s">
        <v>59</v>
      </c>
      <c r="B57" s="50" t="s">
        <v>44</v>
      </c>
      <c r="C57" s="23">
        <v>1</v>
      </c>
      <c r="D57" s="3">
        <v>1</v>
      </c>
      <c r="E57" s="16">
        <f>Table1[[#This Row],[Current Quantity]]-Table1[[#This Row],[Previous Quantity]]</f>
        <v>0</v>
      </c>
      <c r="F57" s="43">
        <v>132641</v>
      </c>
      <c r="G57" s="35">
        <f>Table1[[#This Row],[Last price]]*Table1[[#This Row],[Current Quantity]]</f>
        <v>132641</v>
      </c>
      <c r="H57" s="19"/>
    </row>
    <row r="58" spans="1:8" x14ac:dyDescent="0.25">
      <c r="A58" s="3"/>
      <c r="B58" s="3"/>
      <c r="C58" s="23"/>
      <c r="D58" s="3"/>
      <c r="E58" s="16"/>
      <c r="F58" s="3"/>
      <c r="G58" s="15"/>
      <c r="H58" s="19"/>
    </row>
    <row r="59" spans="1:8" x14ac:dyDescent="0.25">
      <c r="A59" s="28"/>
      <c r="B59" s="28"/>
      <c r="C59" s="29"/>
      <c r="D59" s="28"/>
      <c r="E59" s="30"/>
      <c r="F59" s="28"/>
      <c r="G59" s="31"/>
      <c r="H59" s="10"/>
    </row>
    <row r="60" spans="1:8" x14ac:dyDescent="0.25">
      <c r="A60" s="4" t="s">
        <v>3</v>
      </c>
      <c r="C60" s="8"/>
      <c r="D60" s="14" t="s">
        <v>10</v>
      </c>
      <c r="E60" s="17"/>
      <c r="F60" s="1"/>
      <c r="G60" s="1"/>
      <c r="H60" s="4" t="s">
        <v>6</v>
      </c>
    </row>
    <row r="61" spans="1:8" x14ac:dyDescent="0.25">
      <c r="A61" s="4" t="s">
        <v>4</v>
      </c>
      <c r="C61" s="8"/>
      <c r="D61" s="14" t="s">
        <v>5</v>
      </c>
      <c r="E61" s="17"/>
      <c r="F61" s="1"/>
      <c r="G61" s="1"/>
      <c r="H61" s="4" t="s">
        <v>7</v>
      </c>
    </row>
    <row r="62" spans="1:8" x14ac:dyDescent="0.25">
      <c r="A62" s="5"/>
      <c r="E62" s="17"/>
      <c r="F62" s="1"/>
      <c r="G62" s="1"/>
    </row>
    <row r="63" spans="1:8" x14ac:dyDescent="0.25">
      <c r="A63" s="6"/>
      <c r="D63" s="6"/>
      <c r="E63" s="17"/>
      <c r="F63" s="1"/>
      <c r="G63" s="1"/>
      <c r="H63" s="7"/>
    </row>
    <row r="65" spans="1:8" x14ac:dyDescent="0.25">
      <c r="A65" s="14"/>
    </row>
    <row r="66" spans="1:8" x14ac:dyDescent="0.25">
      <c r="A66" s="14"/>
    </row>
    <row r="68" spans="1:8" x14ac:dyDescent="0.25">
      <c r="A68" s="5"/>
    </row>
    <row r="75" spans="1:8" x14ac:dyDescent="0.25">
      <c r="H75" s="21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2020-09-21T09:25:56Z</cp:lastPrinted>
  <dcterms:created xsi:type="dcterms:W3CDTF">2020-06-30T03:42:56Z</dcterms:created>
  <dcterms:modified xsi:type="dcterms:W3CDTF">2020-09-21T10:11:24Z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