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9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19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TWS data" sheetId="1" state="visible" r:id="rId2"/>
    <sheet name="Sep 01" sheetId="2" state="visible" r:id="rId3"/>
    <sheet name="Sep 02" sheetId="3" state="visible" r:id="rId4"/>
    <sheet name="Sep 03" sheetId="4" state="visible" r:id="rId5"/>
    <sheet name="Sep 04" sheetId="5" state="visible" r:id="rId6"/>
    <sheet name="Sep 08" sheetId="6" state="visible" r:id="rId7"/>
    <sheet name="Sep 09" sheetId="7" state="visible" r:id="rId8"/>
    <sheet name="Sep 10" sheetId="8" state="visible" r:id="rId9"/>
    <sheet name="Sep 11" sheetId="9" state="visible" r:id="rId10"/>
    <sheet name="Sep 15" sheetId="10" state="visible" r:id="rId11"/>
    <sheet name="Sep 16" sheetId="11" state="visible" r:id="rId12"/>
    <sheet name="Sep 17" sheetId="12" state="visible" r:id="rId13"/>
    <sheet name="Sep 18" sheetId="13" state="visible" r:id="rId14"/>
    <sheet name="Sep 21" sheetId="14" state="visible" r:id="rId15"/>
    <sheet name="Sep 22" sheetId="15" state="visible" r:id="rId16"/>
    <sheet name="Sep 23" sheetId="16" state="visible" r:id="rId17"/>
    <sheet name="Sep 24" sheetId="17" state="visible" r:id="rId18"/>
    <sheet name="Sep 25" sheetId="18" state="visible" r:id="rId19"/>
    <sheet name="Sep 28" sheetId="19" state="visible" r:id="rId20"/>
    <sheet name="Sep 29" sheetId="20" state="visible" r:id="rId21"/>
    <sheet name="Sep 30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<sst xmlns="http://schemas.openxmlformats.org/spreadsheetml/2006/main" count="3540" uniqueCount="217">
  <si>
    <t xml:space="preserve">Daily P&amp;L</t>
  </si>
  <si>
    <t xml:space="preserve">Financial Instrument</t>
  </si>
  <si>
    <t xml:space="preserve">Company Name</t>
  </si>
  <si>
    <t xml:space="preserve">Trading Currency</t>
  </si>
  <si>
    <t xml:space="preserve">Exchange</t>
  </si>
  <si>
    <t xml:space="preserve">Position</t>
  </si>
  <si>
    <t xml:space="preserve">Market Value</t>
  </si>
  <si>
    <t xml:space="preserve">Avg Price</t>
  </si>
  <si>
    <t xml:space="preserve">Last</t>
  </si>
  <si>
    <t xml:space="preserve">Unrealized P&amp;L</t>
  </si>
  <si>
    <t xml:space="preserve">VIX Oct21'20 @CFE</t>
  </si>
  <si>
    <t xml:space="preserve">CBOE Volatility Index</t>
  </si>
  <si>
    <t xml:space="preserve">USD</t>
  </si>
  <si>
    <t xml:space="preserve">CFE</t>
  </si>
  <si>
    <t xml:space="preserve">SCI Oct30'20 @SGX</t>
  </si>
  <si>
    <t xml:space="preserve">SGX TSI Iron Ore Futures</t>
  </si>
  <si>
    <t xml:space="preserve">SGX</t>
  </si>
  <si>
    <t xml:space="preserve">SNLME Oct21'20 @LMEOTC</t>
  </si>
  <si>
    <t xml:space="preserve">Tin future</t>
  </si>
  <si>
    <t xml:space="preserve">LMEOTC</t>
  </si>
  <si>
    <t xml:space="preserve">C17425.00</t>
  </si>
  <si>
    <t xml:space="preserve">PA Dec29'20 @NYMEX</t>
  </si>
  <si>
    <t xml:space="preserve">NYMEX Palladium Index</t>
  </si>
  <si>
    <t xml:space="preserve">NYMEX</t>
  </si>
  <si>
    <t xml:space="preserve">GE Dec14'20 @GLOBEX</t>
  </si>
  <si>
    <t xml:space="preserve">GLOBEX Euro-Dollar</t>
  </si>
  <si>
    <t xml:space="preserve">GLOBEX</t>
  </si>
  <si>
    <t xml:space="preserve">3KTB Dec15'20 @KSE</t>
  </si>
  <si>
    <t xml:space="preserve">3-Year Korea Treasury Bond</t>
  </si>
  <si>
    <t xml:space="preserve">KRW</t>
  </si>
  <si>
    <t xml:space="preserve">KSE</t>
  </si>
  <si>
    <t xml:space="preserve">SOFR3 Sep'20 @GLOBEX</t>
  </si>
  <si>
    <t xml:space="preserve">Secured Overnight Financing Rate 3-month average of rates</t>
  </si>
  <si>
    <t xml:space="preserve">IB Oct30'20 @SNFE</t>
  </si>
  <si>
    <t xml:space="preserve">30 Day Interbank Cash Rate</t>
  </si>
  <si>
    <t xml:space="preserve">AUD</t>
  </si>
  <si>
    <t xml:space="preserve">SNFE</t>
  </si>
  <si>
    <t xml:space="preserve">SOFR1 Oct30'20 @GLOBEX</t>
  </si>
  <si>
    <t xml:space="preserve">Secured Overnight Financing Rate 1-month average of rates</t>
  </si>
  <si>
    <t xml:space="preserve">C99.9250</t>
  </si>
  <si>
    <t xml:space="preserve">CA Oct21'20 @LMEOTC</t>
  </si>
  <si>
    <t xml:space="preserve">Grade A Copper - LME</t>
  </si>
  <si>
    <t xml:space="preserve">C6581.00</t>
  </si>
  <si>
    <t xml:space="preserve">ZQ Oct30'20 @ECBOT</t>
  </si>
  <si>
    <t xml:space="preserve">30 Day Fed Funds</t>
  </si>
  <si>
    <t xml:space="preserve">ECBOT</t>
  </si>
  <si>
    <t xml:space="preserve">ZSLME Oct21'20 @LMEOTC</t>
  </si>
  <si>
    <t xml:space="preserve">Special High Grade Zinc</t>
  </si>
  <si>
    <t xml:space="preserve">C2412.50</t>
  </si>
  <si>
    <t xml:space="preserve">PB Oct21'20 @LMEOTC</t>
  </si>
  <si>
    <t xml:space="preserve">Lead - LME</t>
  </si>
  <si>
    <t xml:space="preserve">C1827.00</t>
  </si>
  <si>
    <t xml:space="preserve">CGB Dec18'20 @CDE</t>
  </si>
  <si>
    <t xml:space="preserve">10 Year Government of Canada Bonds</t>
  </si>
  <si>
    <t xml:space="preserve">CAD</t>
  </si>
  <si>
    <t xml:space="preserve">CDE</t>
  </si>
  <si>
    <t xml:space="preserve">L Oct21'20 @ICEEU</t>
  </si>
  <si>
    <t xml:space="preserve">3 Month Sterling Interest Rate FUT</t>
  </si>
  <si>
    <t xml:space="preserve">GBP</t>
  </si>
  <si>
    <t xml:space="preserve">ICEEU</t>
  </si>
  <si>
    <t xml:space="preserve">ZT Dec31'20 @ECBOT</t>
  </si>
  <si>
    <t xml:space="preserve">2 Year US Treasury Note</t>
  </si>
  <si>
    <t xml:space="preserve">110'153</t>
  </si>
  <si>
    <t xml:space="preserve">FLKTB Dec15'20 @KSE</t>
  </si>
  <si>
    <t xml:space="preserve">10-Year Korea Treasury Bond</t>
  </si>
  <si>
    <t xml:space="preserve">NI Oct21'20 @LMEOTC</t>
  </si>
  <si>
    <t xml:space="preserve">Nickel - LME</t>
  </si>
  <si>
    <t xml:space="preserve">C14425.00</t>
  </si>
  <si>
    <t xml:space="preserve">ZF Dec31'20 @ECBOT</t>
  </si>
  <si>
    <t xml:space="preserve">5 Year US Treasury Note</t>
  </si>
  <si>
    <t xml:space="preserve">126'035</t>
  </si>
  <si>
    <t xml:space="preserve">AH Oct21'20 @LMEOTC</t>
  </si>
  <si>
    <t xml:space="preserve">High-Grade Primary Aluminium</t>
  </si>
  <si>
    <t xml:space="preserve">C1759.00</t>
  </si>
  <si>
    <t xml:space="preserve">IR Dec10'20 @SNFE</t>
  </si>
  <si>
    <t xml:space="preserve">90 Day Bills</t>
  </si>
  <si>
    <t xml:space="preserve">BTS Dec08'20 @DTB</t>
  </si>
  <si>
    <t xml:space="preserve">Short-Term Euro-BTP Italian Government Bond</t>
  </si>
  <si>
    <t xml:space="preserve">EUR</t>
  </si>
  <si>
    <t xml:space="preserve">DTB</t>
  </si>
  <si>
    <t xml:space="preserve">TN Dec21'20 @ECBOT</t>
  </si>
  <si>
    <t xml:space="preserve">Ultra 10-Year US Treasury Note</t>
  </si>
  <si>
    <t xml:space="preserve">160'080</t>
  </si>
  <si>
    <t xml:space="preserve">ZN Dec21'20 @ECBOT</t>
  </si>
  <si>
    <t xml:space="preserve">10 Year US Treasury Note</t>
  </si>
  <si>
    <t xml:space="preserve">139'225</t>
  </si>
  <si>
    <t xml:space="preserve">SI Dec29'20 @NYMEX</t>
  </si>
  <si>
    <t xml:space="preserve">NYMEX Silver Index</t>
  </si>
  <si>
    <t xml:space="preserve">PL Jan27'21 @NYMEX</t>
  </si>
  <si>
    <t xml:space="preserve">NYMEX Platinum Index</t>
  </si>
  <si>
    <t xml:space="preserve">ZB Dec21'20 @ECBOT</t>
  </si>
  <si>
    <t xml:space="preserve">30 Year US Treasury Bond</t>
  </si>
  <si>
    <t xml:space="preserve">176'300</t>
  </si>
  <si>
    <t xml:space="preserve">UB Dec21'20 @ECBOT</t>
  </si>
  <si>
    <t xml:space="preserve">Ultra Treasury Bond</t>
  </si>
  <si>
    <t xml:space="preserve">222'260</t>
  </si>
  <si>
    <t xml:space="preserve">PYPL</t>
  </si>
  <si>
    <t xml:space="preserve">PAYPAL HOLDINGS INC</t>
  </si>
  <si>
    <t xml:space="preserve">SMART</t>
  </si>
  <si>
    <t xml:space="preserve">C194.50</t>
  </si>
  <si>
    <t xml:space="preserve">UPS</t>
  </si>
  <si>
    <t xml:space="preserve">UNITED PARCEL SERVICE-CL B</t>
  </si>
  <si>
    <t xml:space="preserve">C168.50</t>
  </si>
  <si>
    <t xml:space="preserve">NVDA</t>
  </si>
  <si>
    <t xml:space="preserve">NVIDIA CORP</t>
  </si>
  <si>
    <t xml:space="preserve">C529.03</t>
  </si>
  <si>
    <t xml:space="preserve">FDX</t>
  </si>
  <si>
    <t xml:space="preserve">FEDEX CORPORATION</t>
  </si>
  <si>
    <t xml:space="preserve">C253.50</t>
  </si>
  <si>
    <t xml:space="preserve">AMZN</t>
  </si>
  <si>
    <t xml:space="preserve">AMAZON.COM INC</t>
  </si>
  <si>
    <t xml:space="preserve">C3144.88</t>
  </si>
  <si>
    <t xml:space="preserve">JD</t>
  </si>
  <si>
    <t xml:space="preserve">JD.COM INC-ADR</t>
  </si>
  <si>
    <t xml:space="preserve">C75.16</t>
  </si>
  <si>
    <t xml:space="preserve">MELI</t>
  </si>
  <si>
    <t xml:space="preserve">MERCADOLIBRE INC</t>
  </si>
  <si>
    <t xml:space="preserve">C1082.87</t>
  </si>
  <si>
    <t xml:space="preserve">DOCU</t>
  </si>
  <si>
    <t xml:space="preserve">DOCUSIGN INC</t>
  </si>
  <si>
    <t xml:space="preserve">C212.93</t>
  </si>
  <si>
    <t xml:space="preserve">ZM</t>
  </si>
  <si>
    <t xml:space="preserve">ZOOM VIDEO COMMUNICATIONS-A</t>
  </si>
  <si>
    <t xml:space="preserve">C465.50</t>
  </si>
  <si>
    <t xml:space="preserve">WST</t>
  </si>
  <si>
    <t xml:space="preserve">WEST PHARMACEUTICAL SERVICES</t>
  </si>
  <si>
    <t xml:space="preserve">C273.65</t>
  </si>
  <si>
    <t xml:space="preserve">IAU</t>
  </si>
  <si>
    <t xml:space="preserve">ISHARES GOLD TRUST</t>
  </si>
  <si>
    <t xml:space="preserve">C18.11</t>
  </si>
  <si>
    <t xml:space="preserve">CMI</t>
  </si>
  <si>
    <t xml:space="preserve">CUMMINS INC</t>
  </si>
  <si>
    <t xml:space="preserve">C212.90</t>
  </si>
  <si>
    <t xml:space="preserve">SGEN</t>
  </si>
  <si>
    <t xml:space="preserve">SEATTLE GENETICS INC</t>
  </si>
  <si>
    <t xml:space="preserve">AMD</t>
  </si>
  <si>
    <t xml:space="preserve">ADVANCED MICRO DEVICES</t>
  </si>
  <si>
    <t xml:space="preserve">C81.77</t>
  </si>
  <si>
    <t xml:space="preserve">TSLA</t>
  </si>
  <si>
    <t xml:space="preserve">TESLA INC</t>
  </si>
  <si>
    <t xml:space="preserve">C419.07</t>
  </si>
  <si>
    <t xml:space="preserve">Date</t>
  </si>
  <si>
    <t xml:space="preserve">Total target value allocation</t>
  </si>
  <si>
    <t xml:space="preserve">Total Current value Allocation</t>
  </si>
  <si>
    <t xml:space="preserve">Total Percentage</t>
  </si>
  <si>
    <t xml:space="preserve">Current Leverage</t>
  </si>
  <si>
    <t xml:space="preserve">Leverage Multiplier</t>
  </si>
  <si>
    <t xml:space="preserve">Current NAV</t>
  </si>
  <si>
    <t xml:space="preserve">Total target value allocation exclude bonds</t>
  </si>
  <si>
    <t xml:space="preserve">Leverage exclude bonds</t>
  </si>
  <si>
    <t xml:space="preserve">Subscription</t>
  </si>
  <si>
    <t xml:space="preserve">Redemption</t>
  </si>
  <si>
    <t xml:space="preserve">Final NAV</t>
  </si>
  <si>
    <t xml:space="preserve">Category</t>
  </si>
  <si>
    <t xml:space="preserve">IB Ticker</t>
  </si>
  <si>
    <t xml:space="preserve">Target Allocation (%)</t>
  </si>
  <si>
    <t xml:space="preserve">Target Value Allocation (USD)</t>
  </si>
  <si>
    <t xml:space="preserve">Last price</t>
  </si>
  <si>
    <t xml:space="preserve">Target Quantity</t>
  </si>
  <si>
    <t xml:space="preserve">Previous Quantity</t>
  </si>
  <si>
    <t xml:space="preserve">Current Quantity</t>
  </si>
  <si>
    <t xml:space="preserve">Change</t>
  </si>
  <si>
    <t xml:space="preserve">Current Value Allocation</t>
  </si>
  <si>
    <t xml:space="preserve">Current Allocation Percentage</t>
  </si>
  <si>
    <t xml:space="preserve">Comments</t>
  </si>
  <si>
    <t xml:space="preserve">Column1</t>
  </si>
  <si>
    <t xml:space="preserve">Equity</t>
  </si>
  <si>
    <t xml:space="preserve">REGN</t>
  </si>
  <si>
    <t xml:space="preserve">REGENERON PHARMACEUTICALS</t>
  </si>
  <si>
    <t xml:space="preserve">CLX</t>
  </si>
  <si>
    <t xml:space="preserve">CLOROX COMPANY</t>
  </si>
  <si>
    <t xml:space="preserve">MRNA</t>
  </si>
  <si>
    <t xml:space="preserve">MODERNA INC</t>
  </si>
  <si>
    <t xml:space="preserve">ABMD</t>
  </si>
  <si>
    <t xml:space="preserve">ABIOMED INC</t>
  </si>
  <si>
    <t xml:space="preserve">BRK B</t>
  </si>
  <si>
    <t xml:space="preserve">BERKSHIRE HATHAWAY INC-CL B</t>
  </si>
  <si>
    <t xml:space="preserve">EBAY</t>
  </si>
  <si>
    <t xml:space="preserve">EBAY INC</t>
  </si>
  <si>
    <t xml:space="preserve">AAPL</t>
  </si>
  <si>
    <t xml:space="preserve">APPLE INC</t>
  </si>
  <si>
    <t xml:space="preserve">Equity Total</t>
  </si>
  <si>
    <t xml:space="preserve">US Bond</t>
  </si>
  <si>
    <t xml:space="preserve">Global Bond</t>
  </si>
  <si>
    <t xml:space="preserve">3KTB Sep15'20 @KSE</t>
  </si>
  <si>
    <t xml:space="preserve">FLKTB Sep15'20 @KSE</t>
  </si>
  <si>
    <t xml:space="preserve">Bonds Total</t>
  </si>
  <si>
    <t xml:space="preserve">ZQ Sep30'20 @ECBOT</t>
  </si>
  <si>
    <t xml:space="preserve">GE Sep14'20 @GLOBEX</t>
  </si>
  <si>
    <t xml:space="preserve">SOFR1 Sep30'20 @GLOBEX</t>
  </si>
  <si>
    <t xml:space="preserve">SOFR3 Jun'20 @GLOBEX</t>
  </si>
  <si>
    <t xml:space="preserve">L Sep16'20 @ICEEU</t>
  </si>
  <si>
    <t xml:space="preserve">IB Sep30'20 @SNFE</t>
  </si>
  <si>
    <t xml:space="preserve">Short-term Bonds Total</t>
  </si>
  <si>
    <t xml:space="preserve">Commodity</t>
  </si>
  <si>
    <t xml:space="preserve">AH Sep16'20 @LMEOTC</t>
  </si>
  <si>
    <t xml:space="preserve">CA Sep16'20 @LMEOTC</t>
  </si>
  <si>
    <t xml:space="preserve"> </t>
  </si>
  <si>
    <t xml:space="preserve">NI Sep16'20 @LMEOTC</t>
  </si>
  <si>
    <t xml:space="preserve">PB Sep16'20 @LMEOTC</t>
  </si>
  <si>
    <t xml:space="preserve">PL Oct28'20 @NYMEX</t>
  </si>
  <si>
    <t xml:space="preserve">SCI Sep30'20 @SGX</t>
  </si>
  <si>
    <t xml:space="preserve">SNLME Sep16'20 @LMEOTC</t>
  </si>
  <si>
    <t xml:space="preserve">ZSLME Sep16'20 @LMEOTC</t>
  </si>
  <si>
    <t xml:space="preserve">SI Oct28'20 @NYMEX</t>
  </si>
  <si>
    <t xml:space="preserve">Commodity Total</t>
  </si>
  <si>
    <t xml:space="preserve">Total</t>
  </si>
  <si>
    <t xml:space="preserve">VIX</t>
  </si>
  <si>
    <t xml:space="preserve">VIX Sep16'20 @CFE</t>
  </si>
  <si>
    <t xml:space="preserve">FCX</t>
  </si>
  <si>
    <t xml:space="preserve">FREEPORT-MCMORAN INC</t>
  </si>
  <si>
    <t xml:space="preserve">CMG</t>
  </si>
  <si>
    <t xml:space="preserve">CHIPOTLE MEXICAN GRILL INC</t>
  </si>
  <si>
    <t xml:space="preserve">KR</t>
  </si>
  <si>
    <t xml:space="preserve">KROGER CO</t>
  </si>
  <si>
    <t xml:space="preserve">CHRW</t>
  </si>
  <si>
    <t xml:space="preserve">C.H. ROBINSON WORLDWIDE INC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</si>
</sst>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"/>
    <numFmt numFmtId="166" formatCode="mm/dd/yyyy"/>
    <numFmt numFmtId="167" formatCode="0%"/>
    <numFmt numFmtId="168" formatCode="\$#,##0.00"/>
    <numFmt numFmtId="169" formatCode="0.00"/>
    <numFmt numFmtId="170" formatCode="0.00%"/>
    <numFmt numFmtId="171" formatCode="General"/>
    <numFmt numFmtId="172" formatCode="0.000%"/>
    <numFmt numFmtId="173" formatCode="&quot; $&quot;* #,##0.00\ ;&quot; $&quot;* \(#,##0.00\);&quot; $&quot;* \-#\ ;@\ "/>
    <numFmt numFmtId="174" formatCode="0.0000%"/>
    <numFmt numFmtId="175" formatCode="\+0;\-0;0"/>
    <numFmt numFmtId="176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u val="single"/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E7E6E6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3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5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5" fillId="5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5" fontId="5" fillId="5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5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5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5" fillId="5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3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3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5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389584567991011121314" displayName="Table1389584567991011121314" ref="B8:N84" headerRowCount="1" totalsRowCount="0" totalsRowShown="0">
  <autoFilter ref="B8:N84"/>
  <tableColumns count="13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  <tableColumn id="13" name="Column1"/>
  </tableColumns>
</table>
</file>

<file path=xl/tables/table10.xml><?xml version="1.0" encoding="utf-8"?>
<table xmlns="http://schemas.openxmlformats.org/spreadsheetml/2006/main" id="10" name="Table1389584567991011121314456267891011" displayName="Table1389584567991011121314456267891011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1.xml><?xml version="1.0" encoding="utf-8"?>
<table xmlns="http://schemas.openxmlformats.org/spreadsheetml/2006/main" id="11" name="Table138958456799101112131445626789101112" displayName="Table138958456799101112131445626789101112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2.xml><?xml version="1.0" encoding="utf-8"?>
<table xmlns="http://schemas.openxmlformats.org/spreadsheetml/2006/main" id="12" name="Table13895845679910111213144562678910111213" displayName="Table13895845679910111213144562678910111213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3.xml><?xml version="1.0" encoding="utf-8"?>
<table xmlns="http://schemas.openxmlformats.org/spreadsheetml/2006/main" id="13" name="Table1389584567991011121314456267891011121314" displayName="Table1389584567991011121314456267891011121314" ref="B8:M88" headerRowCount="1" totalsRowCount="0" totalsRowShown="0">
  <autoFilter ref="B8:M88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4.xml><?xml version="1.0" encoding="utf-8"?>
<table xmlns="http://schemas.openxmlformats.org/spreadsheetml/2006/main" id="14" name="Table138958456799101112131445626789101112131415" displayName="Table138958456799101112131445626789101112131415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5.xml><?xml version="1.0" encoding="utf-8"?>
<table xmlns="http://schemas.openxmlformats.org/spreadsheetml/2006/main" id="15" name="Table13895845679910111213144562678910111213141516" displayName="Table13895845679910111213144562678910111213141516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6.xml><?xml version="1.0" encoding="utf-8"?>
<table xmlns="http://schemas.openxmlformats.org/spreadsheetml/2006/main" id="16" name="Table1389584567991011121314456267891011121314151617" displayName="Table1389584567991011121314456267891011121314151617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7.xml><?xml version="1.0" encoding="utf-8"?>
<table xmlns="http://schemas.openxmlformats.org/spreadsheetml/2006/main" id="17" name="Table138958456799101112131445626789101112131415161718" displayName="Table138958456799101112131445626789101112131415161718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8.xml><?xml version="1.0" encoding="utf-8"?>
<table xmlns="http://schemas.openxmlformats.org/spreadsheetml/2006/main" id="18" name="Table13895845679910111213144562678910111213141516171819" displayName="Table13895845679910111213144562678910111213141516171819" ref="B8:M86" headerRowCount="1" totalsRowCount="0" totalsRowShown="0">
  <autoFilter ref="B8:M86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19.xml><?xml version="1.0" encoding="utf-8"?>
<table xmlns="http://schemas.openxmlformats.org/spreadsheetml/2006/main" id="19" name="Table1389584567991011121314456267891011121314151617181920" displayName="Table1389584567991011121314456267891011121314151617181920" ref="B8:M83" headerRowCount="1" totalsRowCount="0" totalsRowShown="0">
  <autoFilter ref="B8:M83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2.xml><?xml version="1.0" encoding="utf-8"?>
<table xmlns="http://schemas.openxmlformats.org/spreadsheetml/2006/main" id="2" name="Table13895845679910111213144" displayName="Table13895845679910111213144" ref="B8:N84" headerRowCount="1" totalsRowCount="0" totalsRowShown="0">
  <autoFilter ref="B8:N84"/>
  <tableColumns count="13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  <tableColumn id="13" name="Column1"/>
  </tableColumns>
</table>
</file>

<file path=xl/tables/table20.xml><?xml version="1.0" encoding="utf-8"?>
<table xmlns="http://schemas.openxmlformats.org/spreadsheetml/2006/main" id="20" name="Table138958456799101112131445626789101112131415161718192021" displayName="Table138958456799101112131445626789101112131415161718192021" ref="B8:M83" headerRowCount="1" totalsRowCount="0" totalsRowShown="0">
  <autoFilter ref="B8:M83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3.xml><?xml version="1.0" encoding="utf-8"?>
<table xmlns="http://schemas.openxmlformats.org/spreadsheetml/2006/main" id="3" name="Table1389584567991011121314456" displayName="Table1389584567991011121314456" ref="B8:N84" headerRowCount="1" totalsRowCount="0" totalsRowShown="0">
  <autoFilter ref="B8:N84"/>
  <tableColumns count="13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  <tableColumn id="13" name="Column1"/>
  </tableColumns>
</table>
</file>

<file path=xl/tables/table4.xml><?xml version="1.0" encoding="utf-8"?>
<table xmlns="http://schemas.openxmlformats.org/spreadsheetml/2006/main" id="4" name="Table13895845679910111213144562" displayName="Table13895845679910111213144562" ref="B8:M86" headerRowCount="1" totalsRowCount="0" totalsRowShown="0">
  <autoFilter ref="B8:M86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5.xml><?xml version="1.0" encoding="utf-8"?>
<table xmlns="http://schemas.openxmlformats.org/spreadsheetml/2006/main" id="5" name="Table138958456799101112131445626" displayName="Table138958456799101112131445626" ref="B8:M91" headerRowCount="1" totalsRowCount="0" totalsRowShown="0">
  <autoFilter ref="B8:M91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6.xml><?xml version="1.0" encoding="utf-8"?>
<table xmlns="http://schemas.openxmlformats.org/spreadsheetml/2006/main" id="6" name="Table1389584567991011121314456267" displayName="Table1389584567991011121314456267" ref="B8:M91" headerRowCount="1" totalsRowCount="0" totalsRowShown="0">
  <autoFilter ref="B8:M91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7.xml><?xml version="1.0" encoding="utf-8"?>
<table xmlns="http://schemas.openxmlformats.org/spreadsheetml/2006/main" id="7" name="Table13895845679910111213144562678" displayName="Table13895845679910111213144562678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8.xml><?xml version="1.0" encoding="utf-8"?>
<table xmlns="http://schemas.openxmlformats.org/spreadsheetml/2006/main" id="8" name="Table138958456799101112131445626789" displayName="Table138958456799101112131445626789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tables/table9.xml><?xml version="1.0" encoding="utf-8"?>
<table xmlns="http://schemas.openxmlformats.org/spreadsheetml/2006/main" id="9" name="Table13895845679910111213144562678910" displayName="Table13895845679910111213144562678910" ref="B8:M85" headerRowCount="1" totalsRowCount="0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5"/>
    <col collapsed="false" customWidth="true" hidden="false" outlineLevel="0" max="3" min="3" style="0" width="54.86"/>
    <col collapsed="false" customWidth="true" hidden="false" outlineLevel="0" max="4" min="4" style="0" width="16"/>
    <col collapsed="false" customWidth="true" hidden="false" outlineLevel="0" max="9" min="5" style="0" width="9.14"/>
    <col collapsed="false" customWidth="true" hidden="false" outlineLevel="0" max="10" min="10" style="0" width="14.57"/>
    <col collapsed="false" customWidth="true" hidden="false" outlineLevel="0" max="11" min="11" style="0" width="9.14"/>
    <col collapsed="false" customWidth="true" hidden="false" outlineLevel="0" max="12" min="12" style="0" width="8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17675</v>
      </c>
      <c r="B2" s="0" t="s">
        <v>10</v>
      </c>
      <c r="C2" s="0" t="s">
        <v>11</v>
      </c>
      <c r="D2" s="0" t="s">
        <v>12</v>
      </c>
      <c r="E2" s="0" t="s">
        <v>13</v>
      </c>
      <c r="F2" s="1" t="n">
        <v>19</v>
      </c>
      <c r="G2" s="1" t="n">
        <v>583400</v>
      </c>
      <c r="H2" s="0" t="n">
        <v>30.98</v>
      </c>
      <c r="I2" s="0" t="n">
        <v>30.7</v>
      </c>
      <c r="J2" s="1" t="n">
        <v>-5192</v>
      </c>
      <c r="M2" s="0" t="n">
        <f aca="false">G2/F2</f>
        <v>30705.2631578947</v>
      </c>
    </row>
    <row r="3" customFormat="false" ht="15" hidden="false" customHeight="false" outlineLevel="0" collapsed="false">
      <c r="A3" s="0" t="n">
        <v>5530</v>
      </c>
      <c r="B3" s="0" t="s">
        <v>14</v>
      </c>
      <c r="C3" s="0" t="s">
        <v>15</v>
      </c>
      <c r="D3" s="0" t="s">
        <v>12</v>
      </c>
      <c r="E3" s="0" t="s">
        <v>16</v>
      </c>
      <c r="F3" s="1" t="n">
        <v>15</v>
      </c>
      <c r="G3" s="1" t="n">
        <v>181120</v>
      </c>
      <c r="H3" s="0" t="n">
        <v>114.696</v>
      </c>
      <c r="I3" s="0" t="n">
        <v>120.55</v>
      </c>
      <c r="J3" s="1" t="n">
        <v>9076</v>
      </c>
      <c r="M3" s="0" t="n">
        <f aca="false">G3/F3</f>
        <v>12074.6666666667</v>
      </c>
    </row>
    <row r="4" customFormat="false" ht="15" hidden="false" customHeight="false" outlineLevel="0" collapsed="false">
      <c r="A4" s="1" t="n">
        <v>1282</v>
      </c>
      <c r="B4" s="0" t="s">
        <v>17</v>
      </c>
      <c r="C4" s="0" t="s">
        <v>18</v>
      </c>
      <c r="D4" s="0" t="s">
        <v>12</v>
      </c>
      <c r="E4" s="0" t="s">
        <v>19</v>
      </c>
      <c r="F4" s="1" t="n">
        <v>2</v>
      </c>
      <c r="G4" s="1" t="n">
        <v>175532</v>
      </c>
      <c r="H4" s="0" t="n">
        <v>18173.8</v>
      </c>
      <c r="I4" s="0" t="s">
        <v>20</v>
      </c>
      <c r="J4" s="1" t="n">
        <v>-6205</v>
      </c>
      <c r="M4" s="0" t="n">
        <f aca="false">G4/F4</f>
        <v>87766</v>
      </c>
    </row>
    <row r="5" customFormat="false" ht="15" hidden="false" customHeight="false" outlineLevel="0" collapsed="false">
      <c r="A5" s="1" t="n">
        <v>441</v>
      </c>
      <c r="B5" s="0" t="s">
        <v>21</v>
      </c>
      <c r="C5" s="0" t="s">
        <v>22</v>
      </c>
      <c r="D5" s="0" t="s">
        <v>12</v>
      </c>
      <c r="E5" s="0" t="s">
        <v>23</v>
      </c>
      <c r="F5" s="1" t="n">
        <v>1</v>
      </c>
      <c r="G5" s="1" t="n">
        <v>233371</v>
      </c>
      <c r="H5" s="0" t="n">
        <v>2204.23</v>
      </c>
      <c r="I5" s="0" t="n">
        <v>2325</v>
      </c>
      <c r="J5" s="1" t="n">
        <v>12949</v>
      </c>
      <c r="M5" s="0" t="n">
        <f aca="false">G5/F5</f>
        <v>233371</v>
      </c>
    </row>
    <row r="6" customFormat="false" ht="15" hidden="false" customHeight="false" outlineLevel="0" collapsed="false">
      <c r="A6" s="0" t="n">
        <v>213</v>
      </c>
      <c r="B6" s="0" t="s">
        <v>24</v>
      </c>
      <c r="C6" s="0" t="s">
        <v>25</v>
      </c>
      <c r="D6" s="0" t="s">
        <v>12</v>
      </c>
      <c r="E6" s="0" t="s">
        <v>26</v>
      </c>
      <c r="F6" s="1" t="n">
        <v>34</v>
      </c>
      <c r="G6" s="1" t="n">
        <v>8478963</v>
      </c>
      <c r="H6" s="0" t="n">
        <v>99.7112</v>
      </c>
      <c r="I6" s="0" t="n">
        <v>99.755</v>
      </c>
      <c r="J6" s="1" t="n">
        <v>3516</v>
      </c>
      <c r="M6" s="0" t="n">
        <f aca="false">G6/F6</f>
        <v>249381.264705882</v>
      </c>
    </row>
    <row r="7" customFormat="false" ht="15" hidden="false" customHeight="false" outlineLevel="0" collapsed="false">
      <c r="A7" s="0" t="n">
        <v>408</v>
      </c>
      <c r="B7" s="0" t="s">
        <v>27</v>
      </c>
      <c r="C7" s="0" t="s">
        <v>28</v>
      </c>
      <c r="D7" s="0" t="s">
        <v>29</v>
      </c>
      <c r="E7" s="0" t="s">
        <v>30</v>
      </c>
      <c r="F7" s="1" t="n">
        <v>34</v>
      </c>
      <c r="G7" s="1" t="n">
        <v>3267226</v>
      </c>
      <c r="H7" s="0" t="n">
        <v>111.8</v>
      </c>
      <c r="I7" s="0" t="n">
        <v>112.07</v>
      </c>
      <c r="J7" s="1" t="n">
        <v>7721</v>
      </c>
      <c r="M7" s="0" t="n">
        <f aca="false">G7/F7</f>
        <v>96094.8823529412</v>
      </c>
    </row>
    <row r="8" customFormat="false" ht="15" hidden="false" customHeight="false" outlineLevel="0" collapsed="false">
      <c r="A8" s="1" t="n">
        <v>131</v>
      </c>
      <c r="B8" s="0" t="s">
        <v>31</v>
      </c>
      <c r="C8" s="0" t="s">
        <v>32</v>
      </c>
      <c r="D8" s="0" t="s">
        <v>12</v>
      </c>
      <c r="E8" s="0" t="s">
        <v>26</v>
      </c>
      <c r="F8" s="1" t="n">
        <v>34</v>
      </c>
      <c r="G8" s="1" t="n">
        <v>8494181</v>
      </c>
      <c r="H8" s="0" t="n">
        <v>99.92462</v>
      </c>
      <c r="I8" s="0" t="n">
        <v>99.93</v>
      </c>
      <c r="J8" s="1" t="n">
        <v>589</v>
      </c>
      <c r="M8" s="0" t="n">
        <f aca="false">G8/F8</f>
        <v>249828.852941176</v>
      </c>
    </row>
    <row r="9" customFormat="false" ht="15" hidden="false" customHeight="false" outlineLevel="0" collapsed="false">
      <c r="A9" s="0" t="n">
        <v>-396</v>
      </c>
      <c r="B9" s="0" t="s">
        <v>33</v>
      </c>
      <c r="C9" s="0" t="s">
        <v>34</v>
      </c>
      <c r="D9" s="0" t="s">
        <v>35</v>
      </c>
      <c r="E9" s="0" t="s">
        <v>36</v>
      </c>
      <c r="F9" s="1" t="n">
        <v>48</v>
      </c>
      <c r="G9" s="1" t="n">
        <v>8412807</v>
      </c>
      <c r="H9" s="0" t="n">
        <v>99.8865</v>
      </c>
      <c r="I9" s="0" t="n">
        <v>99.88</v>
      </c>
      <c r="J9" s="1" t="n">
        <v>-519</v>
      </c>
      <c r="M9" s="0" t="n">
        <f aca="false">G9/F9</f>
        <v>175266.8125</v>
      </c>
    </row>
    <row r="10" customFormat="false" ht="15" hidden="false" customHeight="false" outlineLevel="0" collapsed="false">
      <c r="A10" s="1" t="n">
        <v>0</v>
      </c>
      <c r="B10" s="0" t="s">
        <v>37</v>
      </c>
      <c r="C10" s="0" t="s">
        <v>38</v>
      </c>
      <c r="D10" s="0" t="s">
        <v>12</v>
      </c>
      <c r="E10" s="0" t="s">
        <v>26</v>
      </c>
      <c r="F10" s="1" t="n">
        <v>20</v>
      </c>
      <c r="G10" s="1" t="n">
        <v>8327750</v>
      </c>
      <c r="H10" s="0" t="n">
        <v>99.92547</v>
      </c>
      <c r="I10" s="0" t="s">
        <v>39</v>
      </c>
      <c r="J10" s="1" t="n">
        <v>-38</v>
      </c>
      <c r="M10" s="0" t="n">
        <f aca="false">G10/F10</f>
        <v>416387.5</v>
      </c>
    </row>
    <row r="11" customFormat="false" ht="15" hidden="false" customHeight="false" outlineLevel="0" collapsed="false">
      <c r="A11" s="0" t="n">
        <v>644</v>
      </c>
      <c r="B11" s="0" t="s">
        <v>40</v>
      </c>
      <c r="C11" s="0" t="s">
        <v>41</v>
      </c>
      <c r="D11" s="0" t="s">
        <v>12</v>
      </c>
      <c r="E11" s="0" t="s">
        <v>19</v>
      </c>
      <c r="F11" s="0" t="n">
        <v>1</v>
      </c>
      <c r="G11" s="1" t="n">
        <v>165169</v>
      </c>
      <c r="H11" s="0" t="n">
        <v>6720.05</v>
      </c>
      <c r="I11" s="0" t="s">
        <v>42</v>
      </c>
      <c r="J11" s="1" t="n">
        <v>-2832</v>
      </c>
      <c r="M11" s="0" t="n">
        <f aca="false">G11/F11</f>
        <v>165169</v>
      </c>
    </row>
    <row r="12" customFormat="false" ht="15" hidden="false" customHeight="false" outlineLevel="0" collapsed="false">
      <c r="A12" s="0" t="n">
        <v>-84</v>
      </c>
      <c r="B12" s="0" t="s">
        <v>43</v>
      </c>
      <c r="C12" s="0" t="s">
        <v>44</v>
      </c>
      <c r="D12" s="0" t="s">
        <v>12</v>
      </c>
      <c r="E12" s="0" t="s">
        <v>45</v>
      </c>
      <c r="F12" s="1" t="n">
        <v>20</v>
      </c>
      <c r="G12" s="1" t="n">
        <v>8327041</v>
      </c>
      <c r="H12" s="0" t="n">
        <v>99.92</v>
      </c>
      <c r="I12" s="0" t="n">
        <v>99.92</v>
      </c>
      <c r="J12" s="1" t="n">
        <v>-252</v>
      </c>
      <c r="M12" s="0" t="n">
        <f aca="false">G12/F12</f>
        <v>416352.05</v>
      </c>
    </row>
    <row r="13" customFormat="false" ht="15" hidden="false" customHeight="false" outlineLevel="0" collapsed="false">
      <c r="A13" s="1" t="n">
        <v>-1043</v>
      </c>
      <c r="B13" s="0" t="s">
        <v>46</v>
      </c>
      <c r="C13" s="0" t="s">
        <v>47</v>
      </c>
      <c r="D13" s="0" t="s">
        <v>12</v>
      </c>
      <c r="E13" s="0" t="s">
        <v>19</v>
      </c>
      <c r="F13" s="0" t="n">
        <v>3</v>
      </c>
      <c r="G13" s="1" t="n">
        <v>179894</v>
      </c>
      <c r="H13" s="0" t="n">
        <v>2437</v>
      </c>
      <c r="I13" s="0" t="s">
        <v>48</v>
      </c>
      <c r="J13" s="1" t="n">
        <v>-2877</v>
      </c>
      <c r="M13" s="0" t="n">
        <f aca="false">G13/F13</f>
        <v>59964.6666666667</v>
      </c>
    </row>
    <row r="14" customFormat="false" ht="15" hidden="false" customHeight="false" outlineLevel="0" collapsed="false">
      <c r="A14" s="0" t="n">
        <v>-1131</v>
      </c>
      <c r="B14" s="0" t="s">
        <v>49</v>
      </c>
      <c r="C14" s="0" t="s">
        <v>50</v>
      </c>
      <c r="D14" s="0" t="s">
        <v>12</v>
      </c>
      <c r="E14" s="0" t="s">
        <v>19</v>
      </c>
      <c r="F14" s="0" t="n">
        <v>4</v>
      </c>
      <c r="G14" s="1" t="n">
        <v>181569</v>
      </c>
      <c r="H14" s="0" t="n">
        <v>1886.2</v>
      </c>
      <c r="I14" s="0" t="s">
        <v>51</v>
      </c>
      <c r="J14" s="1" t="n">
        <v>-7050</v>
      </c>
      <c r="M14" s="0" t="n">
        <f aca="false">G14/F14</f>
        <v>45392.25</v>
      </c>
    </row>
    <row r="15" customFormat="false" ht="15" hidden="false" customHeight="false" outlineLevel="0" collapsed="false">
      <c r="A15" s="1" t="n">
        <v>-1867</v>
      </c>
      <c r="B15" s="0" t="s">
        <v>52</v>
      </c>
      <c r="C15" s="0" t="s">
        <v>53</v>
      </c>
      <c r="D15" s="0" t="s">
        <v>54</v>
      </c>
      <c r="E15" s="0" t="s">
        <v>55</v>
      </c>
      <c r="F15" s="0" t="n">
        <v>34</v>
      </c>
      <c r="G15" s="1" t="n">
        <v>3860106</v>
      </c>
      <c r="H15" s="0" t="n">
        <v>152.055</v>
      </c>
      <c r="I15" s="0" t="n">
        <v>152.15</v>
      </c>
      <c r="J15" s="1" t="n">
        <v>3344</v>
      </c>
      <c r="M15" s="0" t="n">
        <f aca="false">G15/F15</f>
        <v>113532.529411765</v>
      </c>
    </row>
    <row r="16" customFormat="false" ht="15" hidden="false" customHeight="false" outlineLevel="0" collapsed="false">
      <c r="A16" s="0" t="n">
        <v>-52</v>
      </c>
      <c r="B16" s="0" t="s">
        <v>56</v>
      </c>
      <c r="C16" s="0" t="s">
        <v>57</v>
      </c>
      <c r="D16" s="0" t="s">
        <v>58</v>
      </c>
      <c r="E16" s="0" t="s">
        <v>59</v>
      </c>
      <c r="F16" s="1" t="n">
        <v>53</v>
      </c>
      <c r="G16" s="1" t="n">
        <v>8487153</v>
      </c>
      <c r="H16" s="0" t="n">
        <v>99.9325</v>
      </c>
      <c r="I16" s="0" t="n">
        <v>99.925</v>
      </c>
      <c r="J16" s="1" t="n">
        <v>-259</v>
      </c>
      <c r="M16" s="0" t="n">
        <f aca="false">G16/F16</f>
        <v>160134.962264151</v>
      </c>
    </row>
    <row r="17" customFormat="false" ht="15" hidden="false" customHeight="false" outlineLevel="0" collapsed="false">
      <c r="A17" s="0" t="n">
        <v>-197</v>
      </c>
      <c r="B17" s="0" t="s">
        <v>60</v>
      </c>
      <c r="C17" s="0" t="s">
        <v>61</v>
      </c>
      <c r="D17" s="0" t="s">
        <v>12</v>
      </c>
      <c r="E17" s="0" t="s">
        <v>45</v>
      </c>
      <c r="F17" s="1" t="n">
        <v>18</v>
      </c>
      <c r="G17" s="1" t="n">
        <v>3977241</v>
      </c>
      <c r="H17" s="0" t="n">
        <v>110.4640625</v>
      </c>
      <c r="I17" s="0" t="s">
        <v>62</v>
      </c>
      <c r="J17" s="1" t="n">
        <v>547</v>
      </c>
      <c r="M17" s="0" t="n">
        <f aca="false">G17/F17</f>
        <v>220957.833333333</v>
      </c>
    </row>
    <row r="18" customFormat="false" ht="15" hidden="false" customHeight="false" outlineLevel="0" collapsed="false">
      <c r="A18" s="0" t="n">
        <v>-348</v>
      </c>
      <c r="B18" s="0" t="s">
        <v>63</v>
      </c>
      <c r="C18" s="0" t="s">
        <v>64</v>
      </c>
      <c r="D18" s="0" t="s">
        <v>29</v>
      </c>
      <c r="E18" s="0" t="s">
        <v>30</v>
      </c>
      <c r="F18" s="1" t="n">
        <v>29</v>
      </c>
      <c r="G18" s="1" t="n">
        <v>3310014</v>
      </c>
      <c r="H18" s="0" t="n">
        <v>132.292</v>
      </c>
      <c r="I18" s="0" t="n">
        <v>133.12</v>
      </c>
      <c r="J18" s="1" t="n">
        <v>20246</v>
      </c>
      <c r="M18" s="0" t="n">
        <f aca="false">G18/F18</f>
        <v>114138.413793103</v>
      </c>
    </row>
    <row r="19" customFormat="false" ht="15" hidden="false" customHeight="false" outlineLevel="0" collapsed="false">
      <c r="A19" s="0" t="n">
        <v>-901</v>
      </c>
      <c r="B19" s="0" t="s">
        <v>65</v>
      </c>
      <c r="C19" s="0" t="s">
        <v>66</v>
      </c>
      <c r="D19" s="0" t="s">
        <v>12</v>
      </c>
      <c r="E19" s="0" t="s">
        <v>19</v>
      </c>
      <c r="F19" s="1" t="n">
        <v>2</v>
      </c>
      <c r="G19" s="1" t="n">
        <v>172175</v>
      </c>
      <c r="H19" s="0" t="n">
        <v>14903.5</v>
      </c>
      <c r="I19" s="0" t="s">
        <v>67</v>
      </c>
      <c r="J19" s="1" t="n">
        <v>-6666</v>
      </c>
      <c r="M19" s="0" t="n">
        <f aca="false">G19/F19</f>
        <v>86087.5</v>
      </c>
    </row>
    <row r="20" customFormat="false" ht="15" hidden="false" customHeight="false" outlineLevel="0" collapsed="false">
      <c r="A20" s="1" t="n">
        <v>-876</v>
      </c>
      <c r="B20" s="0" t="s">
        <v>68</v>
      </c>
      <c r="C20" s="0" t="s">
        <v>69</v>
      </c>
      <c r="D20" s="0" t="s">
        <v>12</v>
      </c>
      <c r="E20" s="0" t="s">
        <v>45</v>
      </c>
      <c r="F20" s="0" t="n">
        <v>31</v>
      </c>
      <c r="G20" s="1" t="n">
        <v>3909241</v>
      </c>
      <c r="H20" s="0" t="n">
        <v>126.021875</v>
      </c>
      <c r="I20" s="0" t="s">
        <v>70</v>
      </c>
      <c r="J20" s="1" t="n">
        <v>2564</v>
      </c>
      <c r="M20" s="0" t="n">
        <f aca="false">G20/F20</f>
        <v>126104.548387097</v>
      </c>
    </row>
    <row r="21" customFormat="false" ht="15" hidden="false" customHeight="false" outlineLevel="0" collapsed="false">
      <c r="A21" s="0" t="n">
        <v>-1215</v>
      </c>
      <c r="B21" s="0" t="s">
        <v>71</v>
      </c>
      <c r="C21" s="0" t="s">
        <v>72</v>
      </c>
      <c r="D21" s="0" t="s">
        <v>12</v>
      </c>
      <c r="E21" s="0" t="s">
        <v>19</v>
      </c>
      <c r="F21" s="0" t="n">
        <v>4</v>
      </c>
      <c r="G21" s="1" t="n">
        <v>174685</v>
      </c>
      <c r="H21" s="0" t="n">
        <v>1761.32</v>
      </c>
      <c r="I21" s="0" t="s">
        <v>73</v>
      </c>
      <c r="J21" s="0" t="n">
        <v>-1447</v>
      </c>
      <c r="M21" s="0" t="n">
        <f aca="false">G21/F21</f>
        <v>43671.25</v>
      </c>
    </row>
    <row r="22" customFormat="false" ht="15" hidden="false" customHeight="false" outlineLevel="0" collapsed="false">
      <c r="A22" s="1" t="n">
        <v>-1110</v>
      </c>
      <c r="B22" s="0" t="s">
        <v>74</v>
      </c>
      <c r="C22" s="0" t="s">
        <v>75</v>
      </c>
      <c r="D22" s="0" t="s">
        <v>35</v>
      </c>
      <c r="E22" s="0" t="s">
        <v>36</v>
      </c>
      <c r="F22" s="0" t="n">
        <v>12</v>
      </c>
      <c r="G22" s="1" t="n">
        <v>8537546</v>
      </c>
      <c r="H22" s="0" t="n">
        <v>99.9</v>
      </c>
      <c r="I22" s="0" t="n">
        <v>99.92</v>
      </c>
      <c r="J22" s="1" t="n">
        <v>604</v>
      </c>
      <c r="M22" s="0" t="n">
        <f aca="false">G22/F22</f>
        <v>711462.166666667</v>
      </c>
    </row>
    <row r="23" customFormat="false" ht="15" hidden="false" customHeight="false" outlineLevel="0" collapsed="false">
      <c r="A23" s="1" t="n">
        <v>-549</v>
      </c>
      <c r="B23" s="0" t="s">
        <v>76</v>
      </c>
      <c r="C23" s="0" t="s">
        <v>77</v>
      </c>
      <c r="D23" s="0" t="s">
        <v>78</v>
      </c>
      <c r="E23" s="0" t="s">
        <v>79</v>
      </c>
      <c r="F23" s="0" t="n">
        <v>29</v>
      </c>
      <c r="G23" s="1" t="n">
        <v>3856724</v>
      </c>
      <c r="H23" s="0" t="n">
        <v>113.086</v>
      </c>
      <c r="I23" s="0" t="n">
        <v>113.33</v>
      </c>
      <c r="J23" s="1" t="n">
        <v>8458</v>
      </c>
      <c r="M23" s="0" t="n">
        <f aca="false">G23/F23</f>
        <v>132990.482758621</v>
      </c>
    </row>
    <row r="24" customFormat="false" ht="15" hidden="false" customHeight="false" outlineLevel="0" collapsed="false">
      <c r="A24" s="1" t="n">
        <v>-2384</v>
      </c>
      <c r="B24" s="0" t="s">
        <v>80</v>
      </c>
      <c r="C24" s="0" t="s">
        <v>81</v>
      </c>
      <c r="D24" s="0" t="s">
        <v>12</v>
      </c>
      <c r="E24" s="0" t="s">
        <v>45</v>
      </c>
      <c r="F24" s="0" t="n">
        <v>24</v>
      </c>
      <c r="G24" s="1" t="n">
        <v>3846991</v>
      </c>
      <c r="H24" s="0" t="n">
        <v>159.9946378</v>
      </c>
      <c r="I24" s="0" t="s">
        <v>82</v>
      </c>
      <c r="J24" s="1" t="n">
        <v>7119</v>
      </c>
      <c r="M24" s="0" t="n">
        <f aca="false">G24/F24</f>
        <v>160291.291666667</v>
      </c>
    </row>
    <row r="25" customFormat="false" ht="15" hidden="false" customHeight="false" outlineLevel="0" collapsed="false">
      <c r="A25" s="0" t="n">
        <v>-1919</v>
      </c>
      <c r="B25" s="0" t="s">
        <v>83</v>
      </c>
      <c r="C25" s="0" t="s">
        <v>84</v>
      </c>
      <c r="D25" s="0" t="s">
        <v>12</v>
      </c>
      <c r="E25" s="0" t="s">
        <v>45</v>
      </c>
      <c r="F25" s="0" t="n">
        <v>28</v>
      </c>
      <c r="G25" s="1" t="n">
        <v>3911956</v>
      </c>
      <c r="H25" s="0" t="n">
        <v>139.5125</v>
      </c>
      <c r="I25" s="0" t="s">
        <v>85</v>
      </c>
      <c r="J25" s="0" t="n">
        <v>5614</v>
      </c>
      <c r="M25" s="0" t="n">
        <f aca="false">G25/F25</f>
        <v>139712.714285714</v>
      </c>
    </row>
    <row r="26" customFormat="false" ht="15" hidden="false" customHeight="false" outlineLevel="0" collapsed="false">
      <c r="A26" s="0" t="n">
        <v>-2284</v>
      </c>
      <c r="B26" s="0" t="s">
        <v>86</v>
      </c>
      <c r="C26" s="0" t="s">
        <v>87</v>
      </c>
      <c r="D26" s="0" t="s">
        <v>12</v>
      </c>
      <c r="E26" s="0" t="s">
        <v>23</v>
      </c>
      <c r="F26" s="0" t="n">
        <v>1</v>
      </c>
      <c r="G26" s="1" t="n">
        <v>119941</v>
      </c>
      <c r="H26" s="0" t="n">
        <v>23.1305</v>
      </c>
      <c r="I26" s="0" t="n">
        <v>23.935</v>
      </c>
      <c r="J26" s="1" t="n">
        <v>4289</v>
      </c>
      <c r="M26" s="0" t="n">
        <f aca="false">G26/F26</f>
        <v>119941</v>
      </c>
    </row>
    <row r="27" customFormat="false" ht="15" hidden="false" customHeight="false" outlineLevel="0" collapsed="false">
      <c r="A27" s="1" t="n">
        <v>-3808</v>
      </c>
      <c r="B27" s="0" t="s">
        <v>88</v>
      </c>
      <c r="C27" s="0" t="s">
        <v>89</v>
      </c>
      <c r="D27" s="0" t="s">
        <v>12</v>
      </c>
      <c r="E27" s="0" t="s">
        <v>23</v>
      </c>
      <c r="F27" s="0" t="n">
        <v>4</v>
      </c>
      <c r="G27" s="1" t="n">
        <v>175732</v>
      </c>
      <c r="H27" s="0" t="n">
        <v>864.61</v>
      </c>
      <c r="I27" s="0" t="n">
        <v>875.8</v>
      </c>
      <c r="J27" s="0" t="n">
        <v>2810</v>
      </c>
      <c r="M27" s="0" t="n">
        <f aca="false">G27/F27</f>
        <v>43933</v>
      </c>
    </row>
    <row r="28" customFormat="false" ht="15" hidden="false" customHeight="false" outlineLevel="0" collapsed="false">
      <c r="A28" s="0" t="n">
        <v>-4125</v>
      </c>
      <c r="B28" s="0" t="s">
        <v>90</v>
      </c>
      <c r="C28" s="0" t="s">
        <v>91</v>
      </c>
      <c r="D28" s="0" t="s">
        <v>12</v>
      </c>
      <c r="E28" s="0" t="s">
        <v>45</v>
      </c>
      <c r="F28" s="0" t="n">
        <v>22</v>
      </c>
      <c r="G28" s="1" t="n">
        <v>3894688</v>
      </c>
      <c r="H28" s="0" t="n">
        <v>176.875</v>
      </c>
      <c r="I28" s="0" t="s">
        <v>92</v>
      </c>
      <c r="J28" s="1" t="n">
        <v>3465</v>
      </c>
      <c r="M28" s="0" t="n">
        <f aca="false">G28/F28</f>
        <v>177031.272727273</v>
      </c>
    </row>
    <row r="29" customFormat="false" ht="15" hidden="false" customHeight="false" outlineLevel="0" collapsed="false">
      <c r="A29" s="0" t="n">
        <v>-12941</v>
      </c>
      <c r="B29" s="0" t="s">
        <v>93</v>
      </c>
      <c r="C29" s="0" t="s">
        <v>94</v>
      </c>
      <c r="D29" s="0" t="s">
        <v>12</v>
      </c>
      <c r="E29" s="0" t="s">
        <v>45</v>
      </c>
      <c r="F29" s="0" t="n">
        <v>17</v>
      </c>
      <c r="G29" s="1" t="n">
        <v>3791872</v>
      </c>
      <c r="H29" s="0" t="n">
        <v>223.315612</v>
      </c>
      <c r="I29" s="0" t="s">
        <v>95</v>
      </c>
      <c r="J29" s="0" t="n">
        <v>-4494</v>
      </c>
      <c r="M29" s="0" t="n">
        <f aca="false">G29/F29</f>
        <v>223051.294117647</v>
      </c>
    </row>
    <row r="30" customFormat="false" ht="15" hidden="false" customHeight="false" outlineLevel="0" collapsed="false">
      <c r="A30" s="0" t="n">
        <v>-8246</v>
      </c>
      <c r="B30" s="0" t="s">
        <v>96</v>
      </c>
      <c r="C30" s="0" t="s">
        <v>97</v>
      </c>
      <c r="D30" s="0" t="s">
        <v>12</v>
      </c>
      <c r="E30" s="0" t="s">
        <v>98</v>
      </c>
      <c r="F30" s="0" t="n">
        <v>5687</v>
      </c>
      <c r="G30" s="1" t="n">
        <v>1097875</v>
      </c>
      <c r="H30" s="0" t="n">
        <v>192.622</v>
      </c>
      <c r="I30" s="0" t="s">
        <v>99</v>
      </c>
      <c r="J30" s="1" t="n">
        <v>2434</v>
      </c>
      <c r="M30" s="0" t="n">
        <f aca="false">G30/F30</f>
        <v>193.049938456128</v>
      </c>
    </row>
    <row r="31" customFormat="false" ht="15" hidden="false" customHeight="false" outlineLevel="0" collapsed="false">
      <c r="A31" s="1" t="n">
        <v>0</v>
      </c>
      <c r="B31" s="0" t="s">
        <v>100</v>
      </c>
      <c r="C31" s="0" t="s">
        <v>101</v>
      </c>
      <c r="D31" s="0" t="s">
        <v>12</v>
      </c>
      <c r="E31" s="0" t="s">
        <v>98</v>
      </c>
      <c r="F31" s="0" t="n">
        <v>6427</v>
      </c>
      <c r="G31" s="1" t="n">
        <v>1082950</v>
      </c>
      <c r="H31" s="0" t="n">
        <v>161.235</v>
      </c>
      <c r="I31" s="0" t="s">
        <v>102</v>
      </c>
      <c r="J31" s="1" t="n">
        <v>46694</v>
      </c>
      <c r="M31" s="0" t="n">
        <f aca="false">G31/F31</f>
        <v>168.500077796795</v>
      </c>
    </row>
    <row r="32" customFormat="false" ht="15" hidden="false" customHeight="false" outlineLevel="0" collapsed="false">
      <c r="A32" s="0" t="n">
        <v>-3927</v>
      </c>
      <c r="B32" s="0" t="s">
        <v>103</v>
      </c>
      <c r="C32" s="0" t="s">
        <v>104</v>
      </c>
      <c r="D32" s="0" t="s">
        <v>12</v>
      </c>
      <c r="E32" s="0" t="s">
        <v>98</v>
      </c>
      <c r="F32" s="0" t="n">
        <v>2100</v>
      </c>
      <c r="G32" s="1" t="n">
        <v>1107036</v>
      </c>
      <c r="H32" s="0" t="n">
        <v>498.37</v>
      </c>
      <c r="I32" s="0" t="s">
        <v>105</v>
      </c>
      <c r="J32" s="0" t="n">
        <v>60460</v>
      </c>
      <c r="M32" s="0" t="n">
        <f aca="false">G32/F32</f>
        <v>527.16</v>
      </c>
    </row>
    <row r="33" customFormat="false" ht="15" hidden="false" customHeight="false" outlineLevel="0" collapsed="false">
      <c r="A33" s="0" t="n">
        <v>0</v>
      </c>
      <c r="B33" s="0" t="s">
        <v>106</v>
      </c>
      <c r="C33" s="0" t="s">
        <v>107</v>
      </c>
      <c r="D33" s="0" t="s">
        <v>12</v>
      </c>
      <c r="E33" s="0" t="s">
        <v>98</v>
      </c>
      <c r="F33" s="0" t="n">
        <v>4279</v>
      </c>
      <c r="G33" s="1" t="n">
        <v>1084727</v>
      </c>
      <c r="H33" s="0" t="n">
        <v>235.362</v>
      </c>
      <c r="I33" s="0" t="s">
        <v>108</v>
      </c>
      <c r="J33" s="0" t="n">
        <v>77616</v>
      </c>
      <c r="M33" s="0" t="n">
        <f aca="false">G33/F33</f>
        <v>253.500116849731</v>
      </c>
    </row>
    <row r="34" customFormat="false" ht="15" hidden="false" customHeight="false" outlineLevel="0" collapsed="false">
      <c r="A34" s="0" t="n">
        <v>-7204</v>
      </c>
      <c r="B34" s="0" t="s">
        <v>109</v>
      </c>
      <c r="C34" s="0" t="s">
        <v>110</v>
      </c>
      <c r="D34" s="0" t="s">
        <v>12</v>
      </c>
      <c r="E34" s="0" t="s">
        <v>98</v>
      </c>
      <c r="F34" s="0" t="n">
        <v>345</v>
      </c>
      <c r="G34" s="1" t="n">
        <v>1077780</v>
      </c>
      <c r="H34" s="0" t="n">
        <v>3206.882</v>
      </c>
      <c r="I34" s="0" t="s">
        <v>111</v>
      </c>
      <c r="J34" s="0" t="n">
        <v>-28594</v>
      </c>
      <c r="M34" s="0" t="n">
        <f aca="false">G34/F34</f>
        <v>3124</v>
      </c>
    </row>
    <row r="35" customFormat="false" ht="15" hidden="false" customHeight="false" outlineLevel="0" collapsed="false">
      <c r="A35" s="1" t="n">
        <v>1435</v>
      </c>
      <c r="B35" s="0" t="s">
        <v>112</v>
      </c>
      <c r="C35" s="0" t="s">
        <v>113</v>
      </c>
      <c r="D35" s="0" t="s">
        <v>12</v>
      </c>
      <c r="E35" s="0" t="s">
        <v>98</v>
      </c>
      <c r="F35" s="0" t="n">
        <v>14348</v>
      </c>
      <c r="G35" s="1" t="n">
        <v>1079831</v>
      </c>
      <c r="H35" s="0" t="n">
        <v>75.101</v>
      </c>
      <c r="I35" s="0" t="s">
        <v>114</v>
      </c>
      <c r="J35" s="1" t="n">
        <v>2283</v>
      </c>
      <c r="M35" s="0" t="n">
        <f aca="false">G35/F35</f>
        <v>75.260036241985</v>
      </c>
    </row>
    <row r="36" customFormat="false" ht="15" hidden="false" customHeight="false" outlineLevel="0" collapsed="false">
      <c r="A36" s="1" t="n">
        <v>0</v>
      </c>
      <c r="B36" s="0" t="s">
        <v>115</v>
      </c>
      <c r="C36" s="0" t="s">
        <v>116</v>
      </c>
      <c r="D36" s="0" t="s">
        <v>12</v>
      </c>
      <c r="E36" s="0" t="s">
        <v>98</v>
      </c>
      <c r="F36" s="0" t="n">
        <v>999</v>
      </c>
      <c r="G36" s="1" t="n">
        <v>1081787</v>
      </c>
      <c r="H36" s="0" t="n">
        <v>1062.8</v>
      </c>
      <c r="I36" s="0" t="s">
        <v>117</v>
      </c>
      <c r="J36" s="1" t="n">
        <v>20051</v>
      </c>
      <c r="M36" s="0" t="n">
        <f aca="false">G36/F36</f>
        <v>1082.86986986987</v>
      </c>
    </row>
    <row r="37" customFormat="false" ht="15" hidden="false" customHeight="false" outlineLevel="0" collapsed="false">
      <c r="A37" s="1" t="n">
        <v>0</v>
      </c>
      <c r="B37" s="0" t="s">
        <v>118</v>
      </c>
      <c r="C37" s="0" t="s">
        <v>119</v>
      </c>
      <c r="D37" s="0" t="s">
        <v>12</v>
      </c>
      <c r="E37" s="0" t="s">
        <v>98</v>
      </c>
      <c r="F37" s="0" t="n">
        <v>5120</v>
      </c>
      <c r="G37" s="1" t="n">
        <v>1090202</v>
      </c>
      <c r="H37" s="0" t="n">
        <v>211.327</v>
      </c>
      <c r="I37" s="0" t="s">
        <v>120</v>
      </c>
      <c r="J37" s="1" t="n">
        <v>8211</v>
      </c>
      <c r="M37" s="0" t="n">
        <f aca="false">G37/F37</f>
        <v>212.930078125</v>
      </c>
    </row>
    <row r="38" customFormat="false" ht="15" hidden="false" customHeight="false" outlineLevel="0" collapsed="false">
      <c r="A38" s="0" t="n">
        <v>-10075</v>
      </c>
      <c r="B38" s="0" t="s">
        <v>121</v>
      </c>
      <c r="C38" s="0" t="s">
        <v>122</v>
      </c>
      <c r="D38" s="0" t="s">
        <v>12</v>
      </c>
      <c r="E38" s="0" t="s">
        <v>98</v>
      </c>
      <c r="F38" s="0" t="n">
        <v>2239</v>
      </c>
      <c r="G38" s="1" t="n">
        <v>1032179</v>
      </c>
      <c r="H38" s="0" t="n">
        <v>394.664</v>
      </c>
      <c r="I38" s="0" t="s">
        <v>123</v>
      </c>
      <c r="J38" s="0" t="n">
        <v>148528</v>
      </c>
      <c r="M38" s="0" t="n">
        <f aca="false">G38/F38</f>
        <v>461</v>
      </c>
    </row>
    <row r="39" customFormat="false" ht="15" hidden="false" customHeight="false" outlineLevel="0" collapsed="false">
      <c r="A39" s="1" t="n">
        <v>0</v>
      </c>
      <c r="B39" s="0" t="s">
        <v>124</v>
      </c>
      <c r="C39" s="0" t="s">
        <v>125</v>
      </c>
      <c r="D39" s="0" t="s">
        <v>12</v>
      </c>
      <c r="E39" s="0" t="s">
        <v>98</v>
      </c>
      <c r="F39" s="0" t="n">
        <v>4008</v>
      </c>
      <c r="G39" s="1" t="n">
        <v>1096789</v>
      </c>
      <c r="H39" s="0" t="n">
        <v>274.202</v>
      </c>
      <c r="I39" s="0" t="s">
        <v>126</v>
      </c>
      <c r="J39" s="1" t="n">
        <v>-2211</v>
      </c>
      <c r="M39" s="0" t="n">
        <f aca="false">G39/F39</f>
        <v>273.6499500998</v>
      </c>
    </row>
    <row r="40" customFormat="false" ht="15" hidden="false" customHeight="false" outlineLevel="0" collapsed="false">
      <c r="A40" s="0" t="n">
        <v>-16367</v>
      </c>
      <c r="B40" s="0" t="s">
        <v>127</v>
      </c>
      <c r="C40" s="0" t="s">
        <v>128</v>
      </c>
      <c r="D40" s="0" t="s">
        <v>12</v>
      </c>
      <c r="E40" s="0" t="s">
        <v>98</v>
      </c>
      <c r="F40" s="0" t="n">
        <v>163675</v>
      </c>
      <c r="G40" s="1" t="n">
        <v>2947787</v>
      </c>
      <c r="H40" s="0" t="n">
        <v>18.24</v>
      </c>
      <c r="I40" s="0" t="s">
        <v>129</v>
      </c>
      <c r="J40" s="0" t="n">
        <v>-37623</v>
      </c>
      <c r="M40" s="0" t="n">
        <f aca="false">G40/F40</f>
        <v>18.0100015274171</v>
      </c>
    </row>
    <row r="41" customFormat="false" ht="15" hidden="false" customHeight="false" outlineLevel="0" collapsed="false">
      <c r="A41" s="1" t="n">
        <v>0</v>
      </c>
      <c r="B41" s="0" t="s">
        <v>130</v>
      </c>
      <c r="C41" s="0" t="s">
        <v>131</v>
      </c>
      <c r="D41" s="0" t="s">
        <v>12</v>
      </c>
      <c r="E41" s="0" t="s">
        <v>98</v>
      </c>
      <c r="F41" s="0" t="n">
        <v>5131</v>
      </c>
      <c r="G41" s="1" t="n">
        <v>1092390</v>
      </c>
      <c r="H41" s="0" t="n">
        <v>206.72</v>
      </c>
      <c r="I41" s="0" t="s">
        <v>132</v>
      </c>
      <c r="J41" s="1" t="n">
        <v>31714</v>
      </c>
      <c r="M41" s="0" t="n">
        <f aca="false">G41/F41</f>
        <v>212.900019489378</v>
      </c>
    </row>
    <row r="42" customFormat="false" ht="15" hidden="false" customHeight="false" outlineLevel="0" collapsed="false">
      <c r="A42" s="0" t="n">
        <v>0</v>
      </c>
      <c r="B42" s="0" t="s">
        <v>133</v>
      </c>
      <c r="C42" s="0" t="s">
        <v>134</v>
      </c>
      <c r="D42" s="0" t="s">
        <v>12</v>
      </c>
      <c r="E42" s="0" t="s">
        <v>98</v>
      </c>
      <c r="F42" s="0" t="n">
        <v>5731</v>
      </c>
      <c r="G42" s="1" t="n">
        <v>1094392</v>
      </c>
      <c r="H42" s="0" t="n">
        <v>180.838</v>
      </c>
      <c r="J42" s="0" t="n">
        <v>58012</v>
      </c>
      <c r="M42" s="0" t="n">
        <f aca="false">G42/F42</f>
        <v>190.960041877508</v>
      </c>
    </row>
    <row r="43" customFormat="false" ht="15" hidden="false" customHeight="false" outlineLevel="0" collapsed="false">
      <c r="A43" s="0" t="n">
        <v>-7838</v>
      </c>
      <c r="B43" s="0" t="s">
        <v>135</v>
      </c>
      <c r="C43" s="0" t="s">
        <v>136</v>
      </c>
      <c r="D43" s="0" t="s">
        <v>12</v>
      </c>
      <c r="E43" s="0" t="s">
        <v>98</v>
      </c>
      <c r="F43" s="0" t="n">
        <v>13751</v>
      </c>
      <c r="G43" s="0" t="n">
        <v>1116581</v>
      </c>
      <c r="H43" s="0" t="n">
        <v>78.835</v>
      </c>
      <c r="I43" s="0" t="s">
        <v>137</v>
      </c>
      <c r="J43" s="0" t="n">
        <v>32530</v>
      </c>
      <c r="M43" s="0" t="n">
        <f aca="false">G43/F43</f>
        <v>81.1999854556032</v>
      </c>
    </row>
    <row r="44" customFormat="false" ht="15" hidden="false" customHeight="false" outlineLevel="0" collapsed="false">
      <c r="A44" s="0" t="n">
        <v>-11524</v>
      </c>
      <c r="B44" s="0" t="s">
        <v>138</v>
      </c>
      <c r="C44" s="0" t="s">
        <v>139</v>
      </c>
      <c r="D44" s="0" t="s">
        <v>12</v>
      </c>
      <c r="E44" s="0" t="s">
        <v>98</v>
      </c>
      <c r="F44" s="0" t="n">
        <v>2637</v>
      </c>
      <c r="G44" s="0" t="n">
        <v>1093564</v>
      </c>
      <c r="H44" s="0" t="n">
        <v>365.296</v>
      </c>
      <c r="I44" s="0" t="s">
        <v>140</v>
      </c>
      <c r="J44" s="0" t="n">
        <v>130279</v>
      </c>
      <c r="M44" s="0" t="n">
        <f aca="false">G44/F44</f>
        <v>414.700037921881</v>
      </c>
    </row>
    <row r="45" customFormat="false" ht="15" hidden="false" customHeight="false" outlineLevel="0" collapsed="false">
      <c r="M45" s="0" t="e">
        <f aca="false">G45/F45</f>
        <v>#DIV/0!</v>
      </c>
    </row>
    <row r="46" customFormat="false" ht="15" hidden="false" customHeight="false" outlineLevel="0" collapsed="false">
      <c r="M46" s="0" t="e">
        <f aca="false">G46/F46</f>
        <v>#DIV/0!</v>
      </c>
    </row>
    <row r="47" customFormat="false" ht="15" hidden="false" customHeight="false" outlineLevel="0" collapsed="false">
      <c r="M47" s="0" t="e">
        <f aca="false">G47/F47</f>
        <v>#DIV/0!</v>
      </c>
    </row>
    <row r="48" customFormat="false" ht="15" hidden="false" customHeight="false" outlineLevel="0" collapsed="false">
      <c r="M48" s="0" t="e">
        <f aca="false">G48/F48</f>
        <v>#DIV/0!</v>
      </c>
    </row>
    <row r="49" customFormat="false" ht="15" hidden="false" customHeight="false" outlineLevel="0" collapsed="false">
      <c r="M49" s="0" t="e">
        <f aca="false">G49/F49</f>
        <v>#DIV/0!</v>
      </c>
    </row>
    <row r="50" customFormat="false" ht="15" hidden="false" customHeight="false" outlineLevel="0" collapsed="false">
      <c r="M50" s="0" t="e">
        <f aca="false">G50/F50</f>
        <v>#DIV/0!</v>
      </c>
    </row>
    <row r="51" customFormat="false" ht="15" hidden="false" customHeight="false" outlineLevel="0" collapsed="false">
      <c r="M51" s="0" t="e">
        <f aca="false">G51/F51</f>
        <v>#DIV/0!</v>
      </c>
    </row>
    <row r="52" customFormat="false" ht="15" hidden="false" customHeight="false" outlineLevel="0" collapsed="false">
      <c r="M52" s="0" t="e">
        <f aca="false">G52/F52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5" activeCellId="0" sqref="I5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44089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4.67</v>
      </c>
      <c r="D2" s="12"/>
      <c r="E2" s="13" t="n">
        <f aca="false">SUM(E26,E41,E51,E71,E28,E73)</f>
        <v>83482961.8601342</v>
      </c>
      <c r="F2" s="14"/>
      <c r="G2" s="15"/>
      <c r="H2" s="12"/>
      <c r="I2" s="12"/>
      <c r="J2" s="12"/>
      <c r="K2" s="13" t="n">
        <f aca="false">SUM(K26,K41,K51,K71,K28,K73)</f>
        <v>83449241.3273904</v>
      </c>
      <c r="L2" s="16" t="n">
        <f aca="false">SUM(L51,L71,L41,L26,L28,L73)</f>
        <v>1</v>
      </c>
      <c r="M2" s="17" t="n">
        <f aca="false">K2/$C$6</f>
        <v>4.6681276926386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17876383.6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15861715.16828</v>
      </c>
      <c r="F4" s="14"/>
      <c r="G4" s="15"/>
      <c r="H4" s="12"/>
      <c r="I4" s="12"/>
      <c r="J4" s="12"/>
      <c r="K4" s="13" t="n">
        <f aca="false">SUM(K26,K28,K71)</f>
        <v>16011330.5133815</v>
      </c>
      <c r="L4" s="12"/>
      <c r="M4" s="17" t="n">
        <f aca="false">K4/$C$6</f>
        <v>0.895669441406568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17876383.6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</v>
      </c>
      <c r="E9" s="36" t="n">
        <f aca="false">'Sep 15'!$D9*$C$6*$C$2</f>
        <v>834827.11412</v>
      </c>
      <c r="F9" s="36" t="n">
        <v>522.710273972603</v>
      </c>
      <c r="G9" s="37" t="n">
        <f aca="false">'Sep 15'!$E9/'Sep 15'!$F9</f>
        <v>1597.11250321389</v>
      </c>
      <c r="H9" s="34" t="n">
        <v>1460</v>
      </c>
      <c r="I9" s="34" t="n">
        <v>1597</v>
      </c>
      <c r="J9" s="38" t="n">
        <f aca="false">I9-H9</f>
        <v>137</v>
      </c>
      <c r="K9" s="39" t="n">
        <f aca="false">'Sep 15'!$F9*'Sep 15'!$I9</f>
        <v>834768.307534247</v>
      </c>
      <c r="L9" s="40" t="n">
        <f aca="false">'Sep 15'!$K9/$K$2</f>
        <v>0.0100033061326377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0.01</v>
      </c>
      <c r="E10" s="36" t="n">
        <f aca="false">'Sep 15'!$D10*$C$6*$C$2</f>
        <v>834827.11412</v>
      </c>
      <c r="F10" s="36" t="n">
        <v>438.009968520462</v>
      </c>
      <c r="G10" s="37" t="n">
        <f aca="false">'Sep 15'!$E10/'Sep 15'!$F10</f>
        <v>1905.95459948077</v>
      </c>
      <c r="H10" s="34" t="n">
        <v>1906</v>
      </c>
      <c r="I10" s="34" t="n">
        <v>1906</v>
      </c>
      <c r="J10" s="38" t="n">
        <f aca="false">I10-H10</f>
        <v>0</v>
      </c>
      <c r="K10" s="39" t="n">
        <f aca="false">'Sep 15'!$F10*'Sep 15'!$I10</f>
        <v>834847.000000001</v>
      </c>
      <c r="L10" s="40" t="n">
        <f aca="false">'Sep 15'!$K10/$K$2</f>
        <v>0.0100042491306147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0.01</v>
      </c>
      <c r="E11" s="36" t="n">
        <f aca="false">'Sep 15'!$D11*$C$6*$C$2</f>
        <v>834827.11412</v>
      </c>
      <c r="F11" s="36" t="n">
        <v>77.6500154814738</v>
      </c>
      <c r="G11" s="37" t="n">
        <f aca="false">'Sep 15'!$E11/'Sep 15'!$F11</f>
        <v>10751.1519340158</v>
      </c>
      <c r="H11" s="34" t="n">
        <v>9689</v>
      </c>
      <c r="I11" s="34" t="n">
        <v>10751</v>
      </c>
      <c r="J11" s="38" t="n">
        <f aca="false">I11-H11</f>
        <v>1062</v>
      </c>
      <c r="K11" s="39" t="n">
        <f aca="false">'Sep 15'!$F11*'Sep 15'!$I11</f>
        <v>834815.316441325</v>
      </c>
      <c r="L11" s="40" t="n">
        <f aca="false">'Sep 15'!$K11/$K$2</f>
        <v>0.0100038694559985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0.01</v>
      </c>
      <c r="E12" s="36" t="n">
        <f aca="false">'Sep 15'!$D12*$C$6*$C$2</f>
        <v>834827.11412</v>
      </c>
      <c r="F12" s="36" t="n">
        <v>202.950113378685</v>
      </c>
      <c r="G12" s="37" t="n">
        <f aca="false">'Sep 15'!$E12/'Sep 15'!$F12</f>
        <v>4113.45970801354</v>
      </c>
      <c r="H12" s="34" t="n">
        <v>3528</v>
      </c>
      <c r="I12" s="34" t="n">
        <v>4113</v>
      </c>
      <c r="J12" s="38" t="n">
        <f aca="false">I12-H12</f>
        <v>585</v>
      </c>
      <c r="K12" s="39" t="n">
        <f aca="false">'Sep 15'!$F12*'Sep 15'!$I12</f>
        <v>834733.816326531</v>
      </c>
      <c r="L12" s="40" t="n">
        <f aca="false">'Sep 15'!$K12/$K$2</f>
        <v>0.0100028928130297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0.01</v>
      </c>
      <c r="E13" s="36" t="n">
        <f aca="false">'Sep 15'!$D13*$C$6*$C$2</f>
        <v>834827.11412</v>
      </c>
      <c r="F13" s="36" t="n">
        <v>409</v>
      </c>
      <c r="G13" s="37" t="n">
        <f aca="false">'Sep 15'!$E13/'Sep 15'!$F13</f>
        <v>2041.14208831296</v>
      </c>
      <c r="H13" s="34" t="n">
        <v>1877</v>
      </c>
      <c r="I13" s="34" t="n">
        <v>2041</v>
      </c>
      <c r="J13" s="38" t="n">
        <f aca="false">I13-H13</f>
        <v>164</v>
      </c>
      <c r="K13" s="39" t="n">
        <f aca="false">'Sep 15'!$F13*'Sep 15'!$I13</f>
        <v>834769</v>
      </c>
      <c r="L13" s="40" t="n">
        <f aca="false">'Sep 15'!$K13/$K$2</f>
        <v>0.010003314430685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0.01</v>
      </c>
      <c r="E14" s="36" t="n">
        <f aca="false">'Sep 15'!$D14*$C$6*$C$2</f>
        <v>834827.11412</v>
      </c>
      <c r="F14" s="36" t="n">
        <v>3130</v>
      </c>
      <c r="G14" s="37" t="n">
        <f aca="false">'Sep 15'!$E14/'Sep 15'!$F14</f>
        <v>266.717927833866</v>
      </c>
      <c r="H14" s="34" t="n">
        <v>229</v>
      </c>
      <c r="I14" s="34" t="n">
        <v>267</v>
      </c>
      <c r="J14" s="38" t="n">
        <f aca="false">I14-H14</f>
        <v>38</v>
      </c>
      <c r="K14" s="39" t="n">
        <f aca="false">'Sep 15'!$F14*'Sep 15'!$I14</f>
        <v>835710</v>
      </c>
      <c r="L14" s="40" t="n">
        <f aca="false">'Sep 15'!$K14/$K$2</f>
        <v>0.0100145907465032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0.01</v>
      </c>
      <c r="E15" s="36" t="n">
        <f aca="false">'Sep 15'!$D15*$C$6*$C$2</f>
        <v>834827.11412</v>
      </c>
      <c r="F15" s="36" t="n">
        <v>188.5</v>
      </c>
      <c r="G15" s="37" t="n">
        <f aca="false">'Sep 15'!$E15/'Sep 15'!$F15</f>
        <v>4428.79105633952</v>
      </c>
      <c r="H15" s="34" t="n">
        <v>3828</v>
      </c>
      <c r="I15" s="34" t="n">
        <v>4429</v>
      </c>
      <c r="J15" s="38" t="n">
        <f aca="false">I15-H15</f>
        <v>601</v>
      </c>
      <c r="K15" s="39" t="n">
        <f aca="false">'Sep 15'!$F15*'Sep 15'!$I15</f>
        <v>834866.5</v>
      </c>
      <c r="L15" s="40" t="n">
        <f aca="false">'Sep 15'!$K15/$K$2</f>
        <v>0.0100044828055971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0.01</v>
      </c>
      <c r="E16" s="36" t="n">
        <f aca="false">'Sep 15'!$D16*$C$6*$C$2</f>
        <v>834827.11412</v>
      </c>
      <c r="F16" s="36" t="n">
        <v>277.870003735525</v>
      </c>
      <c r="G16" s="37" t="n">
        <f aca="false">'Sep 15'!$E16/'Sep 15'!$F16</f>
        <v>3004.38011623084</v>
      </c>
      <c r="H16" s="34" t="n">
        <v>2677</v>
      </c>
      <c r="I16" s="34" t="n">
        <v>3004</v>
      </c>
      <c r="J16" s="38" t="n">
        <f aca="false">I16-H16</f>
        <v>327</v>
      </c>
      <c r="K16" s="39" t="n">
        <f aca="false">'Sep 15'!$F16*'Sep 15'!$I16</f>
        <v>834721.491221517</v>
      </c>
      <c r="L16" s="40" t="n">
        <f aca="false">'Sep 15'!$K16/$K$2</f>
        <v>0.010002745117199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0.01</v>
      </c>
      <c r="E17" s="36" t="n">
        <f aca="false">'Sep 15'!$D17*$C$6*$C$2</f>
        <v>834827.11412</v>
      </c>
      <c r="F17" s="36" t="n">
        <v>78</v>
      </c>
      <c r="G17" s="37" t="n">
        <f aca="false">'Sep 15'!$E17/'Sep 15'!$F17</f>
        <v>10702.9117194872</v>
      </c>
      <c r="H17" s="34" t="n">
        <v>9180</v>
      </c>
      <c r="I17" s="34" t="n">
        <v>10703</v>
      </c>
      <c r="J17" s="38" t="n">
        <f aca="false">I17-H17</f>
        <v>1523</v>
      </c>
      <c r="K17" s="39" t="n">
        <f aca="false">'Sep 15'!$F17*'Sep 15'!$I17</f>
        <v>834834</v>
      </c>
      <c r="L17" s="40" t="n">
        <f aca="false">'Sep 15'!$K17/$K$2</f>
        <v>0.0100040933472931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0.01</v>
      </c>
      <c r="E18" s="36" t="n">
        <f aca="false">'Sep 15'!$D18*$C$6*$C$2</f>
        <v>834827.11412</v>
      </c>
      <c r="F18" s="36" t="n">
        <v>117.1999369781</v>
      </c>
      <c r="G18" s="37" t="n">
        <f aca="false">'Sep 15'!$E18/'Sep 15'!$F18</f>
        <v>7123.10207364699</v>
      </c>
      <c r="H18" s="34" t="n">
        <v>6347</v>
      </c>
      <c r="I18" s="34" t="n">
        <v>7123</v>
      </c>
      <c r="J18" s="38" t="n">
        <f aca="false">I18-H18</f>
        <v>776</v>
      </c>
      <c r="K18" s="39" t="n">
        <f aca="false">'Sep 15'!$F18*'Sep 15'!$I18</f>
        <v>834815.151095006</v>
      </c>
      <c r="L18" s="40" t="n">
        <f aca="false">'Sep 15'!$K18/$K$2</f>
        <v>0.0100038674745986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0.005</v>
      </c>
      <c r="E19" s="36" t="n">
        <f aca="false">'Sep 15'!$D19*$C$6*$C$2</f>
        <v>417413.55706</v>
      </c>
      <c r="F19" s="36" t="n">
        <v>16.3600119775848</v>
      </c>
      <c r="G19" s="37" t="n">
        <f aca="false">'Sep 15'!$E19/'Sep 15'!$F19</f>
        <v>25514.2574242554</v>
      </c>
      <c r="H19" s="34" t="n">
        <v>23377</v>
      </c>
      <c r="I19" s="34" t="n">
        <v>25514</v>
      </c>
      <c r="J19" s="38" t="n">
        <f aca="false">I19-H19</f>
        <v>2137</v>
      </c>
      <c r="K19" s="39" t="n">
        <f aca="false">'Sep 15'!$F19*'Sep 15'!$I19</f>
        <v>417409.345596099</v>
      </c>
      <c r="L19" s="40" t="n">
        <f aca="false">'Sep 15'!$K19/$K$2</f>
        <v>0.00500195494838002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0.01</v>
      </c>
      <c r="E20" s="36" t="n">
        <f aca="false">'Sep 15'!$D20*$C$6*$C$2</f>
        <v>834827.11412</v>
      </c>
      <c r="F20" s="36" t="n">
        <v>1036.7697740113</v>
      </c>
      <c r="G20" s="37" t="n">
        <f aca="false">'Sep 15'!$E20/'Sep 15'!$F20</f>
        <v>805.219379506044</v>
      </c>
      <c r="H20" s="34" t="n">
        <v>708</v>
      </c>
      <c r="I20" s="34" t="n">
        <v>805</v>
      </c>
      <c r="J20" s="38" t="n">
        <f aca="false">I20-H20</f>
        <v>97</v>
      </c>
      <c r="K20" s="39" t="n">
        <f aca="false">'Sep 15'!$F20*'Sep 15'!$I20</f>
        <v>834599.668079096</v>
      </c>
      <c r="L20" s="40" t="n">
        <f aca="false">'Sep 15'!$K20/$K$2</f>
        <v>0.0100012852699855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0.01</v>
      </c>
      <c r="E21" s="36" t="n">
        <f aca="false">'Sep 15'!$D21*$C$6*$C$2</f>
        <v>834827.11412</v>
      </c>
      <c r="F21" s="36" t="n">
        <v>1267.19005328597</v>
      </c>
      <c r="G21" s="37" t="n">
        <f aca="false">'Sep 15'!$E21/'Sep 15'!$F21</f>
        <v>658.80182057553</v>
      </c>
      <c r="H21" s="34" t="n">
        <v>563</v>
      </c>
      <c r="I21" s="34" t="n">
        <v>659</v>
      </c>
      <c r="J21" s="38" t="n">
        <f aca="false">I21-H21</f>
        <v>96</v>
      </c>
      <c r="K21" s="39" t="n">
        <f aca="false">'Sep 15'!$F21*'Sep 15'!$I21</f>
        <v>835078.245115454</v>
      </c>
      <c r="L21" s="40" t="n">
        <f aca="false">'Sep 15'!$K21/$K$2</f>
        <v>0.0100070202177064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101</v>
      </c>
      <c r="D22" s="35" t="n">
        <v>0.01</v>
      </c>
      <c r="E22" s="36" t="n">
        <f aca="false">'Sep 15'!$D22*$C$6*$C$2</f>
        <v>834827.11412</v>
      </c>
      <c r="F22" s="36" t="n">
        <v>160.139948564081</v>
      </c>
      <c r="G22" s="37" t="n">
        <f aca="false">'Sep 15'!$E22/'Sep 15'!$F22</f>
        <v>5213.10966817214</v>
      </c>
      <c r="H22" s="34" t="n">
        <v>4666</v>
      </c>
      <c r="I22" s="34" t="n">
        <v>5213</v>
      </c>
      <c r="J22" s="38" t="n">
        <f aca="false">I22-H22</f>
        <v>547</v>
      </c>
      <c r="K22" s="39" t="n">
        <f aca="false">'Sep 15'!$F22*'Sep 15'!$I22</f>
        <v>834809.551864554</v>
      </c>
      <c r="L22" s="40" t="n">
        <f aca="false">'Sep 15'!$K22/$K$2</f>
        <v>0.0100038003771587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107</v>
      </c>
      <c r="D23" s="35" t="n">
        <v>0.01</v>
      </c>
      <c r="E23" s="36" t="n">
        <f aca="false">'Sep 15'!$D23*$C$6*$C$2</f>
        <v>834827.11412</v>
      </c>
      <c r="F23" s="36" t="n">
        <v>238.049923896499</v>
      </c>
      <c r="G23" s="37" t="n">
        <f aca="false">'Sep 15'!$E23/'Sep 15'!$F23</f>
        <v>3506.94131909478</v>
      </c>
      <c r="H23" s="34" t="n">
        <v>3285</v>
      </c>
      <c r="I23" s="34" t="n">
        <v>3507</v>
      </c>
      <c r="J23" s="38" t="n">
        <f aca="false">I23-H23</f>
        <v>222</v>
      </c>
      <c r="K23" s="39" t="n">
        <f aca="false">'Sep 15'!$F23*'Sep 15'!$I23</f>
        <v>834841.083105022</v>
      </c>
      <c r="L23" s="40" t="n">
        <f aca="false">'Sep 15'!$K23/$K$2</f>
        <v>0.0100041782264952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0.005</v>
      </c>
      <c r="E24" s="36" t="n">
        <f aca="false">'Sep 15'!$D24*$C$6*$C$2</f>
        <v>417413.55706</v>
      </c>
      <c r="F24" s="36" t="n">
        <v>32.8399924613645</v>
      </c>
      <c r="G24" s="37" t="n">
        <f aca="false">'Sep 15'!$E24/'Sep 15'!$F24</f>
        <v>12710.5253617545</v>
      </c>
      <c r="H24" s="34" t="n">
        <v>10612</v>
      </c>
      <c r="I24" s="34" t="n">
        <v>12711</v>
      </c>
      <c r="J24" s="38" t="n">
        <f aca="false">I24-H24</f>
        <v>2099</v>
      </c>
      <c r="K24" s="39" t="n">
        <f aca="false">'Sep 15'!$F24*'Sep 15'!$I24</f>
        <v>417429.144176404</v>
      </c>
      <c r="L24" s="40" t="n">
        <f aca="false">'Sep 15'!$K24/$K$2</f>
        <v>0.00500219220134949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0.15</v>
      </c>
      <c r="E26" s="49" t="n">
        <f aca="false">'Sep 15'!$D26*$C$6*$C$2</f>
        <v>12522406.7118</v>
      </c>
      <c r="F26" s="50"/>
      <c r="G26" s="50"/>
      <c r="H26" s="47"/>
      <c r="I26" s="47"/>
      <c r="J26" s="51"/>
      <c r="K26" s="49" t="n">
        <f aca="false">SUM(K9:K25)</f>
        <v>12523047.6205553</v>
      </c>
      <c r="L26" s="52" t="n">
        <f aca="false">'Sep 15'!$K26/$K$2</f>
        <v>0.150067842695232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15'!$D28*$C$6*$C$2</f>
        <v>2087067.7853</v>
      </c>
      <c r="F28" s="50" t="n">
        <v>18.7500050264391</v>
      </c>
      <c r="G28" s="57" t="n">
        <f aca="false">'Sep 15'!$E28/'Sep 15'!$F28</f>
        <v>111310.252042976</v>
      </c>
      <c r="H28" s="54" t="n">
        <v>99474</v>
      </c>
      <c r="I28" s="54" t="n">
        <v>111310</v>
      </c>
      <c r="J28" s="58" t="n">
        <f aca="false">I28-H28</f>
        <v>11836</v>
      </c>
      <c r="K28" s="59" t="n">
        <f aca="false">'Sep 15'!$F28*'Sep 15'!$I28</f>
        <v>2087063.05949294</v>
      </c>
      <c r="L28" s="52" t="n">
        <f aca="false">'Sep 15'!$K28/$K$2</f>
        <v>0.0250099704478428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customFormat="false" ht="26.2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0.031</v>
      </c>
      <c r="E30" s="36" t="n">
        <f aca="false">'Sep 15'!$D30*$C$6*$C$2</f>
        <v>2587964.053772</v>
      </c>
      <c r="F30" s="36" t="n">
        <v>159793.785714286</v>
      </c>
      <c r="G30" s="37" t="n">
        <f aca="false">'Sep 15'!$E30/'Sep 15'!$F30</f>
        <v>16.1956489246667</v>
      </c>
      <c r="H30" s="34" t="n">
        <v>14</v>
      </c>
      <c r="I30" s="34" t="n">
        <v>16</v>
      </c>
      <c r="J30" s="38" t="n">
        <f aca="false">I30-H30</f>
        <v>2</v>
      </c>
      <c r="K30" s="39" t="n">
        <f aca="false">'Sep 15'!$F30*'Sep 15'!$I30</f>
        <v>2556700.57142858</v>
      </c>
      <c r="L30" s="40" t="n">
        <f aca="false">'Sep 15'!$K30/$K$2</f>
        <v>0.0306377928757681</v>
      </c>
      <c r="M30" s="62"/>
    </row>
    <row r="31" customFormat="false" ht="26.2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0.031</v>
      </c>
      <c r="E31" s="36" t="n">
        <f aca="false">'Sep 15'!$D31*$C$6*$C$2</f>
        <v>2587964.053772</v>
      </c>
      <c r="F31" s="36" t="n">
        <v>222581.3</v>
      </c>
      <c r="G31" s="37" t="n">
        <f aca="false">'Sep 15'!$E31/'Sep 15'!$F31</f>
        <v>11.6270506721454</v>
      </c>
      <c r="H31" s="34" t="n">
        <v>10</v>
      </c>
      <c r="I31" s="34" t="n">
        <v>12</v>
      </c>
      <c r="J31" s="38" t="n">
        <f aca="false">I31-H31</f>
        <v>2</v>
      </c>
      <c r="K31" s="39" t="n">
        <f aca="false">'Sep 15'!$F31*'Sep 15'!$I31</f>
        <v>2670975.6</v>
      </c>
      <c r="L31" s="40" t="n">
        <f aca="false">'Sep 15'!$K31/$K$2</f>
        <v>0.0320071885317825</v>
      </c>
      <c r="M31" s="62"/>
    </row>
    <row r="32" customFormat="false" ht="26.2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0.031</v>
      </c>
      <c r="E32" s="36" t="n">
        <f aca="false">'Sep 15'!$D32*$C$6*$C$2</f>
        <v>2587964.053772</v>
      </c>
      <c r="F32" s="36" t="n">
        <v>176309.538461538</v>
      </c>
      <c r="G32" s="37" t="n">
        <f aca="false">'Sep 15'!$E32/'Sep 15'!$F32</f>
        <v>14.6785254862236</v>
      </c>
      <c r="H32" s="34" t="n">
        <v>13</v>
      </c>
      <c r="I32" s="34" t="n">
        <v>15</v>
      </c>
      <c r="J32" s="38" t="n">
        <f aca="false">I32-H32</f>
        <v>2</v>
      </c>
      <c r="K32" s="39" t="n">
        <f aca="false">'Sep 15'!$F32*'Sep 15'!$I32</f>
        <v>2644643.07692307</v>
      </c>
      <c r="L32" s="40" t="n">
        <f aca="false">'Sep 15'!$K32/$K$2</f>
        <v>0.031691637153986</v>
      </c>
      <c r="M32" s="62"/>
    </row>
    <row r="33" customFormat="false" ht="26.2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0.031</v>
      </c>
      <c r="E33" s="36" t="n">
        <f aca="false">'Sep 15'!$D33*$C$6*$C$2</f>
        <v>2587964.053772</v>
      </c>
      <c r="F33" s="36" t="n">
        <v>126006.444444444</v>
      </c>
      <c r="G33" s="37" t="n">
        <f aca="false">'Sep 15'!$E33/'Sep 15'!$F33</f>
        <v>20.5383467899773</v>
      </c>
      <c r="H33" s="34" t="n">
        <v>18</v>
      </c>
      <c r="I33" s="34" t="n">
        <v>21</v>
      </c>
      <c r="J33" s="38" t="n">
        <f aca="false">I33-H33</f>
        <v>3</v>
      </c>
      <c r="K33" s="39" t="n">
        <f aca="false">'Sep 15'!$F33*'Sep 15'!$I33</f>
        <v>2646135.33333332</v>
      </c>
      <c r="L33" s="40" t="n">
        <f aca="false">'Sep 15'!$K33/$K$2</f>
        <v>0.0317095193586234</v>
      </c>
      <c r="M33" s="62"/>
    </row>
    <row r="34" customFormat="false" ht="26.2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0.031</v>
      </c>
      <c r="E34" s="36" t="n">
        <f aca="false">'Sep 15'!$D34*$C$6*$C$2</f>
        <v>2587964.053772</v>
      </c>
      <c r="F34" s="36" t="n">
        <v>139481.25</v>
      </c>
      <c r="G34" s="37" t="n">
        <f aca="false">'Sep 15'!$E34/'Sep 15'!$F34</f>
        <v>18.5542074922042</v>
      </c>
      <c r="H34" s="34" t="n">
        <v>16</v>
      </c>
      <c r="I34" s="34" t="n">
        <v>19</v>
      </c>
      <c r="J34" s="38" t="n">
        <f aca="false">I34-H34</f>
        <v>3</v>
      </c>
      <c r="K34" s="39" t="n">
        <f aca="false">'Sep 15'!$F34*'Sep 15'!$I34</f>
        <v>2650143.75</v>
      </c>
      <c r="L34" s="40" t="n">
        <f aca="false">'Sep 15'!$K34/$K$2</f>
        <v>0.031757553548065</v>
      </c>
      <c r="M34" s="62"/>
    </row>
    <row r="35" customFormat="false" ht="26.2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0.031</v>
      </c>
      <c r="E35" s="36" t="n">
        <f aca="false">'Sep 15'!$D35*$C$6*$C$2</f>
        <v>2587964.053772</v>
      </c>
      <c r="F35" s="36" t="n">
        <v>220911.3</v>
      </c>
      <c r="G35" s="37" t="n">
        <f aca="false">'Sep 15'!$E35/'Sep 15'!$F35</f>
        <v>11.7149464684333</v>
      </c>
      <c r="H35" s="34" t="n">
        <v>10</v>
      </c>
      <c r="I35" s="34" t="n">
        <v>12</v>
      </c>
      <c r="J35" s="38" t="n">
        <f aca="false">I35-H35</f>
        <v>2</v>
      </c>
      <c r="K35" s="39" t="n">
        <f aca="false">'Sep 15'!$F35*'Sep 15'!$I35</f>
        <v>2650935.6</v>
      </c>
      <c r="L35" s="40" t="n">
        <f aca="false">'Sep 15'!$K35/$K$2</f>
        <v>0.031767042549851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0.031</v>
      </c>
      <c r="E36" s="36" t="n">
        <f aca="false">'Sep 15'!$D36*$C$6*$C$2</f>
        <v>2587964.053772</v>
      </c>
      <c r="F36" s="36" t="n">
        <v>94819.875</v>
      </c>
      <c r="G36" s="37" t="n">
        <f aca="false">'Sep 15'!$E36/'Sep 15'!$F36</f>
        <v>27.2934767502277</v>
      </c>
      <c r="H36" s="34" t="n">
        <v>24</v>
      </c>
      <c r="I36" s="34" t="n">
        <v>27</v>
      </c>
      <c r="J36" s="38" t="n">
        <f aca="false">I36-H36</f>
        <v>3</v>
      </c>
      <c r="K36" s="39" t="n">
        <f aca="false">'Sep 15'!$F36*'Sep 15'!$I36</f>
        <v>2560136.625</v>
      </c>
      <c r="L36" s="40" t="n">
        <f aca="false">'Sep 15'!$K36/$K$2</f>
        <v>0.0306789682479676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0.031</v>
      </c>
      <c r="E37" s="36" t="n">
        <f aca="false">'Sep 15'!$D37*$C$6*$C$2</f>
        <v>2587964.053772</v>
      </c>
      <c r="F37" s="36" t="n">
        <v>115441.65</v>
      </c>
      <c r="G37" s="37" t="n">
        <f aca="false">'Sep 15'!$E37/'Sep 15'!$F37</f>
        <v>22.4179406113132</v>
      </c>
      <c r="H37" s="34" t="n">
        <v>20</v>
      </c>
      <c r="I37" s="34" t="n">
        <v>22</v>
      </c>
      <c r="J37" s="38" t="n">
        <f aca="false">I37-H37</f>
        <v>2</v>
      </c>
      <c r="K37" s="39" t="n">
        <f aca="false">'Sep 15'!$F37*'Sep 15'!$I37</f>
        <v>2539716.3</v>
      </c>
      <c r="L37" s="40" t="n">
        <f aca="false">'Sep 15'!$K37/$K$2</f>
        <v>0.0304342647051291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0.031</v>
      </c>
      <c r="E38" s="36" t="n">
        <f aca="false">'Sep 15'!$D38*$C$6*$C$2</f>
        <v>2587964.053772</v>
      </c>
      <c r="F38" s="36" t="n">
        <v>112120.80952381</v>
      </c>
      <c r="G38" s="37" t="n">
        <f aca="false">'Sep 15'!$E38/'Sep 15'!$F38</f>
        <v>23.0819244417105</v>
      </c>
      <c r="H38" s="34" t="n">
        <v>21</v>
      </c>
      <c r="I38" s="34" t="n">
        <v>23</v>
      </c>
      <c r="J38" s="38" t="n">
        <f aca="false">I38-H38</f>
        <v>2</v>
      </c>
      <c r="K38" s="39" t="n">
        <f aca="false">'Sep 15'!$F38*'Sep 15'!$I38</f>
        <v>2578778.61904763</v>
      </c>
      <c r="L38" s="40" t="n">
        <f aca="false">'Sep 15'!$K38/$K$2</f>
        <v>0.0309023614598303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0.031</v>
      </c>
      <c r="E39" s="36" t="n">
        <f aca="false">'Sep 15'!$D39*$C$6*$C$2</f>
        <v>2587964.053772</v>
      </c>
      <c r="F39" s="36" t="n">
        <v>134316.941176471</v>
      </c>
      <c r="G39" s="37" t="n">
        <f aca="false">'Sep 15'!$E39/'Sep 15'!$F39</f>
        <v>19.2675922419334</v>
      </c>
      <c r="H39" s="34" t="n">
        <v>17</v>
      </c>
      <c r="I39" s="34" t="n">
        <v>19</v>
      </c>
      <c r="J39" s="38" t="n">
        <f aca="false">I39-H39</f>
        <v>2</v>
      </c>
      <c r="K39" s="39" t="n">
        <f aca="false">'Sep 15'!$F39*'Sep 15'!$I39</f>
        <v>2552021.88235295</v>
      </c>
      <c r="L39" s="40" t="n">
        <f aca="false">'Sep 15'!$K39/$K$2</f>
        <v>0.0305817265892303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0.31</v>
      </c>
      <c r="E41" s="67" t="n">
        <f aca="false">'Sep 15'!$D41*$C$6*$C$2</f>
        <v>25879640.53772</v>
      </c>
      <c r="F41" s="68"/>
      <c r="G41" s="69"/>
      <c r="H41" s="54"/>
      <c r="I41" s="54"/>
      <c r="J41" s="58"/>
      <c r="K41" s="67" t="n">
        <f aca="false">SUM(K30:K40)</f>
        <v>26050187.3580856</v>
      </c>
      <c r="L41" s="70" t="n">
        <f aca="false">'Sep 15'!$K41/$K$2</f>
        <v>0.312168055020233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customFormat="fals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15'!$D43*$C$6*$C$2</f>
        <v>5963086.59344775</v>
      </c>
      <c r="F43" s="36" t="n">
        <v>416321.615384615</v>
      </c>
      <c r="G43" s="37" t="n">
        <f aca="false">'Sep 15'!$E43/'Sep 15'!$F43</f>
        <v>14.3232692540809</v>
      </c>
      <c r="H43" s="34" t="n">
        <v>13</v>
      </c>
      <c r="I43" s="34" t="n">
        <v>14</v>
      </c>
      <c r="J43" s="38" t="n">
        <f aca="false">I43-H43</f>
        <v>1</v>
      </c>
      <c r="K43" s="39" t="n">
        <f aca="false">'Sep 15'!$F43*'Sep 15'!$I43</f>
        <v>5828502.61538461</v>
      </c>
      <c r="L43" s="40" t="n">
        <f aca="false">'Sep 15'!$K43/$K$2</f>
        <v>0.0698448844192371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15'!$D44*$C$6*$C$2</f>
        <v>5963086.59344775</v>
      </c>
      <c r="F44" s="36" t="n">
        <v>249272.238095238</v>
      </c>
      <c r="G44" s="37" t="n">
        <f aca="false">'Sep 15'!$E44/'Sep 15'!$F44</f>
        <v>23.9219844095493</v>
      </c>
      <c r="H44" s="34" t="n">
        <v>21</v>
      </c>
      <c r="I44" s="34" t="n">
        <v>24</v>
      </c>
      <c r="J44" s="38" t="n">
        <f aca="false">I44-H44</f>
        <v>3</v>
      </c>
      <c r="K44" s="39" t="n">
        <f aca="false">'Sep 15'!$F44*'Sep 15'!$I44</f>
        <v>5982533.71428571</v>
      </c>
      <c r="L44" s="40" t="n">
        <f aca="false">'Sep 15'!$K44/$K$2</f>
        <v>0.0716906902821904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15'!$D45*$C$6*$C$2</f>
        <v>5963086.59344775</v>
      </c>
      <c r="F45" s="36" t="n">
        <v>416341.692307692</v>
      </c>
      <c r="G45" s="37" t="n">
        <f aca="false">'Sep 15'!$E45/'Sep 15'!$F45</f>
        <v>14.3225785541574</v>
      </c>
      <c r="H45" s="34" t="n">
        <v>13</v>
      </c>
      <c r="I45" s="34" t="n">
        <v>14</v>
      </c>
      <c r="J45" s="38" t="n">
        <f aca="false">I45-H45</f>
        <v>1</v>
      </c>
      <c r="K45" s="39" t="n">
        <f aca="false">'Sep 15'!$F45*'Sep 15'!$I45</f>
        <v>5828783.69230769</v>
      </c>
      <c r="L45" s="40" t="n">
        <f aca="false">'Sep 15'!$K45/$K$2</f>
        <v>0.0698482526574453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15'!$D46*$C$6*$C$2</f>
        <v>5963086.59344775</v>
      </c>
      <c r="F46" s="36" t="n">
        <v>249810.238095238</v>
      </c>
      <c r="G46" s="37" t="n">
        <f aca="false">'Sep 15'!$E46/'Sep 15'!$F46</f>
        <v>23.8704651935617</v>
      </c>
      <c r="H46" s="34" t="n">
        <v>21</v>
      </c>
      <c r="I46" s="34" t="n">
        <v>24</v>
      </c>
      <c r="J46" s="38" t="n">
        <f aca="false">I46-H46</f>
        <v>3</v>
      </c>
      <c r="K46" s="39" t="n">
        <f aca="false">'Sep 15'!$F46*'Sep 15'!$I46</f>
        <v>5995445.71428571</v>
      </c>
      <c r="L46" s="40" t="n">
        <f aca="false">'Sep 15'!$K46/$K$2</f>
        <v>0.0718454190705486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191</v>
      </c>
      <c r="C47" s="34" t="s">
        <v>57</v>
      </c>
      <c r="D47" s="35" t="n">
        <v>0.071429</v>
      </c>
      <c r="E47" s="36" t="n">
        <f aca="false">'Sep 15'!$D47*$C$6*$C$2</f>
        <v>5963086.59344775</v>
      </c>
      <c r="F47" s="36" t="n">
        <v>160887.454545455</v>
      </c>
      <c r="G47" s="37" t="n">
        <f aca="false">'Sep 15'!$E47/'Sep 15'!$F47</f>
        <v>37.063713950195</v>
      </c>
      <c r="H47" s="34" t="n">
        <v>33</v>
      </c>
      <c r="I47" s="34" t="n">
        <v>37</v>
      </c>
      <c r="J47" s="38" t="n">
        <f aca="false">I47-H47</f>
        <v>4</v>
      </c>
      <c r="K47" s="39" t="n">
        <f aca="false">'Sep 15'!$F47*'Sep 15'!$I47</f>
        <v>5952835.81818184</v>
      </c>
      <c r="L47" s="40" t="n">
        <f aca="false">'Sep 15'!$K47/$K$2</f>
        <v>0.0713348105206553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15'!$D48*$C$6*$C$2</f>
        <v>5963086.59344775</v>
      </c>
      <c r="F48" s="36" t="n">
        <v>180214.689655172</v>
      </c>
      <c r="G48" s="37" t="n">
        <f aca="false">'Sep 15'!$E48/'Sep 15'!$F48</f>
        <v>33.0887931769474</v>
      </c>
      <c r="H48" s="34" t="n">
        <v>29</v>
      </c>
      <c r="I48" s="34" t="n">
        <v>33</v>
      </c>
      <c r="J48" s="38" t="n">
        <f aca="false">I48-H48</f>
        <v>4</v>
      </c>
      <c r="K48" s="39" t="n">
        <f aca="false">'Sep 15'!$F48*'Sep 15'!$I48</f>
        <v>5947084.75862068</v>
      </c>
      <c r="L48" s="40" t="n">
        <f aca="false">'Sep 15'!$K48/$K$2</f>
        <v>0.0712658936620994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15'!$D49*$C$6*$C$2</f>
        <v>5963086.59344775</v>
      </c>
      <c r="F49" s="36" t="n">
        <v>731567.142857143</v>
      </c>
      <c r="G49" s="37" t="n">
        <f aca="false">'Sep 15'!$E49/'Sep 15'!$F49</f>
        <v>8.15111319811173</v>
      </c>
      <c r="H49" s="34" t="n">
        <v>7</v>
      </c>
      <c r="I49" s="34" t="n">
        <v>8</v>
      </c>
      <c r="J49" s="38" t="n">
        <f aca="false">I49-H49</f>
        <v>1</v>
      </c>
      <c r="K49" s="39" t="n">
        <f aca="false">'Sep 15'!$F49*'Sep 15'!$I49</f>
        <v>5852537.14285714</v>
      </c>
      <c r="L49" s="40" t="n">
        <f aca="false">'Sep 15'!$K49/$K$2</f>
        <v>0.0701328981517795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15'!$D51*$C$6*$C$2</f>
        <v>41741606.1541343</v>
      </c>
      <c r="F51" s="69"/>
      <c r="G51" s="69"/>
      <c r="H51" s="54"/>
      <c r="I51" s="54"/>
      <c r="J51" s="58"/>
      <c r="K51" s="49" t="n">
        <f aca="false">SUM(K43:K50)</f>
        <v>41387723.4559234</v>
      </c>
      <c r="L51" s="72" t="n">
        <f aca="false">'Sep 15'!$K51/$K$2</f>
        <v>0.495962848763956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15'!$D54*$C$6*$C$2</f>
        <v>125224.067118</v>
      </c>
      <c r="F54" s="36" t="n">
        <v>44659.3333333333</v>
      </c>
      <c r="G54" s="73" t="n">
        <f aca="false">'Sep 15'!$E54/'Sep 15'!$F54</f>
        <v>2.80398424632403</v>
      </c>
      <c r="H54" s="34" t="n">
        <v>3</v>
      </c>
      <c r="I54" s="34" t="n">
        <v>3</v>
      </c>
      <c r="J54" s="38" t="n">
        <f aca="false">I54-H54</f>
        <v>0</v>
      </c>
      <c r="K54" s="39" t="n">
        <f aca="false">'Sep 15'!$F54*'Sep 15'!$I54</f>
        <v>133978</v>
      </c>
      <c r="L54" s="40" t="n">
        <f aca="false">'Sep 15'!$K54/$K$2</f>
        <v>0.00160550291253546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15'!$D55*$C$6*$C$2</f>
        <v>125224.067118</v>
      </c>
      <c r="F55" s="36" t="n">
        <v>169893</v>
      </c>
      <c r="G55" s="73" t="n">
        <f aca="false">'Sep 15'!$E55/'Sep 15'!$F55</f>
        <v>0.737076083876322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15'!$F55*'Sep 15'!$I55</f>
        <v>169893</v>
      </c>
      <c r="L55" s="40" t="n">
        <f aca="false">'Sep 15'!$K55/$K$2</f>
        <v>0.00203588429682028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15'!$D56*$C$6*$C$2</f>
        <v>125224.067118</v>
      </c>
      <c r="F56" s="36" t="n">
        <v>91310</v>
      </c>
      <c r="G56" s="73" t="n">
        <f aca="false">'Sep 15'!$E56/'Sep 15'!$F56</f>
        <v>1.37141679025298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15'!$F56*'Sep 15'!$I56</f>
        <v>91310</v>
      </c>
      <c r="L56" s="40" t="n">
        <f aca="false">'Sep 15'!$K56/$K$2</f>
        <v>0.00109419808433932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15'!$D57*$C$6*$C$2</f>
        <v>125224.067118</v>
      </c>
      <c r="F57" s="36" t="n">
        <v>234828</v>
      </c>
      <c r="G57" s="73" t="n">
        <f aca="false">'Sep 15'!$E57/'Sep 15'!$F57</f>
        <v>0.533258670678113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15'!$F57*'Sep 15'!$I57</f>
        <v>234828</v>
      </c>
      <c r="L57" s="40" t="n">
        <f aca="false">'Sep 15'!$K57/$K$2</f>
        <v>0.00281402198827328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15'!$D58*$C$6*$C$2</f>
        <v>125224.067118</v>
      </c>
      <c r="F58" s="36" t="n">
        <v>48021</v>
      </c>
      <c r="G58" s="73" t="n">
        <f aca="false">'Sep 15'!$E58/'Sep 15'!$F58</f>
        <v>2.60769386555882</v>
      </c>
      <c r="H58" s="34" t="n">
        <v>2</v>
      </c>
      <c r="I58" s="34" t="n">
        <v>3</v>
      </c>
      <c r="J58" s="38" t="n">
        <f aca="false">I58-H58</f>
        <v>1</v>
      </c>
      <c r="K58" s="39" t="n">
        <f aca="false">'Sep 15'!$F58*'Sep 15'!$I58</f>
        <v>144063</v>
      </c>
      <c r="L58" s="40" t="n">
        <f aca="false">'Sep 15'!$K58/$K$2</f>
        <v>0.00172635482010924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15'!$D59*$C$6*$C$2</f>
        <v>125224.067118</v>
      </c>
      <c r="F59" s="36" t="n">
        <v>48607.5</v>
      </c>
      <c r="G59" s="73" t="n">
        <f aca="false">'Sep 15'!$E59/'Sep 15'!$F59</f>
        <v>2.5762293291776</v>
      </c>
      <c r="H59" s="34" t="n">
        <v>2</v>
      </c>
      <c r="I59" s="34" t="n">
        <v>3</v>
      </c>
      <c r="J59" s="38" t="n">
        <f aca="false">I59-H59</f>
        <v>1</v>
      </c>
      <c r="K59" s="39" t="n">
        <f aca="false">'Sep 15'!$F59*'Sep 15'!$I59</f>
        <v>145822.5</v>
      </c>
      <c r="L59" s="40" t="n">
        <f aca="false">'Sep 15'!$K59/$K$2</f>
        <v>0.00174743949352284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15'!$D60*$C$6*$C$2</f>
        <v>125224.067118</v>
      </c>
      <c r="F60" s="36" t="n">
        <v>12812.3333333333</v>
      </c>
      <c r="G60" s="73" t="n">
        <f aca="false">'Sep 15'!$E60/'Sep 15'!$F60</f>
        <v>9.77371286401127</v>
      </c>
      <c r="H60" s="34" t="n">
        <v>9</v>
      </c>
      <c r="I60" s="34" t="n">
        <v>10</v>
      </c>
      <c r="J60" s="38" t="n">
        <f aca="false">I60-H60</f>
        <v>1</v>
      </c>
      <c r="K60" s="39" t="n">
        <f aca="false">'Sep 15'!$F60*'Sep 15'!$I60</f>
        <v>128123.333333333</v>
      </c>
      <c r="L60" s="40" t="n">
        <f aca="false">'Sep 15'!$K60/$K$2</f>
        <v>0.00153534449559195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15'!$D61*$C$6*$C$2</f>
        <v>125224.067118</v>
      </c>
      <c r="F61" s="36" t="n">
        <v>90121</v>
      </c>
      <c r="G61" s="73" t="n">
        <f aca="false">'Sep 15'!$E61/'Sep 15'!$F61</f>
        <v>1.38951040399019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15'!$F61*'Sep 15'!$I61</f>
        <v>90121</v>
      </c>
      <c r="L61" s="40" t="n">
        <f aca="false">'Sep 15'!$K61/$K$2</f>
        <v>0.00107994990207802</v>
      </c>
      <c r="M61" s="41"/>
    </row>
    <row r="62" customFormat="false" ht="26.2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15'!$D62*$C$6*$C$2</f>
        <v>125224.067118</v>
      </c>
      <c r="F62" s="36" t="n">
        <v>62738.5</v>
      </c>
      <c r="G62" s="73" t="n">
        <f aca="false">'Sep 15'!$E62/'Sep 15'!$F62</f>
        <v>1.99596845825131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15'!$F62*'Sep 15'!$I62</f>
        <v>125477</v>
      </c>
      <c r="L62" s="40" t="n">
        <f aca="false">'Sep 15'!$K62/$K$2</f>
        <v>0.00150363260353351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15'!$D63*$C$6*$C$2</f>
        <v>125224.067118</v>
      </c>
      <c r="F63" s="36" t="n">
        <v>137604</v>
      </c>
      <c r="G63" s="73" t="n">
        <f aca="false">'Sep 15'!$E63/'Sep 15'!$F63</f>
        <v>0.910032172887416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15'!$F63*'Sep 15'!$I63</f>
        <v>137604</v>
      </c>
      <c r="L63" s="40" t="n">
        <f aca="false">'Sep 15'!$K63/$K$2</f>
        <v>0.00164895447593284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1252240.67118</v>
      </c>
      <c r="F71" s="69"/>
      <c r="G71" s="69"/>
      <c r="H71" s="66"/>
      <c r="I71" s="66"/>
      <c r="J71" s="47"/>
      <c r="K71" s="49" t="n">
        <f aca="false">SUM(K53:K70)</f>
        <v>1401219.83333333</v>
      </c>
      <c r="L71" s="52" t="n">
        <f aca="false">'Sep 15'!$K71/$K$2</f>
        <v>0.0167912830727367</v>
      </c>
      <c r="M71" s="59"/>
    </row>
    <row r="72" customFormat="false" ht="1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15'!$D73*$C$6*$C$2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15'!$F73*'Sep 15'!$I73</f>
        <v>0</v>
      </c>
      <c r="L73" s="88" t="n">
        <f aca="false">'Sep 15'!$K73/$K$2</f>
        <v>0</v>
      </c>
      <c r="M73" s="54"/>
    </row>
    <row r="74" customFormat="false" ht="1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customFormat="false" ht="1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83449241.3273905</v>
      </c>
      <c r="L76" s="52" t="n">
        <f aca="false">'Sep 15'!$K76/$K$2</f>
        <v>1</v>
      </c>
      <c r="M76" s="66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N25" activeCellId="0" sqref="N25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44090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5</v>
      </c>
      <c r="D2" s="12"/>
      <c r="E2" s="13" t="n">
        <f aca="false">SUM(E26,E41,E51,E71,E28,E73)</f>
        <v>90268445.2545234</v>
      </c>
      <c r="F2" s="14"/>
      <c r="G2" s="15"/>
      <c r="H2" s="12"/>
      <c r="I2" s="12"/>
      <c r="J2" s="12"/>
      <c r="K2" s="13" t="n">
        <f aca="false">SUM(K26,K41,K51,K71,K28,K73)</f>
        <v>90396094.3419816</v>
      </c>
      <c r="L2" s="16" t="n">
        <f aca="false">SUM(L51,L71,L41,L26,L28,L73)</f>
        <v>1</v>
      </c>
      <c r="M2" s="17" t="n">
        <f aca="false">K2/$C$6</f>
        <v>5.00708554774487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18053634.89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17150953.1455</v>
      </c>
      <c r="F4" s="14"/>
      <c r="G4" s="15"/>
      <c r="H4" s="12"/>
      <c r="I4" s="12"/>
      <c r="J4" s="12"/>
      <c r="K4" s="13" t="n">
        <f aca="false">SUM(K26,K28,K71)</f>
        <v>17216919.1990846</v>
      </c>
      <c r="L4" s="12"/>
      <c r="M4" s="17" t="n">
        <f aca="false">K4/$C$6</f>
        <v>0.953653893190293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18053634.89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</v>
      </c>
      <c r="E9" s="36" t="n">
        <f aca="false">'Sep 16'!$D9*$C$6*$C$2</f>
        <v>902681.7445</v>
      </c>
      <c r="F9" s="36" t="n">
        <v>523.609893550407</v>
      </c>
      <c r="G9" s="37" t="n">
        <f aca="false">'Sep 16'!$E9/'Sep 16'!$F9</f>
        <v>1723.95853405146</v>
      </c>
      <c r="H9" s="34" t="n">
        <v>1597</v>
      </c>
      <c r="I9" s="34" t="n">
        <v>1724</v>
      </c>
      <c r="J9" s="38" t="n">
        <f aca="false">I9-H9</f>
        <v>127</v>
      </c>
      <c r="K9" s="39" t="n">
        <f aca="false">'Sep 16'!$F9*'Sep 16'!$I9</f>
        <v>902703.456480902</v>
      </c>
      <c r="L9" s="40" t="n">
        <f aca="false">'Sep 16'!$K9/$K$2</f>
        <v>0.00998608914524385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0.01</v>
      </c>
      <c r="E10" s="36" t="n">
        <f aca="false">'Sep 16'!$D10*$C$6*$C$2</f>
        <v>902681.7445</v>
      </c>
      <c r="F10" s="36" t="n">
        <v>451.5</v>
      </c>
      <c r="G10" s="37" t="n">
        <f aca="false">'Sep 16'!$E10/'Sep 16'!$F10</f>
        <v>1999.29511517165</v>
      </c>
      <c r="H10" s="34" t="n">
        <v>1906</v>
      </c>
      <c r="I10" s="34" t="n">
        <v>1999</v>
      </c>
      <c r="J10" s="38" t="n">
        <f aca="false">I10-H10</f>
        <v>93</v>
      </c>
      <c r="K10" s="39" t="n">
        <f aca="false">'Sep 16'!$F10*'Sep 16'!$I10</f>
        <v>902548.5</v>
      </c>
      <c r="L10" s="40" t="n">
        <f aca="false">'Sep 16'!$K10/$K$2</f>
        <v>0.00998437495081953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0.01</v>
      </c>
      <c r="E11" s="36" t="n">
        <f aca="false">'Sep 16'!$D11*$C$6*$C$2</f>
        <v>902681.7445</v>
      </c>
      <c r="F11" s="36" t="n">
        <v>77</v>
      </c>
      <c r="G11" s="37" t="n">
        <f aca="false">'Sep 16'!$E11/'Sep 16'!$F11</f>
        <v>11723.139538961</v>
      </c>
      <c r="H11" s="34" t="n">
        <v>10751</v>
      </c>
      <c r="I11" s="34" t="n">
        <v>11723</v>
      </c>
      <c r="J11" s="38" t="n">
        <f aca="false">I11-H11</f>
        <v>972</v>
      </c>
      <c r="K11" s="39" t="n">
        <f aca="false">'Sep 16'!$F11*'Sep 16'!$I11</f>
        <v>902671</v>
      </c>
      <c r="L11" s="40" t="n">
        <f aca="false">'Sep 16'!$K11/$K$2</f>
        <v>0.00998573009786312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0.01</v>
      </c>
      <c r="E12" s="36" t="n">
        <f aca="false">'Sep 16'!$D12*$C$6*$C$2</f>
        <v>902681.7445</v>
      </c>
      <c r="F12" s="36" t="n">
        <v>202.019936785801</v>
      </c>
      <c r="G12" s="37" t="n">
        <f aca="false">'Sep 16'!$E12/'Sep 16'!$F12</f>
        <v>4468.28050172643</v>
      </c>
      <c r="H12" s="34" t="n">
        <v>4113</v>
      </c>
      <c r="I12" s="34" t="n">
        <v>4468</v>
      </c>
      <c r="J12" s="38" t="n">
        <f aca="false">I12-H12</f>
        <v>355</v>
      </c>
      <c r="K12" s="39" t="n">
        <f aca="false">'Sep 16'!$F12*'Sep 16'!$I12</f>
        <v>902625.077558959</v>
      </c>
      <c r="L12" s="40" t="n">
        <f aca="false">'Sep 16'!$K12/$K$2</f>
        <v>0.00998522208431037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0.01</v>
      </c>
      <c r="E13" s="36" t="n">
        <f aca="false">'Sep 16'!$D13*$C$6*$C$2</f>
        <v>902681.7445</v>
      </c>
      <c r="F13" s="36" t="n">
        <v>410.940225379716</v>
      </c>
      <c r="G13" s="37" t="n">
        <f aca="false">'Sep 16'!$E13/'Sep 16'!$F13</f>
        <v>2196.62541837053</v>
      </c>
      <c r="H13" s="34" t="n">
        <v>2041</v>
      </c>
      <c r="I13" s="34" t="n">
        <v>2197</v>
      </c>
      <c r="J13" s="38" t="n">
        <f aca="false">I13-H13</f>
        <v>156</v>
      </c>
      <c r="K13" s="39" t="n">
        <f aca="false">'Sep 16'!$F13*'Sep 16'!$I13</f>
        <v>902835.675159236</v>
      </c>
      <c r="L13" s="40" t="n">
        <f aca="false">'Sep 16'!$K13/$K$2</f>
        <v>0.00998755180443612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0.01</v>
      </c>
      <c r="E14" s="36" t="n">
        <f aca="false">'Sep 16'!$D14*$C$6*$C$2</f>
        <v>902681.7445</v>
      </c>
      <c r="F14" s="36" t="n">
        <v>3168.22097378277</v>
      </c>
      <c r="G14" s="37" t="n">
        <f aca="false">'Sep 16'!$E14/'Sep 16'!$F14</f>
        <v>284.917545830846</v>
      </c>
      <c r="H14" s="34" t="n">
        <v>267</v>
      </c>
      <c r="I14" s="34" t="n">
        <v>285</v>
      </c>
      <c r="J14" s="38" t="n">
        <f aca="false">I14-H14</f>
        <v>18</v>
      </c>
      <c r="K14" s="39" t="n">
        <f aca="false">'Sep 16'!$F14*'Sep 16'!$I14</f>
        <v>902942.97752809</v>
      </c>
      <c r="L14" s="40" t="n">
        <f aca="false">'Sep 16'!$K14/$K$2</f>
        <v>0.00998873882882732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0.01</v>
      </c>
      <c r="E15" s="36" t="n">
        <f aca="false">'Sep 16'!$D15*$C$6*$C$2</f>
        <v>902681.7445</v>
      </c>
      <c r="F15" s="36" t="n">
        <v>188</v>
      </c>
      <c r="G15" s="37" t="n">
        <f aca="false">'Sep 16'!$E15/'Sep 16'!$F15</f>
        <v>4801.49864095745</v>
      </c>
      <c r="H15" s="34" t="n">
        <v>4429</v>
      </c>
      <c r="I15" s="34" t="n">
        <v>4802</v>
      </c>
      <c r="J15" s="38" t="n">
        <f aca="false">I15-H15</f>
        <v>373</v>
      </c>
      <c r="K15" s="39" t="n">
        <f aca="false">'Sep 16'!$F15*'Sep 16'!$I15</f>
        <v>902776</v>
      </c>
      <c r="L15" s="40" t="n">
        <f aca="false">'Sep 16'!$K15/$K$2</f>
        <v>0.00998689165247192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0.01</v>
      </c>
      <c r="E16" s="36" t="n">
        <f aca="false">'Sep 16'!$D16*$C$6*$C$2</f>
        <v>902681.7445</v>
      </c>
      <c r="F16" s="36" t="n">
        <v>284.380159786951</v>
      </c>
      <c r="G16" s="37" t="n">
        <f aca="false">'Sep 16'!$E16/'Sep 16'!$F16</f>
        <v>3174.20788136648</v>
      </c>
      <c r="H16" s="34" t="n">
        <v>3004</v>
      </c>
      <c r="I16" s="34" t="n">
        <v>3174</v>
      </c>
      <c r="J16" s="38" t="n">
        <f aca="false">I16-H16</f>
        <v>170</v>
      </c>
      <c r="K16" s="39" t="n">
        <f aca="false">'Sep 16'!$F16*'Sep 16'!$I16</f>
        <v>902622.627163783</v>
      </c>
      <c r="L16" s="40" t="n">
        <f aca="false">'Sep 16'!$K16/$K$2</f>
        <v>0.00998519497699789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0.01</v>
      </c>
      <c r="E17" s="36" t="n">
        <f aca="false">'Sep 16'!$D17*$C$6*$C$2</f>
        <v>902681.7445</v>
      </c>
      <c r="F17" s="36" t="n">
        <v>79.1900401756517</v>
      </c>
      <c r="G17" s="37" t="n">
        <f aca="false">'Sep 16'!$E17/'Sep 16'!$F17</f>
        <v>11398.9302505436</v>
      </c>
      <c r="H17" s="34" t="n">
        <v>10703</v>
      </c>
      <c r="I17" s="34" t="n">
        <v>11399</v>
      </c>
      <c r="J17" s="38" t="n">
        <f aca="false">I17-H17</f>
        <v>696</v>
      </c>
      <c r="K17" s="39" t="n">
        <f aca="false">'Sep 16'!$F17*'Sep 16'!$I17</f>
        <v>902687.267962254</v>
      </c>
      <c r="L17" s="40" t="n">
        <f aca="false">'Sep 16'!$K17/$K$2</f>
        <v>0.00998591006097294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0.01</v>
      </c>
      <c r="E18" s="36" t="n">
        <f aca="false">'Sep 16'!$D18*$C$6*$C$2</f>
        <v>902681.7445</v>
      </c>
      <c r="F18" s="36" t="n">
        <v>115.340025270251</v>
      </c>
      <c r="G18" s="37" t="n">
        <f aca="false">'Sep 16'!$E18/'Sep 16'!$F18</f>
        <v>7826.26622791996</v>
      </c>
      <c r="H18" s="34" t="n">
        <v>7123</v>
      </c>
      <c r="I18" s="34" t="n">
        <v>7826</v>
      </c>
      <c r="J18" s="38" t="n">
        <f aca="false">I18-H18</f>
        <v>703</v>
      </c>
      <c r="K18" s="39" t="n">
        <f aca="false">'Sep 16'!$F18*'Sep 16'!$I18</f>
        <v>902651.037764984</v>
      </c>
      <c r="L18" s="40" t="n">
        <f aca="false">'Sep 16'!$K18/$K$2</f>
        <v>0.00998550926713851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0.005</v>
      </c>
      <c r="E19" s="36" t="n">
        <f aca="false">'Sep 16'!$D19*$C$6*$C$2</f>
        <v>451340.87225</v>
      </c>
      <c r="F19" s="36" t="n">
        <v>16.4299992161166</v>
      </c>
      <c r="G19" s="37" t="n">
        <f aca="false">'Sep 16'!$E19/'Sep 16'!$F19</f>
        <v>27470.5352272487</v>
      </c>
      <c r="H19" s="34" t="n">
        <v>25514</v>
      </c>
      <c r="I19" s="34" t="n">
        <v>27471</v>
      </c>
      <c r="J19" s="38" t="n">
        <f aca="false">I19-H19</f>
        <v>1957</v>
      </c>
      <c r="K19" s="39" t="n">
        <f aca="false">'Sep 16'!$F19*'Sep 16'!$I19</f>
        <v>451348.508465939</v>
      </c>
      <c r="L19" s="40" t="n">
        <f aca="false">'Sep 16'!$K19/$K$2</f>
        <v>0.00499300895410837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0.01</v>
      </c>
      <c r="E20" s="36" t="n">
        <f aca="false">'Sep 16'!$D20*$C$6*$C$2</f>
        <v>902681.7445</v>
      </c>
      <c r="F20" s="36" t="n">
        <v>1029.9900621118</v>
      </c>
      <c r="G20" s="37" t="n">
        <f aca="false">'Sep 16'!$E20/'Sep 16'!$F20</f>
        <v>876.398499077964</v>
      </c>
      <c r="H20" s="34" t="n">
        <v>805</v>
      </c>
      <c r="I20" s="34" t="n">
        <v>876</v>
      </c>
      <c r="J20" s="38" t="n">
        <f aca="false">I20-H20</f>
        <v>71</v>
      </c>
      <c r="K20" s="39" t="n">
        <f aca="false">'Sep 16'!$F20*'Sep 16'!$I20</f>
        <v>902271.294409937</v>
      </c>
      <c r="L20" s="40" t="n">
        <f aca="false">'Sep 16'!$K20/$K$2</f>
        <v>0.00998130838481265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0.01</v>
      </c>
      <c r="E21" s="36" t="n">
        <f aca="false">'Sep 16'!$D21*$C$6*$C$2</f>
        <v>902681.7445</v>
      </c>
      <c r="F21" s="36" t="n">
        <v>1277.35963581184</v>
      </c>
      <c r="G21" s="37" t="n">
        <f aca="false">'Sep 16'!$E21/'Sep 16'!$F21</f>
        <v>706.677836994818</v>
      </c>
      <c r="H21" s="34" t="n">
        <v>659</v>
      </c>
      <c r="I21" s="34" t="n">
        <v>707</v>
      </c>
      <c r="J21" s="38" t="n">
        <f aca="false">I21-H21</f>
        <v>48</v>
      </c>
      <c r="K21" s="39" t="n">
        <f aca="false">'Sep 16'!$F21*'Sep 16'!$I21</f>
        <v>903093.262518971</v>
      </c>
      <c r="L21" s="40" t="n">
        <f aca="false">'Sep 16'!$K21/$K$2</f>
        <v>0.00999040134524438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101</v>
      </c>
      <c r="D22" s="35" t="n">
        <v>0.01</v>
      </c>
      <c r="E22" s="36" t="n">
        <f aca="false">'Sep 16'!$D22*$C$6*$C$2</f>
        <v>902681.7445</v>
      </c>
      <c r="F22" s="36" t="n">
        <v>167</v>
      </c>
      <c r="G22" s="37" t="n">
        <f aca="false">'Sep 16'!$E22/'Sep 16'!$F22</f>
        <v>5405.27990718563</v>
      </c>
      <c r="H22" s="34" t="n">
        <v>5213</v>
      </c>
      <c r="I22" s="34" t="n">
        <v>5405</v>
      </c>
      <c r="J22" s="38" t="n">
        <f aca="false">I22-H22</f>
        <v>192</v>
      </c>
      <c r="K22" s="39" t="n">
        <f aca="false">'Sep 16'!$F22*'Sep 16'!$I22</f>
        <v>902635</v>
      </c>
      <c r="L22" s="40" t="n">
        <f aca="false">'Sep 16'!$K22/$K$2</f>
        <v>0.00998533185056868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107</v>
      </c>
      <c r="D23" s="35" t="n">
        <v>0.01</v>
      </c>
      <c r="E23" s="36" t="n">
        <f aca="false">'Sep 16'!$D23*$C$6*$C$2</f>
        <v>902681.7445</v>
      </c>
      <c r="F23" s="36" t="n">
        <v>256</v>
      </c>
      <c r="G23" s="37" t="n">
        <f aca="false">'Sep 16'!$E23/'Sep 16'!$F23</f>
        <v>3526.10056445313</v>
      </c>
      <c r="H23" s="34" t="n">
        <v>3507</v>
      </c>
      <c r="I23" s="34" t="n">
        <v>3526</v>
      </c>
      <c r="J23" s="38" t="n">
        <f aca="false">I23-H23</f>
        <v>19</v>
      </c>
      <c r="K23" s="39" t="n">
        <f aca="false">'Sep 16'!$F23*'Sep 16'!$I23</f>
        <v>902656</v>
      </c>
      <c r="L23" s="40" t="n">
        <f aca="false">'Sep 16'!$K23/$K$2</f>
        <v>0.00998556416149044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0.005</v>
      </c>
      <c r="E24" s="36" t="n">
        <f aca="false">'Sep 16'!$D24*$C$6*$C$2</f>
        <v>451340.87225</v>
      </c>
      <c r="F24" s="36" t="n">
        <v>32.7200062937613</v>
      </c>
      <c r="G24" s="37" t="n">
        <f aca="false">'Sep 16'!$E24/'Sep 16'!$F24</f>
        <v>13794.0337846468</v>
      </c>
      <c r="H24" s="34" t="n">
        <v>12711</v>
      </c>
      <c r="I24" s="34" t="n">
        <v>13794</v>
      </c>
      <c r="J24" s="38" t="n">
        <f aca="false">I24-H24</f>
        <v>1083</v>
      </c>
      <c r="K24" s="39" t="n">
        <f aca="false">'Sep 16'!$F24*'Sep 16'!$I24</f>
        <v>451339.766816143</v>
      </c>
      <c r="L24" s="40" t="n">
        <f aca="false">'Sep 16'!$K24/$K$2</f>
        <v>0.00499291225026448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0.15</v>
      </c>
      <c r="E26" s="49" t="n">
        <f aca="false">'Sep 16'!$D26*$C$6*$C$2</f>
        <v>13540226.1675</v>
      </c>
      <c r="F26" s="50"/>
      <c r="G26" s="50"/>
      <c r="H26" s="47"/>
      <c r="I26" s="47"/>
      <c r="J26" s="51"/>
      <c r="K26" s="49" t="n">
        <f aca="false">SUM(K9:K25)</f>
        <v>13540407.4518292</v>
      </c>
      <c r="L26" s="52" t="n">
        <f aca="false">'Sep 16'!$K26/$K$2</f>
        <v>0.149789739815571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16'!$D28*$C$6*$C$2</f>
        <v>2256704.36125</v>
      </c>
      <c r="F28" s="50" t="n">
        <v>18.7399964064325</v>
      </c>
      <c r="G28" s="57" t="n">
        <f aca="false">'Sep 16'!$E28/'Sep 16'!$F28</f>
        <v>120421.813980465</v>
      </c>
      <c r="H28" s="54" t="n">
        <v>111310</v>
      </c>
      <c r="I28" s="54" t="n">
        <v>120422</v>
      </c>
      <c r="J28" s="58" t="n">
        <f aca="false">I28-H28</f>
        <v>9112</v>
      </c>
      <c r="K28" s="59" t="n">
        <f aca="false">'Sep 16'!$F28*'Sep 16'!$I28</f>
        <v>2256707.84725541</v>
      </c>
      <c r="L28" s="52" t="n">
        <f aca="false">'Sep 16'!$K28/$K$2</f>
        <v>0.0249646609588901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customFormat="false" ht="26.2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0.031</v>
      </c>
      <c r="E30" s="36" t="n">
        <f aca="false">'Sep 16'!$D30*$C$6*$C$2</f>
        <v>2798313.40795</v>
      </c>
      <c r="F30" s="36" t="n">
        <v>159869.6875</v>
      </c>
      <c r="G30" s="37" t="n">
        <f aca="false">'Sep 16'!$E30/'Sep 16'!$F30</f>
        <v>17.5037147548687</v>
      </c>
      <c r="H30" s="34" t="n">
        <v>16</v>
      </c>
      <c r="I30" s="34" t="n">
        <v>18</v>
      </c>
      <c r="J30" s="38" t="n">
        <f aca="false">I30-H30</f>
        <v>2</v>
      </c>
      <c r="K30" s="39" t="n">
        <f aca="false">'Sep 16'!$F30*'Sep 16'!$I30</f>
        <v>2877654.375</v>
      </c>
      <c r="L30" s="40" t="n">
        <f aca="false">'Sep 16'!$K30/$K$2</f>
        <v>0.0318338352552425</v>
      </c>
      <c r="M30" s="62"/>
    </row>
    <row r="31" customFormat="false" ht="26.2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0.031</v>
      </c>
      <c r="E31" s="36" t="n">
        <f aca="false">'Sep 16'!$D31*$C$6*$C$2</f>
        <v>2798313.40795</v>
      </c>
      <c r="F31" s="36" t="n">
        <v>222801.166666667</v>
      </c>
      <c r="G31" s="37" t="n">
        <f aca="false">'Sep 16'!$E31/'Sep 16'!$F31</f>
        <v>12.5596892054724</v>
      </c>
      <c r="H31" s="34" t="n">
        <v>12</v>
      </c>
      <c r="I31" s="34" t="n">
        <v>13</v>
      </c>
      <c r="J31" s="38" t="n">
        <f aca="false">I31-H31</f>
        <v>1</v>
      </c>
      <c r="K31" s="39" t="n">
        <f aca="false">'Sep 16'!$F31*'Sep 16'!$I31</f>
        <v>2896415.16666667</v>
      </c>
      <c r="L31" s="40" t="n">
        <f aca="false">'Sep 16'!$K31/$K$2</f>
        <v>0.0320413751031002</v>
      </c>
      <c r="M31" s="62"/>
    </row>
    <row r="32" customFormat="false" ht="26.2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0.031</v>
      </c>
      <c r="E32" s="36" t="n">
        <f aca="false">'Sep 16'!$D32*$C$6*$C$2</f>
        <v>2798313.40795</v>
      </c>
      <c r="F32" s="36" t="n">
        <v>176587.6</v>
      </c>
      <c r="G32" s="37" t="n">
        <f aca="false">'Sep 16'!$E32/'Sep 16'!$F32</f>
        <v>15.8466019581783</v>
      </c>
      <c r="H32" s="34" t="n">
        <v>15</v>
      </c>
      <c r="I32" s="34" t="n">
        <v>16</v>
      </c>
      <c r="J32" s="38" t="n">
        <f aca="false">I32-H32</f>
        <v>1</v>
      </c>
      <c r="K32" s="39" t="n">
        <f aca="false">'Sep 16'!$F32*'Sep 16'!$I32</f>
        <v>2825401.6</v>
      </c>
      <c r="L32" s="40" t="n">
        <f aca="false">'Sep 16'!$K32/$K$2</f>
        <v>0.0312557928588274</v>
      </c>
      <c r="M32" s="62"/>
    </row>
    <row r="33" customFormat="false" ht="26.2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0.031</v>
      </c>
      <c r="E33" s="36" t="n">
        <f aca="false">'Sep 16'!$D33*$C$6*$C$2</f>
        <v>2798313.40795</v>
      </c>
      <c r="F33" s="36" t="n">
        <v>126007.80952381</v>
      </c>
      <c r="G33" s="37" t="n">
        <f aca="false">'Sep 16'!$E33/'Sep 16'!$F33</f>
        <v>22.2074601449305</v>
      </c>
      <c r="H33" s="34" t="n">
        <v>21</v>
      </c>
      <c r="I33" s="34" t="n">
        <v>22</v>
      </c>
      <c r="J33" s="38" t="n">
        <f aca="false">I33-H33</f>
        <v>1</v>
      </c>
      <c r="K33" s="39" t="n">
        <f aca="false">'Sep 16'!$F33*'Sep 16'!$I33</f>
        <v>2772171.80952382</v>
      </c>
      <c r="L33" s="40" t="n">
        <f aca="false">'Sep 16'!$K33/$K$2</f>
        <v>0.0306669423021341</v>
      </c>
      <c r="M33" s="62"/>
    </row>
    <row r="34" customFormat="false" ht="26.2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0.031</v>
      </c>
      <c r="E34" s="36" t="n">
        <f aca="false">'Sep 16'!$D34*$C$6*$C$2</f>
        <v>2798313.40795</v>
      </c>
      <c r="F34" s="36" t="n">
        <v>139512.473684211</v>
      </c>
      <c r="G34" s="37" t="n">
        <f aca="false">'Sep 16'!$E34/'Sep 16'!$F34</f>
        <v>20.0578008120194</v>
      </c>
      <c r="H34" s="34" t="n">
        <v>19</v>
      </c>
      <c r="I34" s="34" t="n">
        <v>20</v>
      </c>
      <c r="J34" s="38" t="n">
        <f aca="false">I34-H34</f>
        <v>1</v>
      </c>
      <c r="K34" s="39" t="n">
        <f aca="false">'Sep 16'!$F34*'Sep 16'!$I34</f>
        <v>2790249.47368422</v>
      </c>
      <c r="L34" s="40" t="n">
        <f aca="false">'Sep 16'!$K34/$K$2</f>
        <v>0.0308669251032937</v>
      </c>
      <c r="M34" s="62"/>
    </row>
    <row r="35" customFormat="false" ht="26.2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0.031</v>
      </c>
      <c r="E35" s="36" t="n">
        <f aca="false">'Sep 16'!$D35*$C$6*$C$2</f>
        <v>2798313.40795</v>
      </c>
      <c r="F35" s="36" t="n">
        <v>220909.166666667</v>
      </c>
      <c r="G35" s="37" t="n">
        <f aca="false">'Sep 16'!$E35/'Sep 16'!$F35</f>
        <v>12.6672579964616</v>
      </c>
      <c r="H35" s="34" t="n">
        <v>12</v>
      </c>
      <c r="I35" s="34" t="n">
        <v>13</v>
      </c>
      <c r="J35" s="38" t="n">
        <f aca="false">I35-H35</f>
        <v>1</v>
      </c>
      <c r="K35" s="39" t="n">
        <f aca="false">'Sep 16'!$F35*'Sep 16'!$I35</f>
        <v>2871819.16666667</v>
      </c>
      <c r="L35" s="40" t="n">
        <f aca="false">'Sep 16'!$K35/$K$2</f>
        <v>0.0317692837015962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0.031</v>
      </c>
      <c r="E36" s="36" t="n">
        <f aca="false">'Sep 16'!$D36*$C$6*$C$2</f>
        <v>2798313.40795</v>
      </c>
      <c r="F36" s="36" t="n">
        <v>95016.2962962963</v>
      </c>
      <c r="G36" s="37" t="n">
        <f aca="false">'Sep 16'!$E36/'Sep 16'!$F36</f>
        <v>29.4508786074319</v>
      </c>
      <c r="H36" s="34" t="n">
        <v>27</v>
      </c>
      <c r="I36" s="34" t="n">
        <v>29</v>
      </c>
      <c r="J36" s="38" t="n">
        <f aca="false">I36-H36</f>
        <v>2</v>
      </c>
      <c r="K36" s="39" t="n">
        <f aca="false">'Sep 16'!$F36*'Sep 16'!$I36</f>
        <v>2755472.59259259</v>
      </c>
      <c r="L36" s="40" t="n">
        <f aca="false">'Sep 16'!$K36/$K$2</f>
        <v>0.0304822084698509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0.031</v>
      </c>
      <c r="E37" s="36" t="n">
        <f aca="false">'Sep 16'!$D37*$C$6*$C$2</f>
        <v>2798313.40795</v>
      </c>
      <c r="F37" s="36" t="n">
        <v>115400.727272727</v>
      </c>
      <c r="G37" s="37" t="n">
        <f aca="false">'Sep 16'!$E37/'Sep 16'!$F37</f>
        <v>24.2486635403669</v>
      </c>
      <c r="H37" s="34" t="n">
        <v>22</v>
      </c>
      <c r="I37" s="34" t="n">
        <v>24</v>
      </c>
      <c r="J37" s="38" t="n">
        <f aca="false">I37-H37</f>
        <v>2</v>
      </c>
      <c r="K37" s="39" t="n">
        <f aca="false">'Sep 16'!$F37*'Sep 16'!$I37</f>
        <v>2769617.45454545</v>
      </c>
      <c r="L37" s="40" t="n">
        <f aca="false">'Sep 16'!$K37/$K$2</f>
        <v>0.0306386849421567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0.031</v>
      </c>
      <c r="E38" s="36" t="n">
        <f aca="false">'Sep 16'!$D38*$C$6*$C$2</f>
        <v>2798313.40795</v>
      </c>
      <c r="F38" s="36" t="n">
        <v>112560.260869565</v>
      </c>
      <c r="G38" s="37" t="n">
        <f aca="false">'Sep 16'!$E38/'Sep 16'!$F38</f>
        <v>24.8605803356541</v>
      </c>
      <c r="H38" s="34" t="n">
        <v>23</v>
      </c>
      <c r="I38" s="34" t="n">
        <v>25</v>
      </c>
      <c r="J38" s="38" t="n">
        <f aca="false">I38-H38</f>
        <v>2</v>
      </c>
      <c r="K38" s="39" t="n">
        <f aca="false">'Sep 16'!$F38*'Sep 16'!$I38</f>
        <v>2814006.52173912</v>
      </c>
      <c r="L38" s="40" t="n">
        <f aca="false">'Sep 16'!$K38/$K$2</f>
        <v>0.031129735661956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0.031</v>
      </c>
      <c r="E39" s="36" t="n">
        <f aca="false">'Sep 16'!$D39*$C$6*$C$2</f>
        <v>2798313.40795</v>
      </c>
      <c r="F39" s="36" t="n">
        <v>134146.105263158</v>
      </c>
      <c r="G39" s="37" t="n">
        <f aca="false">'Sep 16'!$E39/'Sep 16'!$F39</f>
        <v>20.8601912255333</v>
      </c>
      <c r="H39" s="34" t="n">
        <v>19</v>
      </c>
      <c r="I39" s="34" t="n">
        <v>21</v>
      </c>
      <c r="J39" s="38" t="n">
        <f aca="false">I39-H39</f>
        <v>2</v>
      </c>
      <c r="K39" s="39" t="n">
        <f aca="false">'Sep 16'!$F39*'Sep 16'!$I39</f>
        <v>2817068.21052632</v>
      </c>
      <c r="L39" s="40" t="n">
        <f aca="false">'Sep 16'!$K39/$K$2</f>
        <v>0.0311636053640652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0.31</v>
      </c>
      <c r="E41" s="67" t="n">
        <f aca="false">'Sep 16'!$D41*$C$6*$C$2</f>
        <v>27983134.0795</v>
      </c>
      <c r="F41" s="68"/>
      <c r="G41" s="69"/>
      <c r="H41" s="54"/>
      <c r="I41" s="54"/>
      <c r="J41" s="58"/>
      <c r="K41" s="67" t="n">
        <f aca="false">SUM(K30:K40)</f>
        <v>28189876.3709449</v>
      </c>
      <c r="L41" s="70" t="n">
        <f aca="false">'Sep 16'!$K41/$K$2</f>
        <v>0.311848388762223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customFormat="fals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16'!$D43*$C$6*$C$2</f>
        <v>6447765.43278905</v>
      </c>
      <c r="F43" s="36" t="n">
        <v>416319.571428571</v>
      </c>
      <c r="G43" s="37" t="n">
        <f aca="false">'Sep 16'!$E43/'Sep 16'!$F43</f>
        <v>15.4875386008493</v>
      </c>
      <c r="H43" s="34" t="n">
        <v>14</v>
      </c>
      <c r="I43" s="34" t="n">
        <v>15</v>
      </c>
      <c r="J43" s="38" t="n">
        <f aca="false">I43-H43</f>
        <v>1</v>
      </c>
      <c r="K43" s="39" t="n">
        <f aca="false">'Sep 16'!$F43*'Sep 16'!$I43</f>
        <v>6244793.57142857</v>
      </c>
      <c r="L43" s="40" t="n">
        <f aca="false">'Sep 16'!$K43/$K$2</f>
        <v>0.0690825595606332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16'!$D44*$C$6*$C$2</f>
        <v>6447765.43278905</v>
      </c>
      <c r="F44" s="36" t="n">
        <v>249312.5</v>
      </c>
      <c r="G44" s="37" t="n">
        <f aca="false">'Sep 16'!$E44/'Sep 16'!$F44</f>
        <v>25.8621827336738</v>
      </c>
      <c r="H44" s="34" t="n">
        <v>24</v>
      </c>
      <c r="I44" s="34" t="n">
        <v>26</v>
      </c>
      <c r="J44" s="38" t="n">
        <f aca="false">I44-H44</f>
        <v>2</v>
      </c>
      <c r="K44" s="39" t="n">
        <f aca="false">'Sep 16'!$F44*'Sep 16'!$I44</f>
        <v>6482125</v>
      </c>
      <c r="L44" s="40" t="n">
        <f aca="false">'Sep 16'!$K44/$K$2</f>
        <v>0.0717080206527195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16'!$D45*$C$6*$C$2</f>
        <v>6447765.43278905</v>
      </c>
      <c r="F45" s="36" t="n">
        <v>416335.071428571</v>
      </c>
      <c r="G45" s="37" t="n">
        <f aca="false">'Sep 16'!$E45/'Sep 16'!$F45</f>
        <v>15.4869620055424</v>
      </c>
      <c r="H45" s="34" t="n">
        <v>14</v>
      </c>
      <c r="I45" s="34" t="n">
        <v>15</v>
      </c>
      <c r="J45" s="38" t="n">
        <f aca="false">I45-H45</f>
        <v>1</v>
      </c>
      <c r="K45" s="39" t="n">
        <f aca="false">'Sep 16'!$F45*'Sep 16'!$I45</f>
        <v>6245026.07142857</v>
      </c>
      <c r="L45" s="40" t="n">
        <f aca="false">'Sep 16'!$K45/$K$2</f>
        <v>0.0690851315744099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16'!$D46*$C$6*$C$2</f>
        <v>6447765.43278905</v>
      </c>
      <c r="F46" s="36" t="n">
        <v>249816.416666667</v>
      </c>
      <c r="G46" s="37" t="n">
        <f aca="false">'Sep 16'!$E46/'Sep 16'!$F46</f>
        <v>25.8100148854204</v>
      </c>
      <c r="H46" s="34" t="n">
        <v>24</v>
      </c>
      <c r="I46" s="34" t="n">
        <v>26</v>
      </c>
      <c r="J46" s="38" t="n">
        <f aca="false">I46-H46</f>
        <v>2</v>
      </c>
      <c r="K46" s="39" t="n">
        <f aca="false">'Sep 16'!$F46*'Sep 16'!$I46</f>
        <v>6495226.83333334</v>
      </c>
      <c r="L46" s="40" t="n">
        <f aca="false">'Sep 16'!$K46/$K$2</f>
        <v>0.0718529586993101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191</v>
      </c>
      <c r="C47" s="34" t="s">
        <v>57</v>
      </c>
      <c r="D47" s="35" t="n">
        <v>0.071429</v>
      </c>
      <c r="E47" s="36" t="n">
        <f aca="false">'Sep 16'!$D47*$C$6*$C$2</f>
        <v>6447765.43278905</v>
      </c>
      <c r="F47" s="36" t="n">
        <v>161150.405405405</v>
      </c>
      <c r="G47" s="37" t="n">
        <f aca="false">'Sep 16'!$E47/'Sep 16'!$F47</f>
        <v>40.0108545589349</v>
      </c>
      <c r="H47" s="34" t="n">
        <v>37</v>
      </c>
      <c r="I47" s="34" t="n">
        <v>40</v>
      </c>
      <c r="J47" s="38" t="n">
        <f aca="false">I47-H47</f>
        <v>3</v>
      </c>
      <c r="K47" s="39" t="n">
        <f aca="false">'Sep 16'!$F47*'Sep 16'!$I47</f>
        <v>6446016.2162162</v>
      </c>
      <c r="L47" s="40" t="n">
        <f aca="false">'Sep 16'!$K47/$K$2</f>
        <v>0.0713085699458428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16'!$D48*$C$6*$C$2</f>
        <v>6447765.43278905</v>
      </c>
      <c r="F48" s="36" t="n">
        <v>180273.151515152</v>
      </c>
      <c r="G48" s="37" t="n">
        <f aca="false">'Sep 16'!$E48/'Sep 16'!$F48</f>
        <v>35.7666428893995</v>
      </c>
      <c r="H48" s="34" t="n">
        <v>33</v>
      </c>
      <c r="I48" s="34" t="n">
        <v>36</v>
      </c>
      <c r="J48" s="38" t="n">
        <f aca="false">I48-H48</f>
        <v>3</v>
      </c>
      <c r="K48" s="39" t="n">
        <f aca="false">'Sep 16'!$F48*'Sep 16'!$I48</f>
        <v>6489833.45454547</v>
      </c>
      <c r="L48" s="40" t="n">
        <f aca="false">'Sep 16'!$K48/$K$2</f>
        <v>0.0717932948518051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16'!$D49*$C$6*$C$2</f>
        <v>6447765.43278905</v>
      </c>
      <c r="F49" s="36" t="n">
        <v>731808.625</v>
      </c>
      <c r="G49" s="37" t="n">
        <f aca="false">'Sep 16'!$E49/'Sep 16'!$F49</f>
        <v>8.81072620972327</v>
      </c>
      <c r="H49" s="34" t="n">
        <v>8</v>
      </c>
      <c r="I49" s="34" t="n">
        <v>9</v>
      </c>
      <c r="J49" s="38" t="n">
        <f aca="false">I49-H49</f>
        <v>1</v>
      </c>
      <c r="K49" s="39" t="n">
        <f aca="false">'Sep 16'!$F49*'Sep 16'!$I49</f>
        <v>6586277.625</v>
      </c>
      <c r="L49" s="40" t="n">
        <f aca="false">'Sep 16'!$K49/$K$2</f>
        <v>0.072860201239261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16'!$D51*$C$6*$C$2</f>
        <v>45134358.0295234</v>
      </c>
      <c r="F51" s="69"/>
      <c r="G51" s="69"/>
      <c r="H51" s="54"/>
      <c r="I51" s="54"/>
      <c r="J51" s="58"/>
      <c r="K51" s="49" t="n">
        <f aca="false">SUM(K43:K50)</f>
        <v>44989298.7719521</v>
      </c>
      <c r="L51" s="72" t="n">
        <f aca="false">'Sep 16'!$K51/$K$2</f>
        <v>0.497690736523982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16'!$D54*$C$6*$C$2</f>
        <v>135402.261675</v>
      </c>
      <c r="F54" s="36" t="n">
        <v>44515.3333333333</v>
      </c>
      <c r="G54" s="73" t="n">
        <f aca="false">'Sep 16'!$E54/'Sep 16'!$F54</f>
        <v>3.0416993771809</v>
      </c>
      <c r="H54" s="34" t="n">
        <v>3</v>
      </c>
      <c r="I54" s="34" t="n">
        <v>3</v>
      </c>
      <c r="J54" s="38" t="n">
        <f aca="false">I54-H54</f>
        <v>0</v>
      </c>
      <c r="K54" s="39" t="n">
        <f aca="false">'Sep 16'!$F54*'Sep 16'!$I54</f>
        <v>133546</v>
      </c>
      <c r="L54" s="40" t="n">
        <f aca="false">'Sep 16'!$K54/$K$2</f>
        <v>0.00147734258843945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16'!$D55*$C$6*$C$2</f>
        <v>135402.261675</v>
      </c>
      <c r="F55" s="36" t="n">
        <v>169743</v>
      </c>
      <c r="G55" s="73" t="n">
        <f aca="false">'Sep 16'!$E55/'Sep 16'!$F55</f>
        <v>0.797689811509164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16'!$F55*'Sep 16'!$I55</f>
        <v>169743</v>
      </c>
      <c r="L55" s="40" t="n">
        <f aca="false">'Sep 16'!$K55/$K$2</f>
        <v>0.00187776918057806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16'!$D56*$C$6*$C$2</f>
        <v>135402.261675</v>
      </c>
      <c r="F56" s="36" t="n">
        <v>91348</v>
      </c>
      <c r="G56" s="73" t="n">
        <f aca="false">'Sep 16'!$E56/'Sep 16'!$F56</f>
        <v>1.48226848617375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16'!$F56*'Sep 16'!$I56</f>
        <v>91348</v>
      </c>
      <c r="L56" s="40" t="n">
        <f aca="false">'Sep 16'!$K56/$K$2</f>
        <v>0.00101053038480199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16'!$D57*$C$6*$C$2</f>
        <v>135402.261675</v>
      </c>
      <c r="F57" s="36" t="n">
        <v>241964</v>
      </c>
      <c r="G57" s="73" t="n">
        <f aca="false">'Sep 16'!$E57/'Sep 16'!$F57</f>
        <v>0.559596723789489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16'!$F57*'Sep 16'!$I57</f>
        <v>241964</v>
      </c>
      <c r="L57" s="40" t="n">
        <f aca="false">'Sep 16'!$K57/$K$2</f>
        <v>0.00267670856535698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16'!$D58*$C$6*$C$2</f>
        <v>135402.261675</v>
      </c>
      <c r="F58" s="36" t="n">
        <v>47488.6666666667</v>
      </c>
      <c r="G58" s="73" t="n">
        <f aca="false">'Sep 16'!$E58/'Sep 16'!$F58</f>
        <v>2.8512542292547</v>
      </c>
      <c r="H58" s="34" t="n">
        <v>3</v>
      </c>
      <c r="I58" s="34" t="n">
        <v>3</v>
      </c>
      <c r="J58" s="38" t="n">
        <f aca="false">I58-H58</f>
        <v>0</v>
      </c>
      <c r="K58" s="39" t="n">
        <f aca="false">'Sep 16'!$F58*'Sep 16'!$I58</f>
        <v>142466</v>
      </c>
      <c r="L58" s="40" t="n">
        <f aca="false">'Sep 16'!$K58/$K$2</f>
        <v>0.0015760194180628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16'!$D59*$C$6*$C$2</f>
        <v>135402.261675</v>
      </c>
      <c r="F59" s="36" t="n">
        <v>49393.3333333333</v>
      </c>
      <c r="G59" s="73" t="n">
        <f aca="false">'Sep 16'!$E59/'Sep 16'!$F59</f>
        <v>2.74130641803887</v>
      </c>
      <c r="H59" s="34" t="n">
        <v>3</v>
      </c>
      <c r="I59" s="34" t="n">
        <v>3</v>
      </c>
      <c r="J59" s="38" t="n">
        <f aca="false">I59-H59</f>
        <v>0</v>
      </c>
      <c r="K59" s="39" t="n">
        <f aca="false">'Sep 16'!$F59*'Sep 16'!$I59</f>
        <v>148180</v>
      </c>
      <c r="L59" s="40" t="n">
        <f aca="false">'Sep 16'!$K59/$K$2</f>
        <v>0.00163923011363094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16'!$D60*$C$6*$C$2</f>
        <v>135402.261675</v>
      </c>
      <c r="F60" s="36" t="n">
        <v>12577.9</v>
      </c>
      <c r="G60" s="73" t="n">
        <f aca="false">'Sep 16'!$E60/'Sep 16'!$F60</f>
        <v>10.7650928752017</v>
      </c>
      <c r="H60" s="34" t="n">
        <v>10</v>
      </c>
      <c r="I60" s="34" t="n">
        <v>11</v>
      </c>
      <c r="J60" s="38" t="n">
        <f aca="false">I60-H60</f>
        <v>1</v>
      </c>
      <c r="K60" s="39" t="n">
        <f aca="false">'Sep 16'!$F60*'Sep 16'!$I60</f>
        <v>138356.9</v>
      </c>
      <c r="L60" s="40" t="n">
        <f aca="false">'Sep 16'!$K60/$K$2</f>
        <v>0.00153056280812947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16'!$D61*$C$6*$C$2</f>
        <v>135402.261675</v>
      </c>
      <c r="F61" s="36" t="n">
        <v>91090</v>
      </c>
      <c r="G61" s="73" t="n">
        <f aca="false">'Sep 16'!$E61/'Sep 16'!$F61</f>
        <v>1.48646680947415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16'!$F61*'Sep 16'!$I61</f>
        <v>91090</v>
      </c>
      <c r="L61" s="40" t="n">
        <f aca="false">'Sep 16'!$K61/$K$2</f>
        <v>0.00100767627919181</v>
      </c>
      <c r="M61" s="41"/>
    </row>
    <row r="62" customFormat="false" ht="26.2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16'!$D62*$C$6*$C$2</f>
        <v>135402.261675</v>
      </c>
      <c r="F62" s="36" t="n">
        <v>62889.5</v>
      </c>
      <c r="G62" s="73" t="n">
        <f aca="false">'Sep 16'!$E62/'Sep 16'!$F62</f>
        <v>2.15301857504035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16'!$F62*'Sep 16'!$I62</f>
        <v>125779</v>
      </c>
      <c r="L62" s="40" t="n">
        <f aca="false">'Sep 16'!$K62/$K$2</f>
        <v>0.00139142073466316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16'!$D63*$C$6*$C$2</f>
        <v>135402.261675</v>
      </c>
      <c r="F63" s="36" t="n">
        <v>137331</v>
      </c>
      <c r="G63" s="73" t="n">
        <f aca="false">'Sep 16'!$E63/'Sep 16'!$F63</f>
        <v>0.98595555027634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16'!$F63*'Sep 16'!$I63</f>
        <v>137331</v>
      </c>
      <c r="L63" s="40" t="n">
        <f aca="false">'Sep 16'!$K63/$K$2</f>
        <v>0.0015192138664803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1354022.61675</v>
      </c>
      <c r="F71" s="69"/>
      <c r="G71" s="69"/>
      <c r="H71" s="66"/>
      <c r="I71" s="66"/>
      <c r="J71" s="47"/>
      <c r="K71" s="49" t="n">
        <f aca="false">SUM(K53:K70)</f>
        <v>1419803.9</v>
      </c>
      <c r="L71" s="52" t="n">
        <f aca="false">'Sep 16'!$K71/$K$2</f>
        <v>0.015706473939335</v>
      </c>
      <c r="M71" s="59"/>
    </row>
    <row r="72" customFormat="false" ht="1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16'!$D73*$C$6*$C$2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16'!$F73*'Sep 16'!$I73</f>
        <v>0</v>
      </c>
      <c r="L73" s="88" t="n">
        <f aca="false">'Sep 16'!$K73/$K$2</f>
        <v>0</v>
      </c>
      <c r="M73" s="54"/>
    </row>
    <row r="74" customFormat="false" ht="1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customFormat="false" ht="1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90396094.3419816</v>
      </c>
      <c r="L76" s="52" t="n">
        <f aca="false">'Sep 16'!$K76/$K$2</f>
        <v>1</v>
      </c>
      <c r="M76" s="66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K22" activeCellId="0" sqref="K22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44091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5.095</v>
      </c>
      <c r="D2" s="12"/>
      <c r="E2" s="13" t="n">
        <f aca="false">SUM(E26,E41,E51,E71,E28,E73)</f>
        <v>89290876.9437424</v>
      </c>
      <c r="F2" s="14"/>
      <c r="G2" s="15"/>
      <c r="H2" s="12"/>
      <c r="I2" s="12"/>
      <c r="J2" s="12"/>
      <c r="K2" s="13" t="n">
        <f aca="false">SUM(K26,K41,K51,K71,K28,K73)</f>
        <v>89568735.6552133</v>
      </c>
      <c r="L2" s="16" t="n">
        <f aca="false">SUM(L51,L71,L41,L26,L28,L73)</f>
        <v>1</v>
      </c>
      <c r="M2" s="17" t="n">
        <f aca="false">K2/$C$6</f>
        <v>5.11085123515967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17525208.92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16072038.724056</v>
      </c>
      <c r="F4" s="14"/>
      <c r="G4" s="15"/>
      <c r="H4" s="12"/>
      <c r="I4" s="12"/>
      <c r="J4" s="12"/>
      <c r="K4" s="13" t="n">
        <f aca="false">SUM(K26,K28,K71)</f>
        <v>16129862.2090273</v>
      </c>
      <c r="L4" s="12"/>
      <c r="M4" s="17" t="n">
        <f aca="false">K4/$C$6</f>
        <v>0.92038059475683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0.9999993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17525208.92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0.0093333</v>
      </c>
      <c r="E9" s="36" t="n">
        <f aca="false">'Sep 17'!$D9*$C$6*$C$2</f>
        <v>833379.125144418</v>
      </c>
      <c r="F9" s="36" t="n">
        <v>492.339907192575</v>
      </c>
      <c r="G9" s="37" t="n">
        <f aca="false">'Sep 17'!$E9/'Sep 17'!$F9</f>
        <v>1692.69058422771</v>
      </c>
      <c r="H9" s="34" t="n">
        <v>1724</v>
      </c>
      <c r="I9" s="34" t="n">
        <v>1693</v>
      </c>
      <c r="J9" s="38" t="n">
        <f aca="false">I9-H9</f>
        <v>-31</v>
      </c>
      <c r="K9" s="39" t="n">
        <f aca="false">'Sep 17'!$F9*'Sep 17'!$I9</f>
        <v>833531.46287703</v>
      </c>
      <c r="L9" s="40" t="n">
        <f aca="false">'Sep 17'!$K9/$K$2</f>
        <v>0.00930605368915369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0.009333</v>
      </c>
      <c r="E10" s="36" t="n">
        <f aca="false">'Sep 17'!$D10*$C$6*$C$2</f>
        <v>833352.337862584</v>
      </c>
      <c r="F10" s="36" t="n">
        <v>431.699849924962</v>
      </c>
      <c r="G10" s="37" t="n">
        <f aca="false">'Sep 17'!$E10/'Sep 17'!$F10</f>
        <v>1930.39756211969</v>
      </c>
      <c r="H10" s="34" t="n">
        <v>1999</v>
      </c>
      <c r="I10" s="34" t="n">
        <v>1930</v>
      </c>
      <c r="J10" s="38" t="n">
        <f aca="false">I10-H10</f>
        <v>-69</v>
      </c>
      <c r="K10" s="39" t="n">
        <f aca="false">'Sep 17'!$F10*'Sep 17'!$I10</f>
        <v>833180.710355177</v>
      </c>
      <c r="L10" s="40" t="n">
        <f aca="false">'Sep 17'!$K10/$K$2</f>
        <v>0.00930213767404767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0.009333</v>
      </c>
      <c r="E11" s="36" t="n">
        <f aca="false">'Sep 17'!$D11*$C$6*$C$2</f>
        <v>833352.337862584</v>
      </c>
      <c r="F11" s="36" t="n">
        <v>74</v>
      </c>
      <c r="G11" s="37" t="n">
        <f aca="false">'Sep 17'!$E11/'Sep 17'!$F11</f>
        <v>11261.5180792241</v>
      </c>
      <c r="H11" s="34" t="n">
        <v>11723</v>
      </c>
      <c r="I11" s="34" t="n">
        <v>11262</v>
      </c>
      <c r="J11" s="38" t="n">
        <f aca="false">I11-H11</f>
        <v>-461</v>
      </c>
      <c r="K11" s="39" t="n">
        <f aca="false">'Sep 17'!$F11*'Sep 17'!$I11</f>
        <v>833388</v>
      </c>
      <c r="L11" s="40" t="n">
        <f aca="false">'Sep 17'!$K11/$K$2</f>
        <v>0.00930445198208503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0.009333</v>
      </c>
      <c r="E12" s="36" t="n">
        <f aca="false">'Sep 17'!$D12*$C$6*$C$2</f>
        <v>833352.337862584</v>
      </c>
      <c r="F12" s="36" t="n">
        <v>193.660026857654</v>
      </c>
      <c r="G12" s="37" t="n">
        <f aca="false">'Sep 17'!$E12/'Sep 17'!$F12</f>
        <v>4303.17165284255</v>
      </c>
      <c r="H12" s="34" t="n">
        <v>4468</v>
      </c>
      <c r="I12" s="34" t="n">
        <v>4303</v>
      </c>
      <c r="J12" s="38" t="n">
        <f aca="false">I12-H12</f>
        <v>-165</v>
      </c>
      <c r="K12" s="39" t="n">
        <f aca="false">'Sep 17'!$F12*'Sep 17'!$I12</f>
        <v>833319.095568485</v>
      </c>
      <c r="L12" s="40" t="n">
        <f aca="false">'Sep 17'!$K12/$K$2</f>
        <v>0.00930368269098127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0.009333</v>
      </c>
      <c r="E13" s="36" t="n">
        <f aca="false">'Sep 17'!$D13*$C$6*$C$2</f>
        <v>833352.337862584</v>
      </c>
      <c r="F13" s="36" t="n">
        <v>401.279927173418</v>
      </c>
      <c r="G13" s="37" t="n">
        <f aca="false">'Sep 17'!$E13/'Sep 17'!$F13</f>
        <v>2076.73566862077</v>
      </c>
      <c r="H13" s="34" t="n">
        <v>2197</v>
      </c>
      <c r="I13" s="34" t="n">
        <v>2077</v>
      </c>
      <c r="J13" s="38" t="n">
        <f aca="false">I13-H13</f>
        <v>-120</v>
      </c>
      <c r="K13" s="39" t="n">
        <f aca="false">'Sep 17'!$F13*'Sep 17'!$I13</f>
        <v>833458.408739189</v>
      </c>
      <c r="L13" s="40" t="n">
        <f aca="false">'Sep 17'!$K13/$K$2</f>
        <v>0.00930523806819727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0.009333</v>
      </c>
      <c r="E14" s="36" t="n">
        <f aca="false">'Sep 17'!$D14*$C$6*$C$2</f>
        <v>833352.337862584</v>
      </c>
      <c r="F14" s="36" t="n">
        <v>3030</v>
      </c>
      <c r="G14" s="37" t="n">
        <f aca="false">'Sep 17'!$E14/'Sep 17'!$F14</f>
        <v>275.03377487214</v>
      </c>
      <c r="H14" s="34" t="n">
        <v>285</v>
      </c>
      <c r="I14" s="34" t="n">
        <v>275</v>
      </c>
      <c r="J14" s="38" t="n">
        <f aca="false">I14-H14</f>
        <v>-10</v>
      </c>
      <c r="K14" s="39" t="n">
        <f aca="false">'Sep 17'!$F14*'Sep 17'!$I14</f>
        <v>833250</v>
      </c>
      <c r="L14" s="40" t="n">
        <f aca="false">'Sep 17'!$K14/$K$2</f>
        <v>0.00930291126590778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0.009333</v>
      </c>
      <c r="E15" s="36" t="n">
        <f aca="false">'Sep 17'!$D15*$C$6*$C$2</f>
        <v>833352.337862584</v>
      </c>
      <c r="F15" s="36" t="n">
        <v>178</v>
      </c>
      <c r="G15" s="37" t="n">
        <f aca="false">'Sep 17'!$E15/'Sep 17'!$F15</f>
        <v>4681.75470709317</v>
      </c>
      <c r="H15" s="34" t="n">
        <v>4802</v>
      </c>
      <c r="I15" s="34" t="n">
        <v>4682</v>
      </c>
      <c r="J15" s="38" t="n">
        <f aca="false">I15-H15</f>
        <v>-120</v>
      </c>
      <c r="K15" s="39" t="n">
        <f aca="false">'Sep 17'!$F15*'Sep 17'!$I15</f>
        <v>833396</v>
      </c>
      <c r="L15" s="40" t="n">
        <f aca="false">'Sep 17'!$K15/$K$2</f>
        <v>0.00930454129896487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0.009333</v>
      </c>
      <c r="E16" s="36" t="n">
        <f aca="false">'Sep 17'!$D16*$C$6*$C$2</f>
        <v>833352.337862584</v>
      </c>
      <c r="F16" s="36" t="n">
        <v>281.280088216761</v>
      </c>
      <c r="G16" s="37" t="n">
        <f aca="false">'Sep 17'!$E16/'Sep 17'!$F16</f>
        <v>2962.71358255684</v>
      </c>
      <c r="H16" s="34" t="n">
        <v>3174</v>
      </c>
      <c r="I16" s="34" t="n">
        <v>2963</v>
      </c>
      <c r="J16" s="38" t="n">
        <f aca="false">I16-H16</f>
        <v>-211</v>
      </c>
      <c r="K16" s="39" t="n">
        <f aca="false">'Sep 17'!$F16*'Sep 17'!$I16</f>
        <v>833432.901386263</v>
      </c>
      <c r="L16" s="40" t="n">
        <f aca="false">'Sep 17'!$K16/$K$2</f>
        <v>0.00930495328855023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0.009333</v>
      </c>
      <c r="E17" s="36" t="n">
        <f aca="false">'Sep 17'!$D17*$C$6*$C$2</f>
        <v>833352.337862584</v>
      </c>
      <c r="F17" s="36" t="n">
        <v>75.7199754364418</v>
      </c>
      <c r="G17" s="37" t="n">
        <f aca="false">'Sep 17'!$E17/'Sep 17'!$F17</f>
        <v>11005.7132620452</v>
      </c>
      <c r="H17" s="34" t="n">
        <v>11399</v>
      </c>
      <c r="I17" s="34" t="n">
        <v>11006</v>
      </c>
      <c r="J17" s="38" t="n">
        <f aca="false">I17-H17</f>
        <v>-393</v>
      </c>
      <c r="K17" s="39" t="n">
        <f aca="false">'Sep 17'!$F17*'Sep 17'!$I17</f>
        <v>833374.049653478</v>
      </c>
      <c r="L17" s="40" t="n">
        <f aca="false">'Sep 17'!$K17/$K$2</f>
        <v>0.00930429623190703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0.009333</v>
      </c>
      <c r="E18" s="36" t="n">
        <f aca="false">'Sep 17'!$D18*$C$6*$C$2</f>
        <v>833352.337862584</v>
      </c>
      <c r="F18" s="36" t="n">
        <v>110.549961666241</v>
      </c>
      <c r="G18" s="37" t="n">
        <f aca="false">'Sep 17'!$E18/'Sep 17'!$F18</f>
        <v>7538.24176238559</v>
      </c>
      <c r="H18" s="34" t="n">
        <v>7826</v>
      </c>
      <c r="I18" s="34" t="n">
        <v>7538</v>
      </c>
      <c r="J18" s="38" t="n">
        <f aca="false">I18-H18</f>
        <v>-288</v>
      </c>
      <c r="K18" s="39" t="n">
        <f aca="false">'Sep 17'!$F18*'Sep 17'!$I18</f>
        <v>833325.611040125</v>
      </c>
      <c r="L18" s="40" t="n">
        <f aca="false">'Sep 17'!$K18/$K$2</f>
        <v>0.00930375543368096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0.004667</v>
      </c>
      <c r="E19" s="36" t="n">
        <f aca="false">'Sep 17'!$D19*$C$6*$C$2</f>
        <v>416720.814401016</v>
      </c>
      <c r="F19" s="36" t="n">
        <v>16.6600050962834</v>
      </c>
      <c r="G19" s="37" t="n">
        <f aca="false">'Sep 17'!$E19/'Sep 17'!$F19</f>
        <v>25013.246514191</v>
      </c>
      <c r="H19" s="34" t="n">
        <v>27471</v>
      </c>
      <c r="I19" s="34" t="n">
        <v>25013</v>
      </c>
      <c r="J19" s="38" t="n">
        <f aca="false">I19-H19</f>
        <v>-2458</v>
      </c>
      <c r="K19" s="39" t="n">
        <f aca="false">'Sep 17'!$F19*'Sep 17'!$I19</f>
        <v>416716.707473337</v>
      </c>
      <c r="L19" s="40" t="n">
        <f aca="false">'Sep 17'!$K19/$K$2</f>
        <v>0.00465247951112595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0.009333</v>
      </c>
      <c r="E20" s="36" t="n">
        <f aca="false">'Sep 17'!$D20*$C$6*$C$2</f>
        <v>833352.337862584</v>
      </c>
      <c r="F20" s="36" t="n">
        <v>1003</v>
      </c>
      <c r="G20" s="37" t="n">
        <f aca="false">'Sep 17'!$E20/'Sep 17'!$F20</f>
        <v>830.859758586824</v>
      </c>
      <c r="H20" s="34" t="n">
        <v>876</v>
      </c>
      <c r="I20" s="34" t="n">
        <v>831</v>
      </c>
      <c r="J20" s="38" t="n">
        <f aca="false">I20-H20</f>
        <v>-45</v>
      </c>
      <c r="K20" s="39" t="n">
        <f aca="false">'Sep 17'!$F20*'Sep 17'!$I20</f>
        <v>833493</v>
      </c>
      <c r="L20" s="40" t="n">
        <f aca="false">'Sep 17'!$K20/$K$2</f>
        <v>0.00930562426613295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0.009333</v>
      </c>
      <c r="E21" s="36" t="n">
        <f aca="false">'Sep 17'!$D21*$C$6*$C$2</f>
        <v>833352.337862584</v>
      </c>
      <c r="F21" s="36" t="n">
        <v>1265.86987270156</v>
      </c>
      <c r="G21" s="37" t="n">
        <f aca="false">'Sep 17'!$E21/'Sep 17'!$F21</f>
        <v>658.323857636396</v>
      </c>
      <c r="H21" s="34" t="n">
        <v>707</v>
      </c>
      <c r="I21" s="34" t="n">
        <v>658</v>
      </c>
      <c r="J21" s="38" t="n">
        <f aca="false">I21-H21</f>
        <v>-49</v>
      </c>
      <c r="K21" s="39" t="n">
        <f aca="false">'Sep 17'!$F21*'Sep 17'!$I21</f>
        <v>832942.376237627</v>
      </c>
      <c r="L21" s="40" t="n">
        <f aca="false">'Sep 17'!$K21/$K$2</f>
        <v>0.00929947676658028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101</v>
      </c>
      <c r="D22" s="35" t="n">
        <v>0.009333</v>
      </c>
      <c r="E22" s="36" t="n">
        <f aca="false">'Sep 17'!$D22*$C$6*$C$2</f>
        <v>833352.337862584</v>
      </c>
      <c r="F22" s="36" t="n">
        <v>159</v>
      </c>
      <c r="G22" s="37" t="n">
        <f aca="false">'Sep 17'!$E22/'Sep 17'!$F22</f>
        <v>5241.20967209172</v>
      </c>
      <c r="H22" s="34" t="n">
        <v>5405</v>
      </c>
      <c r="I22" s="34" t="n">
        <v>5241</v>
      </c>
      <c r="J22" s="38" t="n">
        <f aca="false">I22-H22</f>
        <v>-164</v>
      </c>
      <c r="K22" s="39" t="n">
        <f aca="false">'Sep 17'!$F22*'Sep 17'!$I22</f>
        <v>833319</v>
      </c>
      <c r="L22" s="40" t="n">
        <f aca="false">'Sep 17'!$K22/$K$2</f>
        <v>0.00930368162399641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107</v>
      </c>
      <c r="D23" s="35" t="n">
        <v>0.009333</v>
      </c>
      <c r="E23" s="36" t="n">
        <f aca="false">'Sep 17'!$D23*$C$6*$C$2</f>
        <v>833352.337862584</v>
      </c>
      <c r="F23" s="36" t="n">
        <v>249</v>
      </c>
      <c r="G23" s="37" t="n">
        <f aca="false">'Sep 17'!$E23/'Sep 17'!$F23</f>
        <v>3346.79653760074</v>
      </c>
      <c r="H23" s="34" t="n">
        <v>3526</v>
      </c>
      <c r="I23" s="34" t="n">
        <v>3347</v>
      </c>
      <c r="J23" s="38" t="n">
        <f aca="false">I23-H23</f>
        <v>-179</v>
      </c>
      <c r="K23" s="39" t="n">
        <f aca="false">'Sep 17'!$F23*'Sep 17'!$I23</f>
        <v>833403</v>
      </c>
      <c r="L23" s="40" t="n">
        <f aca="false">'Sep 17'!$K23/$K$2</f>
        <v>0.00930461945123474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0.004667</v>
      </c>
      <c r="E24" s="36" t="n">
        <f aca="false">'Sep 17'!$D24*$C$6*$C$2</f>
        <v>416720.814401016</v>
      </c>
      <c r="F24" s="36" t="n">
        <v>31.9199652022619</v>
      </c>
      <c r="G24" s="37" t="n">
        <f aca="false">'Sep 17'!$E24/'Sep 17'!$F24</f>
        <v>13055.1775905911</v>
      </c>
      <c r="H24" s="34" t="n">
        <v>13794</v>
      </c>
      <c r="I24" s="34" t="n">
        <v>13055</v>
      </c>
      <c r="J24" s="38" t="n">
        <f aca="false">I24-H24</f>
        <v>-739</v>
      </c>
      <c r="K24" s="39" t="n">
        <f aca="false">'Sep 17'!$F24*'Sep 17'!$I24</f>
        <v>416715.145715529</v>
      </c>
      <c r="L24" s="40" t="n">
        <f aca="false">'Sep 17'!$K24/$K$2</f>
        <v>0.00465246207470915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0.1399963</v>
      </c>
      <c r="E26" s="49" t="n">
        <f aca="false">'Sep 17'!$D26*$C$6*$C$2</f>
        <v>12500401.14616</v>
      </c>
      <c r="F26" s="50"/>
      <c r="G26" s="50"/>
      <c r="H26" s="47"/>
      <c r="I26" s="47"/>
      <c r="J26" s="51"/>
      <c r="K26" s="49" t="n">
        <f aca="false">SUM(K9:K25)</f>
        <v>12500245.4690462</v>
      </c>
      <c r="L26" s="52" t="n">
        <f aca="false">'Sep 17'!$K26/$K$2</f>
        <v>0.139560365317255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17'!$D28*$C$6*$C$2</f>
        <v>2232273.486185</v>
      </c>
      <c r="F28" s="50" t="n">
        <v>18.5400009964957</v>
      </c>
      <c r="G28" s="57" t="n">
        <f aca="false">'Sep 17'!$E28/'Sep 17'!$F28</f>
        <v>120403.094185752</v>
      </c>
      <c r="H28" s="54" t="n">
        <v>120422</v>
      </c>
      <c r="I28" s="54" t="n">
        <v>120403</v>
      </c>
      <c r="J28" s="58" t="n">
        <f aca="false">I28-H28</f>
        <v>-19</v>
      </c>
      <c r="K28" s="59" t="n">
        <f aca="false">'Sep 17'!$F28*'Sep 17'!$I28</f>
        <v>2232271.73998107</v>
      </c>
      <c r="L28" s="52" t="n">
        <f aca="false">'Sep 17'!$K28/$K$2</f>
        <v>0.0249224433464596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customFormat="false" ht="26.2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0.032</v>
      </c>
      <c r="E30" s="36" t="n">
        <f aca="false">'Sep 17'!$D30*$C$6*$C$2</f>
        <v>2857310.0623168</v>
      </c>
      <c r="F30" s="36" t="n">
        <v>159822.388888889</v>
      </c>
      <c r="G30" s="37" t="n">
        <f aca="false">'Sep 17'!$E30/'Sep 17'!$F30</f>
        <v>17.8780337484709</v>
      </c>
      <c r="H30" s="34" t="n">
        <v>18</v>
      </c>
      <c r="I30" s="34" t="n">
        <v>18</v>
      </c>
      <c r="J30" s="38" t="n">
        <f aca="false">I30-H30</f>
        <v>0</v>
      </c>
      <c r="K30" s="39" t="n">
        <f aca="false">'Sep 17'!$F30*'Sep 17'!$I30</f>
        <v>2876803</v>
      </c>
      <c r="L30" s="40" t="n">
        <f aca="false">'Sep 17'!$K30/$K$2</f>
        <v>0.0321183834845452</v>
      </c>
      <c r="M30" s="62"/>
    </row>
    <row r="31" customFormat="false" ht="26.2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0.032</v>
      </c>
      <c r="E31" s="36" t="n">
        <f aca="false">'Sep 17'!$D31*$C$6*$C$2</f>
        <v>2857310.0623168</v>
      </c>
      <c r="F31" s="36" t="n">
        <v>222206.846153846</v>
      </c>
      <c r="G31" s="37" t="n">
        <f aca="false">'Sep 17'!$E31/'Sep 17'!$F31</f>
        <v>12.8587850094345</v>
      </c>
      <c r="H31" s="34" t="n">
        <v>13</v>
      </c>
      <c r="I31" s="34" t="n">
        <v>13</v>
      </c>
      <c r="J31" s="38" t="n">
        <f aca="false">I31-H31</f>
        <v>0</v>
      </c>
      <c r="K31" s="39" t="n">
        <f aca="false">'Sep 17'!$F31*'Sep 17'!$I31</f>
        <v>2888689</v>
      </c>
      <c r="L31" s="40" t="n">
        <f aca="false">'Sep 17'!$K31/$K$2</f>
        <v>0.0322510860387685</v>
      </c>
      <c r="M31" s="62"/>
    </row>
    <row r="32" customFormat="false" ht="26.2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0.032</v>
      </c>
      <c r="E32" s="36" t="n">
        <f aca="false">'Sep 17'!$D32*$C$6*$C$2</f>
        <v>2857310.0623168</v>
      </c>
      <c r="F32" s="36" t="n">
        <v>176516.75</v>
      </c>
      <c r="G32" s="37" t="n">
        <f aca="false">'Sep 17'!$E32/'Sep 17'!$F32</f>
        <v>16.1871893875046</v>
      </c>
      <c r="H32" s="34" t="n">
        <v>16</v>
      </c>
      <c r="I32" s="34" t="n">
        <v>16</v>
      </c>
      <c r="J32" s="38" t="n">
        <f aca="false">I32-H32</f>
        <v>0</v>
      </c>
      <c r="K32" s="39" t="n">
        <f aca="false">'Sep 17'!$F32*'Sep 17'!$I32</f>
        <v>2824268</v>
      </c>
      <c r="L32" s="40" t="n">
        <f aca="false">'Sep 17'!$K32/$K$2</f>
        <v>0.0315318506992413</v>
      </c>
      <c r="M32" s="62"/>
    </row>
    <row r="33" customFormat="false" ht="26.2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0.032</v>
      </c>
      <c r="E33" s="36" t="n">
        <f aca="false">'Sep 17'!$D33*$C$6*$C$2</f>
        <v>2857310.0623168</v>
      </c>
      <c r="F33" s="36" t="n">
        <v>126004.681818182</v>
      </c>
      <c r="G33" s="37" t="n">
        <f aca="false">'Sep 17'!$E33/'Sep 17'!$F33</f>
        <v>22.676221399771</v>
      </c>
      <c r="H33" s="34" t="n">
        <v>22</v>
      </c>
      <c r="I33" s="34" t="n">
        <v>23</v>
      </c>
      <c r="J33" s="38" t="n">
        <f aca="false">I33-H33</f>
        <v>1</v>
      </c>
      <c r="K33" s="39" t="n">
        <f aca="false">'Sep 17'!$F33*'Sep 17'!$I33</f>
        <v>2898107.68181819</v>
      </c>
      <c r="L33" s="40" t="n">
        <f aca="false">'Sep 17'!$K33/$K$2</f>
        <v>0.0323562419477951</v>
      </c>
      <c r="M33" s="62"/>
    </row>
    <row r="34" customFormat="false" ht="26.2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0.032</v>
      </c>
      <c r="E34" s="36" t="n">
        <f aca="false">'Sep 17'!$D34*$C$6*$C$2</f>
        <v>2857310.0623168</v>
      </c>
      <c r="F34" s="36" t="n">
        <v>139484.4</v>
      </c>
      <c r="G34" s="37" t="n">
        <f aca="false">'Sep 17'!$E34/'Sep 17'!$F34</f>
        <v>20.4848001806424</v>
      </c>
      <c r="H34" s="34" t="n">
        <v>20</v>
      </c>
      <c r="I34" s="34" t="n">
        <v>20</v>
      </c>
      <c r="J34" s="38" t="n">
        <f aca="false">I34-H34</f>
        <v>0</v>
      </c>
      <c r="K34" s="39" t="n">
        <f aca="false">'Sep 17'!$F34*'Sep 17'!$I34</f>
        <v>2789688</v>
      </c>
      <c r="L34" s="40" t="n">
        <f aca="false">'Sep 17'!$K34/$K$2</f>
        <v>0.0311457784861299</v>
      </c>
      <c r="M34" s="62"/>
    </row>
    <row r="35" customFormat="false" ht="26.2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0.032</v>
      </c>
      <c r="E35" s="36" t="n">
        <f aca="false">'Sep 17'!$D35*$C$6*$C$2</f>
        <v>2857310.0623168</v>
      </c>
      <c r="F35" s="36" t="n">
        <v>220924.692307692</v>
      </c>
      <c r="G35" s="37" t="n">
        <f aca="false">'Sep 17'!$E35/'Sep 17'!$F35</f>
        <v>12.9334119806639</v>
      </c>
      <c r="H35" s="34" t="n">
        <v>13</v>
      </c>
      <c r="I35" s="34" t="n">
        <v>13</v>
      </c>
      <c r="J35" s="38" t="n">
        <f aca="false">I35-H35</f>
        <v>0</v>
      </c>
      <c r="K35" s="39" t="n">
        <f aca="false">'Sep 17'!$F35*'Sep 17'!$I35</f>
        <v>2872021</v>
      </c>
      <c r="L35" s="40" t="n">
        <f aca="false">'Sep 17'!$K35/$K$2</f>
        <v>0.0320649943196204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0.032</v>
      </c>
      <c r="E36" s="36" t="n">
        <f aca="false">'Sep 17'!$D36*$C$6*$C$2</f>
        <v>2857310.0623168</v>
      </c>
      <c r="F36" s="36" t="n">
        <v>95110.9310344827</v>
      </c>
      <c r="G36" s="37" t="n">
        <f aca="false">'Sep 17'!$E36/'Sep 17'!$F36</f>
        <v>30.0418682820051</v>
      </c>
      <c r="H36" s="34" t="n">
        <v>29</v>
      </c>
      <c r="I36" s="34" t="n">
        <v>30</v>
      </c>
      <c r="J36" s="38" t="n">
        <f aca="false">I36-H36</f>
        <v>1</v>
      </c>
      <c r="K36" s="39" t="n">
        <f aca="false">'Sep 17'!$F36*'Sep 17'!$I36</f>
        <v>2853327.93103448</v>
      </c>
      <c r="L36" s="40" t="n">
        <f aca="false">'Sep 17'!$K36/$K$2</f>
        <v>0.0318562934952895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0.032</v>
      </c>
      <c r="E37" s="36" t="n">
        <f aca="false">'Sep 17'!$D37*$C$6*$C$2</f>
        <v>2857310.0623168</v>
      </c>
      <c r="F37" s="36" t="n">
        <v>114996.833333333</v>
      </c>
      <c r="G37" s="37" t="n">
        <f aca="false">'Sep 17'!$E37/'Sep 17'!$F37</f>
        <v>24.84685864379</v>
      </c>
      <c r="H37" s="34" t="n">
        <v>24</v>
      </c>
      <c r="I37" s="34" t="n">
        <v>25</v>
      </c>
      <c r="J37" s="38" t="n">
        <f aca="false">I37-H37</f>
        <v>1</v>
      </c>
      <c r="K37" s="39" t="n">
        <f aca="false">'Sep 17'!$F37*'Sep 17'!$I37</f>
        <v>2874920.83333332</v>
      </c>
      <c r="L37" s="40" t="n">
        <f aca="false">'Sep 17'!$K37/$K$2</f>
        <v>0.0320973698277943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0.032</v>
      </c>
      <c r="E38" s="36" t="n">
        <f aca="false">'Sep 17'!$D38*$C$6*$C$2</f>
        <v>2857310.0623168</v>
      </c>
      <c r="F38" s="36" t="n">
        <v>112462.96</v>
      </c>
      <c r="G38" s="37" t="n">
        <f aca="false">'Sep 17'!$E38/'Sep 17'!$F38</f>
        <v>25.4066766721843</v>
      </c>
      <c r="H38" s="34" t="n">
        <v>25</v>
      </c>
      <c r="I38" s="34" t="n">
        <v>25</v>
      </c>
      <c r="J38" s="38" t="n">
        <f aca="false">I38-H38</f>
        <v>0</v>
      </c>
      <c r="K38" s="39" t="n">
        <f aca="false">'Sep 17'!$F38*'Sep 17'!$I38</f>
        <v>2811574</v>
      </c>
      <c r="L38" s="40" t="n">
        <f aca="false">'Sep 17'!$K38/$K$2</f>
        <v>0.0313901271401541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0.032</v>
      </c>
      <c r="E39" s="36" t="n">
        <f aca="false">'Sep 17'!$D39*$C$6*$C$2</f>
        <v>2857310.0623168</v>
      </c>
      <c r="F39" s="36" t="n">
        <v>133406.095238095</v>
      </c>
      <c r="G39" s="37" t="n">
        <f aca="false">'Sep 17'!$E39/'Sep 17'!$F39</f>
        <v>21.4181372838868</v>
      </c>
      <c r="H39" s="34" t="n">
        <v>21</v>
      </c>
      <c r="I39" s="34" t="n">
        <v>21</v>
      </c>
      <c r="J39" s="38" t="n">
        <f aca="false">I39-H39</f>
        <v>0</v>
      </c>
      <c r="K39" s="39" t="n">
        <f aca="false">'Sep 17'!$F39*'Sep 17'!$I39</f>
        <v>2801527.99999999</v>
      </c>
      <c r="L39" s="40" t="n">
        <f aca="false">'Sep 17'!$K39/$K$2</f>
        <v>0.0312779674682941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0.32</v>
      </c>
      <c r="E41" s="67" t="n">
        <f aca="false">'Sep 17'!$D41*$C$6*$C$2</f>
        <v>28573100.623168</v>
      </c>
      <c r="F41" s="68"/>
      <c r="G41" s="69"/>
      <c r="H41" s="54"/>
      <c r="I41" s="54"/>
      <c r="J41" s="58"/>
      <c r="K41" s="67" t="n">
        <f aca="false">SUM(K30:K40)</f>
        <v>28490927.446186</v>
      </c>
      <c r="L41" s="70" t="n">
        <f aca="false">'Sep 17'!$K41/$K$2</f>
        <v>0.318090092907632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customFormat="fals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17'!$D43*$C$6*$C$2</f>
        <v>6377962.51378834</v>
      </c>
      <c r="F43" s="36" t="n">
        <v>416322.466666667</v>
      </c>
      <c r="G43" s="37" t="n">
        <f aca="false">'Sep 17'!$E43/'Sep 17'!$F43</f>
        <v>15.3197653848811</v>
      </c>
      <c r="H43" s="34" t="n">
        <v>15</v>
      </c>
      <c r="I43" s="34" t="n">
        <v>15</v>
      </c>
      <c r="J43" s="38" t="n">
        <f aca="false">I43-H43</f>
        <v>0</v>
      </c>
      <c r="K43" s="39" t="n">
        <f aca="false">'Sep 17'!$F43*'Sep 17'!$I43</f>
        <v>6244837.00000001</v>
      </c>
      <c r="L43" s="40" t="n">
        <f aca="false">'Sep 17'!$K43/$K$2</f>
        <v>0.0697211694942188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17'!$D44*$C$6*$C$2</f>
        <v>6377962.51378834</v>
      </c>
      <c r="F44" s="36" t="n">
        <v>249320.076923077</v>
      </c>
      <c r="G44" s="37" t="n">
        <f aca="false">'Sep 17'!$E44/'Sep 17'!$F44</f>
        <v>25.5814236562912</v>
      </c>
      <c r="H44" s="34" t="n">
        <v>26</v>
      </c>
      <c r="I44" s="34" t="n">
        <v>26</v>
      </c>
      <c r="J44" s="38" t="n">
        <f aca="false">I44-H44</f>
        <v>0</v>
      </c>
      <c r="K44" s="39" t="n">
        <f aca="false">'Sep 17'!$F44*'Sep 17'!$I44</f>
        <v>6482322</v>
      </c>
      <c r="L44" s="40" t="n">
        <f aca="false">'Sep 17'!$K44/$K$2</f>
        <v>0.0723725968953398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17'!$D45*$C$6*$C$2</f>
        <v>6377962.51378834</v>
      </c>
      <c r="F45" s="36" t="n">
        <v>416336.133333333</v>
      </c>
      <c r="G45" s="37" t="n">
        <f aca="false">'Sep 17'!$E45/'Sep 17'!$F45</f>
        <v>15.3192624976461</v>
      </c>
      <c r="H45" s="34" t="n">
        <v>15</v>
      </c>
      <c r="I45" s="34" t="n">
        <v>15</v>
      </c>
      <c r="J45" s="38" t="n">
        <f aca="false">I45-H45</f>
        <v>0</v>
      </c>
      <c r="K45" s="39" t="n">
        <f aca="false">'Sep 17'!$F45*'Sep 17'!$I45</f>
        <v>6245042</v>
      </c>
      <c r="L45" s="40" t="n">
        <f aca="false">'Sep 17'!$K45/$K$2</f>
        <v>0.0697234582392646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17'!$D46*$C$6*$C$2</f>
        <v>6377962.51378834</v>
      </c>
      <c r="F46" s="36" t="n">
        <v>249816</v>
      </c>
      <c r="G46" s="37" t="n">
        <f aca="false">'Sep 17'!$E46/'Sep 17'!$F46</f>
        <v>25.5306406066398</v>
      </c>
      <c r="H46" s="34" t="n">
        <v>26</v>
      </c>
      <c r="I46" s="34" t="n">
        <v>26</v>
      </c>
      <c r="J46" s="38" t="n">
        <f aca="false">I46-H46</f>
        <v>0</v>
      </c>
      <c r="K46" s="39" t="n">
        <f aca="false">'Sep 17'!$F46*'Sep 17'!$I46</f>
        <v>6495216</v>
      </c>
      <c r="L46" s="40" t="n">
        <f aca="false">'Sep 17'!$K46/$K$2</f>
        <v>0.072516553376423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56</v>
      </c>
      <c r="C47" s="34" t="s">
        <v>57</v>
      </c>
      <c r="D47" s="35" t="n">
        <v>0.071429</v>
      </c>
      <c r="E47" s="36" t="n">
        <f aca="false">'Sep 17'!$D47*$C$6*$C$2</f>
        <v>6377962.51378834</v>
      </c>
      <c r="F47" s="36" t="n">
        <v>161779.575</v>
      </c>
      <c r="G47" s="37" t="n">
        <f aca="false">'Sep 17'!$E47/'Sep 17'!$F47</f>
        <v>39.4237808684337</v>
      </c>
      <c r="H47" s="34" t="n">
        <v>40</v>
      </c>
      <c r="I47" s="34" t="n">
        <v>40</v>
      </c>
      <c r="J47" s="38" t="n">
        <f aca="false">I47-H47</f>
        <v>0</v>
      </c>
      <c r="K47" s="39" t="n">
        <f aca="false">'Sep 17'!$F47*'Sep 17'!$I47</f>
        <v>6471183</v>
      </c>
      <c r="L47" s="40" t="n">
        <f aca="false">'Sep 17'!$K47/$K$2</f>
        <v>0.0722482343047716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17'!$D48*$C$6*$C$2</f>
        <v>6377962.51378834</v>
      </c>
      <c r="F48" s="36" t="n">
        <v>179357.027777778</v>
      </c>
      <c r="G48" s="37" t="n">
        <f aca="false">'Sep 17'!$E48/'Sep 17'!$F48</f>
        <v>35.560148341054</v>
      </c>
      <c r="H48" s="34" t="n">
        <v>36</v>
      </c>
      <c r="I48" s="34" t="n">
        <v>36</v>
      </c>
      <c r="J48" s="38" t="n">
        <f aca="false">I48-H48</f>
        <v>0</v>
      </c>
      <c r="K48" s="39" t="n">
        <f aca="false">'Sep 17'!$F48*'Sep 17'!$I48</f>
        <v>6456853.00000001</v>
      </c>
      <c r="L48" s="40" t="n">
        <f aca="false">'Sep 17'!$K48/$K$2</f>
        <v>0.072088245443757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17'!$D49*$C$6*$C$2</f>
        <v>6377962.51378834</v>
      </c>
      <c r="F49" s="36" t="n">
        <v>728054.777777778</v>
      </c>
      <c r="G49" s="37" t="n">
        <f aca="false">'Sep 17'!$E49/'Sep 17'!$F49</f>
        <v>8.76027835880099</v>
      </c>
      <c r="H49" s="34" t="n">
        <v>9</v>
      </c>
      <c r="I49" s="34" t="n">
        <v>9</v>
      </c>
      <c r="J49" s="38" t="n">
        <f aca="false">I49-H49</f>
        <v>0</v>
      </c>
      <c r="K49" s="39" t="n">
        <f aca="false">'Sep 17'!$F49*'Sep 17'!$I49</f>
        <v>6552493</v>
      </c>
      <c r="L49" s="40" t="n">
        <f aca="false">'Sep 17'!$K49/$K$2</f>
        <v>0.0731560287422525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17'!$D51*$C$6*$C$2</f>
        <v>44645737.5965183</v>
      </c>
      <c r="F51" s="69"/>
      <c r="G51" s="69"/>
      <c r="H51" s="54"/>
      <c r="I51" s="54"/>
      <c r="J51" s="58"/>
      <c r="K51" s="49" t="n">
        <f aca="false">SUM(K43:K50)</f>
        <v>44947946</v>
      </c>
      <c r="L51" s="72" t="n">
        <f aca="false">'Sep 17'!$K51/$K$2</f>
        <v>0.501826286496027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17'!$D54*$C$6*$C$2</f>
        <v>133936.4091711</v>
      </c>
      <c r="F54" s="36" t="n">
        <v>44197.6666666667</v>
      </c>
      <c r="G54" s="73" t="n">
        <f aca="false">'Sep 17'!$E54/'Sep 17'!$F54</f>
        <v>3.03039547723711</v>
      </c>
      <c r="H54" s="34" t="n">
        <v>3</v>
      </c>
      <c r="I54" s="34" t="n">
        <v>3</v>
      </c>
      <c r="J54" s="38" t="n">
        <f aca="false">I54-H54</f>
        <v>0</v>
      </c>
      <c r="K54" s="39" t="n">
        <f aca="false">'Sep 17'!$F54*'Sep 17'!$I54</f>
        <v>132593</v>
      </c>
      <c r="L54" s="40" t="n">
        <f aca="false">'Sep 17'!$K54/$K$2</f>
        <v>0.00148034913108972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17'!$D55*$C$6*$C$2</f>
        <v>133936.4091711</v>
      </c>
      <c r="F55" s="36" t="n">
        <v>168560</v>
      </c>
      <c r="G55" s="73" t="n">
        <f aca="false">'Sep 17'!$E55/'Sep 17'!$F55</f>
        <v>0.794591891143213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17'!$F55*'Sep 17'!$I55</f>
        <v>168560</v>
      </c>
      <c r="L55" s="40" t="n">
        <f aca="false">'Sep 17'!$K55/$K$2</f>
        <v>0.00188190665824352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17'!$D56*$C$6*$C$2</f>
        <v>133936.4091711</v>
      </c>
      <c r="F56" s="36" t="n">
        <v>89292</v>
      </c>
      <c r="G56" s="73" t="n">
        <f aca="false">'Sep 17'!$E56/'Sep 17'!$F56</f>
        <v>1.49998218397057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17'!$F56*'Sep 17'!$I56</f>
        <v>89292</v>
      </c>
      <c r="L56" s="40" t="n">
        <f aca="false">'Sep 17'!$K56/$K$2</f>
        <v>0.00099691035434196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17'!$D57*$C$6*$C$2</f>
        <v>133936.4091711</v>
      </c>
      <c r="F57" s="36" t="n">
        <v>238354</v>
      </c>
      <c r="G57" s="73" t="n">
        <f aca="false">'Sep 17'!$E57/'Sep 17'!$F57</f>
        <v>0.56192222144835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17'!$F57*'Sep 17'!$I57</f>
        <v>238354</v>
      </c>
      <c r="L57" s="40" t="n">
        <f aca="false">'Sep 17'!$K57/$K$2</f>
        <v>0.00266112944719374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17'!$D58*$C$6*$C$2</f>
        <v>133936.4091711</v>
      </c>
      <c r="F58" s="36" t="n">
        <v>46603.6666666667</v>
      </c>
      <c r="G58" s="73" t="n">
        <f aca="false">'Sep 17'!$E58/'Sep 17'!$F58</f>
        <v>2.87394573755498</v>
      </c>
      <c r="H58" s="34" t="n">
        <v>3</v>
      </c>
      <c r="I58" s="34" t="n">
        <v>3</v>
      </c>
      <c r="J58" s="38" t="n">
        <f aca="false">I58-H58</f>
        <v>0</v>
      </c>
      <c r="K58" s="39" t="n">
        <f aca="false">'Sep 17'!$F58*'Sep 17'!$I58</f>
        <v>139811</v>
      </c>
      <c r="L58" s="40" t="n">
        <f aca="false">'Sep 17'!$K58/$K$2</f>
        <v>0.00156093528592599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17'!$D59*$C$6*$C$2</f>
        <v>133936.4091711</v>
      </c>
      <c r="F59" s="36" t="n">
        <v>47513</v>
      </c>
      <c r="G59" s="73" t="n">
        <f aca="false">'Sep 17'!$E59/'Sep 17'!$F59</f>
        <v>2.81894237726727</v>
      </c>
      <c r="H59" s="34" t="n">
        <v>3</v>
      </c>
      <c r="I59" s="34" t="n">
        <v>3</v>
      </c>
      <c r="J59" s="38" t="n">
        <f aca="false">I59-H59</f>
        <v>0</v>
      </c>
      <c r="K59" s="39" t="n">
        <f aca="false">'Sep 17'!$F59*'Sep 17'!$I59</f>
        <v>142539</v>
      </c>
      <c r="L59" s="40" t="n">
        <f aca="false">'Sep 17'!$K59/$K$2</f>
        <v>0.00159139234195167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17'!$D60*$C$6*$C$2</f>
        <v>133936.4091711</v>
      </c>
      <c r="F60" s="36" t="n">
        <v>12525.6363636364</v>
      </c>
      <c r="G60" s="73" t="n">
        <f aca="false">'Sep 17'!$E60/'Sep 17'!$F60</f>
        <v>10.6929823988772</v>
      </c>
      <c r="H60" s="34" t="n">
        <v>11</v>
      </c>
      <c r="I60" s="34" t="n">
        <v>11</v>
      </c>
      <c r="J60" s="38" t="n">
        <f aca="false">I60-H60</f>
        <v>0</v>
      </c>
      <c r="K60" s="39" t="n">
        <f aca="false">'Sep 17'!$F60*'Sep 17'!$I60</f>
        <v>137782</v>
      </c>
      <c r="L60" s="40" t="n">
        <f aca="false">'Sep 17'!$K60/$K$2</f>
        <v>0.0015382822922764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17'!$D61*$C$6*$C$2</f>
        <v>133936.4091711</v>
      </c>
      <c r="F61" s="36" t="n">
        <v>90628</v>
      </c>
      <c r="G61" s="73" t="n">
        <f aca="false">'Sep 17'!$E61/'Sep 17'!$F61</f>
        <v>1.47787007515448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17'!$F61*'Sep 17'!$I61</f>
        <v>90628</v>
      </c>
      <c r="L61" s="40" t="n">
        <f aca="false">'Sep 17'!$K61/$K$2</f>
        <v>0.00101182627327536</v>
      </c>
      <c r="M61" s="41"/>
    </row>
    <row r="62" customFormat="false" ht="26.2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17'!$D62*$C$6*$C$2</f>
        <v>133936.4091711</v>
      </c>
      <c r="F62" s="36" t="n">
        <v>61692</v>
      </c>
      <c r="G62" s="73" t="n">
        <f aca="false">'Sep 17'!$E62/'Sep 17'!$F62</f>
        <v>2.17104987958082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17'!$F62*'Sep 17'!$I62</f>
        <v>123384</v>
      </c>
      <c r="L62" s="40" t="n">
        <f aca="false">'Sep 17'!$K62/$K$2</f>
        <v>0.0013775342377831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17'!$D63*$C$6*$C$2</f>
        <v>133936.4091711</v>
      </c>
      <c r="F63" s="36" t="n">
        <v>134402</v>
      </c>
      <c r="G63" s="73" t="n">
        <f aca="false">'Sep 17'!$E63/'Sep 17'!$F63</f>
        <v>0.996535834073154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17'!$F63*'Sep 17'!$I63</f>
        <v>134402</v>
      </c>
      <c r="L63" s="40" t="n">
        <f aca="false">'Sep 17'!$K63/$K$2</f>
        <v>0.0015005459105437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1339364.091711</v>
      </c>
      <c r="F71" s="69"/>
      <c r="G71" s="69"/>
      <c r="H71" s="66"/>
      <c r="I71" s="66"/>
      <c r="J71" s="47"/>
      <c r="K71" s="49" t="n">
        <f aca="false">SUM(K53:K70)</f>
        <v>1397345</v>
      </c>
      <c r="L71" s="52" t="n">
        <f aca="false">'Sep 17'!$K71/$K$2</f>
        <v>0.0156008119326252</v>
      </c>
      <c r="M71" s="59"/>
    </row>
    <row r="72" customFormat="false" ht="1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17'!$D73*$C$6*$C$2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17'!$F73*'Sep 17'!$I73</f>
        <v>0</v>
      </c>
      <c r="L73" s="88" t="n">
        <f aca="false">'Sep 17'!$K73/$K$2</f>
        <v>0</v>
      </c>
      <c r="M73" s="54"/>
    </row>
    <row r="74" customFormat="false" ht="1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customFormat="false" ht="1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89568735.6552133</v>
      </c>
      <c r="L76" s="52" t="n">
        <f aca="false">'Sep 17'!$K76/$K$2</f>
        <v>1</v>
      </c>
      <c r="M76" s="66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P28" activeCellId="0" sqref="P28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44092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5.31</v>
      </c>
      <c r="D2" s="12"/>
      <c r="E2" s="13" t="n">
        <f aca="false">SUM(E26,E41,E51,E71,E28,E73)</f>
        <v>93386285.8021542</v>
      </c>
      <c r="F2" s="14"/>
      <c r="G2" s="15"/>
      <c r="H2" s="12"/>
      <c r="I2" s="12"/>
      <c r="J2" s="12"/>
      <c r="K2" s="13" t="n">
        <f aca="false">SUM(K26,K41,K51,K71,K28,K73)</f>
        <v>93554354.8120744</v>
      </c>
      <c r="L2" s="16" t="n">
        <f aca="false">SUM(L51,L71,L41,L26,L28,L73)</f>
        <v>1</v>
      </c>
      <c r="M2" s="17" t="n">
        <f aca="false">K2/$C$6</f>
        <v>5.31955278061952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17586883.46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16809197.6815687</v>
      </c>
      <c r="F4" s="14"/>
      <c r="G4" s="15"/>
      <c r="H4" s="12"/>
      <c r="I4" s="12"/>
      <c r="J4" s="12"/>
      <c r="K4" s="13" t="n">
        <f aca="false">SUM(K26,K28,K71)</f>
        <v>16994902.7937575</v>
      </c>
      <c r="L4" s="12"/>
      <c r="M4" s="17" t="n">
        <f aca="false">K4/$C$6</f>
        <v>0.966339649228421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0.9999993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17586883.46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0.0093333</v>
      </c>
      <c r="E9" s="36" t="n">
        <f aca="false">'Sep 18'!$D9*$C$6*$C$2</f>
        <v>871602.831399228</v>
      </c>
      <c r="F9" s="36" t="n">
        <v>504.399881866509</v>
      </c>
      <c r="G9" s="37" t="n">
        <f aca="false">'Sep 18'!$E9/'Sep 18'!$F9</f>
        <v>1727.99967393708</v>
      </c>
      <c r="H9" s="34" t="n">
        <v>1693</v>
      </c>
      <c r="I9" s="34" t="n">
        <v>1728</v>
      </c>
      <c r="J9" s="38" t="n">
        <f aca="false">I9-H9</f>
        <v>35</v>
      </c>
      <c r="K9" s="39" t="n">
        <f aca="false">'Sep 18'!$F9*'Sep 18'!$I9</f>
        <v>871602.995865328</v>
      </c>
      <c r="L9" s="40" t="n">
        <f aca="false">'Sep 18'!$K9/$K$2</f>
        <v>0.00931654114462276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0.009333</v>
      </c>
      <c r="E10" s="36" t="n">
        <f aca="false">'Sep 18'!$D10*$C$6*$C$2</f>
        <v>871574.815493876</v>
      </c>
      <c r="F10" s="36" t="n">
        <v>432.850259067358</v>
      </c>
      <c r="G10" s="37" t="n">
        <f aca="false">'Sep 18'!$E10/'Sep 18'!$F10</f>
        <v>2013.57119982281</v>
      </c>
      <c r="H10" s="34" t="n">
        <v>1930</v>
      </c>
      <c r="I10" s="34" t="n">
        <v>2014</v>
      </c>
      <c r="J10" s="38" t="n">
        <f aca="false">I10-H10</f>
        <v>84</v>
      </c>
      <c r="K10" s="39" t="n">
        <f aca="false">'Sep 18'!$F10*'Sep 18'!$I10</f>
        <v>871760.421761659</v>
      </c>
      <c r="L10" s="40" t="n">
        <f aca="false">'Sep 18'!$K10/$K$2</f>
        <v>0.00931822386582422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0.009333</v>
      </c>
      <c r="E11" s="36" t="n">
        <f aca="false">'Sep 18'!$D11*$C$6*$C$2</f>
        <v>871574.815493876</v>
      </c>
      <c r="F11" s="36" t="n">
        <v>75.1100159829515</v>
      </c>
      <c r="G11" s="37" t="n">
        <f aca="false">'Sep 18'!$E11/'Sep 18'!$F11</f>
        <v>11603.9759023844</v>
      </c>
      <c r="H11" s="34" t="n">
        <v>11262</v>
      </c>
      <c r="I11" s="34" t="n">
        <v>11604</v>
      </c>
      <c r="J11" s="38" t="n">
        <f aca="false">I11-H11</f>
        <v>342</v>
      </c>
      <c r="K11" s="39" t="n">
        <f aca="false">'Sep 18'!$F11*'Sep 18'!$I11</f>
        <v>871576.625466169</v>
      </c>
      <c r="L11" s="40" t="n">
        <f aca="false">'Sep 18'!$K11/$K$2</f>
        <v>0.00931625927213043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0.009333</v>
      </c>
      <c r="E12" s="36" t="n">
        <f aca="false">'Sep 18'!$D12*$C$6*$C$2</f>
        <v>871574.815493876</v>
      </c>
      <c r="F12" s="36" t="n">
        <v>193.38996049268</v>
      </c>
      <c r="G12" s="37" t="n">
        <f aca="false">'Sep 18'!$E12/'Sep 18'!$F12</f>
        <v>4506.8255522337</v>
      </c>
      <c r="H12" s="34" t="n">
        <v>4303</v>
      </c>
      <c r="I12" s="34" t="n">
        <v>4507</v>
      </c>
      <c r="J12" s="38" t="n">
        <f aca="false">I12-H12</f>
        <v>204</v>
      </c>
      <c r="K12" s="39" t="n">
        <f aca="false">'Sep 18'!$F12*'Sep 18'!$I12</f>
        <v>871608.551940509</v>
      </c>
      <c r="L12" s="40" t="n">
        <f aca="false">'Sep 18'!$K12/$K$2</f>
        <v>0.00931660053336198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0.009333</v>
      </c>
      <c r="E13" s="36" t="n">
        <f aca="false">'Sep 18'!$D13*$C$6*$C$2</f>
        <v>871574.815493876</v>
      </c>
      <c r="F13" s="36" t="n">
        <v>417</v>
      </c>
      <c r="G13" s="37" t="n">
        <f aca="false">'Sep 18'!$E13/'Sep 18'!$F13</f>
        <v>2090.10747120834</v>
      </c>
      <c r="H13" s="34" t="n">
        <v>2077</v>
      </c>
      <c r="I13" s="34" t="n">
        <v>2090</v>
      </c>
      <c r="J13" s="38" t="n">
        <f aca="false">I13-H13</f>
        <v>13</v>
      </c>
      <c r="K13" s="39" t="n">
        <f aca="false">'Sep 18'!$F13*'Sep 18'!$I13</f>
        <v>871530</v>
      </c>
      <c r="L13" s="40" t="n">
        <f aca="false">'Sep 18'!$K13/$K$2</f>
        <v>0.0093157608937678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0.009333</v>
      </c>
      <c r="E14" s="36" t="n">
        <f aca="false">'Sep 18'!$D14*$C$6*$C$2</f>
        <v>871574.815493876</v>
      </c>
      <c r="F14" s="36" t="n">
        <v>3015</v>
      </c>
      <c r="G14" s="37" t="n">
        <f aca="false">'Sep 18'!$E14/'Sep 18'!$F14</f>
        <v>289.079540793989</v>
      </c>
      <c r="H14" s="34" t="n">
        <v>275</v>
      </c>
      <c r="I14" s="34" t="n">
        <v>289</v>
      </c>
      <c r="J14" s="38" t="n">
        <f aca="false">I14-H14</f>
        <v>14</v>
      </c>
      <c r="K14" s="39" t="n">
        <f aca="false">'Sep 18'!$F14*'Sep 18'!$I14</f>
        <v>871335</v>
      </c>
      <c r="L14" s="40" t="n">
        <f aca="false">'Sep 18'!$K14/$K$2</f>
        <v>0.00931367654397572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0.009333</v>
      </c>
      <c r="E15" s="36" t="n">
        <f aca="false">'Sep 18'!$D15*$C$6*$C$2</f>
        <v>871574.815493876</v>
      </c>
      <c r="F15" s="36" t="n">
        <v>176.5</v>
      </c>
      <c r="G15" s="37" t="n">
        <f aca="false">'Sep 18'!$E15/'Sep 18'!$F15</f>
        <v>4938.10093764236</v>
      </c>
      <c r="H15" s="34" t="n">
        <v>4682</v>
      </c>
      <c r="I15" s="34" t="n">
        <v>4938</v>
      </c>
      <c r="J15" s="38" t="n">
        <f aca="false">I15-H15</f>
        <v>256</v>
      </c>
      <c r="K15" s="39" t="n">
        <f aca="false">'Sep 18'!$F15*'Sep 18'!$I15</f>
        <v>871557</v>
      </c>
      <c r="L15" s="40" t="n">
        <f aca="false">'Sep 18'!$K15/$K$2</f>
        <v>0.0093160494960467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0.009333</v>
      </c>
      <c r="E16" s="36" t="n">
        <f aca="false">'Sep 18'!$D16*$C$6*$C$2</f>
        <v>871574.815493876</v>
      </c>
      <c r="F16" s="36" t="n">
        <v>274.959838002025</v>
      </c>
      <c r="G16" s="37" t="n">
        <f aca="false">'Sep 18'!$E16/'Sep 18'!$F16</f>
        <v>3169.82589830976</v>
      </c>
      <c r="H16" s="34" t="n">
        <v>2963</v>
      </c>
      <c r="I16" s="34" t="n">
        <v>3170</v>
      </c>
      <c r="J16" s="38" t="n">
        <f aca="false">I16-H16</f>
        <v>207</v>
      </c>
      <c r="K16" s="39" t="n">
        <f aca="false">'Sep 18'!$F16*'Sep 18'!$I16</f>
        <v>871622.686466419</v>
      </c>
      <c r="L16" s="40" t="n">
        <f aca="false">'Sep 18'!$K16/$K$2</f>
        <v>0.00931675161693194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0.009333</v>
      </c>
      <c r="E17" s="36" t="n">
        <f aca="false">'Sep 18'!$D17*$C$6*$C$2</f>
        <v>871574.815493876</v>
      </c>
      <c r="F17" s="36" t="n">
        <v>77</v>
      </c>
      <c r="G17" s="37" t="n">
        <f aca="false">'Sep 18'!$E17/'Sep 18'!$F17</f>
        <v>11319.1534479724</v>
      </c>
      <c r="H17" s="34" t="n">
        <v>11006</v>
      </c>
      <c r="I17" s="34" t="n">
        <v>11319</v>
      </c>
      <c r="J17" s="38" t="n">
        <f aca="false">I17-H17</f>
        <v>313</v>
      </c>
      <c r="K17" s="39" t="n">
        <f aca="false">'Sep 18'!$F17*'Sep 18'!$I17</f>
        <v>871563</v>
      </c>
      <c r="L17" s="40" t="n">
        <f aca="false">'Sep 18'!$K17/$K$2</f>
        <v>0.00931611362988645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0.009333</v>
      </c>
      <c r="E18" s="36" t="n">
        <f aca="false">'Sep 18'!$D18*$C$6*$C$2</f>
        <v>871574.815493876</v>
      </c>
      <c r="F18" s="36" t="n">
        <v>111.5</v>
      </c>
      <c r="G18" s="37" t="n">
        <f aca="false">'Sep 18'!$E18/'Sep 18'!$F18</f>
        <v>7816.81448873431</v>
      </c>
      <c r="H18" s="34" t="n">
        <v>7538</v>
      </c>
      <c r="I18" s="34" t="n">
        <v>7817</v>
      </c>
      <c r="J18" s="38" t="n">
        <f aca="false">I18-H18</f>
        <v>279</v>
      </c>
      <c r="K18" s="39" t="n">
        <f aca="false">'Sep 18'!$F18*'Sep 18'!$I18</f>
        <v>871595.5</v>
      </c>
      <c r="L18" s="40" t="n">
        <f aca="false">'Sep 18'!$K18/$K$2</f>
        <v>0.00931646102151847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0.004667</v>
      </c>
      <c r="E19" s="36" t="n">
        <f aca="false">'Sep 18'!$D19*$C$6*$C$2</f>
        <v>435834.100922524</v>
      </c>
      <c r="F19" s="36" t="n">
        <v>17.3000039979211</v>
      </c>
      <c r="G19" s="37" t="n">
        <f aca="false">'Sep 18'!$E19/'Sep 18'!$F19</f>
        <v>25192.7167747994</v>
      </c>
      <c r="H19" s="34" t="n">
        <v>25013</v>
      </c>
      <c r="I19" s="34" t="n">
        <v>25193</v>
      </c>
      <c r="J19" s="38" t="n">
        <f aca="false">I19-H19</f>
        <v>180</v>
      </c>
      <c r="K19" s="39" t="n">
        <f aca="false">'Sep 18'!$F19*'Sep 18'!$I19</f>
        <v>435839.000719626</v>
      </c>
      <c r="L19" s="40" t="n">
        <f aca="false">'Sep 18'!$K19/$K$2</f>
        <v>0.00465867143859962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0.009333</v>
      </c>
      <c r="E20" s="36" t="n">
        <f aca="false">'Sep 18'!$D20*$C$6*$C$2</f>
        <v>871574.815493876</v>
      </c>
      <c r="F20" s="36" t="n">
        <v>980.150421179302</v>
      </c>
      <c r="G20" s="37" t="n">
        <f aca="false">'Sep 18'!$E20/'Sep 18'!$F20</f>
        <v>889.225568505302</v>
      </c>
      <c r="H20" s="34" t="n">
        <v>831</v>
      </c>
      <c r="I20" s="34" t="n">
        <v>889</v>
      </c>
      <c r="J20" s="38" t="n">
        <f aca="false">I20-H20</f>
        <v>58</v>
      </c>
      <c r="K20" s="39" t="n">
        <f aca="false">'Sep 18'!$F20*'Sep 18'!$I20</f>
        <v>871353.724428399</v>
      </c>
      <c r="L20" s="40" t="n">
        <f aca="false">'Sep 18'!$K20/$K$2</f>
        <v>0.00931387668889081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0.009333</v>
      </c>
      <c r="E21" s="36" t="n">
        <f aca="false">'Sep 18'!$D21*$C$6*$C$2</f>
        <v>871574.815493876</v>
      </c>
      <c r="F21" s="36" t="n">
        <v>1225.36930091185</v>
      </c>
      <c r="G21" s="37" t="n">
        <f aca="false">'Sep 18'!$E21/'Sep 18'!$F21</f>
        <v>711.275217067458</v>
      </c>
      <c r="H21" s="34" t="n">
        <v>658</v>
      </c>
      <c r="I21" s="34" t="n">
        <v>711</v>
      </c>
      <c r="J21" s="38" t="n">
        <f aca="false">I21-H21</f>
        <v>53</v>
      </c>
      <c r="K21" s="39" t="n">
        <f aca="false">'Sep 18'!$F21*'Sep 18'!$I21</f>
        <v>871237.572948325</v>
      </c>
      <c r="L21" s="40" t="n">
        <f aca="false">'Sep 18'!$K21/$K$2</f>
        <v>0.00931263514882239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101</v>
      </c>
      <c r="D22" s="35" t="n">
        <v>0.009333</v>
      </c>
      <c r="E22" s="36" t="n">
        <f aca="false">'Sep 18'!$D22*$C$6*$C$2</f>
        <v>871574.815493876</v>
      </c>
      <c r="F22" s="36" t="n">
        <v>159.75004770082</v>
      </c>
      <c r="G22" s="37" t="n">
        <f aca="false">'Sep 18'!$E22/'Sep 18'!$F22</f>
        <v>5455.86576052961</v>
      </c>
      <c r="H22" s="34" t="n">
        <v>5241</v>
      </c>
      <c r="I22" s="34" t="n">
        <v>5456</v>
      </c>
      <c r="J22" s="38" t="n">
        <f aca="false">I22-H22</f>
        <v>215</v>
      </c>
      <c r="K22" s="39" t="n">
        <f aca="false">'Sep 18'!$F22*'Sep 18'!$I22</f>
        <v>871596.260255674</v>
      </c>
      <c r="L22" s="40" t="n">
        <f aca="false">'Sep 18'!$K22/$K$2</f>
        <v>0.00931646914787106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107</v>
      </c>
      <c r="D23" s="35" t="n">
        <v>0.009333</v>
      </c>
      <c r="E23" s="36" t="n">
        <f aca="false">'Sep 18'!$D23*$C$6*$C$2</f>
        <v>871574.815493876</v>
      </c>
      <c r="F23" s="36" t="n">
        <v>244.080071706005</v>
      </c>
      <c r="G23" s="37" t="n">
        <f aca="false">'Sep 18'!$E23/'Sep 18'!$F23</f>
        <v>3570.85611046399</v>
      </c>
      <c r="H23" s="34" t="n">
        <v>3347</v>
      </c>
      <c r="I23" s="34" t="n">
        <v>3571</v>
      </c>
      <c r="J23" s="38" t="n">
        <f aca="false">I23-H23</f>
        <v>224</v>
      </c>
      <c r="K23" s="39" t="n">
        <f aca="false">'Sep 18'!$F23*'Sep 18'!$I23</f>
        <v>871609.936062144</v>
      </c>
      <c r="L23" s="40" t="n">
        <f aca="false">'Sep 18'!$K23/$K$2</f>
        <v>0.00931661532820117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0.004667</v>
      </c>
      <c r="E24" s="36" t="n">
        <f aca="false">'Sep 18'!$D24*$C$6*$C$2</f>
        <v>435834.100922524</v>
      </c>
      <c r="F24" s="36" t="n">
        <v>32.9899655304481</v>
      </c>
      <c r="G24" s="37" t="n">
        <f aca="false">'Sep 18'!$E24/'Sep 18'!$F24</f>
        <v>13211.1111337861</v>
      </c>
      <c r="H24" s="34" t="n">
        <v>13055</v>
      </c>
      <c r="I24" s="34" t="n">
        <v>13211</v>
      </c>
      <c r="J24" s="38" t="n">
        <f aca="false">I24-H24</f>
        <v>156</v>
      </c>
      <c r="K24" s="39" t="n">
        <f aca="false">'Sep 18'!$F24*'Sep 18'!$I24</f>
        <v>435830.43462275</v>
      </c>
      <c r="L24" s="40" t="n">
        <f aca="false">'Sep 18'!$K24/$K$2</f>
        <v>0.00465857987581889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0.1399963</v>
      </c>
      <c r="E26" s="49" t="n">
        <f aca="false">'Sep 18'!$D26*$C$6*$C$2</f>
        <v>13073743.6346647</v>
      </c>
      <c r="F26" s="50"/>
      <c r="G26" s="50"/>
      <c r="H26" s="47"/>
      <c r="I26" s="47"/>
      <c r="J26" s="51"/>
      <c r="K26" s="49" t="n">
        <f aca="false">SUM(K9:K25)</f>
        <v>13073218.710537</v>
      </c>
      <c r="L26" s="52" t="n">
        <f aca="false">'Sep 18'!$K26/$K$2</f>
        <v>0.13973928564627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18'!$D28*$C$6*$C$2</f>
        <v>2334658.779315</v>
      </c>
      <c r="F28" s="50" t="n">
        <v>18.6400006644353</v>
      </c>
      <c r="G28" s="57" t="n">
        <f aca="false">'Sep 18'!$E28/'Sep 18'!$F28</f>
        <v>125249.93004799</v>
      </c>
      <c r="H28" s="54" t="n">
        <v>120403</v>
      </c>
      <c r="I28" s="54" t="n">
        <v>125250</v>
      </c>
      <c r="J28" s="58" t="n">
        <f aca="false">I28-H28</f>
        <v>4847</v>
      </c>
      <c r="K28" s="59" t="n">
        <f aca="false">'Sep 18'!$F28*'Sep 18'!$I28</f>
        <v>2334660.08322052</v>
      </c>
      <c r="L28" s="52" t="n">
        <f aca="false">'Sep 18'!$K28/$K$2</f>
        <v>0.0249551192770259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customFormat="false" ht="26.2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0.032</v>
      </c>
      <c r="E30" s="36" t="n">
        <f aca="false">'Sep 18'!$D30*$C$6*$C$2</f>
        <v>2988363.2375232</v>
      </c>
      <c r="F30" s="36" t="n">
        <v>159937.5</v>
      </c>
      <c r="G30" s="37" t="n">
        <f aca="false">'Sep 18'!$E30/'Sep 18'!$F30</f>
        <v>18.6845688942443</v>
      </c>
      <c r="H30" s="34" t="n">
        <v>18</v>
      </c>
      <c r="I30" s="34" t="n">
        <v>19</v>
      </c>
      <c r="J30" s="38" t="n">
        <f aca="false">I30-H30</f>
        <v>1</v>
      </c>
      <c r="K30" s="39" t="n">
        <f aca="false">'Sep 18'!$F30*'Sep 18'!$I30</f>
        <v>3038812.5</v>
      </c>
      <c r="L30" s="40" t="n">
        <f aca="false">'Sep 18'!$K30/$K$2</f>
        <v>0.0324817856539565</v>
      </c>
      <c r="M30" s="62"/>
    </row>
    <row r="31" customFormat="false" ht="26.2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0.032</v>
      </c>
      <c r="E31" s="36" t="n">
        <f aca="false">'Sep 18'!$D31*$C$6*$C$2</f>
        <v>2988363.2375232</v>
      </c>
      <c r="F31" s="36" t="n">
        <v>223112.538461538</v>
      </c>
      <c r="G31" s="37" t="n">
        <f aca="false">'Sep 18'!$E31/'Sep 18'!$F31</f>
        <v>13.3939726477468</v>
      </c>
      <c r="H31" s="34" t="n">
        <v>13</v>
      </c>
      <c r="I31" s="34" t="n">
        <v>13</v>
      </c>
      <c r="J31" s="38" t="n">
        <f aca="false">I31-H31</f>
        <v>0</v>
      </c>
      <c r="K31" s="39" t="n">
        <f aca="false">'Sep 18'!$F31*'Sep 18'!$I31</f>
        <v>2900462.99999999</v>
      </c>
      <c r="L31" s="40" t="n">
        <f aca="false">'Sep 18'!$K31/$K$2</f>
        <v>0.0310029715434011</v>
      </c>
      <c r="M31" s="62"/>
    </row>
    <row r="32" customFormat="false" ht="26.2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0.032</v>
      </c>
      <c r="E32" s="36" t="n">
        <f aca="false">'Sep 18'!$D32*$C$6*$C$2</f>
        <v>2988363.2375232</v>
      </c>
      <c r="F32" s="36" t="n">
        <v>176712.375</v>
      </c>
      <c r="G32" s="37" t="n">
        <f aca="false">'Sep 18'!$E32/'Sep 18'!$F32</f>
        <v>16.9108883151121</v>
      </c>
      <c r="H32" s="34" t="n">
        <v>16</v>
      </c>
      <c r="I32" s="34" t="n">
        <v>17</v>
      </c>
      <c r="J32" s="38" t="n">
        <f aca="false">I32-H32</f>
        <v>1</v>
      </c>
      <c r="K32" s="39" t="n">
        <f aca="false">'Sep 18'!$F32*'Sep 18'!$I32</f>
        <v>3004110.375</v>
      </c>
      <c r="L32" s="40" t="n">
        <f aca="false">'Sep 18'!$K32/$K$2</f>
        <v>0.0321108555666324</v>
      </c>
      <c r="M32" s="62"/>
    </row>
    <row r="33" customFormat="false" ht="26.2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0.032</v>
      </c>
      <c r="E33" s="36" t="n">
        <f aca="false">'Sep 18'!$D33*$C$6*$C$2</f>
        <v>2988363.2375232</v>
      </c>
      <c r="F33" s="36" t="n">
        <v>126004.782608696</v>
      </c>
      <c r="G33" s="37" t="n">
        <f aca="false">'Sep 18'!$E33/'Sep 18'!$F33</f>
        <v>23.7162683483489</v>
      </c>
      <c r="H33" s="34" t="n">
        <v>23</v>
      </c>
      <c r="I33" s="34" t="n">
        <v>24</v>
      </c>
      <c r="J33" s="38" t="n">
        <f aca="false">I33-H33</f>
        <v>1</v>
      </c>
      <c r="K33" s="39" t="n">
        <f aca="false">'Sep 18'!$F33*'Sep 18'!$I33</f>
        <v>3024114.7826087</v>
      </c>
      <c r="L33" s="40" t="n">
        <f aca="false">'Sep 18'!$K33/$K$2</f>
        <v>0.0323246821452976</v>
      </c>
      <c r="M33" s="62"/>
    </row>
    <row r="34" customFormat="false" ht="26.2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0.032</v>
      </c>
      <c r="E34" s="36" t="n">
        <f aca="false">'Sep 18'!$D34*$C$6*$C$2</f>
        <v>2988363.2375232</v>
      </c>
      <c r="F34" s="36" t="n">
        <v>139500</v>
      </c>
      <c r="G34" s="37" t="n">
        <f aca="false">'Sep 18'!$E34/'Sep 18'!$F34</f>
        <v>21.4219586919226</v>
      </c>
      <c r="H34" s="34" t="n">
        <v>20</v>
      </c>
      <c r="I34" s="34" t="n">
        <v>21</v>
      </c>
      <c r="J34" s="38" t="n">
        <f aca="false">I34-H34</f>
        <v>1</v>
      </c>
      <c r="K34" s="39" t="n">
        <f aca="false">'Sep 18'!$F34*'Sep 18'!$I34</f>
        <v>2929500</v>
      </c>
      <c r="L34" s="40" t="n">
        <f aca="false">'Sep 18'!$K34/$K$2</f>
        <v>0.0313133472609007</v>
      </c>
      <c r="M34" s="62"/>
    </row>
    <row r="35" customFormat="false" ht="26.2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0.032</v>
      </c>
      <c r="E35" s="36" t="n">
        <f aca="false">'Sep 18'!$D35*$C$6*$C$2</f>
        <v>2988363.2375232</v>
      </c>
      <c r="F35" s="36" t="n">
        <v>220925</v>
      </c>
      <c r="G35" s="37" t="n">
        <f aca="false">'Sep 18'!$E35/'Sep 18'!$F35</f>
        <v>13.5265960734331</v>
      </c>
      <c r="H35" s="34" t="n">
        <v>13</v>
      </c>
      <c r="I35" s="34" t="n">
        <v>14</v>
      </c>
      <c r="J35" s="38" t="n">
        <f aca="false">I35-H35</f>
        <v>1</v>
      </c>
      <c r="K35" s="39" t="n">
        <f aca="false">'Sep 18'!$F35*'Sep 18'!$I35</f>
        <v>3092950</v>
      </c>
      <c r="L35" s="40" t="n">
        <f aca="false">'Sep 18'!$K35/$K$2</f>
        <v>0.0330604599455889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0.032</v>
      </c>
      <c r="E36" s="36" t="n">
        <f aca="false">'Sep 18'!$D36*$C$6*$C$2</f>
        <v>2988363.2375232</v>
      </c>
      <c r="F36" s="36" t="n">
        <v>96263.1333333333</v>
      </c>
      <c r="G36" s="37" t="n">
        <f aca="false">'Sep 18'!$E36/'Sep 18'!$F36</f>
        <v>31.0436938217594</v>
      </c>
      <c r="H36" s="34" t="n">
        <v>30</v>
      </c>
      <c r="I36" s="34" t="n">
        <v>31</v>
      </c>
      <c r="J36" s="38" t="n">
        <f aca="false">I36-H36</f>
        <v>1</v>
      </c>
      <c r="K36" s="39" t="n">
        <f aca="false">'Sep 18'!$F36*'Sep 18'!$I36</f>
        <v>2984157.13333333</v>
      </c>
      <c r="L36" s="40" t="n">
        <f aca="false">'Sep 18'!$K36/$K$2</f>
        <v>0.031897575899355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0.032</v>
      </c>
      <c r="E37" s="36" t="n">
        <f aca="false">'Sep 18'!$D37*$C$6*$C$2</f>
        <v>2988363.2375232</v>
      </c>
      <c r="F37" s="36" t="n">
        <v>115379.6</v>
      </c>
      <c r="G37" s="37" t="n">
        <f aca="false">'Sep 18'!$E37/'Sep 18'!$F37</f>
        <v>25.9002738571047</v>
      </c>
      <c r="H37" s="34" t="n">
        <v>25</v>
      </c>
      <c r="I37" s="34" t="n">
        <v>26</v>
      </c>
      <c r="J37" s="38" t="n">
        <f aca="false">I37-H37</f>
        <v>1</v>
      </c>
      <c r="K37" s="39" t="n">
        <f aca="false">'Sep 18'!$F37*'Sep 18'!$I37</f>
        <v>2999869.6</v>
      </c>
      <c r="L37" s="40" t="n">
        <f aca="false">'Sep 18'!$K37/$K$2</f>
        <v>0.0320655260359171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0.032</v>
      </c>
      <c r="E38" s="36" t="n">
        <f aca="false">'Sep 18'!$D38*$C$6*$C$2</f>
        <v>2988363.2375232</v>
      </c>
      <c r="F38" s="36" t="n">
        <v>113862.08</v>
      </c>
      <c r="G38" s="37" t="n">
        <f aca="false">'Sep 18'!$E38/'Sep 18'!$F38</f>
        <v>26.2454650180569</v>
      </c>
      <c r="H38" s="34" t="n">
        <v>25</v>
      </c>
      <c r="I38" s="34" t="n">
        <v>26</v>
      </c>
      <c r="J38" s="38" t="n">
        <f aca="false">I38-H38</f>
        <v>1</v>
      </c>
      <c r="K38" s="39" t="n">
        <f aca="false">'Sep 18'!$F38*'Sep 18'!$I38</f>
        <v>2960414.08</v>
      </c>
      <c r="L38" s="40" t="n">
        <f aca="false">'Sep 18'!$K38/$K$2</f>
        <v>0.0316437870363884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0.032</v>
      </c>
      <c r="E39" s="36" t="n">
        <f aca="false">'Sep 18'!$D39*$C$6*$C$2</f>
        <v>2988363.2375232</v>
      </c>
      <c r="F39" s="36" t="n">
        <v>134115.761904762</v>
      </c>
      <c r="G39" s="37" t="n">
        <f aca="false">'Sep 18'!$E39/'Sep 18'!$F39</f>
        <v>22.2819689131341</v>
      </c>
      <c r="H39" s="34" t="n">
        <v>21</v>
      </c>
      <c r="I39" s="34" t="n">
        <v>22</v>
      </c>
      <c r="J39" s="38" t="n">
        <f aca="false">I39-H39</f>
        <v>1</v>
      </c>
      <c r="K39" s="39" t="n">
        <f aca="false">'Sep 18'!$F39*'Sep 18'!$I39</f>
        <v>2950546.76190476</v>
      </c>
      <c r="L39" s="40" t="n">
        <f aca="false">'Sep 18'!$K39/$K$2</f>
        <v>0.031538315536798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0.32</v>
      </c>
      <c r="E41" s="67" t="n">
        <f aca="false">'Sep 18'!$D41*$C$6*$C$2</f>
        <v>29883632.375232</v>
      </c>
      <c r="F41" s="68"/>
      <c r="G41" s="69"/>
      <c r="H41" s="54"/>
      <c r="I41" s="54"/>
      <c r="J41" s="58"/>
      <c r="K41" s="67" t="n">
        <f aca="false">SUM(K30:K40)</f>
        <v>29884938.2328468</v>
      </c>
      <c r="L41" s="70" t="n">
        <f aca="false">'Sep 18'!$K41/$K$2</f>
        <v>0.319439306624236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customFormat="fals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18'!$D43*$C$6*$C$2</f>
        <v>6670493.67790765</v>
      </c>
      <c r="F43" s="36" t="n">
        <v>416325</v>
      </c>
      <c r="G43" s="37" t="n">
        <f aca="false">'Sep 18'!$E43/'Sep 18'!$F43</f>
        <v>16.0223231319466</v>
      </c>
      <c r="H43" s="34" t="n">
        <v>15</v>
      </c>
      <c r="I43" s="34" t="n">
        <v>16</v>
      </c>
      <c r="J43" s="38" t="n">
        <f aca="false">I43-H43</f>
        <v>1</v>
      </c>
      <c r="K43" s="39" t="n">
        <f aca="false">'Sep 18'!$F43*'Sep 18'!$I43</f>
        <v>6661200</v>
      </c>
      <c r="L43" s="40" t="n">
        <f aca="false">'Sep 18'!$K43/$K$2</f>
        <v>0.0712013888971877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18'!$D44*$C$6*$C$2</f>
        <v>6670493.67790765</v>
      </c>
      <c r="F44" s="36" t="n">
        <v>249331.576923077</v>
      </c>
      <c r="G44" s="37" t="n">
        <f aca="false">'Sep 18'!$E44/'Sep 18'!$F44</f>
        <v>26.753505353097</v>
      </c>
      <c r="H44" s="34" t="n">
        <v>26</v>
      </c>
      <c r="I44" s="34" t="n">
        <v>27</v>
      </c>
      <c r="J44" s="38" t="n">
        <f aca="false">I44-H44</f>
        <v>1</v>
      </c>
      <c r="K44" s="39" t="n">
        <f aca="false">'Sep 18'!$F44*'Sep 18'!$I44</f>
        <v>6731952.57692308</v>
      </c>
      <c r="L44" s="40" t="n">
        <f aca="false">'Sep 18'!$K44/$K$2</f>
        <v>0.0719576613023067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18'!$D45*$C$6*$C$2</f>
        <v>6670493.67790765</v>
      </c>
      <c r="F45" s="36" t="n">
        <v>416322.6</v>
      </c>
      <c r="G45" s="37" t="n">
        <f aca="false">'Sep 18'!$E45/'Sep 18'!$F45</f>
        <v>16.022415496799</v>
      </c>
      <c r="H45" s="34" t="n">
        <v>15</v>
      </c>
      <c r="I45" s="34" t="n">
        <v>16</v>
      </c>
      <c r="J45" s="38" t="n">
        <f aca="false">I45-H45</f>
        <v>1</v>
      </c>
      <c r="K45" s="39" t="n">
        <f aca="false">'Sep 18'!$F45*'Sep 18'!$I45</f>
        <v>6661161.6</v>
      </c>
      <c r="L45" s="40" t="n">
        <f aca="false">'Sep 18'!$K45/$K$2</f>
        <v>0.0712009784406133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18'!$D46*$C$6*$C$2</f>
        <v>6670493.67790765</v>
      </c>
      <c r="F46" s="36" t="n">
        <v>249816.730769231</v>
      </c>
      <c r="G46" s="37" t="n">
        <f aca="false">'Sep 18'!$E46/'Sep 18'!$F46</f>
        <v>26.7015490010136</v>
      </c>
      <c r="H46" s="34" t="n">
        <v>26</v>
      </c>
      <c r="I46" s="34" t="n">
        <v>27</v>
      </c>
      <c r="J46" s="38" t="n">
        <f aca="false">I46-H46</f>
        <v>1</v>
      </c>
      <c r="K46" s="39" t="n">
        <f aca="false">'Sep 18'!$F46*'Sep 18'!$I46</f>
        <v>6745051.73076924</v>
      </c>
      <c r="L46" s="40" t="n">
        <f aca="false">'Sep 18'!$K46/$K$2</f>
        <v>0.072097677807925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56</v>
      </c>
      <c r="C47" s="34" t="s">
        <v>57</v>
      </c>
      <c r="D47" s="35" t="n">
        <v>0.071429</v>
      </c>
      <c r="E47" s="36" t="n">
        <f aca="false">'Sep 18'!$D47*$C$6*$C$2</f>
        <v>6670493.67790765</v>
      </c>
      <c r="F47" s="36" t="n">
        <v>162174.85</v>
      </c>
      <c r="G47" s="37" t="n">
        <f aca="false">'Sep 18'!$E47/'Sep 18'!$F47</f>
        <v>41.1314928172133</v>
      </c>
      <c r="H47" s="34" t="n">
        <v>40</v>
      </c>
      <c r="I47" s="34" t="n">
        <v>41</v>
      </c>
      <c r="J47" s="38" t="n">
        <f aca="false">I47-H47</f>
        <v>1</v>
      </c>
      <c r="K47" s="39" t="n">
        <f aca="false">'Sep 18'!$F47*'Sep 18'!$I47</f>
        <v>6649168.85</v>
      </c>
      <c r="L47" s="40" t="n">
        <f aca="false">'Sep 18'!$K47/$K$2</f>
        <v>0.0710727882561576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18'!$D48*$C$6*$C$2</f>
        <v>6670493.67790765</v>
      </c>
      <c r="F48" s="36" t="n">
        <v>179863.027777778</v>
      </c>
      <c r="G48" s="37" t="n">
        <f aca="false">'Sep 18'!$E48/'Sep 18'!$F48</f>
        <v>37.086519449395</v>
      </c>
      <c r="H48" s="34" t="n">
        <v>36</v>
      </c>
      <c r="I48" s="34" t="n">
        <v>37</v>
      </c>
      <c r="J48" s="38" t="n">
        <f aca="false">I48-H48</f>
        <v>1</v>
      </c>
      <c r="K48" s="39" t="n">
        <f aca="false">'Sep 18'!$F48*'Sep 18'!$I48</f>
        <v>6654932.02777779</v>
      </c>
      <c r="L48" s="40" t="n">
        <f aca="false">'Sep 18'!$K48/$K$2</f>
        <v>0.0711343907095053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18'!$D49*$C$6*$C$2</f>
        <v>6670493.67790765</v>
      </c>
      <c r="F49" s="36" t="n">
        <v>730116.333333333</v>
      </c>
      <c r="G49" s="37" t="n">
        <f aca="false">'Sep 18'!$E49/'Sep 18'!$F49</f>
        <v>9.13620661991443</v>
      </c>
      <c r="H49" s="34" t="n">
        <v>9</v>
      </c>
      <c r="I49" s="34" t="n">
        <v>9</v>
      </c>
      <c r="J49" s="38" t="n">
        <f aca="false">I49-H49</f>
        <v>0</v>
      </c>
      <c r="K49" s="39" t="n">
        <f aca="false">'Sep 18'!$F49*'Sep 18'!$I49</f>
        <v>6571047</v>
      </c>
      <c r="L49" s="40" t="n">
        <f aca="false">'Sep 18'!$K49/$K$2</f>
        <v>0.0702377458879329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18'!$D51*$C$6*$C$2</f>
        <v>46693455.7453535</v>
      </c>
      <c r="F51" s="69"/>
      <c r="G51" s="69"/>
      <c r="H51" s="54"/>
      <c r="I51" s="54"/>
      <c r="J51" s="58"/>
      <c r="K51" s="49" t="n">
        <f aca="false">SUM(K43:K50)</f>
        <v>46674513.7854701</v>
      </c>
      <c r="L51" s="72" t="n">
        <f aca="false">'Sep 18'!$K51/$K$2</f>
        <v>0.498902631301629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18'!$D54*$C$6*$C$2</f>
        <v>140079.5267589</v>
      </c>
      <c r="F54" s="36" t="n">
        <v>44078.6666666667</v>
      </c>
      <c r="G54" s="73" t="n">
        <f aca="false">'Sep 18'!$E54/'Sep 18'!$F54</f>
        <v>3.17794382979446</v>
      </c>
      <c r="H54" s="34" t="n">
        <v>3</v>
      </c>
      <c r="I54" s="34" t="n">
        <v>3</v>
      </c>
      <c r="J54" s="38" t="n">
        <f aca="false">I54-H54</f>
        <v>0</v>
      </c>
      <c r="K54" s="39" t="n">
        <f aca="false">'Sep 18'!$F54*'Sep 18'!$I54</f>
        <v>132236</v>
      </c>
      <c r="L54" s="40" t="n">
        <f aca="false">'Sep 18'!$K54/$K$2</f>
        <v>0.00141346707233059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18'!$D55*$C$6*$C$2</f>
        <v>140079.5267589</v>
      </c>
      <c r="F55" s="36" t="n">
        <v>170608</v>
      </c>
      <c r="G55" s="73" t="n">
        <f aca="false">'Sep 18'!$E55/'Sep 18'!$F55</f>
        <v>0.821060716724304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18'!$F55*'Sep 18'!$I55</f>
        <v>170608</v>
      </c>
      <c r="L55" s="40" t="n">
        <f aca="false">'Sep 18'!$K55/$K$2</f>
        <v>0.00182362435551724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18'!$D56*$C$6*$C$2</f>
        <v>140079.5267589</v>
      </c>
      <c r="F56" s="36" t="n">
        <v>89999</v>
      </c>
      <c r="G56" s="73" t="n">
        <f aca="false">'Sep 18'!$E56/'Sep 18'!$F56</f>
        <v>1.55645648017089</v>
      </c>
      <c r="H56" s="34" t="n">
        <v>1</v>
      </c>
      <c r="I56" s="34" t="n">
        <v>2</v>
      </c>
      <c r="J56" s="38" t="n">
        <f aca="false">I56-H56</f>
        <v>1</v>
      </c>
      <c r="K56" s="39" t="n">
        <f aca="false">'Sep 18'!$F56*'Sep 18'!$I56</f>
        <v>179998</v>
      </c>
      <c r="L56" s="40" t="n">
        <f aca="false">'Sep 18'!$K56/$K$2</f>
        <v>0.00192399381473548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18'!$D57*$C$6*$C$2</f>
        <v>140079.5267589</v>
      </c>
      <c r="F57" s="36" t="n">
        <v>235832</v>
      </c>
      <c r="G57" s="73" t="n">
        <f aca="false">'Sep 18'!$E57/'Sep 18'!$F57</f>
        <v>0.593980150102191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18'!$F57*'Sep 18'!$I57</f>
        <v>235832</v>
      </c>
      <c r="L57" s="40" t="n">
        <f aca="false">'Sep 18'!$K57/$K$2</f>
        <v>0.00252080194955888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18'!$D58*$C$6*$C$2</f>
        <v>140079.5267589</v>
      </c>
      <c r="F58" s="36" t="n">
        <v>47532.3333333333</v>
      </c>
      <c r="G58" s="73" t="n">
        <f aca="false">'Sep 18'!$E58/'Sep 18'!$F58</f>
        <v>2.94703661561394</v>
      </c>
      <c r="H58" s="34" t="n">
        <v>3</v>
      </c>
      <c r="I58" s="34" t="n">
        <v>3</v>
      </c>
      <c r="J58" s="38" t="n">
        <f aca="false">I58-H58</f>
        <v>0</v>
      </c>
      <c r="K58" s="39" t="n">
        <f aca="false">'Sep 18'!$F58*'Sep 18'!$I58</f>
        <v>142597</v>
      </c>
      <c r="L58" s="40" t="n">
        <f aca="false">'Sep 18'!$K58/$K$2</f>
        <v>0.00152421552461603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18'!$D59*$C$6*$C$2</f>
        <v>140079.5267589</v>
      </c>
      <c r="F59" s="36" t="n">
        <v>47325</v>
      </c>
      <c r="G59" s="73" t="n">
        <f aca="false">'Sep 18'!$E59/'Sep 18'!$F59</f>
        <v>2.95994773922662</v>
      </c>
      <c r="H59" s="34" t="n">
        <v>3</v>
      </c>
      <c r="I59" s="34" t="n">
        <v>3</v>
      </c>
      <c r="J59" s="38" t="n">
        <f aca="false">I59-H59</f>
        <v>0</v>
      </c>
      <c r="K59" s="39" t="n">
        <f aca="false">'Sep 18'!$F59*'Sep 18'!$I59</f>
        <v>141975</v>
      </c>
      <c r="L59" s="40" t="n">
        <f aca="false">'Sep 18'!$K59/$K$2</f>
        <v>0.00151756698322798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18'!$D60*$C$6*$C$2</f>
        <v>140079.5267589</v>
      </c>
      <c r="F60" s="36" t="n">
        <v>12672.3636363636</v>
      </c>
      <c r="G60" s="73" t="n">
        <f aca="false">'Sep 18'!$E60/'Sep 18'!$F60</f>
        <v>11.0539383794937</v>
      </c>
      <c r="H60" s="34" t="n">
        <v>11</v>
      </c>
      <c r="I60" s="34" t="n">
        <v>11</v>
      </c>
      <c r="J60" s="38" t="n">
        <f aca="false">I60-H60</f>
        <v>0</v>
      </c>
      <c r="K60" s="39" t="n">
        <f aca="false">'Sep 18'!$F60*'Sep 18'!$I60</f>
        <v>139396</v>
      </c>
      <c r="L60" s="40" t="n">
        <f aca="false">'Sep 18'!$K60/$K$2</f>
        <v>0.00149000012110616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18'!$D61*$C$6*$C$2</f>
        <v>140079.5267589</v>
      </c>
      <c r="F61" s="36" t="n">
        <v>90991</v>
      </c>
      <c r="G61" s="73" t="n">
        <f aca="false">'Sep 18'!$E61/'Sep 18'!$F61</f>
        <v>1.53948771591586</v>
      </c>
      <c r="H61" s="34" t="n">
        <v>1</v>
      </c>
      <c r="I61" s="34" t="n">
        <v>2</v>
      </c>
      <c r="J61" s="38" t="n">
        <f aca="false">I61-H61</f>
        <v>1</v>
      </c>
      <c r="K61" s="39" t="n">
        <f aca="false">'Sep 18'!$F61*'Sep 18'!$I61</f>
        <v>181982</v>
      </c>
      <c r="L61" s="40" t="n">
        <f aca="false">'Sep 18'!$K61/$K$2</f>
        <v>0.00194520073774816</v>
      </c>
      <c r="M61" s="41"/>
    </row>
    <row r="62" customFormat="false" ht="26.2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18'!$D62*$C$6*$C$2</f>
        <v>140079.5267589</v>
      </c>
      <c r="F62" s="36" t="n">
        <v>63021.5</v>
      </c>
      <c r="G62" s="73" t="n">
        <f aca="false">'Sep 18'!$E62/'Sep 18'!$F62</f>
        <v>2.22272600237855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18'!$F62*'Sep 18'!$I62</f>
        <v>126043</v>
      </c>
      <c r="L62" s="40" t="n">
        <f aca="false">'Sep 18'!$K62/$K$2</f>
        <v>0.00134727026072903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18'!$D63*$C$6*$C$2</f>
        <v>140079.5267589</v>
      </c>
      <c r="F63" s="36" t="n">
        <v>136357</v>
      </c>
      <c r="G63" s="73" t="n">
        <f aca="false">'Sep 18'!$E63/'Sep 18'!$F63</f>
        <v>1.02729985815836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18'!$F63*'Sep 18'!$I63</f>
        <v>136357</v>
      </c>
      <c r="L63" s="40" t="n">
        <f aca="false">'Sep 18'!$K63/$K$2</f>
        <v>0.00145751633126972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1400795.267589</v>
      </c>
      <c r="F71" s="69"/>
      <c r="G71" s="69"/>
      <c r="H71" s="66"/>
      <c r="I71" s="66"/>
      <c r="J71" s="47"/>
      <c r="K71" s="49" t="n">
        <f aca="false">SUM(K53:K70)</f>
        <v>1587024</v>
      </c>
      <c r="L71" s="52" t="n">
        <f aca="false">'Sep 18'!$K71/$K$2</f>
        <v>0.0169636571508393</v>
      </c>
      <c r="M71" s="59"/>
    </row>
    <row r="72" customFormat="false" ht="1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18'!$D73*$C$6*$C$2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18'!$F73*'Sep 18'!$I73</f>
        <v>0</v>
      </c>
      <c r="L73" s="88" t="n">
        <f aca="false">'Sep 18'!$K73/$K$2</f>
        <v>0</v>
      </c>
      <c r="M73" s="54"/>
    </row>
    <row r="74" customFormat="false" ht="1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customFormat="false" ht="1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93554354.8120744</v>
      </c>
      <c r="L76" s="52" t="n">
        <f aca="false">'Sep 18'!$K76/$K$2</f>
        <v>1</v>
      </c>
      <c r="M76" s="66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N12" activeCellId="0" sqref="N12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44095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6.19</v>
      </c>
      <c r="D2" s="12"/>
      <c r="E2" s="13" t="n">
        <f aca="false">SUM(E29,E44,E54,E74,E31,E76)</f>
        <v>107746987.516493</v>
      </c>
      <c r="F2" s="14"/>
      <c r="G2" s="15"/>
      <c r="H2" s="12"/>
      <c r="I2" s="12"/>
      <c r="J2" s="12"/>
      <c r="K2" s="13" t="n">
        <f aca="false">SUM(K29,K44,K54,K74,K31,K76)</f>
        <v>107870025.092636</v>
      </c>
      <c r="L2" s="16" t="n">
        <f aca="false">SUM(L54,L74,L44,L29,L31,L76)</f>
        <v>1</v>
      </c>
      <c r="M2" s="17" t="n">
        <f aca="false">K2/$C$6</f>
        <v>6.19708702637809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17406569.35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SUM(E29,E74,E31)</f>
        <v>19394399.56977</v>
      </c>
      <c r="F4" s="14"/>
      <c r="G4" s="15"/>
      <c r="H4" s="12"/>
      <c r="I4" s="12"/>
      <c r="J4" s="12"/>
      <c r="K4" s="13" t="n">
        <f aca="false">SUM(K29,K31,K74)</f>
        <v>19480698.9983898</v>
      </c>
      <c r="L4" s="12"/>
      <c r="M4" s="17" t="n">
        <f aca="false">K4/$C$6</f>
        <v>1.1191578654406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SUM(D29,D31,D44,D54,D74,D76)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17406569.35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</v>
      </c>
      <c r="E9" s="36" t="n">
        <f aca="false">'Sep 21'!$D9*$C$6*$C$2</f>
        <v>1077466.642765</v>
      </c>
      <c r="F9" s="36" t="n">
        <v>477</v>
      </c>
      <c r="G9" s="37" t="n">
        <f aca="false">'Sep 21'!$E9/'Sep 21'!$F9</f>
        <v>2258.8399219392</v>
      </c>
      <c r="H9" s="34" t="n">
        <v>1728</v>
      </c>
      <c r="I9" s="34" t="n">
        <v>2259</v>
      </c>
      <c r="J9" s="38" t="n">
        <f aca="false">I9-H9</f>
        <v>531</v>
      </c>
      <c r="K9" s="39" t="n">
        <f aca="false">'Sep 21'!$F9*'Sep 21'!$I9</f>
        <v>1077543</v>
      </c>
      <c r="L9" s="40" t="n">
        <f aca="false">'Sep 21'!$K9/$K$2</f>
        <v>0.00998927180256645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0.01</v>
      </c>
      <c r="E10" s="36" t="n">
        <f aca="false">'Sep 21'!$D10*$C$6*$C$2</f>
        <v>1077466.642765</v>
      </c>
      <c r="F10" s="36" t="n">
        <v>444</v>
      </c>
      <c r="G10" s="37" t="n">
        <f aca="false">'Sep 21'!$E10/'Sep 21'!$F10</f>
        <v>2426.72667289414</v>
      </c>
      <c r="H10" s="34" t="n">
        <v>2014</v>
      </c>
      <c r="I10" s="34" t="n">
        <v>2427</v>
      </c>
      <c r="J10" s="38" t="n">
        <f aca="false">I10-H10</f>
        <v>413</v>
      </c>
      <c r="K10" s="39" t="n">
        <f aca="false">'Sep 21'!$F10*'Sep 21'!$I10</f>
        <v>1077588</v>
      </c>
      <c r="L10" s="40" t="n">
        <f aca="false">'Sep 21'!$K10/$K$2</f>
        <v>0.00998968897128372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0.01</v>
      </c>
      <c r="E11" s="36" t="n">
        <f aca="false">'Sep 21'!$D11*$C$6*$C$2</f>
        <v>1077466.642765</v>
      </c>
      <c r="F11" s="36" t="n">
        <v>73.2000172354361</v>
      </c>
      <c r="G11" s="37" t="n">
        <f aca="false">'Sep 21'!$E11/'Sep 21'!$F11</f>
        <v>14719.4861894568</v>
      </c>
      <c r="H11" s="34" t="n">
        <v>11604</v>
      </c>
      <c r="I11" s="34" t="n">
        <v>14719</v>
      </c>
      <c r="J11" s="38" t="n">
        <f aca="false">I11-H11</f>
        <v>3115</v>
      </c>
      <c r="K11" s="39" t="n">
        <f aca="false">'Sep 21'!$F11*'Sep 21'!$I11</f>
        <v>1077431.05368838</v>
      </c>
      <c r="L11" s="40" t="n">
        <f aca="false">'Sep 21'!$K11/$K$2</f>
        <v>0.00998823401369489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0.01</v>
      </c>
      <c r="E12" s="36" t="n">
        <f aca="false">'Sep 21'!$D12*$C$6*$C$2</f>
        <v>1077466.642765</v>
      </c>
      <c r="F12" s="36" t="n">
        <v>194</v>
      </c>
      <c r="G12" s="37" t="n">
        <f aca="false">'Sep 21'!$E12/'Sep 21'!$F12</f>
        <v>5553.9517668299</v>
      </c>
      <c r="H12" s="34" t="n">
        <v>4507</v>
      </c>
      <c r="I12" s="34" t="n">
        <v>5554</v>
      </c>
      <c r="J12" s="38" t="n">
        <f aca="false">I12-H12</f>
        <v>1047</v>
      </c>
      <c r="K12" s="39" t="n">
        <f aca="false">'Sep 21'!$F12*'Sep 21'!$I12</f>
        <v>1077476</v>
      </c>
      <c r="L12" s="40" t="n">
        <f aca="false">'Sep 21'!$K12/$K$2</f>
        <v>0.00998865068469851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0.01</v>
      </c>
      <c r="E13" s="36" t="n">
        <f aca="false">'Sep 21'!$D13*$C$6*$C$2</f>
        <v>1077466.642765</v>
      </c>
      <c r="F13" s="36" t="n">
        <v>427.5</v>
      </c>
      <c r="G13" s="37" t="n">
        <f aca="false">'Sep 21'!$E13/'Sep 21'!$F13</f>
        <v>2520.38980763743</v>
      </c>
      <c r="H13" s="34" t="n">
        <v>2090</v>
      </c>
      <c r="I13" s="34" t="n">
        <v>2520</v>
      </c>
      <c r="J13" s="38" t="n">
        <f aca="false">I13-H13</f>
        <v>430</v>
      </c>
      <c r="K13" s="39" t="n">
        <f aca="false">'Sep 21'!$F13*'Sep 21'!$I13</f>
        <v>1077300</v>
      </c>
      <c r="L13" s="40" t="n">
        <f aca="false">'Sep 21'!$K13/$K$2</f>
        <v>0.00998701909149318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0.01</v>
      </c>
      <c r="E14" s="36" t="n">
        <f aca="false">'Sep 21'!$D14*$C$6*$C$2</f>
        <v>1077466.642765</v>
      </c>
      <c r="F14" s="36" t="n">
        <v>2910</v>
      </c>
      <c r="G14" s="37" t="n">
        <f aca="false">'Sep 21'!$E14/'Sep 21'!$F14</f>
        <v>370.263451121993</v>
      </c>
      <c r="H14" s="34" t="n">
        <v>289</v>
      </c>
      <c r="I14" s="34" t="n">
        <v>370</v>
      </c>
      <c r="J14" s="38" t="n">
        <f aca="false">I14-H14</f>
        <v>81</v>
      </c>
      <c r="K14" s="39" t="n">
        <f aca="false">'Sep 21'!$F14*'Sep 21'!$I14</f>
        <v>1076700</v>
      </c>
      <c r="L14" s="40" t="n">
        <f aca="false">'Sep 21'!$K14/$K$2</f>
        <v>0.00998145684192955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0.01</v>
      </c>
      <c r="E15" s="36" t="n">
        <f aca="false">'Sep 21'!$D15*$C$6*$C$2</f>
        <v>1077466.642765</v>
      </c>
      <c r="F15" s="36" t="n">
        <v>173.420008100446</v>
      </c>
      <c r="G15" s="37" t="n">
        <f aca="false">'Sep 21'!$E15/'Sep 21'!$F15</f>
        <v>6213.04689445594</v>
      </c>
      <c r="H15" s="34" t="n">
        <v>4938</v>
      </c>
      <c r="I15" s="34" t="n">
        <v>6213</v>
      </c>
      <c r="J15" s="38" t="n">
        <f aca="false">I15-H15</f>
        <v>1275</v>
      </c>
      <c r="K15" s="39" t="n">
        <f aca="false">'Sep 21'!$F15*'Sep 21'!$I15</f>
        <v>1077458.51032807</v>
      </c>
      <c r="L15" s="40" t="n">
        <f aca="false">'Sep 21'!$K15/$K$2</f>
        <v>0.00998848854816509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0.01</v>
      </c>
      <c r="E16" s="36" t="n">
        <f aca="false">'Sep 21'!$D16*$C$6*$C$2</f>
        <v>1077466.642765</v>
      </c>
      <c r="F16" s="36" t="n">
        <v>277.740063091483</v>
      </c>
      <c r="G16" s="37" t="n">
        <f aca="false">'Sep 21'!$E16/'Sep 21'!$F16</f>
        <v>3879.40663212891</v>
      </c>
      <c r="H16" s="34" t="n">
        <v>3170</v>
      </c>
      <c r="I16" s="34" t="n">
        <v>3879</v>
      </c>
      <c r="J16" s="38" t="n">
        <f aca="false">I16-H16</f>
        <v>709</v>
      </c>
      <c r="K16" s="39" t="n">
        <f aca="false">'Sep 21'!$F16*'Sep 21'!$I16</f>
        <v>1077353.70473186</v>
      </c>
      <c r="L16" s="40" t="n">
        <f aca="false">'Sep 21'!$K16/$K$2</f>
        <v>0.00998751695669546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</v>
      </c>
      <c r="E17" s="36" t="n">
        <f aca="false">'Sep 21'!$D17*$C$6*$C$2</f>
        <v>0</v>
      </c>
      <c r="F17" s="36" t="n">
        <v>73.3399593603675</v>
      </c>
      <c r="G17" s="37" t="n">
        <f aca="false">'Sep 21'!$E17/'Sep 21'!$F17</f>
        <v>0</v>
      </c>
      <c r="H17" s="34" t="n">
        <v>11319</v>
      </c>
      <c r="I17" s="34" t="n">
        <v>0</v>
      </c>
      <c r="J17" s="38" t="n">
        <f aca="false">I17-H17</f>
        <v>-11319</v>
      </c>
      <c r="K17" s="39" t="n">
        <f aca="false">'Sep 21'!$F17*'Sep 21'!$I17</f>
        <v>0</v>
      </c>
      <c r="L17" s="40" t="n">
        <f aca="false">'Sep 21'!$K17/$K$2</f>
        <v>0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</v>
      </c>
      <c r="E18" s="36" t="n">
        <f aca="false">'Sep 21'!$D18*$C$6*$C$2</f>
        <v>0</v>
      </c>
      <c r="F18" s="36" t="n">
        <v>104.599974414737</v>
      </c>
      <c r="G18" s="37" t="n">
        <f aca="false">'Sep 21'!$E18/'Sep 21'!$F18</f>
        <v>0</v>
      </c>
      <c r="H18" s="34" t="n">
        <v>7817</v>
      </c>
      <c r="I18" s="34" t="n">
        <v>0</v>
      </c>
      <c r="J18" s="38" t="n">
        <f aca="false">I18-H18</f>
        <v>-7817</v>
      </c>
      <c r="K18" s="39" t="n">
        <f aca="false">'Sep 21'!$F18*'Sep 21'!$I18</f>
        <v>0</v>
      </c>
      <c r="L18" s="40" t="n">
        <f aca="false">'Sep 21'!$K18/$K$2</f>
        <v>0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0.005</v>
      </c>
      <c r="E19" s="36" t="n">
        <f aca="false">'Sep 21'!$D19*$C$6*$C$2</f>
        <v>538733.3213825</v>
      </c>
      <c r="F19" s="36" t="n">
        <v>16.9100146866193</v>
      </c>
      <c r="G19" s="37" t="n">
        <f aca="false">'Sep 21'!$E19/'Sep 21'!$F19</f>
        <v>31858.8322580697</v>
      </c>
      <c r="H19" s="34" t="n">
        <v>25193</v>
      </c>
      <c r="I19" s="34" t="n">
        <v>31859</v>
      </c>
      <c r="J19" s="38" t="n">
        <f aca="false">I19-H19</f>
        <v>6666</v>
      </c>
      <c r="K19" s="39" t="n">
        <f aca="false">'Sep 21'!$F19*'Sep 21'!$I19</f>
        <v>538736.157901004</v>
      </c>
      <c r="L19" s="40" t="n">
        <f aca="false">'Sep 21'!$K19/$K$2</f>
        <v>0.00499430826532536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0.005</v>
      </c>
      <c r="E20" s="36" t="n">
        <f aca="false">'Sep 21'!$D20*$C$6*$C$2</f>
        <v>538733.3213825</v>
      </c>
      <c r="F20" s="36" t="n">
        <v>998.06974128234</v>
      </c>
      <c r="G20" s="37" t="n">
        <f aca="false">'Sep 21'!$E20/'Sep 21'!$F20</f>
        <v>539.775227220419</v>
      </c>
      <c r="H20" s="34" t="n">
        <v>889</v>
      </c>
      <c r="I20" s="34" t="n">
        <v>540</v>
      </c>
      <c r="J20" s="38" t="n">
        <f aca="false">I20-H20</f>
        <v>-349</v>
      </c>
      <c r="K20" s="39" t="n">
        <f aca="false">'Sep 21'!$F20*'Sep 21'!$I20</f>
        <v>538957.660292464</v>
      </c>
      <c r="L20" s="40" t="n">
        <f aca="false">'Sep 21'!$K20/$K$2</f>
        <v>0.00499636168462576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</v>
      </c>
      <c r="E21" s="36" t="n">
        <f aca="false">'Sep 21'!$D21*$C$6*$C$2</f>
        <v>0</v>
      </c>
      <c r="F21" s="36" t="n">
        <v>1215.25035161744</v>
      </c>
      <c r="G21" s="37" t="n">
        <f aca="false">'Sep 21'!$E21/'Sep 21'!$F21</f>
        <v>0</v>
      </c>
      <c r="H21" s="34" t="n">
        <v>711</v>
      </c>
      <c r="I21" s="34" t="n">
        <v>0</v>
      </c>
      <c r="J21" s="38" t="n">
        <f aca="false">I21-H21</f>
        <v>-711</v>
      </c>
      <c r="K21" s="39" t="n">
        <f aca="false">'Sep 21'!$F21*'Sep 21'!$I21</f>
        <v>0</v>
      </c>
      <c r="L21" s="40" t="n">
        <f aca="false">'Sep 21'!$K21/$K$2</f>
        <v>0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101</v>
      </c>
      <c r="D22" s="35" t="n">
        <v>0.01</v>
      </c>
      <c r="E22" s="36" t="n">
        <f aca="false">'Sep 21'!$D22*$C$6*$C$2</f>
        <v>1077466.642765</v>
      </c>
      <c r="F22" s="36" t="n">
        <v>158.5</v>
      </c>
      <c r="G22" s="37" t="n">
        <f aca="false">'Sep 21'!$E22/'Sep 21'!$F22</f>
        <v>6797.89679977918</v>
      </c>
      <c r="H22" s="34" t="n">
        <v>5456</v>
      </c>
      <c r="I22" s="34" t="n">
        <v>6798</v>
      </c>
      <c r="J22" s="38" t="n">
        <f aca="false">I22-H22</f>
        <v>1342</v>
      </c>
      <c r="K22" s="39" t="n">
        <f aca="false">'Sep 21'!$F22*'Sep 21'!$I22</f>
        <v>1077483</v>
      </c>
      <c r="L22" s="40" t="n">
        <f aca="false">'Sep 21'!$K22/$K$2</f>
        <v>0.00998871557761009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107</v>
      </c>
      <c r="D23" s="35" t="n">
        <v>0.01</v>
      </c>
      <c r="E23" s="36" t="n">
        <f aca="false">'Sep 21'!$D23*$C$6*$C$2</f>
        <v>1077466.642765</v>
      </c>
      <c r="F23" s="36" t="n">
        <v>241</v>
      </c>
      <c r="G23" s="37" t="n">
        <f aca="false">'Sep 21'!$E23/'Sep 21'!$F23</f>
        <v>4470.81594508299</v>
      </c>
      <c r="H23" s="34" t="n">
        <v>3571</v>
      </c>
      <c r="I23" s="34" t="n">
        <v>4471</v>
      </c>
      <c r="J23" s="38" t="n">
        <f aca="false">I23-H23</f>
        <v>900</v>
      </c>
      <c r="K23" s="39" t="n">
        <f aca="false">'Sep 21'!$F23*'Sep 21'!$I23</f>
        <v>1077511</v>
      </c>
      <c r="L23" s="40" t="n">
        <f aca="false">'Sep 21'!$K23/$K$2</f>
        <v>0.00998897514925639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0.005</v>
      </c>
      <c r="E24" s="36" t="n">
        <f aca="false">'Sep 21'!$D24*$C$6*$C$2</f>
        <v>538733.3213825</v>
      </c>
      <c r="F24" s="36" t="n">
        <v>33.150026493074</v>
      </c>
      <c r="G24" s="37" t="n">
        <f aca="false">'Sep 21'!$E24/'Sep 21'!$F24</f>
        <v>16251.3692559207</v>
      </c>
      <c r="H24" s="34" t="n">
        <v>13211</v>
      </c>
      <c r="I24" s="34" t="n">
        <v>16251</v>
      </c>
      <c r="J24" s="38" t="n">
        <f aca="false">I24-H24</f>
        <v>3040</v>
      </c>
      <c r="K24" s="39" t="n">
        <f aca="false">'Sep 21'!$F24*'Sep 21'!$I24</f>
        <v>538721.080538946</v>
      </c>
      <c r="L24" s="40" t="n">
        <f aca="false">'Sep 21'!$K24/$K$2</f>
        <v>0.00499416849190781</v>
      </c>
      <c r="M24" s="34"/>
    </row>
    <row r="25" s="44" customFormat="true" ht="12.75" hidden="false" customHeight="true" outlineLevel="0" collapsed="false">
      <c r="A25" s="34" t="s">
        <v>166</v>
      </c>
      <c r="B25" s="34" t="s">
        <v>133</v>
      </c>
      <c r="C25" s="34" t="s">
        <v>134</v>
      </c>
      <c r="D25" s="35" t="n">
        <v>0.01</v>
      </c>
      <c r="E25" s="36" t="n">
        <f aca="false">'Sep 21'!$D25*$C$6*$C$2</f>
        <v>1077466.642765</v>
      </c>
      <c r="F25" s="36" t="n">
        <v>180.94</v>
      </c>
      <c r="G25" s="37" t="n">
        <f aca="false">'Sep 21'!$E25/'Sep 21'!$F25</f>
        <v>5954.82835616779</v>
      </c>
      <c r="H25" s="34" t="n">
        <v>0</v>
      </c>
      <c r="I25" s="34" t="n">
        <v>5955</v>
      </c>
      <c r="J25" s="38" t="n">
        <f aca="false">I25-H25</f>
        <v>5955</v>
      </c>
      <c r="K25" s="39" t="n">
        <f aca="false">'Sep 21'!$F25*'Sep 21'!$I25</f>
        <v>1077497.7</v>
      </c>
      <c r="L25" s="40" t="n">
        <f aca="false">'Sep 21'!$K25/$K$2</f>
        <v>0.00998885185272439</v>
      </c>
      <c r="M25" s="34"/>
    </row>
    <row r="26" s="44" customFormat="true" ht="12.75" hidden="false" customHeight="true" outlineLevel="0" collapsed="false">
      <c r="A26" s="34" t="s">
        <v>166</v>
      </c>
      <c r="B26" s="34" t="s">
        <v>130</v>
      </c>
      <c r="C26" s="34" t="s">
        <v>131</v>
      </c>
      <c r="D26" s="35" t="n">
        <v>0.01</v>
      </c>
      <c r="E26" s="36" t="n">
        <f aca="false">'Sep 21'!$D26*$C$6*$C$2</f>
        <v>1077466.642765</v>
      </c>
      <c r="F26" s="36" t="n">
        <v>211.9</v>
      </c>
      <c r="G26" s="37" t="n">
        <f aca="false">'Sep 21'!$E26/'Sep 21'!$F26</f>
        <v>5084.78830941482</v>
      </c>
      <c r="H26" s="34" t="n">
        <v>0</v>
      </c>
      <c r="I26" s="34" t="n">
        <v>5085</v>
      </c>
      <c r="J26" s="38" t="n">
        <f aca="false">I26-H26</f>
        <v>5085</v>
      </c>
      <c r="K26" s="39" t="n">
        <f aca="false">'Sep 21'!$F26*'Sep 21'!$I26</f>
        <v>1077511.5</v>
      </c>
      <c r="L26" s="40" t="n">
        <f aca="false">'Sep 21'!$K26/$K$2</f>
        <v>0.00998897978446436</v>
      </c>
      <c r="M26" s="34"/>
    </row>
    <row r="27" s="44" customFormat="true" ht="12.75" hidden="false" customHeight="true" outlineLevel="0" collapsed="false">
      <c r="A27" s="34" t="s">
        <v>166</v>
      </c>
      <c r="B27" s="34" t="s">
        <v>215</v>
      </c>
      <c r="C27" s="34" t="s">
        <v>216</v>
      </c>
      <c r="D27" s="35" t="n">
        <v>0.005</v>
      </c>
      <c r="E27" s="36" t="n">
        <f aca="false">'Sep 21'!$D27*$C$6*$C$2</f>
        <v>538733.3213825</v>
      </c>
      <c r="F27" s="36" t="n">
        <v>103.13</v>
      </c>
      <c r="G27" s="37" t="n">
        <f aca="false">'Sep 21'!$E27/'Sep 21'!$F27</f>
        <v>5223.82741571318</v>
      </c>
      <c r="H27" s="34" t="n">
        <v>0</v>
      </c>
      <c r="I27" s="34" t="n">
        <v>5224</v>
      </c>
      <c r="J27" s="38" t="n">
        <f aca="false">I27-H27</f>
        <v>5224</v>
      </c>
      <c r="K27" s="39" t="n">
        <f aca="false">'Sep 21'!$F27*'Sep 21'!$I27</f>
        <v>538751.12</v>
      </c>
      <c r="L27" s="40" t="n">
        <f aca="false">'Sep 21'!$K27/$K$2</f>
        <v>0.00499444697020638</v>
      </c>
      <c r="M27" s="34"/>
    </row>
    <row r="28" s="44" customFormat="true" ht="12.75" hidden="false" customHeight="true" outlineLevel="0" collapsed="false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6"/>
      <c r="M28" s="34"/>
    </row>
    <row r="29" s="53" customFormat="true" ht="12.75" hidden="false" customHeight="true" outlineLevel="0" collapsed="false">
      <c r="A29" s="47" t="s">
        <v>181</v>
      </c>
      <c r="B29" s="47"/>
      <c r="C29" s="47"/>
      <c r="D29" s="48" t="n">
        <f aca="false">SUM(D9:D28)</f>
        <v>0.14</v>
      </c>
      <c r="E29" s="49" t="n">
        <f aca="false">'Sep 21'!$D29*$C$6*$C$2</f>
        <v>15084532.99871</v>
      </c>
      <c r="F29" s="50"/>
      <c r="G29" s="50"/>
      <c r="H29" s="47"/>
      <c r="I29" s="47"/>
      <c r="J29" s="51"/>
      <c r="K29" s="49" t="n">
        <f aca="false">SUM(K9:K28)</f>
        <v>15084019.4874807</v>
      </c>
      <c r="L29" s="52" t="n">
        <f aca="false">'Sep 21'!$K29/$K$2</f>
        <v>0.139835134686647</v>
      </c>
      <c r="M29" s="47"/>
    </row>
    <row r="30" s="44" customFormat="true" ht="12.75" hidden="false" customHeight="true" outlineLevel="0" collapsed="false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6"/>
      <c r="L30" s="40"/>
      <c r="M30" s="34"/>
    </row>
    <row r="31" s="42" customFormat="true" ht="12.75" hidden="false" customHeight="true" outlineLevel="0" collapsed="false">
      <c r="A31" s="54"/>
      <c r="B31" s="47" t="s">
        <v>127</v>
      </c>
      <c r="C31" s="54" t="s">
        <v>128</v>
      </c>
      <c r="D31" s="55" t="n">
        <v>0.025</v>
      </c>
      <c r="E31" s="56" t="n">
        <f aca="false">'Sep 21'!$D31*$C$6*$C$2</f>
        <v>2693666.6069125</v>
      </c>
      <c r="F31" s="50" t="n">
        <v>18.52</v>
      </c>
      <c r="G31" s="57" t="n">
        <f aca="false">'Sep 21'!$E31/'Sep 21'!$F31</f>
        <v>145446.36106439</v>
      </c>
      <c r="H31" s="54" t="n">
        <v>125250</v>
      </c>
      <c r="I31" s="54" t="n">
        <v>145446</v>
      </c>
      <c r="J31" s="58" t="n">
        <f aca="false">I31-H31</f>
        <v>20196</v>
      </c>
      <c r="K31" s="59" t="n">
        <f aca="false">'Sep 21'!$F31*'Sep 21'!$I31</f>
        <v>2693659.92</v>
      </c>
      <c r="L31" s="52" t="n">
        <f aca="false">'Sep 21'!$K31/$K$2</f>
        <v>0.0249713478576348</v>
      </c>
      <c r="M31" s="47"/>
      <c r="O31" s="43"/>
    </row>
    <row r="32" s="42" customFormat="true" ht="12.75" hidden="false" customHeight="true" outlineLevel="0" collapsed="false">
      <c r="A32" s="34"/>
      <c r="B32" s="34"/>
      <c r="C32" s="34"/>
      <c r="D32" s="35"/>
      <c r="E32" s="36"/>
      <c r="F32" s="36"/>
      <c r="G32" s="37"/>
      <c r="H32" s="34"/>
      <c r="I32" s="34"/>
      <c r="J32" s="45"/>
      <c r="K32" s="39"/>
      <c r="L32" s="40"/>
      <c r="M32" s="34"/>
      <c r="O32" s="43"/>
    </row>
    <row r="33" s="2" customFormat="true" ht="25.5" hidden="false" customHeight="false" outlineLevel="0" collapsed="false">
      <c r="A33" s="34" t="s">
        <v>182</v>
      </c>
      <c r="B33" s="60" t="s">
        <v>80</v>
      </c>
      <c r="C33" s="61" t="s">
        <v>81</v>
      </c>
      <c r="D33" s="35" t="n">
        <v>0.032</v>
      </c>
      <c r="E33" s="36" t="n">
        <f aca="false">'Sep 21'!$D33*$C$6*$C$2</f>
        <v>3447893.256848</v>
      </c>
      <c r="F33" s="36" t="n">
        <v>160140.631578947</v>
      </c>
      <c r="G33" s="37" t="n">
        <f aca="false">'Sep 21'!$E33/'Sep 21'!$F33</f>
        <v>21.5304087591801</v>
      </c>
      <c r="H33" s="34" t="n">
        <v>19</v>
      </c>
      <c r="I33" s="34" t="n">
        <v>22</v>
      </c>
      <c r="J33" s="38" t="n">
        <f aca="false">I33-H33</f>
        <v>3</v>
      </c>
      <c r="K33" s="39" t="n">
        <f aca="false">'Sep 21'!$F33*'Sep 21'!$I33</f>
        <v>3523093.89473683</v>
      </c>
      <c r="L33" s="40" t="n">
        <f aca="false">'Sep 21'!$K33/$K$2</f>
        <v>0.0326605457976978</v>
      </c>
      <c r="M33" s="62"/>
    </row>
    <row r="34" s="2" customFormat="true" ht="25.5" hidden="false" customHeight="false" outlineLevel="0" collapsed="false">
      <c r="A34" s="34" t="s">
        <v>182</v>
      </c>
      <c r="B34" s="60" t="s">
        <v>93</v>
      </c>
      <c r="C34" s="61" t="s">
        <v>94</v>
      </c>
      <c r="D34" s="35" t="n">
        <v>0.032</v>
      </c>
      <c r="E34" s="36" t="n">
        <f aca="false">'Sep 21'!$D34*$C$6*$C$2</f>
        <v>3447893.256848</v>
      </c>
      <c r="F34" s="36" t="n">
        <v>223863.692307692</v>
      </c>
      <c r="G34" s="37" t="n">
        <f aca="false">'Sep 21'!$E34/'Sep 21'!$F34</f>
        <v>15.4017528314016</v>
      </c>
      <c r="H34" s="34" t="n">
        <v>13</v>
      </c>
      <c r="I34" s="34" t="n">
        <v>15</v>
      </c>
      <c r="J34" s="38" t="n">
        <f aca="false">I34-H34</f>
        <v>2</v>
      </c>
      <c r="K34" s="39" t="n">
        <f aca="false">'Sep 21'!$F34*'Sep 21'!$I34</f>
        <v>3357955.38461538</v>
      </c>
      <c r="L34" s="40" t="n">
        <f aca="false">'Sep 21'!$K34/$K$2</f>
        <v>0.0311296431212625</v>
      </c>
      <c r="M34" s="62"/>
    </row>
    <row r="35" s="2" customFormat="true" ht="25.5" hidden="false" customHeight="false" outlineLevel="0" collapsed="false">
      <c r="A35" s="34" t="s">
        <v>182</v>
      </c>
      <c r="B35" s="60" t="s">
        <v>90</v>
      </c>
      <c r="C35" s="61" t="s">
        <v>91</v>
      </c>
      <c r="D35" s="35" t="n">
        <v>0.032</v>
      </c>
      <c r="E35" s="36" t="n">
        <f aca="false">'Sep 21'!$D35*$C$6*$C$2</f>
        <v>3447893.256848</v>
      </c>
      <c r="F35" s="36" t="n">
        <v>177000</v>
      </c>
      <c r="G35" s="37" t="n">
        <f aca="false">'Sep 21'!$E35/'Sep 21'!$F35</f>
        <v>19.4796229200452</v>
      </c>
      <c r="H35" s="34" t="n">
        <v>17</v>
      </c>
      <c r="I35" s="34" t="n">
        <v>19</v>
      </c>
      <c r="J35" s="38" t="n">
        <f aca="false">I35-H35</f>
        <v>2</v>
      </c>
      <c r="K35" s="39" t="n">
        <f aca="false">'Sep 21'!$F35*'Sep 21'!$I35</f>
        <v>3363000</v>
      </c>
      <c r="L35" s="40" t="n">
        <f aca="false">'Sep 21'!$K35/$K$2</f>
        <v>0.0311764088041321</v>
      </c>
      <c r="M35" s="62"/>
    </row>
    <row r="36" s="2" customFormat="true" ht="25.5" hidden="false" customHeight="false" outlineLevel="0" collapsed="false">
      <c r="A36" s="34" t="s">
        <v>182</v>
      </c>
      <c r="B36" s="60" t="s">
        <v>68</v>
      </c>
      <c r="C36" s="61" t="s">
        <v>69</v>
      </c>
      <c r="D36" s="35" t="n">
        <v>0.032</v>
      </c>
      <c r="E36" s="36" t="n">
        <f aca="false">'Sep 21'!$D36*$C$6*$C$2</f>
        <v>3447893.256848</v>
      </c>
      <c r="F36" s="36" t="n">
        <v>126020.291666667</v>
      </c>
      <c r="G36" s="37" t="n">
        <f aca="false">'Sep 21'!$E36/'Sep 21'!$F36</f>
        <v>27.3598260347463</v>
      </c>
      <c r="H36" s="34" t="n">
        <v>24</v>
      </c>
      <c r="I36" s="34" t="n">
        <v>27</v>
      </c>
      <c r="J36" s="38" t="n">
        <f aca="false">I36-H36</f>
        <v>3</v>
      </c>
      <c r="K36" s="39" t="n">
        <f aca="false">'Sep 21'!$F36*'Sep 21'!$I36</f>
        <v>3402547.87500001</v>
      </c>
      <c r="L36" s="40" t="n">
        <f aca="false">'Sep 21'!$K36/$K$2</f>
        <v>0.0315430340549008</v>
      </c>
      <c r="M36" s="62"/>
    </row>
    <row r="37" s="2" customFormat="true" ht="25.5" hidden="false" customHeight="false" outlineLevel="0" collapsed="false">
      <c r="A37" s="34" t="s">
        <v>182</v>
      </c>
      <c r="B37" s="60" t="s">
        <v>83</v>
      </c>
      <c r="C37" s="61" t="s">
        <v>84</v>
      </c>
      <c r="D37" s="35" t="n">
        <v>0.032</v>
      </c>
      <c r="E37" s="36" t="n">
        <f aca="false">'Sep 21'!$D37*$C$6*$C$2</f>
        <v>3447893.256848</v>
      </c>
      <c r="F37" s="36" t="n">
        <v>139599.666666667</v>
      </c>
      <c r="G37" s="37" t="n">
        <f aca="false">'Sep 21'!$E37/'Sep 21'!$F37</f>
        <v>24.6984347396817</v>
      </c>
      <c r="H37" s="34" t="n">
        <v>21</v>
      </c>
      <c r="I37" s="34" t="n">
        <v>25</v>
      </c>
      <c r="J37" s="38" t="n">
        <f aca="false">I37-H37</f>
        <v>4</v>
      </c>
      <c r="K37" s="39" t="n">
        <f aca="false">'Sep 21'!$F37*'Sep 21'!$I37</f>
        <v>3489991.66666668</v>
      </c>
      <c r="L37" s="40" t="n">
        <f aca="false">'Sep 21'!$K37/$K$2</f>
        <v>0.0323536743749672</v>
      </c>
      <c r="M37" s="62"/>
    </row>
    <row r="38" s="2" customFormat="true" ht="25.5" hidden="false" customHeight="false" outlineLevel="0" collapsed="false">
      <c r="A38" s="34" t="s">
        <v>182</v>
      </c>
      <c r="B38" s="60" t="s">
        <v>60</v>
      </c>
      <c r="C38" s="61" t="s">
        <v>61</v>
      </c>
      <c r="D38" s="35" t="n">
        <v>0.032</v>
      </c>
      <c r="E38" s="36" t="n">
        <f aca="false">'Sep 21'!$D38*$C$6*$C$2</f>
        <v>3447893.256848</v>
      </c>
      <c r="F38" s="36" t="n">
        <v>220908.714285714</v>
      </c>
      <c r="G38" s="37" t="n">
        <f aca="false">'Sep 21'!$E38/'Sep 21'!$F38</f>
        <v>15.6077738625949</v>
      </c>
      <c r="H38" s="34" t="n">
        <v>14</v>
      </c>
      <c r="I38" s="34" t="n">
        <v>16</v>
      </c>
      <c r="J38" s="38" t="n">
        <f aca="false">I38-H38</f>
        <v>2</v>
      </c>
      <c r="K38" s="39" t="n">
        <f aca="false">'Sep 21'!$F38*'Sep 21'!$I38</f>
        <v>3534539.42857142</v>
      </c>
      <c r="L38" s="40" t="n">
        <f aca="false">'Sep 21'!$K38/$K$2</f>
        <v>0.0327666506569927</v>
      </c>
      <c r="M38" s="62"/>
    </row>
    <row r="39" s="42" customFormat="true" ht="25.5" hidden="false" customHeight="true" outlineLevel="0" collapsed="false">
      <c r="A39" s="34" t="s">
        <v>183</v>
      </c>
      <c r="B39" s="34" t="s">
        <v>27</v>
      </c>
      <c r="C39" s="34" t="s">
        <v>28</v>
      </c>
      <c r="D39" s="35" t="n">
        <v>0.032</v>
      </c>
      <c r="E39" s="36" t="n">
        <f aca="false">'Sep 21'!$D39*$C$6*$C$2</f>
        <v>3447893.256848</v>
      </c>
      <c r="F39" s="36" t="n">
        <v>96553.1935483871</v>
      </c>
      <c r="G39" s="37" t="n">
        <f aca="false">'Sep 21'!$E39/'Sep 21'!$F39</f>
        <v>35.7097795540042</v>
      </c>
      <c r="H39" s="34" t="n">
        <v>31</v>
      </c>
      <c r="I39" s="34" t="n">
        <v>36</v>
      </c>
      <c r="J39" s="38" t="n">
        <f aca="false">I39-H39</f>
        <v>5</v>
      </c>
      <c r="K39" s="39" t="n">
        <f aca="false">'Sep 21'!$F39*'Sep 21'!$I39</f>
        <v>3475914.96774194</v>
      </c>
      <c r="L39" s="40" t="n">
        <f aca="false">'Sep 21'!$K39/$K$2</f>
        <v>0.0322231775208815</v>
      </c>
      <c r="M39" s="41"/>
      <c r="O39" s="43"/>
    </row>
    <row r="40" s="42" customFormat="true" ht="25.5" hidden="false" customHeight="true" outlineLevel="0" collapsed="false">
      <c r="A40" s="34" t="s">
        <v>183</v>
      </c>
      <c r="B40" s="34" t="s">
        <v>52</v>
      </c>
      <c r="C40" s="34" t="s">
        <v>53</v>
      </c>
      <c r="D40" s="35" t="n">
        <v>0.032</v>
      </c>
      <c r="E40" s="36" t="n">
        <f aca="false">'Sep 21'!$D40*$C$6*$C$2</f>
        <v>3447893.256848</v>
      </c>
      <c r="F40" s="36" t="n">
        <v>114969.730769231</v>
      </c>
      <c r="G40" s="37" t="n">
        <f aca="false">'Sep 21'!$E40/'Sep 21'!$F40</f>
        <v>29.9895740711846</v>
      </c>
      <c r="H40" s="34" t="n">
        <v>26</v>
      </c>
      <c r="I40" s="34" t="n">
        <v>30</v>
      </c>
      <c r="J40" s="38" t="n">
        <f aca="false">I40-H40</f>
        <v>4</v>
      </c>
      <c r="K40" s="39" t="n">
        <f aca="false">'Sep 21'!$F40*'Sep 21'!$I40</f>
        <v>3449091.92307693</v>
      </c>
      <c r="L40" s="40" t="n">
        <f aca="false">'Sep 21'!$K40/$K$2</f>
        <v>0.0319745167400763</v>
      </c>
      <c r="M40" s="41"/>
    </row>
    <row r="41" s="42" customFormat="true" ht="25.5" hidden="false" customHeight="true" outlineLevel="0" collapsed="false">
      <c r="A41" s="34" t="s">
        <v>183</v>
      </c>
      <c r="B41" s="34" t="s">
        <v>63</v>
      </c>
      <c r="C41" s="34" t="s">
        <v>64</v>
      </c>
      <c r="D41" s="35" t="n">
        <v>0.032</v>
      </c>
      <c r="E41" s="36" t="n">
        <f aca="false">'Sep 21'!$D41*$C$6*$C$2</f>
        <v>3447893.256848</v>
      </c>
      <c r="F41" s="36" t="n">
        <v>114246.307692308</v>
      </c>
      <c r="G41" s="37" t="n">
        <f aca="false">'Sep 21'!$E41/'Sep 21'!$F41</f>
        <v>30.1794721115538</v>
      </c>
      <c r="H41" s="34" t="n">
        <v>26</v>
      </c>
      <c r="I41" s="34" t="n">
        <v>30</v>
      </c>
      <c r="J41" s="38" t="n">
        <f aca="false">I41-H41</f>
        <v>4</v>
      </c>
      <c r="K41" s="39" t="n">
        <f aca="false">'Sep 21'!$F41*'Sep 21'!$I41</f>
        <v>3427389.23076924</v>
      </c>
      <c r="L41" s="40" t="n">
        <f aca="false">'Sep 21'!$K41/$K$2</f>
        <v>0.0317733237553797</v>
      </c>
      <c r="M41" s="41"/>
    </row>
    <row r="42" s="42" customFormat="true" ht="25.5" hidden="false" customHeight="false" outlineLevel="0" collapsed="false">
      <c r="A42" s="34" t="s">
        <v>183</v>
      </c>
      <c r="B42" s="34" t="s">
        <v>76</v>
      </c>
      <c r="C42" s="34" t="s">
        <v>77</v>
      </c>
      <c r="D42" s="35" t="n">
        <v>0.032</v>
      </c>
      <c r="E42" s="36" t="n">
        <f aca="false">'Sep 21'!$D42*$C$6*$C$2</f>
        <v>3447893.256848</v>
      </c>
      <c r="F42" s="36" t="n">
        <v>133454.818181818</v>
      </c>
      <c r="G42" s="37" t="n">
        <f aca="false">'Sep 21'!$E42/'Sep 21'!$F42</f>
        <v>25.8356596174041</v>
      </c>
      <c r="H42" s="34" t="n">
        <v>22</v>
      </c>
      <c r="I42" s="34" t="n">
        <v>26</v>
      </c>
      <c r="J42" s="38" t="n">
        <f aca="false">I42-H42</f>
        <v>4</v>
      </c>
      <c r="K42" s="39" t="n">
        <f aca="false">'Sep 21'!$F42*'Sep 21'!$I42</f>
        <v>3469825.27272727</v>
      </c>
      <c r="L42" s="40" t="n">
        <f aca="false">'Sep 21'!$K42/$K$2</f>
        <v>0.0321667235151515</v>
      </c>
      <c r="M42" s="41"/>
    </row>
    <row r="43" s="65" customFormat="true" ht="12.75" hidden="false" customHeight="false" outlineLevel="0" collapsed="false">
      <c r="A43" s="34"/>
      <c r="B43" s="61"/>
      <c r="C43" s="61"/>
      <c r="D43" s="35"/>
      <c r="E43" s="64"/>
      <c r="F43" s="36"/>
      <c r="G43" s="37"/>
      <c r="H43" s="34"/>
      <c r="I43" s="34"/>
      <c r="J43" s="45"/>
      <c r="K43" s="36"/>
      <c r="L43" s="46"/>
      <c r="M43" s="62"/>
    </row>
    <row r="44" s="15" customFormat="true" ht="12.75" hidden="false" customHeight="false" outlineLevel="0" collapsed="false">
      <c r="A44" s="47" t="s">
        <v>186</v>
      </c>
      <c r="B44" s="66"/>
      <c r="C44" s="66"/>
      <c r="D44" s="55" t="n">
        <f aca="false">SUBTOTAL(9,D33:D43)</f>
        <v>0.32</v>
      </c>
      <c r="E44" s="67" t="n">
        <f aca="false">'Sep 21'!$D44*$C$6*$C$2</f>
        <v>34478932.56848</v>
      </c>
      <c r="F44" s="68"/>
      <c r="G44" s="69"/>
      <c r="H44" s="54"/>
      <c r="I44" s="54"/>
      <c r="J44" s="58"/>
      <c r="K44" s="67" t="n">
        <f aca="false">SUM(K33:K43)</f>
        <v>34493349.6439057</v>
      </c>
      <c r="L44" s="70" t="n">
        <f aca="false">'Sep 21'!$K44/$K$2</f>
        <v>0.319767698341442</v>
      </c>
      <c r="M44" s="71"/>
    </row>
    <row r="45" s="65" customFormat="true" ht="12.75" hidden="false" customHeight="false" outlineLevel="0" collapsed="false">
      <c r="A45" s="34"/>
      <c r="B45" s="61"/>
      <c r="C45" s="61"/>
      <c r="D45" s="35"/>
      <c r="E45" s="64"/>
      <c r="F45" s="36"/>
      <c r="G45" s="37"/>
      <c r="H45" s="34"/>
      <c r="I45" s="34"/>
      <c r="J45" s="45"/>
      <c r="K45" s="36"/>
      <c r="L45" s="40"/>
      <c r="M45" s="62"/>
    </row>
    <row r="46" s="2" customFormat="true" ht="24.75" hidden="false" customHeight="true" outlineLevel="0" collapsed="false">
      <c r="A46" s="34" t="s">
        <v>182</v>
      </c>
      <c r="B46" s="61" t="s">
        <v>187</v>
      </c>
      <c r="C46" s="61" t="s">
        <v>44</v>
      </c>
      <c r="D46" s="35" t="n">
        <v>0.071429</v>
      </c>
      <c r="E46" s="36" t="n">
        <f aca="false">'Sep 21'!$D46*$C$6*$C$2</f>
        <v>7696236.48260612</v>
      </c>
      <c r="F46" s="36" t="n">
        <v>416325</v>
      </c>
      <c r="G46" s="37" t="n">
        <f aca="false">'Sep 21'!$E46/'Sep 21'!$F46</f>
        <v>18.4861261817237</v>
      </c>
      <c r="H46" s="34" t="n">
        <v>16</v>
      </c>
      <c r="I46" s="34" t="n">
        <v>18</v>
      </c>
      <c r="J46" s="38" t="n">
        <f aca="false">I46-H46</f>
        <v>2</v>
      </c>
      <c r="K46" s="39" t="n">
        <f aca="false">'Sep 21'!$F46*'Sep 21'!$I46</f>
        <v>7493850</v>
      </c>
      <c r="L46" s="40" t="n">
        <f aca="false">'Sep 21'!$K46/$K$2</f>
        <v>0.0694711064873166</v>
      </c>
      <c r="M46" s="62"/>
    </row>
    <row r="47" s="42" customFormat="true" ht="25.5" hidden="false" customHeight="false" outlineLevel="0" collapsed="false">
      <c r="A47" s="34" t="s">
        <v>183</v>
      </c>
      <c r="B47" s="34" t="s">
        <v>24</v>
      </c>
      <c r="C47" s="34" t="s">
        <v>25</v>
      </c>
      <c r="D47" s="35" t="n">
        <v>0.071429</v>
      </c>
      <c r="E47" s="36" t="n">
        <f aca="false">'Sep 21'!$D47*$C$6*$C$2</f>
        <v>7696236.48260612</v>
      </c>
      <c r="F47" s="36" t="n">
        <v>249337.518518519</v>
      </c>
      <c r="G47" s="37" t="n">
        <f aca="false">'Sep 21'!$E47/'Sep 21'!$F47</f>
        <v>30.866740506341</v>
      </c>
      <c r="H47" s="34" t="n">
        <v>27</v>
      </c>
      <c r="I47" s="34" t="n">
        <v>31</v>
      </c>
      <c r="J47" s="38" t="n">
        <f aca="false">I47-H47</f>
        <v>4</v>
      </c>
      <c r="K47" s="39" t="n">
        <f aca="false">'Sep 21'!$F47*'Sep 21'!$I47</f>
        <v>7729463.07407409</v>
      </c>
      <c r="L47" s="40" t="n">
        <f aca="false">'Sep 21'!$K47/$K$2</f>
        <v>0.0716553376847392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189</v>
      </c>
      <c r="C48" s="34" t="s">
        <v>38</v>
      </c>
      <c r="D48" s="35" t="n">
        <v>0.071429</v>
      </c>
      <c r="E48" s="36" t="n">
        <f aca="false">'Sep 21'!$D48*$C$6*$C$2</f>
        <v>7696236.48260612</v>
      </c>
      <c r="F48" s="36" t="n">
        <v>416320.8125</v>
      </c>
      <c r="G48" s="37" t="n">
        <f aca="false">'Sep 21'!$E48/'Sep 21'!$F48</f>
        <v>18.4863121216313</v>
      </c>
      <c r="H48" s="34" t="n">
        <v>16</v>
      </c>
      <c r="I48" s="34" t="n">
        <v>18</v>
      </c>
      <c r="J48" s="38" t="n">
        <f aca="false">I48-H48</f>
        <v>2</v>
      </c>
      <c r="K48" s="39" t="n">
        <f aca="false">'Sep 21'!$F48*'Sep 21'!$I48</f>
        <v>7493774.625</v>
      </c>
      <c r="L48" s="40" t="n">
        <f aca="false">'Sep 21'!$K48/$K$2</f>
        <v>0.0694704077297152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31</v>
      </c>
      <c r="C49" s="34" t="s">
        <v>32</v>
      </c>
      <c r="D49" s="35" t="n">
        <v>0.071429</v>
      </c>
      <c r="E49" s="36" t="n">
        <f aca="false">'Sep 21'!$D49*$C$6*$C$2</f>
        <v>7696236.48260612</v>
      </c>
      <c r="F49" s="36" t="n">
        <v>249812.518518518</v>
      </c>
      <c r="G49" s="37" t="n">
        <f aca="false">'Sep 21'!$E49/'Sep 21'!$F49</f>
        <v>30.808049685611</v>
      </c>
      <c r="H49" s="34" t="n">
        <v>27</v>
      </c>
      <c r="I49" s="34" t="n">
        <v>31</v>
      </c>
      <c r="J49" s="38" t="n">
        <f aca="false">I49-H49</f>
        <v>4</v>
      </c>
      <c r="K49" s="39" t="n">
        <f aca="false">'Sep 21'!$F49*'Sep 21'!$I49</f>
        <v>7744188.07407406</v>
      </c>
      <c r="L49" s="40" t="n">
        <f aca="false">'Sep 21'!$K49/$K$2</f>
        <v>0.0717918445594462</v>
      </c>
      <c r="M49" s="41"/>
    </row>
    <row r="50" s="42" customFormat="true" ht="25.5" hidden="false" customHeight="false" outlineLevel="0" collapsed="false">
      <c r="A50" s="34" t="s">
        <v>183</v>
      </c>
      <c r="B50" s="34" t="s">
        <v>56</v>
      </c>
      <c r="C50" s="34" t="s">
        <v>57</v>
      </c>
      <c r="D50" s="35" t="n">
        <v>0.071429</v>
      </c>
      <c r="E50" s="36" t="n">
        <f aca="false">'Sep 21'!$D50*$C$6*$C$2</f>
        <v>7696236.48260612</v>
      </c>
      <c r="F50" s="36" t="n">
        <v>160846.170731707</v>
      </c>
      <c r="G50" s="37" t="n">
        <f aca="false">'Sep 21'!$E50/'Sep 21'!$F50</f>
        <v>47.8484283933841</v>
      </c>
      <c r="H50" s="34" t="n">
        <v>41</v>
      </c>
      <c r="I50" s="34" t="n">
        <v>48</v>
      </c>
      <c r="J50" s="38" t="n">
        <f aca="false">I50-H50</f>
        <v>7</v>
      </c>
      <c r="K50" s="39" t="n">
        <f aca="false">'Sep 21'!$F50*'Sep 21'!$I50</f>
        <v>7720616.19512194</v>
      </c>
      <c r="L50" s="40" t="n">
        <f aca="false">'Sep 21'!$K50/$K$2</f>
        <v>0.0715733234370874</v>
      </c>
      <c r="M50" s="41"/>
    </row>
    <row r="51" s="42" customFormat="true" ht="25.5" hidden="false" customHeight="false" outlineLevel="0" collapsed="false">
      <c r="A51" s="34" t="s">
        <v>183</v>
      </c>
      <c r="B51" s="34" t="s">
        <v>192</v>
      </c>
      <c r="C51" s="34" t="s">
        <v>34</v>
      </c>
      <c r="D51" s="35" t="n">
        <v>0.071429</v>
      </c>
      <c r="E51" s="36" t="n">
        <f aca="false">'Sep 21'!$D51*$C$6*$C$2</f>
        <v>7696236.48260612</v>
      </c>
      <c r="F51" s="36" t="n">
        <v>179278.162162162</v>
      </c>
      <c r="G51" s="37" t="n">
        <f aca="false">'Sep 21'!$E51/'Sep 21'!$F51</f>
        <v>42.9290237571973</v>
      </c>
      <c r="H51" s="34" t="n">
        <v>37</v>
      </c>
      <c r="I51" s="34" t="n">
        <v>43</v>
      </c>
      <c r="J51" s="38" t="n">
        <f aca="false">I51-H51</f>
        <v>6</v>
      </c>
      <c r="K51" s="39" t="n">
        <f aca="false">'Sep 21'!$F51*'Sep 21'!$I51</f>
        <v>7708960.97297297</v>
      </c>
      <c r="L51" s="40" t="n">
        <f aca="false">'Sep 21'!$K51/$K$2</f>
        <v>0.0714652746799005</v>
      </c>
      <c r="M51" s="41"/>
    </row>
    <row r="52" s="42" customFormat="true" ht="25.5" hidden="false" customHeight="false" outlineLevel="0" collapsed="false">
      <c r="A52" s="34" t="s">
        <v>183</v>
      </c>
      <c r="B52" s="34" t="s">
        <v>74</v>
      </c>
      <c r="C52" s="34" t="s">
        <v>75</v>
      </c>
      <c r="D52" s="35" t="n">
        <v>0.071429</v>
      </c>
      <c r="E52" s="36" t="n">
        <f aca="false">'Sep 21'!$D52*$C$6*$C$2</f>
        <v>7696236.48260612</v>
      </c>
      <c r="F52" s="36" t="n">
        <v>727738.500827</v>
      </c>
      <c r="G52" s="37" t="n">
        <f aca="false">'Sep 21'!$E52/'Sep 21'!$F52</f>
        <v>10.5755521713639</v>
      </c>
      <c r="H52" s="34" t="n">
        <v>9</v>
      </c>
      <c r="I52" s="34" t="n">
        <v>11</v>
      </c>
      <c r="J52" s="38" t="n">
        <f aca="false">I52-H52</f>
        <v>2</v>
      </c>
      <c r="K52" s="39" t="n">
        <f aca="false">'Sep 21'!$F52*'Sep 21'!$I52</f>
        <v>8005123.509097</v>
      </c>
      <c r="L52" s="40" t="n">
        <f aca="false">'Sep 21'!$K52/$K$2</f>
        <v>0.0742108245754318</v>
      </c>
      <c r="M52" s="41"/>
    </row>
    <row r="53" s="44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="53" customFormat="true" ht="25.5" hidden="false" customHeight="false" outlineLevel="0" collapsed="false">
      <c r="A54" s="47" t="s">
        <v>193</v>
      </c>
      <c r="B54" s="47"/>
      <c r="C54" s="47"/>
      <c r="D54" s="55" t="n">
        <f aca="false">SUBTOTAL(9,D46:D53)</f>
        <v>0.500003</v>
      </c>
      <c r="E54" s="49" t="n">
        <f aca="false">'Sep 21'!$D54*$C$6*$C$2</f>
        <v>53873655.3782428</v>
      </c>
      <c r="F54" s="69"/>
      <c r="G54" s="69"/>
      <c r="H54" s="54"/>
      <c r="I54" s="54"/>
      <c r="J54" s="58"/>
      <c r="K54" s="49" t="n">
        <f aca="false">SUM(K46:K53)</f>
        <v>53895976.4503401</v>
      </c>
      <c r="L54" s="72" t="n">
        <f aca="false">'Sep 21'!$K54/$K$2</f>
        <v>0.499638119153637</v>
      </c>
      <c r="M54" s="47"/>
    </row>
    <row r="55" s="44" customFormat="true" ht="12.75" hidden="false" customHeight="false" outlineLevel="0" collapsed="false">
      <c r="A55" s="34"/>
      <c r="B55" s="34"/>
      <c r="C55" s="34"/>
      <c r="D55" s="35"/>
      <c r="E55" s="36"/>
      <c r="F55" s="36"/>
      <c r="G55" s="37"/>
      <c r="H55" s="34"/>
      <c r="I55" s="34"/>
      <c r="J55" s="45"/>
      <c r="K55" s="36"/>
      <c r="L55" s="40"/>
      <c r="M55" s="34"/>
    </row>
    <row r="56" s="42" customFormat="true" ht="12.75" hidden="false" customHeight="false" outlineLevel="0" collapsed="false">
      <c r="A56" s="34"/>
      <c r="B56" s="34"/>
      <c r="C56" s="34"/>
      <c r="D56" s="35"/>
      <c r="E56" s="36"/>
      <c r="F56" s="36"/>
      <c r="G56" s="73"/>
      <c r="H56" s="34"/>
      <c r="I56" s="34"/>
      <c r="J56" s="38"/>
      <c r="K56" s="39"/>
      <c r="L56" s="40"/>
      <c r="M56" s="41"/>
    </row>
    <row r="57" s="42" customFormat="true" ht="25.5" hidden="false" customHeight="false" outlineLevel="0" collapsed="false">
      <c r="A57" s="34" t="s">
        <v>194</v>
      </c>
      <c r="B57" s="34" t="s">
        <v>71</v>
      </c>
      <c r="C57" s="34" t="s">
        <v>72</v>
      </c>
      <c r="D57" s="35" t="n">
        <v>0.0015</v>
      </c>
      <c r="E57" s="36" t="n">
        <f aca="false">'Sep 21'!$D57*$C$6*$C$2</f>
        <v>161619.99641475</v>
      </c>
      <c r="F57" s="36" t="n">
        <v>44257</v>
      </c>
      <c r="G57" s="73" t="n">
        <f aca="false">'Sep 21'!$E57/'Sep 21'!$F57</f>
        <v>3.65185160346951</v>
      </c>
      <c r="H57" s="34" t="n">
        <v>3</v>
      </c>
      <c r="I57" s="34" t="n">
        <v>4</v>
      </c>
      <c r="J57" s="38" t="n">
        <f aca="false">I57-H57</f>
        <v>1</v>
      </c>
      <c r="K57" s="39" t="n">
        <f aca="false">'Sep 21'!$F57*'Sep 21'!$I57</f>
        <v>177028</v>
      </c>
      <c r="L57" s="40" t="n">
        <f aca="false">'Sep 21'!$K57/$K$2</f>
        <v>0.00164112319291642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40</v>
      </c>
      <c r="C58" s="34" t="s">
        <v>41</v>
      </c>
      <c r="D58" s="35" t="n">
        <v>0.0015</v>
      </c>
      <c r="E58" s="36" t="n">
        <f aca="false">'Sep 21'!$D58*$C$6*$C$2</f>
        <v>161619.99641475</v>
      </c>
      <c r="F58" s="36" t="n">
        <v>170788</v>
      </c>
      <c r="G58" s="73" t="n">
        <f aca="false">'Sep 21'!$E58/'Sep 21'!$F58</f>
        <v>0.946319392549535</v>
      </c>
      <c r="H58" s="34" t="n">
        <v>1</v>
      </c>
      <c r="I58" s="34" t="n">
        <v>1</v>
      </c>
      <c r="J58" s="38" t="n">
        <f aca="false">I58-H58</f>
        <v>0</v>
      </c>
      <c r="K58" s="39" t="n">
        <f aca="false">'Sep 21'!$F58*'Sep 21'!$I58</f>
        <v>170788</v>
      </c>
      <c r="L58" s="40" t="n">
        <f aca="false">'Sep 21'!$K58/$K$2</f>
        <v>0.00158327579745469</v>
      </c>
      <c r="M58" s="41"/>
      <c r="P58" s="42" t="s">
        <v>197</v>
      </c>
    </row>
    <row r="59" s="42" customFormat="true" ht="25.5" hidden="false" customHeight="false" outlineLevel="0" collapsed="false">
      <c r="A59" s="34" t="s">
        <v>194</v>
      </c>
      <c r="B59" s="34" t="s">
        <v>65</v>
      </c>
      <c r="C59" s="34" t="s">
        <v>66</v>
      </c>
      <c r="D59" s="35" t="n">
        <v>0.0015</v>
      </c>
      <c r="E59" s="36" t="n">
        <f aca="false">'Sep 21'!$D59*$C$6*$C$2</f>
        <v>161619.99641475</v>
      </c>
      <c r="F59" s="36" t="n">
        <v>88092</v>
      </c>
      <c r="G59" s="73" t="n">
        <f aca="false">'Sep 21'!$E59/'Sep 21'!$F59</f>
        <v>1.83467280132986</v>
      </c>
      <c r="H59" s="34" t="n">
        <v>2</v>
      </c>
      <c r="I59" s="34" t="n">
        <v>2</v>
      </c>
      <c r="J59" s="38" t="n">
        <f aca="false">I59-H59</f>
        <v>0</v>
      </c>
      <c r="K59" s="39" t="n">
        <f aca="false">'Sep 21'!$F59*'Sep 21'!$I59</f>
        <v>176184</v>
      </c>
      <c r="L59" s="40" t="n">
        <f aca="false">'Sep 21'!$K59/$K$2</f>
        <v>0.00163329896186358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21</v>
      </c>
      <c r="C60" s="34" t="s">
        <v>22</v>
      </c>
      <c r="D60" s="35" t="n">
        <v>0.0015</v>
      </c>
      <c r="E60" s="36" t="n">
        <f aca="false">'Sep 21'!$D60*$C$6*$C$2</f>
        <v>161619.99641475</v>
      </c>
      <c r="F60" s="36" t="n">
        <v>235397</v>
      </c>
      <c r="G60" s="73" t="n">
        <f aca="false">'Sep 21'!$E60/'Sep 21'!$F60</f>
        <v>0.68658477556957</v>
      </c>
      <c r="H60" s="34" t="n">
        <v>1</v>
      </c>
      <c r="I60" s="34" t="n">
        <v>1</v>
      </c>
      <c r="J60" s="38" t="n">
        <f aca="false">I60-H60</f>
        <v>0</v>
      </c>
      <c r="K60" s="39" t="n">
        <f aca="false">'Sep 21'!$F60*'Sep 21'!$I60</f>
        <v>235397</v>
      </c>
      <c r="L60" s="40" t="n">
        <f aca="false">'Sep 21'!$K60/$K$2</f>
        <v>0.00218222810088204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49</v>
      </c>
      <c r="C61" s="34" t="s">
        <v>50</v>
      </c>
      <c r="D61" s="35" t="n">
        <v>0.0015</v>
      </c>
      <c r="E61" s="36" t="n">
        <f aca="false">'Sep 21'!$D61*$C$6*$C$2</f>
        <v>161619.99641475</v>
      </c>
      <c r="F61" s="36" t="n">
        <v>47098.3333333333</v>
      </c>
      <c r="G61" s="73" t="n">
        <f aca="false">'Sep 21'!$E61/'Sep 21'!$F61</f>
        <v>3.43154385678368</v>
      </c>
      <c r="H61" s="34" t="n">
        <v>3</v>
      </c>
      <c r="I61" s="34" t="n">
        <v>3</v>
      </c>
      <c r="J61" s="38" t="n">
        <f aca="false">I61-H61</f>
        <v>0</v>
      </c>
      <c r="K61" s="39" t="n">
        <f aca="false">'Sep 21'!$F61*'Sep 21'!$I61</f>
        <v>141295</v>
      </c>
      <c r="L61" s="40" t="n">
        <f aca="false">'Sep 21'!$K61/$K$2</f>
        <v>0.00130986342015458</v>
      </c>
      <c r="M61" s="41"/>
    </row>
    <row r="62" s="42" customFormat="true" ht="25.5" hidden="false" customHeight="false" outlineLevel="0" collapsed="false">
      <c r="A62" s="34" t="s">
        <v>194</v>
      </c>
      <c r="B62" s="34" t="s">
        <v>200</v>
      </c>
      <c r="C62" s="34" t="s">
        <v>89</v>
      </c>
      <c r="D62" s="35" t="n">
        <v>0.0015</v>
      </c>
      <c r="E62" s="36" t="n">
        <f aca="false">'Sep 21'!$D62*$C$6*$C$2</f>
        <v>161619.99641475</v>
      </c>
      <c r="F62" s="36" t="n">
        <v>46518</v>
      </c>
      <c r="G62" s="73" t="n">
        <f aca="false">'Sep 21'!$E62/'Sep 21'!$F62</f>
        <v>3.47435393642783</v>
      </c>
      <c r="H62" s="34" t="n">
        <v>3</v>
      </c>
      <c r="I62" s="34" t="n">
        <v>3</v>
      </c>
      <c r="J62" s="38" t="n">
        <f aca="false">I62-H62</f>
        <v>0</v>
      </c>
      <c r="K62" s="39" t="n">
        <f aca="false">'Sep 21'!$F62*'Sep 21'!$I62</f>
        <v>139554</v>
      </c>
      <c r="L62" s="40" t="n">
        <f aca="false">'Sep 21'!$K62/$K$2</f>
        <v>0.00129372362600412</v>
      </c>
      <c r="M62" s="41"/>
    </row>
    <row r="63" s="42" customFormat="true" ht="25.5" hidden="false" customHeight="false" outlineLevel="0" collapsed="false">
      <c r="A63" s="34" t="s">
        <v>194</v>
      </c>
      <c r="B63" s="34" t="s">
        <v>201</v>
      </c>
      <c r="C63" s="34" t="s">
        <v>15</v>
      </c>
      <c r="D63" s="35" t="n">
        <v>0.0015</v>
      </c>
      <c r="E63" s="36" t="n">
        <f aca="false">'Sep 21'!$D63*$C$6*$C$2</f>
        <v>161619.99641475</v>
      </c>
      <c r="F63" s="36" t="n">
        <v>12410.5454545455</v>
      </c>
      <c r="G63" s="73" t="n">
        <f aca="false">'Sep 21'!$E63/'Sep 21'!$F63</f>
        <v>13.0227955738686</v>
      </c>
      <c r="H63" s="34" t="n">
        <v>11</v>
      </c>
      <c r="I63" s="34" t="n">
        <v>13</v>
      </c>
      <c r="J63" s="38" t="n">
        <f aca="false">I63-H63</f>
        <v>2</v>
      </c>
      <c r="K63" s="39" t="n">
        <f aca="false">'Sep 21'!$F63*'Sep 21'!$I63</f>
        <v>161337.090909092</v>
      </c>
      <c r="L63" s="40" t="n">
        <f aca="false">'Sep 21'!$K63/$K$2</f>
        <v>0.00149566193917671</v>
      </c>
      <c r="M63" s="41"/>
    </row>
    <row r="64" s="42" customFormat="true" ht="25.5" hidden="false" customHeight="false" outlineLevel="0" collapsed="false">
      <c r="A64" s="34" t="s">
        <v>194</v>
      </c>
      <c r="B64" s="34" t="s">
        <v>17</v>
      </c>
      <c r="C64" s="34" t="s">
        <v>18</v>
      </c>
      <c r="D64" s="35" t="n">
        <v>0.0015</v>
      </c>
      <c r="E64" s="36" t="n">
        <f aca="false">'Sep 21'!$D64*$C$6*$C$2</f>
        <v>161619.99641475</v>
      </c>
      <c r="F64" s="36" t="n">
        <v>90561.5</v>
      </c>
      <c r="G64" s="73" t="n">
        <f aca="false">'Sep 21'!$E64/'Sep 21'!$F64</f>
        <v>1.78464354515716</v>
      </c>
      <c r="H64" s="34" t="n">
        <v>2</v>
      </c>
      <c r="I64" s="34" t="n">
        <v>2</v>
      </c>
      <c r="J64" s="38" t="n">
        <f aca="false">I64-H64</f>
        <v>0</v>
      </c>
      <c r="K64" s="39" t="n">
        <f aca="false">'Sep 21'!$F64*'Sep 21'!$I64</f>
        <v>181123</v>
      </c>
      <c r="L64" s="40" t="n">
        <f aca="false">'Sep 21'!$K64/$K$2</f>
        <v>0.00167908554618817</v>
      </c>
      <c r="M64" s="41"/>
    </row>
    <row r="65" s="2" customFormat="true" ht="25.5" hidden="false" customHeight="false" outlineLevel="0" collapsed="false">
      <c r="A65" s="34" t="s">
        <v>194</v>
      </c>
      <c r="B65" s="61" t="s">
        <v>46</v>
      </c>
      <c r="C65" s="61" t="s">
        <v>47</v>
      </c>
      <c r="D65" s="35" t="n">
        <v>0.0015</v>
      </c>
      <c r="E65" s="36" t="n">
        <f aca="false">'Sep 21'!$D65*$C$6*$C$2</f>
        <v>161619.99641475</v>
      </c>
      <c r="F65" s="36" t="n">
        <v>62557.5</v>
      </c>
      <c r="G65" s="73" t="n">
        <f aca="false">'Sep 21'!$E65/'Sep 21'!$F65</f>
        <v>2.58354308299964</v>
      </c>
      <c r="H65" s="34" t="n">
        <v>2</v>
      </c>
      <c r="I65" s="34" t="n">
        <v>3</v>
      </c>
      <c r="J65" s="38" t="n">
        <f aca="false">I65-H65</f>
        <v>1</v>
      </c>
      <c r="K65" s="39" t="n">
        <f aca="false">'Sep 21'!$F65*'Sep 21'!$I65</f>
        <v>187672.5</v>
      </c>
      <c r="L65" s="40" t="n">
        <f aca="false">'Sep 21'!$K65/$K$2</f>
        <v>0.00173980213538314</v>
      </c>
      <c r="M65" s="62"/>
    </row>
    <row r="66" s="42" customFormat="true" ht="25.5" hidden="false" customHeight="false" outlineLevel="0" collapsed="false">
      <c r="A66" s="34" t="s">
        <v>194</v>
      </c>
      <c r="B66" s="34" t="s">
        <v>204</v>
      </c>
      <c r="C66" s="34" t="s">
        <v>87</v>
      </c>
      <c r="D66" s="35" t="n">
        <v>0.0015</v>
      </c>
      <c r="E66" s="36" t="n">
        <f aca="false">'Sep 21'!$D66*$C$6*$C$2</f>
        <v>161619.99641475</v>
      </c>
      <c r="F66" s="36" t="n">
        <v>132641</v>
      </c>
      <c r="G66" s="73" t="n">
        <f aca="false">'Sep 21'!$E66/'Sep 21'!$F66</f>
        <v>1.21847691448911</v>
      </c>
      <c r="H66" s="34" t="n">
        <v>1</v>
      </c>
      <c r="I66" s="34" t="n">
        <v>1</v>
      </c>
      <c r="J66" s="38" t="n">
        <f aca="false">I66-H66</f>
        <v>0</v>
      </c>
      <c r="K66" s="39" t="n">
        <f aca="false">'Sep 21'!$F66*'Sep 21'!$I66</f>
        <v>132641</v>
      </c>
      <c r="L66" s="40" t="n">
        <f aca="false">'Sep 21'!$K66/$K$2</f>
        <v>0.00122963724061519</v>
      </c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="42" customFormat="true" ht="12.75" hidden="false" customHeight="false" outlineLevel="0" collapsed="false">
      <c r="A72" s="34"/>
      <c r="B72" s="34"/>
      <c r="C72" s="34"/>
      <c r="D72" s="35"/>
      <c r="E72" s="36"/>
      <c r="F72" s="36"/>
      <c r="G72" s="37"/>
      <c r="H72" s="34"/>
      <c r="I72" s="34"/>
      <c r="J72" s="41"/>
      <c r="K72" s="39"/>
      <c r="L72" s="40"/>
      <c r="M72" s="41"/>
    </row>
    <row r="73" s="42" customFormat="true" ht="12.75" hidden="false" customHeight="false" outlineLevel="0" collapsed="false">
      <c r="A73" s="34"/>
      <c r="B73" s="34"/>
      <c r="C73" s="34"/>
      <c r="D73" s="35"/>
      <c r="E73" s="36"/>
      <c r="F73" s="36"/>
      <c r="G73" s="37"/>
      <c r="H73" s="34"/>
      <c r="I73" s="34"/>
      <c r="J73" s="41"/>
      <c r="K73" s="39"/>
      <c r="L73" s="40"/>
      <c r="M73" s="41"/>
    </row>
    <row r="74" s="15" customFormat="true" ht="12.75" hidden="false" customHeight="false" outlineLevel="0" collapsed="false">
      <c r="A74" s="47" t="s">
        <v>205</v>
      </c>
      <c r="B74" s="66"/>
      <c r="C74" s="66"/>
      <c r="D74" s="74" t="n">
        <f aca="false">SUM(D57:D73)</f>
        <v>0.015</v>
      </c>
      <c r="E74" s="49" t="n">
        <f aca="false">SUM(E56:E73)</f>
        <v>1616199.9641475</v>
      </c>
      <c r="F74" s="69"/>
      <c r="G74" s="69"/>
      <c r="H74" s="66"/>
      <c r="I74" s="66"/>
      <c r="J74" s="47"/>
      <c r="K74" s="49" t="n">
        <f aca="false">SUM(K56:K73)</f>
        <v>1703019.59090909</v>
      </c>
      <c r="L74" s="52" t="n">
        <f aca="false">'Sep 21'!$K74/$K$2</f>
        <v>0.0157876999606386</v>
      </c>
      <c r="M74" s="59"/>
    </row>
    <row r="75" s="2" customFormat="true" ht="12.75" hidden="false" customHeight="false" outlineLevel="0" collapsed="false">
      <c r="A75" s="34"/>
      <c r="B75" s="61"/>
      <c r="C75" s="61"/>
      <c r="D75" s="75"/>
      <c r="E75" s="36"/>
      <c r="F75" s="36"/>
      <c r="G75" s="37"/>
      <c r="H75" s="61"/>
      <c r="I75" s="61"/>
      <c r="J75" s="34"/>
      <c r="K75" s="34"/>
      <c r="L75" s="40"/>
      <c r="M75" s="62"/>
    </row>
    <row r="76" s="42" customFormat="true" ht="25.5" hidden="false" customHeight="false" outlineLevel="0" collapsed="false">
      <c r="A76" s="47" t="s">
        <v>207</v>
      </c>
      <c r="B76" s="54" t="s">
        <v>208</v>
      </c>
      <c r="C76" s="54" t="s">
        <v>11</v>
      </c>
      <c r="D76" s="55" t="n">
        <v>0</v>
      </c>
      <c r="E76" s="56" t="n">
        <f aca="false">'Sep 21'!$D76*$C$6*$C$2</f>
        <v>0</v>
      </c>
      <c r="F76" s="56"/>
      <c r="G76" s="57" t="n">
        <v>0</v>
      </c>
      <c r="H76" s="54" t="n">
        <v>0</v>
      </c>
      <c r="I76" s="54" t="n">
        <v>0</v>
      </c>
      <c r="J76" s="87" t="n">
        <f aca="false">I76-H76</f>
        <v>0</v>
      </c>
      <c r="K76" s="56" t="n">
        <f aca="false">'Sep 21'!$F76*'Sep 21'!$I76</f>
        <v>0</v>
      </c>
      <c r="L76" s="88" t="n">
        <f aca="false">'Sep 21'!$K76/$K$2</f>
        <v>0</v>
      </c>
      <c r="M76" s="54"/>
    </row>
    <row r="77" s="2" customFormat="true" ht="12.75" hidden="false" customHeight="false" outlineLevel="0" collapsed="false">
      <c r="A77" s="34"/>
      <c r="B77" s="61"/>
      <c r="C77" s="61"/>
      <c r="D77" s="75"/>
      <c r="E77" s="36"/>
      <c r="F77" s="36"/>
      <c r="G77" s="37"/>
      <c r="H77" s="61"/>
      <c r="I77" s="61"/>
      <c r="J77" s="34"/>
      <c r="K77" s="34"/>
      <c r="L77" s="40"/>
      <c r="M77" s="62"/>
    </row>
    <row r="78" s="2" customFormat="true" ht="12.75" hidden="false" customHeight="false" outlineLevel="0" collapsed="false">
      <c r="A78" s="34"/>
      <c r="B78" s="61"/>
      <c r="C78" s="61"/>
      <c r="D78" s="76"/>
      <c r="E78" s="64"/>
      <c r="F78" s="36"/>
      <c r="G78" s="37"/>
      <c r="H78" s="61"/>
      <c r="I78" s="61"/>
      <c r="J78" s="34"/>
      <c r="K78" s="34"/>
      <c r="L78" s="40"/>
      <c r="M78" s="62"/>
    </row>
    <row r="79" s="15" customFormat="true" ht="12.75" hidden="false" customHeight="false" outlineLevel="0" collapsed="false">
      <c r="A79" s="47" t="s">
        <v>206</v>
      </c>
      <c r="B79" s="66"/>
      <c r="C79" s="66"/>
      <c r="D79" s="66"/>
      <c r="E79" s="77"/>
      <c r="F79" s="77"/>
      <c r="G79" s="47"/>
      <c r="H79" s="66"/>
      <c r="I79" s="66"/>
      <c r="J79" s="66"/>
      <c r="K79" s="77" t="n">
        <f aca="false">SUM(K29,K31,K44,K54,K74,K76)</f>
        <v>107870025.092636</v>
      </c>
      <c r="L79" s="52" t="n">
        <f aca="false">'Sep 21'!$K79/$K$2</f>
        <v>1</v>
      </c>
      <c r="M79" s="66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>
      <c r="A86" s="62"/>
      <c r="B86" s="62"/>
      <c r="C86" s="62"/>
      <c r="D86" s="78"/>
      <c r="E86" s="79"/>
      <c r="F86" s="36"/>
      <c r="G86" s="80"/>
      <c r="H86" s="62"/>
      <c r="I86" s="62"/>
      <c r="J86" s="62"/>
      <c r="K86" s="62"/>
      <c r="L86" s="40"/>
      <c r="M86" s="62"/>
    </row>
    <row r="87" s="2" customFormat="true" ht="12.75" hidden="false" customHeight="false" outlineLevel="0" collapsed="false">
      <c r="A87" s="62"/>
      <c r="B87" s="62"/>
      <c r="C87" s="62"/>
      <c r="D87" s="78"/>
      <c r="E87" s="79"/>
      <c r="F87" s="36"/>
      <c r="G87" s="80"/>
      <c r="H87" s="62"/>
      <c r="I87" s="62"/>
      <c r="J87" s="62"/>
      <c r="K87" s="62"/>
      <c r="L87" s="40"/>
      <c r="M87" s="62"/>
    </row>
    <row r="88" s="2" customFormat="true" ht="12.75" hidden="false" customHeight="false" outlineLevel="0" collapsed="false">
      <c r="A88" s="62"/>
      <c r="B88" s="62"/>
      <c r="C88" s="62"/>
      <c r="D88" s="78"/>
      <c r="E88" s="79"/>
      <c r="F88" s="36"/>
      <c r="G88" s="80"/>
      <c r="H88" s="62"/>
      <c r="I88" s="62"/>
      <c r="J88" s="62"/>
      <c r="K88" s="62"/>
      <c r="L88" s="40"/>
      <c r="M88" s="62"/>
    </row>
    <row r="89" s="2" customFormat="true" ht="12.75" hidden="false" customHeight="false" outlineLevel="0" collapsed="false"/>
    <row r="90" s="2" customFormat="true" ht="12.75" hidden="false" customHeight="false" outlineLevel="0" collapsed="false"/>
    <row r="92" s="2" customFormat="true" ht="12.75" hidden="false" customHeight="false" outlineLevel="0" collapsed="false">
      <c r="A92" s="81"/>
      <c r="B92" s="81"/>
      <c r="E92" s="81"/>
      <c r="F92" s="81"/>
      <c r="G92" s="81"/>
      <c r="H92" s="82"/>
      <c r="M92" s="81"/>
    </row>
    <row r="93" s="2" customFormat="true" ht="12.75" hidden="false" customHeight="false" outlineLevel="0" collapsed="false">
      <c r="A93" s="81"/>
      <c r="B93" s="81"/>
      <c r="E93" s="81"/>
      <c r="F93" s="81"/>
      <c r="G93" s="81"/>
      <c r="H93" s="82"/>
      <c r="M93" s="81"/>
    </row>
    <row r="94" s="2" customFormat="true" ht="12.75" hidden="false" customHeight="false" outlineLevel="0" collapsed="false">
      <c r="A94" s="83"/>
      <c r="B94" s="83"/>
    </row>
    <row r="95" s="2" customFormat="true" ht="12.75" hidden="false" customHeight="false" outlineLevel="0" collapsed="false">
      <c r="A95" s="84"/>
      <c r="B95" s="84"/>
      <c r="E95" s="84"/>
      <c r="F95" s="83"/>
      <c r="G95" s="83"/>
      <c r="M95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3" activeCellId="0" sqref="I3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44096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5.978</v>
      </c>
      <c r="D2" s="12"/>
      <c r="E2" s="13" t="n">
        <f aca="false">SUM(E26,E41,E51,E71,E28,E73)</f>
        <v>105334806.08443</v>
      </c>
      <c r="F2" s="14"/>
      <c r="G2" s="15"/>
      <c r="H2" s="12"/>
      <c r="I2" s="12"/>
      <c r="J2" s="12"/>
      <c r="K2" s="13" t="n">
        <f aca="false">SUM(K26,K41,K51,K71,K28,K73)</f>
        <v>106403171.12136</v>
      </c>
      <c r="L2" s="16" t="n">
        <f aca="false">SUM(L51,L71,L41,L26,L28,L73)</f>
        <v>1</v>
      </c>
      <c r="M2" s="17" t="n">
        <f aca="false">K2/$C$6</f>
        <v>6.03865036489571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17620356.32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18433535.764168</v>
      </c>
      <c r="F4" s="14"/>
      <c r="G4" s="15"/>
      <c r="H4" s="12"/>
      <c r="I4" s="12"/>
      <c r="J4" s="12"/>
      <c r="K4" s="13" t="n">
        <f aca="false">SUM(K26,K28,K71)</f>
        <v>18521972.4849968</v>
      </c>
      <c r="L4" s="12"/>
      <c r="M4" s="17" t="n">
        <f aca="false">K4/$C$6</f>
        <v>1.05116900865242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17620356.32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0.009643</v>
      </c>
      <c r="E9" s="36" t="n">
        <f aca="false">'Sep 22'!$D9*$C$6*$C$2</f>
        <v>1015740.4878507</v>
      </c>
      <c r="F9" s="36" t="n">
        <v>502.500221336875</v>
      </c>
      <c r="G9" s="37" t="n">
        <f aca="false">'Sep 22'!$E9/'Sep 22'!$F9</f>
        <v>2021.37321481844</v>
      </c>
      <c r="H9" s="34" t="n">
        <v>2259</v>
      </c>
      <c r="I9" s="34" t="n">
        <v>2021</v>
      </c>
      <c r="J9" s="38" t="n">
        <f aca="false">I9-H9</f>
        <v>-238</v>
      </c>
      <c r="K9" s="39" t="n">
        <f aca="false">'Sep 22'!$F9*'Sep 22'!$I9</f>
        <v>1015552.94732182</v>
      </c>
      <c r="L9" s="40" t="n">
        <f aca="false">'Sep 22'!$K9/$K$2</f>
        <v>0.00954438609882701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0.009643</v>
      </c>
      <c r="E10" s="36" t="n">
        <f aca="false">'Sep 22'!$D10*$C$6*$C$2</f>
        <v>1015740.4878507</v>
      </c>
      <c r="F10" s="36" t="n">
        <v>429.840131850021</v>
      </c>
      <c r="G10" s="37" t="n">
        <f aca="false">'Sep 22'!$E10/'Sep 22'!$F10</f>
        <v>2363.06573674025</v>
      </c>
      <c r="H10" s="34" t="n">
        <v>2427</v>
      </c>
      <c r="I10" s="34" t="n">
        <v>2363</v>
      </c>
      <c r="J10" s="38" t="n">
        <f aca="false">I10-H10</f>
        <v>-64</v>
      </c>
      <c r="K10" s="39" t="n">
        <f aca="false">'Sep 22'!$F10*'Sep 22'!$I10</f>
        <v>1015712.2315616</v>
      </c>
      <c r="L10" s="40" t="n">
        <f aca="false">'Sep 22'!$K10/$K$2</f>
        <v>0.00954588308653985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0.009643</v>
      </c>
      <c r="E11" s="36" t="n">
        <f aca="false">'Sep 22'!$D11*$C$6*$C$2</f>
        <v>1015740.4878507</v>
      </c>
      <c r="F11" s="36" t="n">
        <v>75.1599972824241</v>
      </c>
      <c r="G11" s="37" t="n">
        <f aca="false">'Sep 22'!$E11/'Sep 22'!$F11</f>
        <v>13514.3763248675</v>
      </c>
      <c r="H11" s="34" t="n">
        <v>14719</v>
      </c>
      <c r="I11" s="34" t="n">
        <v>13514</v>
      </c>
      <c r="J11" s="38" t="n">
        <f aca="false">I11-H11</f>
        <v>-1205</v>
      </c>
      <c r="K11" s="39" t="n">
        <f aca="false">'Sep 22'!$F11*'Sep 22'!$I11</f>
        <v>1015712.20327468</v>
      </c>
      <c r="L11" s="40" t="n">
        <f aca="false">'Sep 22'!$K11/$K$2</f>
        <v>0.00954588282069326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0.009643</v>
      </c>
      <c r="E12" s="36" t="n">
        <f aca="false">'Sep 22'!$D12*$C$6*$C$2</f>
        <v>1015740.4878507</v>
      </c>
      <c r="F12" s="36" t="n">
        <v>205.750090025207</v>
      </c>
      <c r="G12" s="37" t="n">
        <f aca="false">'Sep 22'!$E12/'Sep 22'!$F12</f>
        <v>4936.76813325455</v>
      </c>
      <c r="H12" s="34" t="n">
        <v>5554</v>
      </c>
      <c r="I12" s="34" t="n">
        <v>4937</v>
      </c>
      <c r="J12" s="38" t="n">
        <f aca="false">I12-H12</f>
        <v>-617</v>
      </c>
      <c r="K12" s="39" t="n">
        <f aca="false">'Sep 22'!$F12*'Sep 22'!$I12</f>
        <v>1015788.19445445</v>
      </c>
      <c r="L12" s="40" t="n">
        <f aca="false">'Sep 22'!$K12/$K$2</f>
        <v>0.00954659700222532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0.009643</v>
      </c>
      <c r="E13" s="36" t="n">
        <f aca="false">'Sep 22'!$D13*$C$6*$C$2</f>
        <v>1015740.4878507</v>
      </c>
      <c r="F13" s="36" t="n">
        <v>468.469841269841</v>
      </c>
      <c r="G13" s="37" t="n">
        <f aca="false">'Sep 22'!$E13/'Sep 22'!$F13</f>
        <v>2168.20891841707</v>
      </c>
      <c r="H13" s="34" t="n">
        <v>2520</v>
      </c>
      <c r="I13" s="34" t="n">
        <v>2168</v>
      </c>
      <c r="J13" s="38" t="n">
        <f aca="false">I13-H13</f>
        <v>-352</v>
      </c>
      <c r="K13" s="39" t="n">
        <f aca="false">'Sep 22'!$F13*'Sep 22'!$I13</f>
        <v>1015642.61587302</v>
      </c>
      <c r="L13" s="40" t="n">
        <f aca="false">'Sep 22'!$K13/$K$2</f>
        <v>0.00954522882325192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0.009643</v>
      </c>
      <c r="E14" s="36" t="n">
        <f aca="false">'Sep 22'!$D14*$C$6*$C$2</f>
        <v>1015740.4878507</v>
      </c>
      <c r="F14" s="36" t="n">
        <v>3000</v>
      </c>
      <c r="G14" s="37" t="n">
        <f aca="false">'Sep 22'!$E14/'Sep 22'!$F14</f>
        <v>338.580162616899</v>
      </c>
      <c r="H14" s="34" t="n">
        <v>370</v>
      </c>
      <c r="I14" s="34" t="n">
        <v>339</v>
      </c>
      <c r="J14" s="38" t="n">
        <f aca="false">I14-H14</f>
        <v>-31</v>
      </c>
      <c r="K14" s="39" t="n">
        <f aca="false">'Sep 22'!$F14*'Sep 22'!$I14</f>
        <v>1017000</v>
      </c>
      <c r="L14" s="40" t="n">
        <f aca="false">'Sep 22'!$K14/$K$2</f>
        <v>0.00955798581266003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0.009643</v>
      </c>
      <c r="E15" s="36" t="n">
        <f aca="false">'Sep 22'!$D15*$C$6*$C$2</f>
        <v>1015740.4878507</v>
      </c>
      <c r="F15" s="36" t="n">
        <v>184.019958152261</v>
      </c>
      <c r="G15" s="37" t="n">
        <f aca="false">'Sep 22'!$E15/'Sep 22'!$F15</f>
        <v>5519.7300230351</v>
      </c>
      <c r="H15" s="34" t="n">
        <v>6213</v>
      </c>
      <c r="I15" s="34" t="n">
        <v>5520</v>
      </c>
      <c r="J15" s="38" t="n">
        <f aca="false">I15-H15</f>
        <v>-693</v>
      </c>
      <c r="K15" s="39" t="n">
        <f aca="false">'Sep 22'!$F15*'Sep 22'!$I15</f>
        <v>1015790.16900048</v>
      </c>
      <c r="L15" s="40" t="n">
        <f aca="false">'Sep 22'!$K15/$K$2</f>
        <v>0.00954661555943572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0.009643</v>
      </c>
      <c r="E16" s="36" t="n">
        <f aca="false">'Sep 22'!$D16*$C$6*$C$2</f>
        <v>1015740.4878507</v>
      </c>
      <c r="F16" s="36" t="n">
        <v>276.926011858726</v>
      </c>
      <c r="G16" s="37" t="n">
        <f aca="false">'Sep 22'!$E16/'Sep 22'!$F16</f>
        <v>3667.91288775313</v>
      </c>
      <c r="H16" s="34" t="n">
        <v>3879</v>
      </c>
      <c r="I16" s="34" t="n">
        <v>3668</v>
      </c>
      <c r="J16" s="38" t="n">
        <f aca="false">I16-H16</f>
        <v>-211</v>
      </c>
      <c r="K16" s="39" t="n">
        <f aca="false">'Sep 22'!$F16*'Sep 22'!$I16</f>
        <v>1015764.61149781</v>
      </c>
      <c r="L16" s="40" t="n">
        <f aca="false">'Sep 22'!$K16/$K$2</f>
        <v>0.00954637536450164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209</v>
      </c>
      <c r="C17" s="34" t="s">
        <v>210</v>
      </c>
      <c r="D17" s="35" t="n">
        <v>0.004821</v>
      </c>
      <c r="E17" s="36" t="n">
        <f aca="false">'Sep 22'!$D17*$C$6*$C$2</f>
        <v>507817.576680308</v>
      </c>
      <c r="F17" s="36" t="n">
        <v>15.7499921529238</v>
      </c>
      <c r="G17" s="37" t="n">
        <f aca="false">'Sep 22'!$E17/'Sep 22'!$F17</f>
        <v>32242.401885009</v>
      </c>
      <c r="H17" s="34" t="n">
        <v>31859</v>
      </c>
      <c r="I17" s="34" t="n">
        <v>32242</v>
      </c>
      <c r="J17" s="38" t="n">
        <f aca="false">I17-H17</f>
        <v>383</v>
      </c>
      <c r="K17" s="39" t="n">
        <f aca="false">'Sep 22'!$F17*'Sep 22'!$I17</f>
        <v>507811.246994569</v>
      </c>
      <c r="L17" s="40" t="n">
        <f aca="false">'Sep 22'!$K17/$K$2</f>
        <v>0.00477251985671906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115</v>
      </c>
      <c r="C18" s="34" t="s">
        <v>116</v>
      </c>
      <c r="D18" s="35" t="n">
        <v>0.004821</v>
      </c>
      <c r="E18" s="36" t="n">
        <f aca="false">'Sep 22'!$D18*$C$6*$C$2</f>
        <v>507817.576680308</v>
      </c>
      <c r="F18" s="36" t="n">
        <v>1011.4</v>
      </c>
      <c r="G18" s="37" t="n">
        <f aca="false">'Sep 22'!$E18/'Sep 22'!$F18</f>
        <v>502.093708404497</v>
      </c>
      <c r="H18" s="34" t="n">
        <v>540</v>
      </c>
      <c r="I18" s="34" t="n">
        <v>502</v>
      </c>
      <c r="J18" s="38" t="n">
        <f aca="false">I18-H18</f>
        <v>-38</v>
      </c>
      <c r="K18" s="39" t="n">
        <f aca="false">'Sep 22'!$F18*'Sep 22'!$I18</f>
        <v>507722.8</v>
      </c>
      <c r="L18" s="40" t="n">
        <f aca="false">'Sep 22'!$K18/$K$2</f>
        <v>0.00477168861274732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100</v>
      </c>
      <c r="C19" s="34" t="s">
        <v>101</v>
      </c>
      <c r="D19" s="35" t="n">
        <v>0.009643</v>
      </c>
      <c r="E19" s="36" t="n">
        <f aca="false">'Sep 22'!$D19*$C$6*$C$2</f>
        <v>1015740.4878507</v>
      </c>
      <c r="F19" s="36" t="n">
        <v>161.5</v>
      </c>
      <c r="G19" s="37" t="n">
        <f aca="false">'Sep 22'!$E19/'Sep 22'!$F19</f>
        <v>6289.41478545324</v>
      </c>
      <c r="H19" s="34" t="n">
        <v>6798</v>
      </c>
      <c r="I19" s="34" t="n">
        <v>6289</v>
      </c>
      <c r="J19" s="38" t="n">
        <f aca="false">I19-H19</f>
        <v>-509</v>
      </c>
      <c r="K19" s="39" t="n">
        <f aca="false">'Sep 22'!$F19*'Sep 22'!$I19</f>
        <v>1015673.5</v>
      </c>
      <c r="L19" s="40" t="n">
        <f aca="false">'Sep 22'!$K19/$K$2</f>
        <v>0.00954551907895256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106</v>
      </c>
      <c r="C20" s="34" t="s">
        <v>107</v>
      </c>
      <c r="D20" s="35" t="n">
        <v>0.009643</v>
      </c>
      <c r="E20" s="36" t="n">
        <f aca="false">'Sep 22'!$D20*$C$6*$C$2</f>
        <v>1015740.4878507</v>
      </c>
      <c r="F20" s="36" t="n">
        <v>239.199955267278</v>
      </c>
      <c r="G20" s="37" t="n">
        <f aca="false">'Sep 22'!$E20/'Sep 22'!$F20</f>
        <v>4246.40751590328</v>
      </c>
      <c r="H20" s="34" t="n">
        <v>4471</v>
      </c>
      <c r="I20" s="34" t="n">
        <v>4246</v>
      </c>
      <c r="J20" s="38" t="n">
        <f aca="false">I20-H20</f>
        <v>-225</v>
      </c>
      <c r="K20" s="39" t="n">
        <f aca="false">'Sep 22'!$F20*'Sep 22'!$I20</f>
        <v>1015643.01006486</v>
      </c>
      <c r="L20" s="40" t="n">
        <f aca="false">'Sep 22'!$K20/$K$2</f>
        <v>0.0095452325279521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213</v>
      </c>
      <c r="C21" s="34" t="s">
        <v>214</v>
      </c>
      <c r="D21" s="35" t="n">
        <v>0.004821</v>
      </c>
      <c r="E21" s="36" t="n">
        <f aca="false">'Sep 22'!$D21*$C$6*$C$2</f>
        <v>507817.576680308</v>
      </c>
      <c r="F21" s="36" t="n">
        <v>33.3999753861301</v>
      </c>
      <c r="G21" s="37" t="n">
        <f aca="false">'Sep 22'!$E21/'Sep 22'!$F21</f>
        <v>15204.1302668501</v>
      </c>
      <c r="H21" s="34" t="n">
        <v>16251</v>
      </c>
      <c r="I21" s="34" t="n">
        <v>15204</v>
      </c>
      <c r="J21" s="38" t="n">
        <f aca="false">I21-H21</f>
        <v>-1047</v>
      </c>
      <c r="K21" s="39" t="n">
        <f aca="false">'Sep 22'!$F21*'Sep 22'!$I21</f>
        <v>507813.225770722</v>
      </c>
      <c r="L21" s="40" t="n">
        <f aca="false">'Sep 22'!$K21/$K$2</f>
        <v>0.00477253845368504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133</v>
      </c>
      <c r="C22" s="34" t="s">
        <v>134</v>
      </c>
      <c r="D22" s="35" t="n">
        <v>0.009643</v>
      </c>
      <c r="E22" s="36" t="n">
        <f aca="false">'Sep 22'!$D22*$C$6*$C$2</f>
        <v>1015740.4878507</v>
      </c>
      <c r="F22" s="36" t="n">
        <v>179</v>
      </c>
      <c r="G22" s="37" t="n">
        <f aca="false">'Sep 22'!$E22/'Sep 22'!$F22</f>
        <v>5674.52786508769</v>
      </c>
      <c r="H22" s="34" t="n">
        <v>5955</v>
      </c>
      <c r="I22" s="34" t="n">
        <v>5675</v>
      </c>
      <c r="J22" s="38" t="n">
        <f aca="false">I22-H22</f>
        <v>-280</v>
      </c>
      <c r="K22" s="39" t="n">
        <f aca="false">'Sep 22'!$F22*'Sep 22'!$I22</f>
        <v>1015825</v>
      </c>
      <c r="L22" s="40" t="n">
        <f aca="false">'Sep 22'!$K22/$K$2</f>
        <v>0.00954694290869751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130</v>
      </c>
      <c r="C23" s="34" t="s">
        <v>131</v>
      </c>
      <c r="D23" s="35" t="n">
        <v>0.009643</v>
      </c>
      <c r="E23" s="36" t="n">
        <f aca="false">'Sep 22'!$D23*$C$6*$C$2</f>
        <v>1015740.4878507</v>
      </c>
      <c r="F23" s="36" t="n">
        <v>203.950049164208</v>
      </c>
      <c r="G23" s="37" t="n">
        <f aca="false">'Sep 22'!$E23/'Sep 22'!$F23</f>
        <v>4980.33950966536</v>
      </c>
      <c r="H23" s="34" t="n">
        <v>5085</v>
      </c>
      <c r="I23" s="34" t="n">
        <v>4980</v>
      </c>
      <c r="J23" s="38" t="n">
        <f aca="false">I23-H23</f>
        <v>-105</v>
      </c>
      <c r="K23" s="39" t="n">
        <f aca="false">'Sep 22'!$F23*'Sep 22'!$I23</f>
        <v>1015671.24483776</v>
      </c>
      <c r="L23" s="40" t="n">
        <f aca="false">'Sep 22'!$K23/$K$2</f>
        <v>0.00954549788445036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215</v>
      </c>
      <c r="C24" s="34" t="s">
        <v>216</v>
      </c>
      <c r="D24" s="35" t="n">
        <v>0.004821</v>
      </c>
      <c r="E24" s="36" t="n">
        <f aca="false">'Sep 22'!$D24*$C$6*$C$2</f>
        <v>507817.576680308</v>
      </c>
      <c r="F24" s="36" t="n">
        <v>101.941998468606</v>
      </c>
      <c r="G24" s="37" t="n">
        <f aca="false">'Sep 22'!$E24/'Sep 22'!$F24</f>
        <v>4981.43634918728</v>
      </c>
      <c r="H24" s="34" t="n">
        <v>5224</v>
      </c>
      <c r="I24" s="34" t="n">
        <v>4981</v>
      </c>
      <c r="J24" s="38" t="n">
        <f aca="false">I24-H24</f>
        <v>-243</v>
      </c>
      <c r="K24" s="39" t="n">
        <f aca="false">'Sep 22'!$F24*'Sep 22'!$I24</f>
        <v>507773.094372127</v>
      </c>
      <c r="L24" s="40" t="n">
        <f aca="false">'Sep 22'!$K24/$K$2</f>
        <v>0.00477216129012711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0.135</v>
      </c>
      <c r="E26" s="49" t="n">
        <f aca="false">'Sep 22'!$D26*$C$6*$C$2</f>
        <v>14220156.1609296</v>
      </c>
      <c r="F26" s="50"/>
      <c r="G26" s="50"/>
      <c r="H26" s="47"/>
      <c r="I26" s="47"/>
      <c r="J26" s="51"/>
      <c r="K26" s="49" t="n">
        <f aca="false">SUM(K9:K25)</f>
        <v>14220896.0950239</v>
      </c>
      <c r="L26" s="52" t="n">
        <f aca="false">'Sep 22'!$K26/$K$2</f>
        <v>0.133651055181466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22'!$D28*$C$6*$C$2</f>
        <v>2633362.252024</v>
      </c>
      <c r="F28" s="50" t="n">
        <v>18.1300001375081</v>
      </c>
      <c r="G28" s="57" t="n">
        <f aca="false">'Sep 22'!$E28/'Sep 22'!$F28</f>
        <v>145248.882076729</v>
      </c>
      <c r="H28" s="54" t="n">
        <v>145446</v>
      </c>
      <c r="I28" s="54" t="n">
        <v>145249</v>
      </c>
      <c r="J28" s="58" t="n">
        <f aca="false">I28-H28</f>
        <v>-197</v>
      </c>
      <c r="K28" s="59" t="n">
        <f aca="false">'Sep 22'!$F28*'Sep 22'!$I28</f>
        <v>2633364.38997291</v>
      </c>
      <c r="L28" s="52" t="n">
        <f aca="false">'Sep 22'!$K28/$K$2</f>
        <v>0.0247489277078911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s="2" customFormat="true" ht="25.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0.0325</v>
      </c>
      <c r="E30" s="36" t="n">
        <f aca="false">'Sep 22'!$D30*$C$6*$C$2</f>
        <v>3423370.9276312</v>
      </c>
      <c r="F30" s="36" t="n">
        <v>160009.363636364</v>
      </c>
      <c r="G30" s="37" t="n">
        <f aca="false">'Sep 22'!$E30/'Sep 22'!$F30</f>
        <v>21.3948162147006</v>
      </c>
      <c r="H30" s="34" t="n">
        <v>22</v>
      </c>
      <c r="I30" s="34" t="n">
        <v>21</v>
      </c>
      <c r="J30" s="38" t="n">
        <f aca="false">I30-H30</f>
        <v>-1</v>
      </c>
      <c r="K30" s="39" t="n">
        <f aca="false">'Sep 22'!$F30*'Sep 22'!$I30</f>
        <v>3360196.63636364</v>
      </c>
      <c r="L30" s="40" t="n">
        <f aca="false">'Sep 22'!$K30/$K$2</f>
        <v>0.0315798542557637</v>
      </c>
      <c r="M30" s="62"/>
    </row>
    <row r="31" s="2" customFormat="true" ht="25.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0.0325</v>
      </c>
      <c r="E31" s="36" t="n">
        <f aca="false">'Sep 22'!$D31*$C$6*$C$2</f>
        <v>3423370.9276312</v>
      </c>
      <c r="F31" s="36" t="n">
        <v>222855.2</v>
      </c>
      <c r="G31" s="37" t="n">
        <f aca="false">'Sep 22'!$E31/'Sep 22'!$F31</f>
        <v>15.3614137234904</v>
      </c>
      <c r="H31" s="34" t="n">
        <v>15</v>
      </c>
      <c r="I31" s="34" t="n">
        <v>15</v>
      </c>
      <c r="J31" s="38" t="n">
        <f aca="false">I31-H31</f>
        <v>0</v>
      </c>
      <c r="K31" s="39" t="n">
        <f aca="false">'Sep 22'!$F31*'Sep 22'!$I31</f>
        <v>3342828</v>
      </c>
      <c r="L31" s="40" t="n">
        <f aca="false">'Sep 22'!$K31/$K$2</f>
        <v>0.0314166200571905</v>
      </c>
      <c r="M31" s="62"/>
    </row>
    <row r="32" s="2" customFormat="true" ht="25.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0.0325</v>
      </c>
      <c r="E32" s="36" t="n">
        <f aca="false">'Sep 22'!$D32*$C$6*$C$2</f>
        <v>3423370.9276312</v>
      </c>
      <c r="F32" s="36" t="n">
        <v>176531.263157895</v>
      </c>
      <c r="G32" s="37" t="n">
        <f aca="false">'Sep 22'!$E32/'Sep 22'!$F32</f>
        <v>19.3924343280161</v>
      </c>
      <c r="H32" s="34" t="n">
        <v>19</v>
      </c>
      <c r="I32" s="34" t="n">
        <v>19</v>
      </c>
      <c r="J32" s="38" t="n">
        <f aca="false">I32-H32</f>
        <v>0</v>
      </c>
      <c r="K32" s="39" t="n">
        <f aca="false">'Sep 22'!$F32*'Sep 22'!$I32</f>
        <v>3354094.00000001</v>
      </c>
      <c r="L32" s="40" t="n">
        <f aca="false">'Sep 22'!$K32/$K$2</f>
        <v>0.0315225003602047</v>
      </c>
      <c r="M32" s="62"/>
    </row>
    <row r="33" s="2" customFormat="true" ht="25.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0.0325</v>
      </c>
      <c r="E33" s="36" t="n">
        <f aca="false">'Sep 22'!$D33*$C$6*$C$2</f>
        <v>3423370.9276312</v>
      </c>
      <c r="F33" s="36" t="n">
        <v>126004.666666667</v>
      </c>
      <c r="G33" s="37" t="n">
        <f aca="false">'Sep 22'!$E33/'Sep 22'!$F33</f>
        <v>27.1686042921521</v>
      </c>
      <c r="H33" s="34" t="n">
        <v>27</v>
      </c>
      <c r="I33" s="34" t="n">
        <v>27</v>
      </c>
      <c r="J33" s="38" t="n">
        <f aca="false">I33-H33</f>
        <v>0</v>
      </c>
      <c r="K33" s="39" t="n">
        <f aca="false">'Sep 22'!$F33*'Sep 22'!$I33</f>
        <v>3402126.00000001</v>
      </c>
      <c r="L33" s="40" t="n">
        <f aca="false">'Sep 22'!$K33/$K$2</f>
        <v>0.03197391547776</v>
      </c>
      <c r="M33" s="62"/>
    </row>
    <row r="34" s="2" customFormat="true" ht="25.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0.0325</v>
      </c>
      <c r="E34" s="36" t="n">
        <f aca="false">'Sep 22'!$D34*$C$6*$C$2</f>
        <v>3423370.9276312</v>
      </c>
      <c r="F34" s="36" t="n">
        <v>139540.68</v>
      </c>
      <c r="G34" s="37" t="n">
        <f aca="false">'Sep 22'!$E34/'Sep 22'!$F34</f>
        <v>24.5331392080876</v>
      </c>
      <c r="H34" s="34" t="n">
        <v>25</v>
      </c>
      <c r="I34" s="34" t="n">
        <v>25</v>
      </c>
      <c r="J34" s="38" t="n">
        <f aca="false">I34-H34</f>
        <v>0</v>
      </c>
      <c r="K34" s="39" t="n">
        <f aca="false">'Sep 22'!$F34*'Sep 22'!$I34</f>
        <v>3488517</v>
      </c>
      <c r="L34" s="40" t="n">
        <f aca="false">'Sep 22'!$K34/$K$2</f>
        <v>0.0327858367681645</v>
      </c>
      <c r="M34" s="62"/>
    </row>
    <row r="35" s="2" customFormat="true" ht="25.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0.0325</v>
      </c>
      <c r="E35" s="36" t="n">
        <f aca="false">'Sep 22'!$D35*$C$6*$C$2</f>
        <v>3423370.9276312</v>
      </c>
      <c r="F35" s="36" t="n">
        <v>220910.9375</v>
      </c>
      <c r="G35" s="37" t="n">
        <f aca="false">'Sep 22'!$E35/'Sep 22'!$F35</f>
        <v>15.4966112876652</v>
      </c>
      <c r="H35" s="34" t="n">
        <v>16</v>
      </c>
      <c r="I35" s="34" t="n">
        <v>16</v>
      </c>
      <c r="J35" s="38" t="n">
        <f aca="false">I35-H35</f>
        <v>0</v>
      </c>
      <c r="K35" s="39" t="n">
        <f aca="false">'Sep 22'!$F35*'Sep 22'!$I35</f>
        <v>3534575</v>
      </c>
      <c r="L35" s="40" t="n">
        <f aca="false">'Sep 22'!$K35/$K$2</f>
        <v>0.0332186998070627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0.0325</v>
      </c>
      <c r="E36" s="36" t="n">
        <f aca="false">'Sep 22'!$D36*$C$6*$C$2</f>
        <v>3423370.9276312</v>
      </c>
      <c r="F36" s="36" t="n">
        <v>95979.1944444444</v>
      </c>
      <c r="G36" s="37" t="n">
        <f aca="false">'Sep 22'!$E36/'Sep 22'!$F36</f>
        <v>35.6678439264538</v>
      </c>
      <c r="H36" s="34" t="n">
        <v>36</v>
      </c>
      <c r="I36" s="34" t="n">
        <v>36</v>
      </c>
      <c r="J36" s="38" t="n">
        <f aca="false">I36-H36</f>
        <v>0</v>
      </c>
      <c r="K36" s="39" t="n">
        <f aca="false">'Sep 22'!$F36*'Sep 22'!$I36</f>
        <v>3455251</v>
      </c>
      <c r="L36" s="40" t="n">
        <f aca="false">'Sep 22'!$K36/$K$2</f>
        <v>0.0324731957101075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0.0325</v>
      </c>
      <c r="E37" s="36" t="n">
        <f aca="false">'Sep 22'!$D37*$C$6*$C$2</f>
        <v>3423370.9276312</v>
      </c>
      <c r="F37" s="36" t="n">
        <v>114121.4</v>
      </c>
      <c r="G37" s="37" t="n">
        <f aca="false">'Sep 22'!$E37/'Sep 22'!$F37</f>
        <v>29.9976247016879</v>
      </c>
      <c r="H37" s="34" t="n">
        <v>30</v>
      </c>
      <c r="I37" s="34" t="n">
        <v>30</v>
      </c>
      <c r="J37" s="38" t="n">
        <f aca="false">I37-H37</f>
        <v>0</v>
      </c>
      <c r="K37" s="39" t="n">
        <f aca="false">'Sep 22'!$F37*'Sep 22'!$I37</f>
        <v>3423642</v>
      </c>
      <c r="L37" s="40" t="n">
        <f aca="false">'Sep 22'!$K37/$K$2</f>
        <v>0.0321761274961917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0.0325</v>
      </c>
      <c r="E38" s="36" t="n">
        <f aca="false">'Sep 22'!$D38*$C$6*$C$2</f>
        <v>3423370.9276312</v>
      </c>
      <c r="F38" s="36" t="n">
        <v>113774.233333333</v>
      </c>
      <c r="G38" s="37" t="n">
        <f aca="false">'Sep 22'!$E38/'Sep 22'!$F38</f>
        <v>30.089158391439</v>
      </c>
      <c r="H38" s="34" t="n">
        <v>30</v>
      </c>
      <c r="I38" s="34" t="n">
        <v>30</v>
      </c>
      <c r="J38" s="38" t="n">
        <f aca="false">I38-H38</f>
        <v>0</v>
      </c>
      <c r="K38" s="39" t="n">
        <f aca="false">'Sep 22'!$F38*'Sep 22'!$I38</f>
        <v>3413226.99999999</v>
      </c>
      <c r="L38" s="40" t="n">
        <f aca="false">'Sep 22'!$K38/$K$2</f>
        <v>0.0320782450751112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0.0325</v>
      </c>
      <c r="E39" s="36" t="n">
        <f aca="false">'Sep 22'!$D39*$C$6*$C$2</f>
        <v>3423370.9276312</v>
      </c>
      <c r="F39" s="36" t="n">
        <v>132864.769230769</v>
      </c>
      <c r="G39" s="37" t="n">
        <f aca="false">'Sep 22'!$E39/'Sep 22'!$F39</f>
        <v>25.7658290263933</v>
      </c>
      <c r="H39" s="34" t="n">
        <v>26</v>
      </c>
      <c r="I39" s="34" t="n">
        <v>26</v>
      </c>
      <c r="J39" s="38" t="n">
        <f aca="false">I39-H39</f>
        <v>0</v>
      </c>
      <c r="K39" s="39" t="n">
        <f aca="false">'Sep 22'!$F39*'Sep 22'!$I39</f>
        <v>3454483.99999999</v>
      </c>
      <c r="L39" s="40" t="n">
        <f aca="false">'Sep 22'!$K39/$K$2</f>
        <v>0.0324659872783294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0.325</v>
      </c>
      <c r="E41" s="67" t="n">
        <f aca="false">'Sep 22'!$D41*$C$6*$C$2</f>
        <v>34233709.276312</v>
      </c>
      <c r="F41" s="68"/>
      <c r="G41" s="69"/>
      <c r="H41" s="54"/>
      <c r="I41" s="54"/>
      <c r="J41" s="58"/>
      <c r="K41" s="67" t="n">
        <f aca="false">SUM(K30:K40)</f>
        <v>34228940.6363636</v>
      </c>
      <c r="L41" s="70" t="n">
        <f aca="false">'Sep 22'!$K41/$K$2</f>
        <v>0.321690982285886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s="2" customFormat="tru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22'!$D43*$C$6*$C$2</f>
        <v>7523937.29199289</v>
      </c>
      <c r="F43" s="36" t="n">
        <v>416327.888888889</v>
      </c>
      <c r="G43" s="37" t="n">
        <f aca="false">'Sep 22'!$E43/'Sep 22'!$F43</f>
        <v>18.0721433581427</v>
      </c>
      <c r="H43" s="34" t="n">
        <v>18</v>
      </c>
      <c r="I43" s="34" t="n">
        <v>18</v>
      </c>
      <c r="J43" s="38" t="n">
        <f aca="false">I43-H43</f>
        <v>0</v>
      </c>
      <c r="K43" s="39" t="n">
        <f aca="false">'Sep 22'!$F43*'Sep 22'!$I43</f>
        <v>7493902</v>
      </c>
      <c r="L43" s="40" t="n">
        <f aca="false">'Sep 22'!$K43/$K$2</f>
        <v>0.0704293107153045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22'!$D44*$C$6*$C$2</f>
        <v>7523937.29199289</v>
      </c>
      <c r="F44" s="36" t="n">
        <v>249325</v>
      </c>
      <c r="G44" s="37" t="n">
        <f aca="false">'Sep 22'!$E44/'Sep 22'!$F44</f>
        <v>30.1772276827149</v>
      </c>
      <c r="H44" s="34" t="n">
        <v>31</v>
      </c>
      <c r="I44" s="34" t="n">
        <v>31</v>
      </c>
      <c r="J44" s="38" t="n">
        <f aca="false">I44-H44</f>
        <v>0</v>
      </c>
      <c r="K44" s="39" t="n">
        <f aca="false">'Sep 22'!$F44*'Sep 22'!$I44</f>
        <v>7729075</v>
      </c>
      <c r="L44" s="40" t="n">
        <f aca="false">'Sep 22'!$K44/$K$2</f>
        <v>0.0726395173991989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22'!$D45*$C$6*$C$2</f>
        <v>7523937.29199289</v>
      </c>
      <c r="F45" s="36" t="n">
        <v>416328.222222222</v>
      </c>
      <c r="G45" s="37" t="n">
        <f aca="false">'Sep 22'!$E45/'Sep 22'!$F45</f>
        <v>18.0721288886749</v>
      </c>
      <c r="H45" s="34" t="n">
        <v>18</v>
      </c>
      <c r="I45" s="34" t="n">
        <v>18</v>
      </c>
      <c r="J45" s="38" t="n">
        <f aca="false">I45-H45</f>
        <v>0</v>
      </c>
      <c r="K45" s="39" t="n">
        <f aca="false">'Sep 22'!$F45*'Sep 22'!$I45</f>
        <v>7493908</v>
      </c>
      <c r="L45" s="40" t="n">
        <f aca="false">'Sep 22'!$K45/$K$2</f>
        <v>0.0704293671046012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22'!$D46*$C$6*$C$2</f>
        <v>7523937.29199289</v>
      </c>
      <c r="F46" s="36" t="n">
        <v>249816.258064516</v>
      </c>
      <c r="G46" s="37" t="n">
        <f aca="false">'Sep 22'!$E46/'Sep 22'!$F46</f>
        <v>30.1178848417856</v>
      </c>
      <c r="H46" s="34" t="n">
        <v>31</v>
      </c>
      <c r="I46" s="34" t="n">
        <v>31</v>
      </c>
      <c r="J46" s="38" t="n">
        <f aca="false">I46-H46</f>
        <v>0</v>
      </c>
      <c r="K46" s="39" t="n">
        <f aca="false">'Sep 22'!$F46*'Sep 22'!$I46</f>
        <v>7744304</v>
      </c>
      <c r="L46" s="40" t="n">
        <f aca="false">'Sep 22'!$K46/$K$2</f>
        <v>0.0727826428327692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56</v>
      </c>
      <c r="C47" s="34" t="s">
        <v>57</v>
      </c>
      <c r="D47" s="35" t="n">
        <v>0.071429</v>
      </c>
      <c r="E47" s="36" t="n">
        <f aca="false">'Sep 22'!$D47*$C$6*$C$2</f>
        <v>7523937.29199289</v>
      </c>
      <c r="F47" s="36" t="n">
        <v>159755.458333333</v>
      </c>
      <c r="G47" s="37" t="n">
        <f aca="false">'Sep 22'!$E47/'Sep 22'!$F47</f>
        <v>47.0965898160052</v>
      </c>
      <c r="H47" s="34" t="n">
        <v>48</v>
      </c>
      <c r="I47" s="34" t="n">
        <v>48</v>
      </c>
      <c r="J47" s="38" t="n">
        <f aca="false">I47-H47</f>
        <v>0</v>
      </c>
      <c r="K47" s="39" t="n">
        <f aca="false">'Sep 22'!$F47*'Sep 22'!$I47</f>
        <v>7668261.99999998</v>
      </c>
      <c r="L47" s="40" t="n">
        <f aca="false">'Sep 22'!$K47/$K$2</f>
        <v>0.0720679836811798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22'!$D48*$C$6*$C$2</f>
        <v>7523937.29199289</v>
      </c>
      <c r="F48" s="36" t="n">
        <v>177093.627906977</v>
      </c>
      <c r="G48" s="37" t="n">
        <f aca="false">'Sep 22'!$E48/'Sep 22'!$F48</f>
        <v>42.4856466091769</v>
      </c>
      <c r="H48" s="34" t="n">
        <v>43</v>
      </c>
      <c r="I48" s="34" t="n">
        <v>43</v>
      </c>
      <c r="J48" s="38" t="n">
        <f aca="false">I48-H48</f>
        <v>0</v>
      </c>
      <c r="K48" s="39" t="n">
        <f aca="false">'Sep 22'!$F48*'Sep 22'!$I48</f>
        <v>7615026.00000001</v>
      </c>
      <c r="L48" s="40" t="n">
        <f aca="false">'Sep 22'!$K48/$K$2</f>
        <v>0.071567660246841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22'!$D49*$C$6*$C$2</f>
        <v>7523937.29199289</v>
      </c>
      <c r="F49" s="36" t="n">
        <v>718889.181818182</v>
      </c>
      <c r="G49" s="37" t="n">
        <f aca="false">'Sep 22'!$E49/'Sep 22'!$F49</f>
        <v>10.4660599745898</v>
      </c>
      <c r="H49" s="34" t="n">
        <v>11</v>
      </c>
      <c r="I49" s="34" t="n">
        <v>11</v>
      </c>
      <c r="J49" s="38" t="n">
        <f aca="false">I49-H49</f>
        <v>0</v>
      </c>
      <c r="K49" s="39" t="n">
        <f aca="false">'Sep 22'!$F49*'Sep 22'!$I49</f>
        <v>7907781</v>
      </c>
      <c r="L49" s="40" t="n">
        <f aca="false">'Sep 22'!$K49/$K$2</f>
        <v>0.0743190350124115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22'!$D51*$C$6*$C$2</f>
        <v>52667561.0439503</v>
      </c>
      <c r="F51" s="69"/>
      <c r="G51" s="69"/>
      <c r="H51" s="54"/>
      <c r="I51" s="54"/>
      <c r="J51" s="58"/>
      <c r="K51" s="49" t="n">
        <f aca="false">SUM(K43:K50)</f>
        <v>53652258</v>
      </c>
      <c r="L51" s="72" t="n">
        <f aca="false">'Sep 22'!$K51/$K$2</f>
        <v>0.504235516992306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22'!$D54*$C$6*$C$2</f>
        <v>158001.73512144</v>
      </c>
      <c r="F54" s="36" t="n">
        <v>43958.25</v>
      </c>
      <c r="G54" s="73" t="n">
        <f aca="false">'Sep 22'!$E54/'Sep 22'!$F54</f>
        <v>3.59435908211633</v>
      </c>
      <c r="H54" s="34" t="n">
        <v>4</v>
      </c>
      <c r="I54" s="34" t="n">
        <v>4</v>
      </c>
      <c r="J54" s="38" t="n">
        <f aca="false">I54-H54</f>
        <v>0</v>
      </c>
      <c r="K54" s="39" t="n">
        <f aca="false">'Sep 22'!$F54*'Sep 22'!$I54</f>
        <v>175833</v>
      </c>
      <c r="L54" s="40" t="n">
        <f aca="false">'Sep 22'!$K54/$K$2</f>
        <v>0.00165251653824725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22'!$D55*$C$6*$C$2</f>
        <v>158001.73512144</v>
      </c>
      <c r="F55" s="36" t="n">
        <v>168997</v>
      </c>
      <c r="G55" s="73" t="n">
        <f aca="false">'Sep 22'!$E55/'Sep 22'!$F55</f>
        <v>0.934938106128748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22'!$F55*'Sep 22'!$I55</f>
        <v>168997</v>
      </c>
      <c r="L55" s="40" t="n">
        <f aca="false">'Sep 22'!$K55/$K$2</f>
        <v>0.00158827033272577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22'!$D56*$C$6*$C$2</f>
        <v>158001.73512144</v>
      </c>
      <c r="F56" s="36" t="n">
        <v>86870.5</v>
      </c>
      <c r="G56" s="73" t="n">
        <f aca="false">'Sep 22'!$E56/'Sep 22'!$F56</f>
        <v>1.81881922081075</v>
      </c>
      <c r="H56" s="34" t="n">
        <v>2</v>
      </c>
      <c r="I56" s="34" t="n">
        <v>2</v>
      </c>
      <c r="J56" s="38" t="n">
        <f aca="false">I56-H56</f>
        <v>0</v>
      </c>
      <c r="K56" s="39" t="n">
        <f aca="false">'Sep 22'!$F56*'Sep 22'!$I56</f>
        <v>173741</v>
      </c>
      <c r="L56" s="40" t="n">
        <f aca="false">'Sep 22'!$K56/$K$2</f>
        <v>0.00163285547008591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22'!$D57*$C$6*$C$2</f>
        <v>158001.73512144</v>
      </c>
      <c r="F57" s="36" t="n">
        <v>227931</v>
      </c>
      <c r="G57" s="73" t="n">
        <f aca="false">'Sep 22'!$E57/'Sep 22'!$F57</f>
        <v>0.693199850487384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22'!$F57*'Sep 22'!$I57</f>
        <v>227931</v>
      </c>
      <c r="L57" s="40" t="n">
        <f aca="false">'Sep 22'!$K57/$K$2</f>
        <v>0.00214214480262086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22'!$D58*$C$6*$C$2</f>
        <v>158001.73512144</v>
      </c>
      <c r="F58" s="36" t="n">
        <v>47142.6666666667</v>
      </c>
      <c r="G58" s="73" t="n">
        <f aca="false">'Sep 22'!$E58/'Sep 22'!$F58</f>
        <v>3.35156549880024</v>
      </c>
      <c r="H58" s="34" t="n">
        <v>3</v>
      </c>
      <c r="I58" s="34" t="n">
        <v>3</v>
      </c>
      <c r="J58" s="38" t="n">
        <f aca="false">I58-H58</f>
        <v>0</v>
      </c>
      <c r="K58" s="39" t="n">
        <f aca="false">'Sep 22'!$F58*'Sep 22'!$I58</f>
        <v>141428</v>
      </c>
      <c r="L58" s="40" t="n">
        <f aca="false">'Sep 22'!$K58/$K$2</f>
        <v>0.00132917091200874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22'!$D59*$C$6*$C$2</f>
        <v>158001.73512144</v>
      </c>
      <c r="F59" s="36" t="n">
        <v>44089.6666666667</v>
      </c>
      <c r="G59" s="73" t="n">
        <f aca="false">'Sep 22'!$E59/'Sep 22'!$F59</f>
        <v>3.58364549035919</v>
      </c>
      <c r="H59" s="34" t="n">
        <v>3</v>
      </c>
      <c r="I59" s="34" t="n">
        <v>3</v>
      </c>
      <c r="J59" s="38" t="n">
        <f aca="false">I59-H59</f>
        <v>0</v>
      </c>
      <c r="K59" s="39" t="n">
        <f aca="false">'Sep 22'!$F59*'Sep 22'!$I59</f>
        <v>132269</v>
      </c>
      <c r="L59" s="40" t="n">
        <f aca="false">'Sep 22'!$K59/$K$2</f>
        <v>0.00124309265039796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22'!$D60*$C$6*$C$2</f>
        <v>158001.73512144</v>
      </c>
      <c r="F60" s="36" t="n">
        <v>12391.2307692308</v>
      </c>
      <c r="G60" s="73" t="n">
        <f aca="false">'Sep 22'!$E60/'Sep 22'!$F60</f>
        <v>12.7510929353185</v>
      </c>
      <c r="H60" s="34" t="n">
        <v>13</v>
      </c>
      <c r="I60" s="34" t="n">
        <v>13</v>
      </c>
      <c r="J60" s="38" t="n">
        <f aca="false">I60-H60</f>
        <v>0</v>
      </c>
      <c r="K60" s="39" t="n">
        <f aca="false">'Sep 22'!$F60*'Sep 22'!$I60</f>
        <v>161086</v>
      </c>
      <c r="L60" s="40" t="n">
        <f aca="false">'Sep 22'!$K60/$K$2</f>
        <v>0.00151392104485561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22'!$D61*$C$6*$C$2</f>
        <v>158001.73512144</v>
      </c>
      <c r="F61" s="36" t="n">
        <v>90165.5</v>
      </c>
      <c r="G61" s="73" t="n">
        <f aca="false">'Sep 22'!$E61/'Sep 22'!$F61</f>
        <v>1.75235245322701</v>
      </c>
      <c r="H61" s="34" t="n">
        <v>2</v>
      </c>
      <c r="I61" s="34" t="n">
        <v>2</v>
      </c>
      <c r="J61" s="38" t="n">
        <f aca="false">I61-H61</f>
        <v>0</v>
      </c>
      <c r="K61" s="39" t="n">
        <f aca="false">'Sep 22'!$F61*'Sep 22'!$I61</f>
        <v>180331</v>
      </c>
      <c r="L61" s="40" t="n">
        <f aca="false">'Sep 22'!$K61/$K$2</f>
        <v>0.00169478971443736</v>
      </c>
      <c r="M61" s="41"/>
    </row>
    <row r="62" s="2" customFormat="true" ht="25.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22'!$D62*$C$6*$C$2</f>
        <v>158001.73512144</v>
      </c>
      <c r="F62" s="36" t="n">
        <v>61725.3333333333</v>
      </c>
      <c r="G62" s="73" t="n">
        <f aca="false">'Sep 22'!$E62/'Sep 22'!$F62</f>
        <v>2.55975507281894</v>
      </c>
      <c r="H62" s="34" t="n">
        <v>3</v>
      </c>
      <c r="I62" s="34" t="n">
        <v>3</v>
      </c>
      <c r="J62" s="38" t="n">
        <f aca="false">I62-H62</f>
        <v>0</v>
      </c>
      <c r="K62" s="39" t="n">
        <f aca="false">'Sep 22'!$F62*'Sep 22'!$I62</f>
        <v>185176</v>
      </c>
      <c r="L62" s="40" t="n">
        <f aca="false">'Sep 22'!$K62/$K$2</f>
        <v>0.00174032407162747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22'!$D63*$C$6*$C$2</f>
        <v>158001.73512144</v>
      </c>
      <c r="F63" s="36" t="n">
        <v>120920</v>
      </c>
      <c r="G63" s="73" t="n">
        <f aca="false">'Sep 22'!$E63/'Sep 22'!$F63</f>
        <v>1.30666337348197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22'!$F63*'Sep 22'!$I63</f>
        <v>120920</v>
      </c>
      <c r="L63" s="40" t="n">
        <f aca="false">'Sep 22'!$K63/$K$2</f>
        <v>0.0011364322954443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1580017.3512144</v>
      </c>
      <c r="F71" s="69"/>
      <c r="G71" s="69"/>
      <c r="H71" s="66"/>
      <c r="I71" s="66"/>
      <c r="J71" s="47"/>
      <c r="K71" s="49" t="n">
        <f aca="false">SUM(K53:K70)</f>
        <v>1667712</v>
      </c>
      <c r="L71" s="52" t="n">
        <f aca="false">'Sep 22'!$K71/$K$2</f>
        <v>0.0156735178324512</v>
      </c>
      <c r="M71" s="59"/>
    </row>
    <row r="72" s="2" customFormat="true" ht="12.7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22'!$D73*$C$6*$C$2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22'!$F73*'Sep 22'!$I73</f>
        <v>0</v>
      </c>
      <c r="L73" s="88" t="n">
        <f aca="false">'Sep 22'!$K73/$K$2</f>
        <v>0</v>
      </c>
      <c r="M73" s="54"/>
    </row>
    <row r="74" s="2" customFormat="true" ht="12.7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s="2" customFormat="true" ht="12.7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106403171.12136</v>
      </c>
      <c r="L76" s="52" t="n">
        <f aca="false">'Sep 22'!$K76/$K$2</f>
        <v>1</v>
      </c>
      <c r="M76" s="66"/>
    </row>
    <row r="77" s="2" customFormat="true" ht="12.7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H29" activeCellId="0" sqref="H29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44097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6.622</v>
      </c>
      <c r="D2" s="12"/>
      <c r="E2" s="13" t="n">
        <f aca="false">SUM(E26,E41,E51,E71,E28,E73)</f>
        <v>117349580.610406</v>
      </c>
      <c r="F2" s="14"/>
      <c r="G2" s="15"/>
      <c r="H2" s="12"/>
      <c r="I2" s="12"/>
      <c r="J2" s="12"/>
      <c r="K2" s="13" t="n">
        <f aca="false">SUM(K26,K41,K51,K71,K28,K73)</f>
        <v>117573786.931638</v>
      </c>
      <c r="L2" s="16" t="n">
        <f aca="false">SUM(L51,L71,L41,L26,L28,L73)</f>
        <v>1</v>
      </c>
      <c r="M2" s="17" t="n">
        <f aca="false">K2/$C$6</f>
        <v>6.63467179628865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17721115.76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20536114.998476</v>
      </c>
      <c r="F4" s="14"/>
      <c r="G4" s="15"/>
      <c r="H4" s="12"/>
      <c r="I4" s="12"/>
      <c r="J4" s="12"/>
      <c r="K4" s="13" t="n">
        <f aca="false">SUM(K26,K28,K71)</f>
        <v>20519471.538713</v>
      </c>
      <c r="L4" s="12"/>
      <c r="M4" s="17" t="n">
        <f aca="false">K4/$C$6</f>
        <v>1.15791081197209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17721115.76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0.009643</v>
      </c>
      <c r="E9" s="36" t="n">
        <f aca="false">'Sep 23'!$D9*$C$6*$C$2</f>
        <v>1131598.61103031</v>
      </c>
      <c r="F9" s="36" t="n">
        <v>503.479960415636</v>
      </c>
      <c r="G9" s="37" t="n">
        <f aca="false">'Sep 23'!$E9/'Sep 23'!$F9</f>
        <v>2247.55442122492</v>
      </c>
      <c r="H9" s="34" t="n">
        <v>2021</v>
      </c>
      <c r="I9" s="34" t="n">
        <v>2248</v>
      </c>
      <c r="J9" s="38" t="n">
        <f aca="false">I9-H9</f>
        <v>227</v>
      </c>
      <c r="K9" s="39" t="n">
        <f aca="false">'Sep 23'!$F9*'Sep 23'!$I9</f>
        <v>1131822.95101435</v>
      </c>
      <c r="L9" s="40" t="n">
        <f aca="false">'Sep 23'!$K9/$K$2</f>
        <v>0.00962649056861997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0.009643</v>
      </c>
      <c r="E10" s="36" t="n">
        <f aca="false">'Sep 23'!$D10*$C$6*$C$2</f>
        <v>1131598.61103031</v>
      </c>
      <c r="F10" s="36" t="n">
        <v>398.600084638172</v>
      </c>
      <c r="G10" s="37" t="n">
        <f aca="false">'Sep 23'!$E10/'Sep 23'!$F10</f>
        <v>2838.93218953407</v>
      </c>
      <c r="H10" s="34" t="n">
        <v>2363</v>
      </c>
      <c r="I10" s="34" t="n">
        <v>2839</v>
      </c>
      <c r="J10" s="38" t="n">
        <f aca="false">I10-H10</f>
        <v>476</v>
      </c>
      <c r="K10" s="39" t="n">
        <f aca="false">'Sep 23'!$F10*'Sep 23'!$I10</f>
        <v>1131625.64028777</v>
      </c>
      <c r="L10" s="40" t="n">
        <f aca="false">'Sep 23'!$K10/$K$2</f>
        <v>0.00962481238225098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0.009643</v>
      </c>
      <c r="E11" s="36" t="n">
        <f aca="false">'Sep 23'!$D11*$C$6*$C$2</f>
        <v>1131598.61103031</v>
      </c>
      <c r="F11" s="36" t="n">
        <v>75</v>
      </c>
      <c r="G11" s="37" t="n">
        <f aca="false">'Sep 23'!$E11/'Sep 23'!$F11</f>
        <v>15087.9814804041</v>
      </c>
      <c r="H11" s="34" t="n">
        <v>13514</v>
      </c>
      <c r="I11" s="34" t="n">
        <v>15088</v>
      </c>
      <c r="J11" s="38" t="n">
        <f aca="false">I11-H11</f>
        <v>1574</v>
      </c>
      <c r="K11" s="39" t="n">
        <f aca="false">'Sep 23'!$F11*'Sep 23'!$I11</f>
        <v>1131600</v>
      </c>
      <c r="L11" s="40" t="n">
        <f aca="false">'Sep 23'!$K11/$K$2</f>
        <v>0.00962459430398337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0.009643</v>
      </c>
      <c r="E12" s="36" t="n">
        <f aca="false">'Sep 23'!$D12*$C$6*$C$2</f>
        <v>1131598.61103031</v>
      </c>
      <c r="F12" s="36" t="n">
        <v>212.13003848491</v>
      </c>
      <c r="G12" s="37" t="n">
        <f aca="false">'Sep 23'!$E12/'Sep 23'!$F12</f>
        <v>5334.45719952013</v>
      </c>
      <c r="H12" s="34" t="n">
        <v>4937</v>
      </c>
      <c r="I12" s="34" t="n">
        <v>5334</v>
      </c>
      <c r="J12" s="38" t="n">
        <f aca="false">I12-H12</f>
        <v>397</v>
      </c>
      <c r="K12" s="39" t="n">
        <f aca="false">'Sep 23'!$F12*'Sep 23'!$I12</f>
        <v>1131501.62527851</v>
      </c>
      <c r="L12" s="40" t="n">
        <f aca="false">'Sep 23'!$K12/$K$2</f>
        <v>0.00962375759774078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0.009643</v>
      </c>
      <c r="E13" s="36" t="n">
        <f aca="false">'Sep 23'!$D13*$C$6*$C$2</f>
        <v>1131598.61103031</v>
      </c>
      <c r="F13" s="36" t="n">
        <v>488.549815498155</v>
      </c>
      <c r="G13" s="37" t="n">
        <f aca="false">'Sep 23'!$E13/'Sep 23'!$F13</f>
        <v>2316.23997212334</v>
      </c>
      <c r="H13" s="34" t="n">
        <v>2168</v>
      </c>
      <c r="I13" s="34" t="n">
        <v>2316</v>
      </c>
      <c r="J13" s="38" t="n">
        <f aca="false">I13-H13</f>
        <v>148</v>
      </c>
      <c r="K13" s="39" t="n">
        <f aca="false">'Sep 23'!$F13*'Sep 23'!$I13</f>
        <v>1131481.37269373</v>
      </c>
      <c r="L13" s="40" t="n">
        <f aca="false">'Sep 23'!$K13/$K$2</f>
        <v>0.00962358534348827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0.009643</v>
      </c>
      <c r="E14" s="36" t="n">
        <f aca="false">'Sep 23'!$D14*$C$6*$C$2</f>
        <v>1131598.61103031</v>
      </c>
      <c r="F14" s="36" t="n">
        <v>3127.02064896755</v>
      </c>
      <c r="G14" s="37" t="n">
        <f aca="false">'Sep 23'!$E14/'Sep 23'!$F14</f>
        <v>361.877562722181</v>
      </c>
      <c r="H14" s="34" t="n">
        <v>339</v>
      </c>
      <c r="I14" s="34" t="n">
        <v>362</v>
      </c>
      <c r="J14" s="38" t="n">
        <f aca="false">I14-H14</f>
        <v>23</v>
      </c>
      <c r="K14" s="39" t="n">
        <f aca="false">'Sep 23'!$F14*'Sep 23'!$I14</f>
        <v>1131981.47492625</v>
      </c>
      <c r="L14" s="40" t="n">
        <f aca="false">'Sep 23'!$K14/$K$2</f>
        <v>0.00962783886160296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0.009643</v>
      </c>
      <c r="E15" s="36" t="n">
        <f aca="false">'Sep 23'!$D15*$C$6*$C$2</f>
        <v>1131598.61103031</v>
      </c>
      <c r="F15" s="36" t="n">
        <v>187.5</v>
      </c>
      <c r="G15" s="37" t="n">
        <f aca="false">'Sep 23'!$E15/'Sep 23'!$F15</f>
        <v>6035.19259216165</v>
      </c>
      <c r="H15" s="34" t="n">
        <v>5520</v>
      </c>
      <c r="I15" s="34" t="n">
        <v>6035</v>
      </c>
      <c r="J15" s="38" t="n">
        <f aca="false">I15-H15</f>
        <v>515</v>
      </c>
      <c r="K15" s="39" t="n">
        <f aca="false">'Sep 23'!$F15*'Sep 23'!$I15</f>
        <v>1131562.5</v>
      </c>
      <c r="L15" s="40" t="n">
        <f aca="false">'Sep 23'!$K15/$K$2</f>
        <v>0.00962427535533862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0.009643</v>
      </c>
      <c r="E16" s="36" t="n">
        <f aca="false">'Sep 23'!$D16*$C$6*$C$2</f>
        <v>1131598.61103031</v>
      </c>
      <c r="F16" s="36" t="n">
        <v>276.838876772083</v>
      </c>
      <c r="G16" s="37" t="n">
        <f aca="false">'Sep 23'!$E16/'Sep 23'!$F16</f>
        <v>4087.57116856075</v>
      </c>
      <c r="H16" s="34" t="n">
        <v>3668</v>
      </c>
      <c r="I16" s="34" t="n">
        <v>4088</v>
      </c>
      <c r="J16" s="38" t="n">
        <f aca="false">I16-H16</f>
        <v>420</v>
      </c>
      <c r="K16" s="39" t="n">
        <f aca="false">'Sep 23'!$F16*'Sep 23'!$I16</f>
        <v>1131717.32824428</v>
      </c>
      <c r="L16" s="40" t="n">
        <f aca="false">'Sep 23'!$K16/$K$2</f>
        <v>0.0096255922155701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209</v>
      </c>
      <c r="C17" s="34" t="s">
        <v>210</v>
      </c>
      <c r="D17" s="35" t="n">
        <v>0.004821</v>
      </c>
      <c r="E17" s="36" t="n">
        <f aca="false">'Sep 23'!$D17*$C$6*$C$2</f>
        <v>565740.630900873</v>
      </c>
      <c r="F17" s="36" t="n">
        <v>15.5999937969109</v>
      </c>
      <c r="G17" s="37" t="n">
        <f aca="false">'Sep 23'!$E17/'Sep 23'!$F17</f>
        <v>36265.439478117</v>
      </c>
      <c r="H17" s="34" t="n">
        <v>32242</v>
      </c>
      <c r="I17" s="34" t="n">
        <v>36265</v>
      </c>
      <c r="J17" s="38" t="n">
        <f aca="false">I17-H17</f>
        <v>4023</v>
      </c>
      <c r="K17" s="39" t="n">
        <f aca="false">'Sep 23'!$F17*'Sep 23'!$I17</f>
        <v>565733.775044974</v>
      </c>
      <c r="L17" s="40" t="n">
        <f aca="false">'Sep 23'!$K17/$K$2</f>
        <v>0.00481173388906757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115</v>
      </c>
      <c r="C18" s="34" t="s">
        <v>116</v>
      </c>
      <c r="D18" s="35" t="n">
        <v>0.004821</v>
      </c>
      <c r="E18" s="36" t="n">
        <f aca="false">'Sep 23'!$D18*$C$6*$C$2</f>
        <v>565740.630900873</v>
      </c>
      <c r="F18" s="36" t="n">
        <v>1051.20916334661</v>
      </c>
      <c r="G18" s="37" t="n">
        <f aca="false">'Sep 23'!$E18/'Sep 23'!$F18</f>
        <v>538.180840337989</v>
      </c>
      <c r="H18" s="34" t="n">
        <v>502</v>
      </c>
      <c r="I18" s="34" t="n">
        <v>538</v>
      </c>
      <c r="J18" s="38" t="n">
        <f aca="false">I18-H18</f>
        <v>36</v>
      </c>
      <c r="K18" s="39" t="n">
        <f aca="false">'Sep 23'!$F18*'Sep 23'!$I18</f>
        <v>565550.529880476</v>
      </c>
      <c r="L18" s="40" t="n">
        <f aca="false">'Sep 23'!$K18/$K$2</f>
        <v>0.00481017533448428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100</v>
      </c>
      <c r="C19" s="34" t="s">
        <v>101</v>
      </c>
      <c r="D19" s="35" t="n">
        <v>0.009643</v>
      </c>
      <c r="E19" s="36" t="n">
        <f aca="false">'Sep 23'!$D19*$C$6*$C$2</f>
        <v>1131598.61103031</v>
      </c>
      <c r="F19" s="36" t="n">
        <v>161.879949117507</v>
      </c>
      <c r="G19" s="37" t="n">
        <f aca="false">'Sep 23'!$E19/'Sep 23'!$F19</f>
        <v>6990.35684900601</v>
      </c>
      <c r="H19" s="34" t="n">
        <v>6289</v>
      </c>
      <c r="I19" s="34" t="n">
        <v>6990</v>
      </c>
      <c r="J19" s="38" t="n">
        <f aca="false">I19-H19</f>
        <v>701</v>
      </c>
      <c r="K19" s="39" t="n">
        <f aca="false">'Sep 23'!$F19*'Sep 23'!$I19</f>
        <v>1131540.84433137</v>
      </c>
      <c r="L19" s="40" t="n">
        <f aca="false">'Sep 23'!$K19/$K$2</f>
        <v>0.00962409116744103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106</v>
      </c>
      <c r="C20" s="34" t="s">
        <v>107</v>
      </c>
      <c r="D20" s="35" t="n">
        <v>0.009643</v>
      </c>
      <c r="E20" s="36" t="n">
        <f aca="false">'Sep 23'!$D20*$C$6*$C$2</f>
        <v>1131598.61103031</v>
      </c>
      <c r="F20" s="36" t="n">
        <v>243.419924634951</v>
      </c>
      <c r="G20" s="37" t="n">
        <f aca="false">'Sep 23'!$E20/'Sep 23'!$F20</f>
        <v>4648.75097109381</v>
      </c>
      <c r="H20" s="34" t="n">
        <v>4246</v>
      </c>
      <c r="I20" s="34" t="n">
        <v>4649</v>
      </c>
      <c r="J20" s="38" t="n">
        <f aca="false">I20-H20</f>
        <v>403</v>
      </c>
      <c r="K20" s="39" t="n">
        <f aca="false">'Sep 23'!$F20*'Sep 23'!$I20</f>
        <v>1131659.22962789</v>
      </c>
      <c r="L20" s="40" t="n">
        <f aca="false">'Sep 23'!$K20/$K$2</f>
        <v>0.0096250980695712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213</v>
      </c>
      <c r="C21" s="34" t="s">
        <v>214</v>
      </c>
      <c r="D21" s="35" t="n">
        <v>0.004821</v>
      </c>
      <c r="E21" s="36" t="n">
        <f aca="false">'Sep 23'!$D21*$C$6*$C$2</f>
        <v>565740.630900873</v>
      </c>
      <c r="F21" s="36" t="n">
        <v>33.950013154433</v>
      </c>
      <c r="G21" s="37" t="n">
        <f aca="false">'Sep 23'!$E21/'Sep 23'!$F21</f>
        <v>16663.9296523219</v>
      </c>
      <c r="H21" s="34" t="n">
        <v>15204</v>
      </c>
      <c r="I21" s="34" t="n">
        <v>16664</v>
      </c>
      <c r="J21" s="38" t="n">
        <f aca="false">I21-H21</f>
        <v>1460</v>
      </c>
      <c r="K21" s="39" t="n">
        <f aca="false">'Sep 23'!$F21*'Sep 23'!$I21</f>
        <v>565743.019205472</v>
      </c>
      <c r="L21" s="40" t="n">
        <f aca="false">'Sep 23'!$K21/$K$2</f>
        <v>0.00481181251339991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133</v>
      </c>
      <c r="C22" s="34" t="s">
        <v>134</v>
      </c>
      <c r="D22" s="35" t="n">
        <v>0.009643</v>
      </c>
      <c r="E22" s="36" t="n">
        <f aca="false">'Sep 23'!$D22*$C$6*$C$2</f>
        <v>1131598.61103031</v>
      </c>
      <c r="F22" s="36" t="n">
        <v>181.949955947137</v>
      </c>
      <c r="G22" s="37" t="n">
        <f aca="false">'Sep 23'!$E22/'Sep 23'!$F22</f>
        <v>6219.28488599953</v>
      </c>
      <c r="H22" s="34" t="n">
        <v>5675</v>
      </c>
      <c r="I22" s="34" t="n">
        <v>6219</v>
      </c>
      <c r="J22" s="38" t="n">
        <f aca="false">I22-H22</f>
        <v>544</v>
      </c>
      <c r="K22" s="39" t="n">
        <f aca="false">'Sep 23'!$F22*'Sep 23'!$I22</f>
        <v>1131546.77603525</v>
      </c>
      <c r="L22" s="40" t="n">
        <f aca="false">'Sep 23'!$K22/$K$2</f>
        <v>0.00962414161834532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130</v>
      </c>
      <c r="C23" s="34" t="s">
        <v>131</v>
      </c>
      <c r="D23" s="35" t="n">
        <v>0.009643</v>
      </c>
      <c r="E23" s="36" t="n">
        <f aca="false">'Sep 23'!$D23*$C$6*$C$2</f>
        <v>1131598.61103031</v>
      </c>
      <c r="F23" s="36" t="n">
        <v>204.279919678715</v>
      </c>
      <c r="G23" s="37" t="n">
        <f aca="false">'Sep 23'!$E23/'Sep 23'!$F23</f>
        <v>5539.451027835</v>
      </c>
      <c r="H23" s="34" t="n">
        <v>4980</v>
      </c>
      <c r="I23" s="34" t="n">
        <v>5539</v>
      </c>
      <c r="J23" s="38" t="n">
        <f aca="false">I23-H23</f>
        <v>559</v>
      </c>
      <c r="K23" s="39" t="n">
        <f aca="false">'Sep 23'!$F23*'Sep 23'!$I23</f>
        <v>1131506.4751004</v>
      </c>
      <c r="L23" s="40" t="n">
        <f aca="false">'Sep 23'!$K23/$K$2</f>
        <v>0.00962379884691731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215</v>
      </c>
      <c r="C24" s="34" t="s">
        <v>216</v>
      </c>
      <c r="D24" s="35" t="n">
        <v>0.004821</v>
      </c>
      <c r="E24" s="36" t="n">
        <f aca="false">'Sep 23'!$D24*$C$6*$C$2</f>
        <v>565740.630900873</v>
      </c>
      <c r="F24" s="36" t="n">
        <v>102.559927725356</v>
      </c>
      <c r="G24" s="37" t="n">
        <f aca="false">'Sep 23'!$E24/'Sep 23'!$F24</f>
        <v>5516.19568625149</v>
      </c>
      <c r="H24" s="34" t="n">
        <v>4981</v>
      </c>
      <c r="I24" s="34" t="n">
        <v>5516</v>
      </c>
      <c r="J24" s="38" t="n">
        <f aca="false">I24-H24</f>
        <v>535</v>
      </c>
      <c r="K24" s="39" t="n">
        <f aca="false">'Sep 23'!$F24*'Sep 23'!$I24</f>
        <v>565720.561333064</v>
      </c>
      <c r="L24" s="40" t="n">
        <f aca="false">'Sep 23'!$K24/$K$2</f>
        <v>0.00481162150252075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0.135</v>
      </c>
      <c r="E26" s="49" t="n">
        <f aca="false">'Sep 23'!$D26*$C$6*$C$2</f>
        <v>15842145.8559672</v>
      </c>
      <c r="F26" s="50"/>
      <c r="G26" s="50"/>
      <c r="H26" s="47"/>
      <c r="I26" s="47"/>
      <c r="J26" s="51"/>
      <c r="K26" s="49" t="n">
        <f aca="false">SUM(K9:K25)</f>
        <v>15842294.1030038</v>
      </c>
      <c r="L26" s="52" t="n">
        <f aca="false">'Sep 23'!$K26/$K$2</f>
        <v>0.134743419570342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23'!$D28*$C$6*$C$2</f>
        <v>2933730.714068</v>
      </c>
      <c r="F28" s="50" t="n">
        <v>17.9100028227389</v>
      </c>
      <c r="G28" s="57" t="n">
        <f aca="false">'Sep 23'!$E28/'Sep 23'!$F28</f>
        <v>163804.034153656</v>
      </c>
      <c r="H28" s="54" t="n">
        <v>145249</v>
      </c>
      <c r="I28" s="54" t="n">
        <v>163804</v>
      </c>
      <c r="J28" s="58" t="n">
        <f aca="false">I28-H28</f>
        <v>18555</v>
      </c>
      <c r="K28" s="59" t="n">
        <f aca="false">'Sep 23'!$F28*'Sep 23'!$I28</f>
        <v>2933730.10237592</v>
      </c>
      <c r="L28" s="52" t="n">
        <f aca="false">'Sep 23'!$K28/$K$2</f>
        <v>0.0249522464057545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s="2" customFormat="true" ht="25.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0.0325</v>
      </c>
      <c r="E30" s="36" t="n">
        <f aca="false">'Sep 23'!$D30*$C$6*$C$2</f>
        <v>3813849.9282884</v>
      </c>
      <c r="F30" s="36" t="n">
        <v>160130.619047619</v>
      </c>
      <c r="G30" s="37" t="n">
        <f aca="false">'Sep 23'!$E30/'Sep 23'!$F30</f>
        <v>23.817118493461</v>
      </c>
      <c r="H30" s="34" t="n">
        <v>21</v>
      </c>
      <c r="I30" s="34" t="n">
        <v>24</v>
      </c>
      <c r="J30" s="38" t="n">
        <f aca="false">I30-H30</f>
        <v>3</v>
      </c>
      <c r="K30" s="39" t="n">
        <f aca="false">'Sep 23'!$F30*'Sep 23'!$I30</f>
        <v>3843134.85714286</v>
      </c>
      <c r="L30" s="40" t="n">
        <f aca="false">'Sep 23'!$K30/$K$2</f>
        <v>0.0326870041140837</v>
      </c>
      <c r="M30" s="62"/>
    </row>
    <row r="31" s="2" customFormat="true" ht="25.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0.0325</v>
      </c>
      <c r="E31" s="36" t="n">
        <f aca="false">'Sep 23'!$D31*$C$6*$C$2</f>
        <v>3813849.9282884</v>
      </c>
      <c r="F31" s="36" t="n">
        <v>223418.733333333</v>
      </c>
      <c r="G31" s="37" t="n">
        <f aca="false">'Sep 23'!$E31/'Sep 23'!$F31</f>
        <v>17.0704124555136</v>
      </c>
      <c r="H31" s="34" t="n">
        <v>15</v>
      </c>
      <c r="I31" s="34" t="n">
        <v>17</v>
      </c>
      <c r="J31" s="38" t="n">
        <f aca="false">I31-H31</f>
        <v>2</v>
      </c>
      <c r="K31" s="39" t="n">
        <f aca="false">'Sep 23'!$F31*'Sep 23'!$I31</f>
        <v>3798118.46666666</v>
      </c>
      <c r="L31" s="40" t="n">
        <f aca="false">'Sep 23'!$K31/$K$2</f>
        <v>0.0323041263345122</v>
      </c>
      <c r="M31" s="62"/>
    </row>
    <row r="32" s="2" customFormat="true" ht="25.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0.0325</v>
      </c>
      <c r="E32" s="36" t="n">
        <f aca="false">'Sep 23'!$D32*$C$6*$C$2</f>
        <v>3813849.9282884</v>
      </c>
      <c r="F32" s="36" t="n">
        <v>176812.526315789</v>
      </c>
      <c r="G32" s="37" t="n">
        <f aca="false">'Sep 23'!$E32/'Sep 23'!$F32</f>
        <v>21.5700211277838</v>
      </c>
      <c r="H32" s="34" t="n">
        <v>19</v>
      </c>
      <c r="I32" s="34" t="n">
        <v>22</v>
      </c>
      <c r="J32" s="38" t="n">
        <f aca="false">I32-H32</f>
        <v>3</v>
      </c>
      <c r="K32" s="39" t="n">
        <f aca="false">'Sep 23'!$F32*'Sep 23'!$I32</f>
        <v>3889875.57894736</v>
      </c>
      <c r="L32" s="40" t="n">
        <f aca="false">'Sep 23'!$K32/$K$2</f>
        <v>0.0330845478440622</v>
      </c>
      <c r="M32" s="62"/>
    </row>
    <row r="33" s="2" customFormat="true" ht="25.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0.0325</v>
      </c>
      <c r="E33" s="36" t="n">
        <f aca="false">'Sep 23'!$D33*$C$6*$C$2</f>
        <v>3813849.9282884</v>
      </c>
      <c r="F33" s="36" t="n">
        <v>126065.592592593</v>
      </c>
      <c r="G33" s="37" t="n">
        <f aca="false">'Sep 23'!$E33/'Sep 23'!$F33</f>
        <v>30.2529012861871</v>
      </c>
      <c r="H33" s="34" t="n">
        <v>27</v>
      </c>
      <c r="I33" s="34" t="n">
        <v>30</v>
      </c>
      <c r="J33" s="38" t="n">
        <f aca="false">I33-H33</f>
        <v>3</v>
      </c>
      <c r="K33" s="39" t="n">
        <f aca="false">'Sep 23'!$F33*'Sep 23'!$I33</f>
        <v>3781967.77777779</v>
      </c>
      <c r="L33" s="40" t="n">
        <f aca="false">'Sep 23'!$K33/$K$2</f>
        <v>0.0321667599256352</v>
      </c>
      <c r="M33" s="62"/>
    </row>
    <row r="34" s="2" customFormat="true" ht="25.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0.0325</v>
      </c>
      <c r="E34" s="36" t="n">
        <f aca="false">'Sep 23'!$D34*$C$6*$C$2</f>
        <v>3813849.9282884</v>
      </c>
      <c r="F34" s="36" t="n">
        <v>139615.44</v>
      </c>
      <c r="G34" s="37" t="n">
        <f aca="false">'Sep 23'!$E34/'Sep 23'!$F34</f>
        <v>27.3168206058614</v>
      </c>
      <c r="H34" s="34" t="n">
        <v>25</v>
      </c>
      <c r="I34" s="34" t="n">
        <v>27</v>
      </c>
      <c r="J34" s="38" t="n">
        <f aca="false">I34-H34</f>
        <v>2</v>
      </c>
      <c r="K34" s="39" t="n">
        <f aca="false">'Sep 23'!$F34*'Sep 23'!$I34</f>
        <v>3769616.88</v>
      </c>
      <c r="L34" s="40" t="n">
        <f aca="false">'Sep 23'!$K34/$K$2</f>
        <v>0.0320617118694305</v>
      </c>
      <c r="M34" s="62"/>
    </row>
    <row r="35" s="2" customFormat="true" ht="25.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0.0325</v>
      </c>
      <c r="E35" s="36" t="n">
        <f aca="false">'Sep 23'!$D35*$C$6*$C$2</f>
        <v>3813849.9282884</v>
      </c>
      <c r="F35" s="36" t="n">
        <v>220948.3125</v>
      </c>
      <c r="G35" s="37" t="n">
        <f aca="false">'Sep 23'!$E35/'Sep 23'!$F35</f>
        <v>17.2612765634424</v>
      </c>
      <c r="H35" s="34" t="n">
        <v>16</v>
      </c>
      <c r="I35" s="34" t="n">
        <v>17</v>
      </c>
      <c r="J35" s="38" t="n">
        <f aca="false">I35-H35</f>
        <v>1</v>
      </c>
      <c r="K35" s="39" t="n">
        <f aca="false">'Sep 23'!$F35*'Sep 23'!$I35</f>
        <v>3756121.3125</v>
      </c>
      <c r="L35" s="40" t="n">
        <f aca="false">'Sep 23'!$K35/$K$2</f>
        <v>0.0319469280570502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0.0325</v>
      </c>
      <c r="E36" s="36" t="n">
        <f aca="false">'Sep 23'!$D36*$C$6*$C$2</f>
        <v>3813849.9282884</v>
      </c>
      <c r="F36" s="36" t="n">
        <v>96032.5</v>
      </c>
      <c r="G36" s="37" t="n">
        <f aca="false">'Sep 23'!$E36/'Sep 23'!$F36</f>
        <v>39.7141585222545</v>
      </c>
      <c r="H36" s="34" t="n">
        <v>36</v>
      </c>
      <c r="I36" s="34" t="n">
        <v>40</v>
      </c>
      <c r="J36" s="38" t="n">
        <f aca="false">I36-H36</f>
        <v>4</v>
      </c>
      <c r="K36" s="39" t="n">
        <f aca="false">'Sep 23'!$F36*'Sep 23'!$I36</f>
        <v>3841300</v>
      </c>
      <c r="L36" s="40" t="n">
        <f aca="false">'Sep 23'!$K36/$K$2</f>
        <v>0.0326713981087763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0.0325</v>
      </c>
      <c r="E37" s="36" t="n">
        <f aca="false">'Sep 23'!$D37*$C$6*$C$2</f>
        <v>3813849.9282884</v>
      </c>
      <c r="F37" s="36" t="n">
        <v>114135.266666667</v>
      </c>
      <c r="G37" s="37" t="n">
        <f aca="false">'Sep 23'!$E37/'Sep 23'!$F37</f>
        <v>33.4151751660316</v>
      </c>
      <c r="H37" s="34" t="n">
        <v>30</v>
      </c>
      <c r="I37" s="34" t="n">
        <v>33</v>
      </c>
      <c r="J37" s="38" t="n">
        <f aca="false">I37-H37</f>
        <v>3</v>
      </c>
      <c r="K37" s="39" t="n">
        <f aca="false">'Sep 23'!$F37*'Sep 23'!$I37</f>
        <v>3766463.80000001</v>
      </c>
      <c r="L37" s="40" t="n">
        <f aca="false">'Sep 23'!$K37/$K$2</f>
        <v>0.0320348939869562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0.0325</v>
      </c>
      <c r="E38" s="36" t="n">
        <f aca="false">'Sep 23'!$D38*$C$6*$C$2</f>
        <v>3813849.9282884</v>
      </c>
      <c r="F38" s="36" t="n">
        <v>113973.566666667</v>
      </c>
      <c r="G38" s="37" t="n">
        <f aca="false">'Sep 23'!$E38/'Sep 23'!$F38</f>
        <v>33.4625829464702</v>
      </c>
      <c r="H38" s="34" t="n">
        <v>30</v>
      </c>
      <c r="I38" s="34" t="n">
        <v>33</v>
      </c>
      <c r="J38" s="38" t="n">
        <f aca="false">I38-H38</f>
        <v>3</v>
      </c>
      <c r="K38" s="39" t="n">
        <f aca="false">'Sep 23'!$F38*'Sep 23'!$I38</f>
        <v>3761127.70000001</v>
      </c>
      <c r="L38" s="40" t="n">
        <f aca="false">'Sep 23'!$K38/$K$2</f>
        <v>0.0319895088706028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0.0325</v>
      </c>
      <c r="E39" s="36" t="n">
        <f aca="false">'Sep 23'!$D39*$C$6*$C$2</f>
        <v>3813849.9282884</v>
      </c>
      <c r="F39" s="36" t="n">
        <v>132497.846153846</v>
      </c>
      <c r="G39" s="37" t="n">
        <f aca="false">'Sep 23'!$E39/'Sep 23'!$F39</f>
        <v>28.7842409442646</v>
      </c>
      <c r="H39" s="34" t="n">
        <v>26</v>
      </c>
      <c r="I39" s="34" t="n">
        <v>29</v>
      </c>
      <c r="J39" s="38" t="n">
        <f aca="false">I39-H39</f>
        <v>3</v>
      </c>
      <c r="K39" s="39" t="n">
        <f aca="false">'Sep 23'!$F39*'Sep 23'!$I39</f>
        <v>3842437.53846153</v>
      </c>
      <c r="L39" s="40" t="n">
        <f aca="false">'Sep 23'!$K39/$K$2</f>
        <v>0.0326810732114605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0.325</v>
      </c>
      <c r="E41" s="67" t="n">
        <f aca="false">'Sep 23'!$D41*$C$6*$C$2</f>
        <v>38138499.282884</v>
      </c>
      <c r="F41" s="68"/>
      <c r="G41" s="69"/>
      <c r="H41" s="54"/>
      <c r="I41" s="54"/>
      <c r="J41" s="58"/>
      <c r="K41" s="67" t="n">
        <f aca="false">SUM(K30:K40)</f>
        <v>38050163.9114962</v>
      </c>
      <c r="L41" s="70" t="n">
        <f aca="false">'Sep 23'!$K41/$K$2</f>
        <v>0.32362795232257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s="2" customFormat="tru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23'!$D43*$C$6*$C$2</f>
        <v>8382138.04700653</v>
      </c>
      <c r="F43" s="36" t="n">
        <v>416325.388888889</v>
      </c>
      <c r="G43" s="37" t="n">
        <f aca="false">'Sep 23'!$E43/'Sep 23'!$F43</f>
        <v>20.1336220915501</v>
      </c>
      <c r="H43" s="34" t="n">
        <v>18</v>
      </c>
      <c r="I43" s="34" t="n">
        <v>20</v>
      </c>
      <c r="J43" s="38" t="n">
        <f aca="false">I43-H43</f>
        <v>2</v>
      </c>
      <c r="K43" s="39" t="n">
        <f aca="false">'Sep 23'!$F43*'Sep 23'!$I43</f>
        <v>8326507.77777778</v>
      </c>
      <c r="L43" s="40" t="n">
        <f aca="false">'Sep 23'!$K43/$K$2</f>
        <v>0.0708194232326557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23'!$D44*$C$6*$C$2</f>
        <v>8382138.04700653</v>
      </c>
      <c r="F44" s="36" t="n">
        <v>249325</v>
      </c>
      <c r="G44" s="37" t="n">
        <f aca="false">'Sep 23'!$E44/'Sep 23'!$F44</f>
        <v>33.6193243638084</v>
      </c>
      <c r="H44" s="34" t="n">
        <v>31</v>
      </c>
      <c r="I44" s="34" t="n">
        <v>34</v>
      </c>
      <c r="J44" s="38" t="n">
        <f aca="false">I44-H44</f>
        <v>3</v>
      </c>
      <c r="K44" s="39" t="n">
        <f aca="false">'Sep 23'!$F44*'Sep 23'!$I44</f>
        <v>8477050</v>
      </c>
      <c r="L44" s="40" t="n">
        <f aca="false">'Sep 23'!$K44/$K$2</f>
        <v>0.0720998295728015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23'!$D45*$C$6*$C$2</f>
        <v>8382138.04700653</v>
      </c>
      <c r="F45" s="36" t="n">
        <v>416334.888888889</v>
      </c>
      <c r="G45" s="37" t="n">
        <f aca="false">'Sep 23'!$E45/'Sep 23'!$F45</f>
        <v>20.1331626791516</v>
      </c>
      <c r="H45" s="34" t="n">
        <v>18</v>
      </c>
      <c r="I45" s="34" t="n">
        <v>20</v>
      </c>
      <c r="J45" s="38" t="n">
        <f aca="false">I45-H45</f>
        <v>2</v>
      </c>
      <c r="K45" s="39" t="n">
        <f aca="false">'Sep 23'!$F45*'Sep 23'!$I45</f>
        <v>8326697.77777778</v>
      </c>
      <c r="L45" s="40" t="n">
        <f aca="false">'Sep 23'!$K45/$K$2</f>
        <v>0.0708210392391225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23'!$D46*$C$6*$C$2</f>
        <v>8382138.04700653</v>
      </c>
      <c r="F46" s="36" t="n">
        <v>249824.806451613</v>
      </c>
      <c r="G46" s="37" t="n">
        <f aca="false">'Sep 23'!$E46/'Sep 23'!$F46</f>
        <v>33.5520646090444</v>
      </c>
      <c r="H46" s="34" t="n">
        <v>31</v>
      </c>
      <c r="I46" s="34" t="n">
        <v>34</v>
      </c>
      <c r="J46" s="38" t="n">
        <f aca="false">I46-H46</f>
        <v>3</v>
      </c>
      <c r="K46" s="39" t="n">
        <f aca="false">'Sep 23'!$F46*'Sep 23'!$I46</f>
        <v>8494043.41935484</v>
      </c>
      <c r="L46" s="40" t="n">
        <f aca="false">'Sep 23'!$K46/$K$2</f>
        <v>0.0722443636547455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56</v>
      </c>
      <c r="C47" s="34" t="s">
        <v>57</v>
      </c>
      <c r="D47" s="35" t="n">
        <v>0.071429</v>
      </c>
      <c r="E47" s="36" t="n">
        <f aca="false">'Sep 23'!$D47*$C$6*$C$2</f>
        <v>8382138.04700653</v>
      </c>
      <c r="F47" s="36" t="n">
        <v>158588.583333333</v>
      </c>
      <c r="G47" s="37" t="n">
        <f aca="false">'Sep 23'!$E47/'Sep 23'!$F47</f>
        <v>52.8546120459904</v>
      </c>
      <c r="H47" s="34" t="n">
        <v>48</v>
      </c>
      <c r="I47" s="34" t="n">
        <v>53</v>
      </c>
      <c r="J47" s="38" t="n">
        <f aca="false">I47-H47</f>
        <v>5</v>
      </c>
      <c r="K47" s="39" t="n">
        <f aca="false">'Sep 23'!$F47*'Sep 23'!$I47</f>
        <v>8405194.91666665</v>
      </c>
      <c r="L47" s="40" t="n">
        <f aca="false">'Sep 23'!$K47/$K$2</f>
        <v>0.0714886807341992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23'!$D48*$C$6*$C$2</f>
        <v>8382138.04700653</v>
      </c>
      <c r="F48" s="36" t="n">
        <v>175510.790697674</v>
      </c>
      <c r="G48" s="37" t="n">
        <f aca="false">'Sep 23'!$E48/'Sep 23'!$F48</f>
        <v>47.7585338980392</v>
      </c>
      <c r="H48" s="34" t="n">
        <v>43</v>
      </c>
      <c r="I48" s="34" t="n">
        <v>48</v>
      </c>
      <c r="J48" s="38" t="n">
        <f aca="false">I48-H48</f>
        <v>5</v>
      </c>
      <c r="K48" s="39" t="n">
        <f aca="false">'Sep 23'!$F48*'Sep 23'!$I48</f>
        <v>8424517.95348835</v>
      </c>
      <c r="L48" s="40" t="n">
        <f aca="false">'Sep 23'!$K48/$K$2</f>
        <v>0.0716530289050456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23'!$D49*$C$6*$C$2</f>
        <v>8382138.04700653</v>
      </c>
      <c r="F49" s="36" t="n">
        <v>712511.636363636</v>
      </c>
      <c r="G49" s="37" t="n">
        <f aca="false">'Sep 23'!$E49/'Sep 23'!$F49</f>
        <v>11.7642121464647</v>
      </c>
      <c r="H49" s="34" t="n">
        <v>11</v>
      </c>
      <c r="I49" s="34" t="n">
        <v>12</v>
      </c>
      <c r="J49" s="38" t="n">
        <f aca="false">I49-H49</f>
        <v>1</v>
      </c>
      <c r="K49" s="39" t="n">
        <f aca="false">'Sep 23'!$F49*'Sep 23'!$I49</f>
        <v>8550139.63636363</v>
      </c>
      <c r="L49" s="40" t="n">
        <f aca="false">'Sep 23'!$K49/$K$2</f>
        <v>0.0727214786518274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23'!$D51*$C$6*$C$2</f>
        <v>58674966.3290457</v>
      </c>
      <c r="F51" s="69"/>
      <c r="G51" s="69"/>
      <c r="H51" s="54"/>
      <c r="I51" s="54"/>
      <c r="J51" s="58"/>
      <c r="K51" s="49" t="n">
        <f aca="false">SUM(K43:K50)</f>
        <v>59004151.481429</v>
      </c>
      <c r="L51" s="72" t="n">
        <f aca="false">'Sep 23'!$K51/$K$2</f>
        <v>0.501847843990397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23'!$D54*$C$6*$C$2</f>
        <v>176023.84284408</v>
      </c>
      <c r="F54" s="36" t="n">
        <v>43610.25</v>
      </c>
      <c r="G54" s="73" t="n">
        <f aca="false">'Sep 23'!$E54/'Sep 23'!$F54</f>
        <v>4.0362952022536</v>
      </c>
      <c r="H54" s="34" t="n">
        <v>4</v>
      </c>
      <c r="I54" s="34" t="n">
        <v>4</v>
      </c>
      <c r="J54" s="38" t="n">
        <f aca="false">I54-H54</f>
        <v>0</v>
      </c>
      <c r="K54" s="39" t="n">
        <f aca="false">'Sep 23'!$F54*'Sep 23'!$I54</f>
        <v>174441</v>
      </c>
      <c r="L54" s="40" t="n">
        <f aca="false">'Sep 23'!$K54/$K$2</f>
        <v>0.0014836725477034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23'!$D55*$C$6*$C$2</f>
        <v>176023.84284408</v>
      </c>
      <c r="F55" s="36" t="n">
        <v>167801</v>
      </c>
      <c r="G55" s="73" t="n">
        <f aca="false">'Sep 23'!$E55/'Sep 23'!$F55</f>
        <v>1.04900353897819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23'!$F55*'Sep 23'!$I55</f>
        <v>167801</v>
      </c>
      <c r="L55" s="40" t="n">
        <f aca="false">'Sep 23'!$K55/$K$2</f>
        <v>0.00142719737433962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23'!$D56*$C$6*$C$2</f>
        <v>176023.84284408</v>
      </c>
      <c r="F56" s="36" t="n">
        <v>86609</v>
      </c>
      <c r="G56" s="73" t="n">
        <f aca="false">'Sep 23'!$E56/'Sep 23'!$F56</f>
        <v>2.03239666598252</v>
      </c>
      <c r="H56" s="34" t="n">
        <v>2</v>
      </c>
      <c r="I56" s="34" t="n">
        <v>2</v>
      </c>
      <c r="J56" s="38" t="n">
        <f aca="false">I56-H56</f>
        <v>0</v>
      </c>
      <c r="K56" s="39" t="n">
        <f aca="false">'Sep 23'!$F56*'Sep 23'!$I56</f>
        <v>173218</v>
      </c>
      <c r="L56" s="40" t="n">
        <f aca="false">'Sep 23'!$K56/$K$2</f>
        <v>0.00147327056923594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23'!$D57*$C$6*$C$2</f>
        <v>176023.84284408</v>
      </c>
      <c r="F57" s="36" t="n">
        <v>221776</v>
      </c>
      <c r="G57" s="73" t="n">
        <f aca="false">'Sep 23'!$E57/'Sep 23'!$F57</f>
        <v>0.793701044495708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23'!$F57*'Sep 23'!$I57</f>
        <v>221776</v>
      </c>
      <c r="L57" s="40" t="n">
        <f aca="false">'Sep 23'!$K57/$K$2</f>
        <v>0.00188627079035014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23'!$D58*$C$6*$C$2</f>
        <v>176023.84284408</v>
      </c>
      <c r="F58" s="36" t="n">
        <v>46365.3333333333</v>
      </c>
      <c r="G58" s="73" t="n">
        <f aca="false">'Sep 23'!$E58/'Sep 23'!$F58</f>
        <v>3.79645373362455</v>
      </c>
      <c r="H58" s="34" t="n">
        <v>3</v>
      </c>
      <c r="I58" s="34" t="n">
        <v>4</v>
      </c>
      <c r="J58" s="38" t="n">
        <f aca="false">I58-H58</f>
        <v>1</v>
      </c>
      <c r="K58" s="39" t="n">
        <f aca="false">'Sep 23'!$F58*'Sep 23'!$I58</f>
        <v>185461.333333333</v>
      </c>
      <c r="L58" s="40" t="n">
        <f aca="false">'Sep 23'!$K58/$K$2</f>
        <v>0.00157740375787306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23'!$D59*$C$6*$C$2</f>
        <v>176023.84284408</v>
      </c>
      <c r="F59" s="36" t="n">
        <v>42438</v>
      </c>
      <c r="G59" s="73" t="n">
        <f aca="false">'Sep 23'!$E59/'Sep 23'!$F59</f>
        <v>4.14778836995334</v>
      </c>
      <c r="H59" s="34" t="n">
        <v>3</v>
      </c>
      <c r="I59" s="34" t="n">
        <v>4</v>
      </c>
      <c r="J59" s="38" t="n">
        <f aca="false">I59-H59</f>
        <v>1</v>
      </c>
      <c r="K59" s="39" t="n">
        <f aca="false">'Sep 23'!$F59*'Sep 23'!$I59</f>
        <v>169752</v>
      </c>
      <c r="L59" s="40" t="n">
        <f aca="false">'Sep 23'!$K59/$K$2</f>
        <v>0.00144379120916383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23'!$D60*$C$6*$C$2</f>
        <v>176023.84284408</v>
      </c>
      <c r="F60" s="36" t="n">
        <v>12295</v>
      </c>
      <c r="G60" s="73" t="n">
        <f aca="false">'Sep 23'!$E60/'Sep 23'!$F60</f>
        <v>14.3167013293274</v>
      </c>
      <c r="H60" s="34" t="n">
        <v>13</v>
      </c>
      <c r="I60" s="34" t="n">
        <v>14</v>
      </c>
      <c r="J60" s="38" t="n">
        <f aca="false">I60-H60</f>
        <v>1</v>
      </c>
      <c r="K60" s="39" t="n">
        <f aca="false">'Sep 23'!$F60*'Sep 23'!$I60</f>
        <v>172130</v>
      </c>
      <c r="L60" s="40" t="n">
        <f aca="false">'Sep 23'!$K60/$K$2</f>
        <v>0.00146401680588959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23'!$D61*$C$6*$C$2</f>
        <v>176023.84284408</v>
      </c>
      <c r="F61" s="36" t="n">
        <v>90471.5</v>
      </c>
      <c r="G61" s="73" t="n">
        <f aca="false">'Sep 23'!$E61/'Sep 23'!$F61</f>
        <v>1.94562754949437</v>
      </c>
      <c r="H61" s="34" t="n">
        <v>2</v>
      </c>
      <c r="I61" s="34" t="n">
        <v>2</v>
      </c>
      <c r="J61" s="38" t="n">
        <f aca="false">I61-H61</f>
        <v>0</v>
      </c>
      <c r="K61" s="39" t="n">
        <f aca="false">'Sep 23'!$F61*'Sep 23'!$I61</f>
        <v>180943</v>
      </c>
      <c r="L61" s="40" t="n">
        <f aca="false">'Sep 23'!$K61/$K$2</f>
        <v>0.00153897399005449</v>
      </c>
      <c r="M61" s="41"/>
    </row>
    <row r="62" s="2" customFormat="true" ht="25.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23'!$D62*$C$6*$C$2</f>
        <v>176023.84284408</v>
      </c>
      <c r="F62" s="36" t="n">
        <v>60318</v>
      </c>
      <c r="G62" s="73" t="n">
        <f aca="false">'Sep 23'!$E62/'Sep 23'!$F62</f>
        <v>2.91826391531682</v>
      </c>
      <c r="H62" s="34" t="n">
        <v>3</v>
      </c>
      <c r="I62" s="34" t="n">
        <v>3</v>
      </c>
      <c r="J62" s="38" t="n">
        <f aca="false">I62-H62</f>
        <v>0</v>
      </c>
      <c r="K62" s="39" t="n">
        <f aca="false">'Sep 23'!$F62*'Sep 23'!$I62</f>
        <v>180954</v>
      </c>
      <c r="L62" s="40" t="n">
        <f aca="false">'Sep 23'!$K62/$K$2</f>
        <v>0.00153906754832362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23'!$D63*$C$6*$C$2</f>
        <v>176023.84284408</v>
      </c>
      <c r="F63" s="36" t="n">
        <v>116971</v>
      </c>
      <c r="G63" s="73" t="n">
        <f aca="false">'Sep 23'!$E63/'Sep 23'!$F63</f>
        <v>1.50485028634516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23'!$F63*'Sep 23'!$I63</f>
        <v>116971</v>
      </c>
      <c r="L63" s="40" t="n">
        <f aca="false">'Sep 23'!$K63/$K$2</f>
        <v>0.000994873118002155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1760238.4284408</v>
      </c>
      <c r="F71" s="69"/>
      <c r="G71" s="69"/>
      <c r="H71" s="66"/>
      <c r="I71" s="66"/>
      <c r="J71" s="47"/>
      <c r="K71" s="49" t="n">
        <f aca="false">SUM(K53:K70)</f>
        <v>1743447.33333333</v>
      </c>
      <c r="L71" s="52" t="n">
        <f aca="false">'Sep 23'!$K71/$K$2</f>
        <v>0.0148285377109358</v>
      </c>
      <c r="M71" s="59"/>
    </row>
    <row r="72" s="2" customFormat="true" ht="12.7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23'!$D73*$C$6*$C$2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23'!$F73*'Sep 23'!$I73</f>
        <v>0</v>
      </c>
      <c r="L73" s="88" t="n">
        <f aca="false">'Sep 23'!$K73/$K$2</f>
        <v>0</v>
      </c>
      <c r="M73" s="54"/>
    </row>
    <row r="74" s="2" customFormat="true" ht="12.7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s="2" customFormat="true" ht="12.7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117573786.931638</v>
      </c>
      <c r="L76" s="52" t="n">
        <f aca="false">'Sep 23'!$K76/$K$2</f>
        <v>1</v>
      </c>
      <c r="M76" s="66"/>
    </row>
    <row r="77" s="2" customFormat="true" ht="12.7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J6" activeCellId="0" sqref="J6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44098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6.242</v>
      </c>
      <c r="D2" s="12"/>
      <c r="E2" s="13" t="n">
        <f aca="false">SUM(E26,E41,E51,E71,E28,E73)</f>
        <v>107988669.852438</v>
      </c>
      <c r="F2" s="14"/>
      <c r="G2" s="15"/>
      <c r="H2" s="12"/>
      <c r="I2" s="12"/>
      <c r="J2" s="12"/>
      <c r="K2" s="13" t="n">
        <f aca="false">SUM(K26,K41,K51,K71,K28,K73)</f>
        <v>113259507.772129</v>
      </c>
      <c r="L2" s="16" t="n">
        <f aca="false">SUM(L51,L71,L41,L26,L28,L73)</f>
        <v>1</v>
      </c>
      <c r="M2" s="17" t="n">
        <f aca="false">K2/$C$6</f>
        <v>6.54668651236482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17300279.7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18897960.530295</v>
      </c>
      <c r="F4" s="14"/>
      <c r="G4" s="15"/>
      <c r="H4" s="12"/>
      <c r="I4" s="12"/>
      <c r="J4" s="12"/>
      <c r="K4" s="13" t="n">
        <f aca="false">SUM(K26,K28,K71)</f>
        <v>18984140.8808522</v>
      </c>
      <c r="L4" s="12"/>
      <c r="M4" s="17" t="n">
        <f aca="false">K4/$C$6</f>
        <v>1.09733144261548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17300279.7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0.009643</v>
      </c>
      <c r="E9" s="36" t="n">
        <f aca="false">'Sep 24'!$D9*$C$6*$C$2</f>
        <v>1041331.6193922</v>
      </c>
      <c r="F9" s="36" t="n">
        <v>482.959964412811</v>
      </c>
      <c r="G9" s="37" t="n">
        <f aca="false">'Sep 24'!$E9/'Sep 24'!$F9</f>
        <v>2156.14480727872</v>
      </c>
      <c r="H9" s="34" t="n">
        <v>2248</v>
      </c>
      <c r="I9" s="34" t="n">
        <v>2156</v>
      </c>
      <c r="J9" s="38" t="n">
        <f aca="false">I9-H9</f>
        <v>-92</v>
      </c>
      <c r="K9" s="39" t="n">
        <f aca="false">'Sep 24'!$F9*'Sep 24'!$I9</f>
        <v>1041261.68327402</v>
      </c>
      <c r="L9" s="40" t="n">
        <f aca="false">'Sep 24'!$K9/$K$2</f>
        <v>0.0091935918119031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0.009643</v>
      </c>
      <c r="E10" s="36" t="n">
        <f aca="false">'Sep 24'!$D10*$C$6*$C$2</f>
        <v>1041331.6193922</v>
      </c>
      <c r="F10" s="36" t="n">
        <v>368.059880239521</v>
      </c>
      <c r="G10" s="37" t="n">
        <f aca="false">'Sep 24'!$E10/'Sep 24'!$F10</f>
        <v>2829.24511825232</v>
      </c>
      <c r="H10" s="34" t="n">
        <v>2839</v>
      </c>
      <c r="I10" s="34" t="n">
        <v>2829</v>
      </c>
      <c r="J10" s="38" t="n">
        <f aca="false">I10-H10</f>
        <v>-10</v>
      </c>
      <c r="K10" s="39" t="n">
        <f aca="false">'Sep 24'!$F10*'Sep 24'!$I10</f>
        <v>1041241.40119761</v>
      </c>
      <c r="L10" s="40" t="n">
        <f aca="false">'Sep 24'!$K10/$K$2</f>
        <v>0.00919341273575476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0.009643</v>
      </c>
      <c r="E11" s="36" t="n">
        <f aca="false">'Sep 24'!$D11*$C$6*$C$2</f>
        <v>1041331.6193922</v>
      </c>
      <c r="F11" s="36" t="n">
        <v>74.2900318133616</v>
      </c>
      <c r="G11" s="37" t="n">
        <f aca="false">'Sep 24'!$E11/'Sep 24'!$F11</f>
        <v>14017.1109632626</v>
      </c>
      <c r="H11" s="34" t="n">
        <v>15088</v>
      </c>
      <c r="I11" s="34" t="n">
        <v>14017</v>
      </c>
      <c r="J11" s="38" t="n">
        <f aca="false">I11-H11</f>
        <v>-1071</v>
      </c>
      <c r="K11" s="39" t="n">
        <f aca="false">'Sep 24'!$F11*'Sep 24'!$I11</f>
        <v>1041323.37592789</v>
      </c>
      <c r="L11" s="40" t="n">
        <f aca="false">'Sep 24'!$K11/$K$2</f>
        <v>0.00919413651366883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0.009643</v>
      </c>
      <c r="E12" s="36" t="n">
        <f aca="false">'Sep 24'!$D12*$C$6*$C$2</f>
        <v>1041331.6193922</v>
      </c>
      <c r="F12" s="36" t="n">
        <v>211.520059992501</v>
      </c>
      <c r="G12" s="37" t="n">
        <f aca="false">'Sep 24'!$E12/'Sep 24'!$F12</f>
        <v>4923.08681942089</v>
      </c>
      <c r="H12" s="34" t="n">
        <v>5334</v>
      </c>
      <c r="I12" s="34" t="n">
        <v>4923</v>
      </c>
      <c r="J12" s="38" t="n">
        <f aca="false">I12-H12</f>
        <v>-411</v>
      </c>
      <c r="K12" s="39" t="n">
        <f aca="false">'Sep 24'!$F12*'Sep 24'!$I12</f>
        <v>1041313.25534308</v>
      </c>
      <c r="L12" s="40" t="n">
        <f aca="false">'Sep 24'!$K12/$K$2</f>
        <v>0.00919404715618347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0.009643</v>
      </c>
      <c r="E13" s="36" t="n">
        <f aca="false">'Sep 24'!$D13*$C$6*$C$2</f>
        <v>1041331.6193922</v>
      </c>
      <c r="F13" s="36" t="n">
        <v>497.790155440415</v>
      </c>
      <c r="G13" s="37" t="n">
        <f aca="false">'Sep 24'!$E13/'Sep 24'!$F13</f>
        <v>2091.90882545857</v>
      </c>
      <c r="H13" s="34" t="n">
        <v>2316</v>
      </c>
      <c r="I13" s="34" t="n">
        <v>2092</v>
      </c>
      <c r="J13" s="38" t="n">
        <f aca="false">I13-H13</f>
        <v>-224</v>
      </c>
      <c r="K13" s="39" t="n">
        <f aca="false">'Sep 24'!$F13*'Sep 24'!$I13</f>
        <v>1041377.00518135</v>
      </c>
      <c r="L13" s="40" t="n">
        <f aca="false">'Sep 24'!$K13/$K$2</f>
        <v>0.00919461002140795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0.009643</v>
      </c>
      <c r="E14" s="36" t="n">
        <f aca="false">'Sep 24'!$D14*$C$6*$C$2</f>
        <v>1041331.6193922</v>
      </c>
      <c r="F14" s="36" t="n">
        <v>2990</v>
      </c>
      <c r="G14" s="37" t="n">
        <f aca="false">'Sep 24'!$E14/'Sep 24'!$F14</f>
        <v>348.271444612775</v>
      </c>
      <c r="H14" s="34" t="n">
        <v>362</v>
      </c>
      <c r="I14" s="34" t="n">
        <v>348</v>
      </c>
      <c r="J14" s="38" t="n">
        <f aca="false">I14-H14</f>
        <v>-14</v>
      </c>
      <c r="K14" s="39" t="n">
        <f aca="false">'Sep 24'!$F14*'Sep 24'!$I14</f>
        <v>1040520</v>
      </c>
      <c r="L14" s="40" t="n">
        <f aca="false">'Sep 24'!$K14/$K$2</f>
        <v>0.00918704328199502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0.009643</v>
      </c>
      <c r="E15" s="36" t="n">
        <f aca="false">'Sep 24'!$D15*$C$6*$C$2</f>
        <v>1041331.6193922</v>
      </c>
      <c r="F15" s="36" t="n">
        <v>181.609942004971</v>
      </c>
      <c r="G15" s="37" t="n">
        <f aca="false">'Sep 24'!$E15/'Sep 24'!$F15</f>
        <v>5733.89104085334</v>
      </c>
      <c r="H15" s="34" t="n">
        <v>6035</v>
      </c>
      <c r="I15" s="34" t="n">
        <v>5734</v>
      </c>
      <c r="J15" s="38" t="n">
        <f aca="false">I15-H15</f>
        <v>-301</v>
      </c>
      <c r="K15" s="39" t="n">
        <f aca="false">'Sep 24'!$F15*'Sep 24'!$I15</f>
        <v>1041351.4074565</v>
      </c>
      <c r="L15" s="40" t="n">
        <f aca="false">'Sep 24'!$K15/$K$2</f>
        <v>0.00919438401190686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0.009643</v>
      </c>
      <c r="E16" s="36" t="n">
        <f aca="false">'Sep 24'!$D16*$C$6*$C$2</f>
        <v>1041331.6193922</v>
      </c>
      <c r="F16" s="36" t="n">
        <v>268.299902152642</v>
      </c>
      <c r="G16" s="37" t="n">
        <f aca="false">'Sep 24'!$E16/'Sep 24'!$F16</f>
        <v>3881.22250898087</v>
      </c>
      <c r="H16" s="34" t="n">
        <v>4088</v>
      </c>
      <c r="I16" s="34" t="n">
        <v>3881</v>
      </c>
      <c r="J16" s="38" t="n">
        <f aca="false">I16-H16</f>
        <v>-207</v>
      </c>
      <c r="K16" s="39" t="n">
        <f aca="false">'Sep 24'!$F16*'Sep 24'!$I16</f>
        <v>1041271.9202544</v>
      </c>
      <c r="L16" s="40" t="n">
        <f aca="false">'Sep 24'!$K16/$K$2</f>
        <v>0.00919368219707769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209</v>
      </c>
      <c r="C17" s="34" t="s">
        <v>210</v>
      </c>
      <c r="D17" s="35" t="n">
        <v>0.004821</v>
      </c>
      <c r="E17" s="36" t="n">
        <f aca="false">'Sep 24'!$D17*$C$6*$C$2</f>
        <v>520611.815523155</v>
      </c>
      <c r="F17" s="36" t="n">
        <v>14.8999862126017</v>
      </c>
      <c r="G17" s="37" t="n">
        <f aca="false">'Sep 24'!$E17/'Sep 24'!$F17</f>
        <v>34940.4226349449</v>
      </c>
      <c r="H17" s="34" t="n">
        <v>36265</v>
      </c>
      <c r="I17" s="34" t="n">
        <v>34940</v>
      </c>
      <c r="J17" s="38" t="n">
        <f aca="false">I17-H17</f>
        <v>-1325</v>
      </c>
      <c r="K17" s="39" t="n">
        <f aca="false">'Sep 24'!$F17*'Sep 24'!$I17</f>
        <v>520605.518268303</v>
      </c>
      <c r="L17" s="40" t="n">
        <f aca="false">'Sep 24'!$K17/$K$2</f>
        <v>0.00459657231881785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115</v>
      </c>
      <c r="C18" s="34" t="s">
        <v>116</v>
      </c>
      <c r="D18" s="35" t="n">
        <v>0.004821</v>
      </c>
      <c r="E18" s="36" t="n">
        <f aca="false">'Sep 24'!$D18*$C$6*$C$2</f>
        <v>520611.815523155</v>
      </c>
      <c r="F18" s="36" t="n">
        <v>1020.95910780669</v>
      </c>
      <c r="G18" s="37" t="n">
        <f aca="false">'Sep 24'!$E18/'Sep 24'!$F18</f>
        <v>509.924258025943</v>
      </c>
      <c r="H18" s="34" t="n">
        <v>538</v>
      </c>
      <c r="I18" s="34" t="n">
        <v>510</v>
      </c>
      <c r="J18" s="38" t="n">
        <f aca="false">I18-H18</f>
        <v>-28</v>
      </c>
      <c r="K18" s="39" t="n">
        <f aca="false">'Sep 24'!$F18*'Sep 24'!$I18</f>
        <v>520689.144981412</v>
      </c>
      <c r="L18" s="40" t="n">
        <f aca="false">'Sep 24'!$K18/$K$2</f>
        <v>0.0045973106825522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100</v>
      </c>
      <c r="C19" s="34" t="s">
        <v>101</v>
      </c>
      <c r="D19" s="35" t="n">
        <v>0.009643</v>
      </c>
      <c r="E19" s="36" t="n">
        <f aca="false">'Sep 24'!$D19*$C$6*$C$2</f>
        <v>1041331.6193922</v>
      </c>
      <c r="F19" s="36" t="n">
        <v>161.550071530758</v>
      </c>
      <c r="G19" s="37" t="n">
        <f aca="false">'Sep 24'!$E19/'Sep 24'!$F19</f>
        <v>6445.87532227701</v>
      </c>
      <c r="H19" s="34" t="n">
        <v>6990</v>
      </c>
      <c r="I19" s="34" t="n">
        <v>6446</v>
      </c>
      <c r="J19" s="38" t="n">
        <f aca="false">I19-H19</f>
        <v>-544</v>
      </c>
      <c r="K19" s="39" t="n">
        <f aca="false">'Sep 24'!$F19*'Sep 24'!$I19</f>
        <v>1041351.76108727</v>
      </c>
      <c r="L19" s="40" t="n">
        <f aca="false">'Sep 24'!$K19/$K$2</f>
        <v>0.00919438713421217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106</v>
      </c>
      <c r="C20" s="34" t="s">
        <v>107</v>
      </c>
      <c r="D20" s="35" t="n">
        <v>0.009643</v>
      </c>
      <c r="E20" s="36" t="n">
        <f aca="false">'Sep 24'!$D20*$C$6*$C$2</f>
        <v>1041331.6193922</v>
      </c>
      <c r="F20" s="36" t="n">
        <v>243.200043020004</v>
      </c>
      <c r="G20" s="37" t="n">
        <f aca="false">'Sep 24'!$E20/'Sep 24'!$F20</f>
        <v>4281.79044074653</v>
      </c>
      <c r="H20" s="34" t="n">
        <v>4649</v>
      </c>
      <c r="I20" s="34" t="n">
        <v>4282</v>
      </c>
      <c r="J20" s="38" t="n">
        <f aca="false">I20-H20</f>
        <v>-367</v>
      </c>
      <c r="K20" s="39" t="n">
        <f aca="false">'Sep 24'!$F20*'Sep 24'!$I20</f>
        <v>1041382.58421166</v>
      </c>
      <c r="L20" s="40" t="n">
        <f aca="false">'Sep 24'!$K20/$K$2</f>
        <v>0.00919465928023326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213</v>
      </c>
      <c r="C21" s="34" t="s">
        <v>214</v>
      </c>
      <c r="D21" s="35" t="n">
        <v>0.004821</v>
      </c>
      <c r="E21" s="36" t="n">
        <f aca="false">'Sep 24'!$D21*$C$6*$C$2</f>
        <v>520611.815523155</v>
      </c>
      <c r="F21" s="36" t="n">
        <v>33.2800048007681</v>
      </c>
      <c r="G21" s="37" t="n">
        <f aca="false">'Sep 24'!$E21/'Sep 24'!$F21</f>
        <v>15643.3816232845</v>
      </c>
      <c r="H21" s="34" t="n">
        <v>16664</v>
      </c>
      <c r="I21" s="34" t="n">
        <v>15643</v>
      </c>
      <c r="J21" s="38" t="n">
        <f aca="false">I21-H21</f>
        <v>-1021</v>
      </c>
      <c r="K21" s="39" t="n">
        <f aca="false">'Sep 24'!$F21*'Sep 24'!$I21</f>
        <v>520599.115098415</v>
      </c>
      <c r="L21" s="40" t="n">
        <f aca="false">'Sep 24'!$K21/$K$2</f>
        <v>0.00459651578343275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133</v>
      </c>
      <c r="C22" s="34" t="s">
        <v>134</v>
      </c>
      <c r="D22" s="35" t="n">
        <v>0.009643</v>
      </c>
      <c r="E22" s="36" t="n">
        <f aca="false">'Sep 24'!$D22*$C$6*$C$2</f>
        <v>1041331.6193922</v>
      </c>
      <c r="F22" s="36" t="n">
        <v>179.300048239267</v>
      </c>
      <c r="G22" s="37" t="n">
        <f aca="false">'Sep 24'!$E22/'Sep 24'!$F22</f>
        <v>5807.75983954334</v>
      </c>
      <c r="H22" s="34" t="n">
        <v>6219</v>
      </c>
      <c r="I22" s="34" t="n">
        <v>5808</v>
      </c>
      <c r="J22" s="38" t="n">
        <f aca="false">I22-H22</f>
        <v>-411</v>
      </c>
      <c r="K22" s="39" t="n">
        <f aca="false">'Sep 24'!$F22*'Sep 24'!$I22</f>
        <v>1041374.68017366</v>
      </c>
      <c r="L22" s="40" t="n">
        <f aca="false">'Sep 24'!$K22/$K$2</f>
        <v>0.00919458949326218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130</v>
      </c>
      <c r="C23" s="34" t="s">
        <v>131</v>
      </c>
      <c r="D23" s="35" t="n">
        <v>0.009643</v>
      </c>
      <c r="E23" s="36" t="n">
        <f aca="false">'Sep 24'!$D23*$C$6*$C$2</f>
        <v>1041331.6193922</v>
      </c>
      <c r="F23" s="36" t="n">
        <v>203.009929590179</v>
      </c>
      <c r="G23" s="37" t="n">
        <f aca="false">'Sep 24'!$E23/'Sep 24'!$F23</f>
        <v>5129.46150710145</v>
      </c>
      <c r="H23" s="34" t="n">
        <v>5539</v>
      </c>
      <c r="I23" s="34" t="n">
        <v>5129</v>
      </c>
      <c r="J23" s="38" t="n">
        <f aca="false">I23-H23</f>
        <v>-410</v>
      </c>
      <c r="K23" s="39" t="n">
        <f aca="false">'Sep 24'!$F23*'Sep 24'!$I23</f>
        <v>1041237.92886803</v>
      </c>
      <c r="L23" s="40" t="n">
        <f aca="false">'Sep 24'!$K23/$K$2</f>
        <v>0.00919338207758181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215</v>
      </c>
      <c r="C24" s="34" t="s">
        <v>216</v>
      </c>
      <c r="D24" s="35" t="n">
        <v>0.004821</v>
      </c>
      <c r="E24" s="36" t="n">
        <f aca="false">'Sep 24'!$D24*$C$6*$C$2</f>
        <v>520611.815523155</v>
      </c>
      <c r="F24" s="36" t="n">
        <v>100.990029006526</v>
      </c>
      <c r="G24" s="37" t="n">
        <f aca="false">'Sep 24'!$E24/'Sep 24'!$F24</f>
        <v>5155.08135451187</v>
      </c>
      <c r="H24" s="34" t="n">
        <v>5516</v>
      </c>
      <c r="I24" s="34" t="n">
        <v>5155</v>
      </c>
      <c r="J24" s="38" t="n">
        <f aca="false">I24-H24</f>
        <v>-361</v>
      </c>
      <c r="K24" s="39" t="n">
        <f aca="false">'Sep 24'!$F24*'Sep 24'!$I24</f>
        <v>520603.599528642</v>
      </c>
      <c r="L24" s="40" t="n">
        <f aca="false">'Sep 24'!$K24/$K$2</f>
        <v>0.00459655537772655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0.135</v>
      </c>
      <c r="E26" s="49" t="n">
        <f aca="false">'Sep 24'!$D26*$C$6*$C$2</f>
        <v>14578426.694799</v>
      </c>
      <c r="F26" s="50"/>
      <c r="G26" s="50"/>
      <c r="H26" s="47"/>
      <c r="I26" s="47"/>
      <c r="J26" s="51"/>
      <c r="K26" s="49" t="n">
        <f aca="false">SUM(K9:K25)</f>
        <v>14577504.3808522</v>
      </c>
      <c r="L26" s="52" t="n">
        <f aca="false">'Sep 24'!$K26/$K$2</f>
        <v>0.128708879877716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24'!$D28*$C$6*$C$2</f>
        <v>2699708.647185</v>
      </c>
      <c r="F28" s="50" t="n">
        <v>17.75</v>
      </c>
      <c r="G28" s="57" t="n">
        <f aca="false">'Sep 24'!$E28/'Sep 24'!$F28</f>
        <v>152096.261813239</v>
      </c>
      <c r="H28" s="54" t="n">
        <v>163804</v>
      </c>
      <c r="I28" s="54" t="n">
        <v>152096</v>
      </c>
      <c r="J28" s="58" t="n">
        <f aca="false">I28-H28</f>
        <v>-11708</v>
      </c>
      <c r="K28" s="59" t="n">
        <f aca="false">'Sep 24'!$F28*'Sep 24'!$I28</f>
        <v>2699704</v>
      </c>
      <c r="L28" s="52" t="n">
        <f aca="false">'Sep 24'!$K28/$K$2</f>
        <v>0.0238364447550985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s="2" customFormat="true" ht="25.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0.0325</v>
      </c>
      <c r="E30" s="36" t="n">
        <f aca="false">'Sep 24'!$D30*$C$6*$C$2</f>
        <v>3509621.2413405</v>
      </c>
      <c r="F30" s="36" t="n">
        <v>160041.458333333</v>
      </c>
      <c r="G30" s="37" t="n">
        <f aca="false">'Sep 24'!$E30/'Sep 24'!$F30</f>
        <v>21.9294505179445</v>
      </c>
      <c r="H30" s="34" t="n">
        <v>24</v>
      </c>
      <c r="I30" s="34" t="n">
        <v>22</v>
      </c>
      <c r="J30" s="38" t="n">
        <f aca="false">I30-H30</f>
        <v>-2</v>
      </c>
      <c r="K30" s="39" t="n">
        <f aca="false">'Sep 24'!$F30*'Sep 24'!$I30</f>
        <v>3520912.08333333</v>
      </c>
      <c r="L30" s="40" t="n">
        <f aca="false">'Sep 24'!$K30/$K$2</f>
        <v>0.0310871215370032</v>
      </c>
      <c r="M30" s="62"/>
    </row>
    <row r="31" s="2" customFormat="true" ht="25.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0.0325</v>
      </c>
      <c r="E31" s="36" t="n">
        <f aca="false">'Sep 24'!$D31*$C$6*$C$2</f>
        <v>3509621.2413405</v>
      </c>
      <c r="F31" s="36" t="n">
        <v>223613.764705882</v>
      </c>
      <c r="G31" s="37" t="n">
        <f aca="false">'Sep 24'!$E31/'Sep 24'!$F31</f>
        <v>15.6950143295369</v>
      </c>
      <c r="H31" s="34" t="n">
        <v>17</v>
      </c>
      <c r="I31" s="34" t="n">
        <v>16</v>
      </c>
      <c r="J31" s="38" t="n">
        <f aca="false">I31-H31</f>
        <v>-1</v>
      </c>
      <c r="K31" s="39" t="n">
        <f aca="false">'Sep 24'!$F31*'Sep 24'!$I31</f>
        <v>3577820.23529411</v>
      </c>
      <c r="L31" s="40" t="n">
        <f aca="false">'Sep 24'!$K31/$K$2</f>
        <v>0.0315895795917855</v>
      </c>
      <c r="M31" s="62"/>
    </row>
    <row r="32" s="2" customFormat="true" ht="25.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0.0325</v>
      </c>
      <c r="E32" s="36" t="n">
        <f aca="false">'Sep 24'!$D32*$C$6*$C$2</f>
        <v>3509621.2413405</v>
      </c>
      <c r="F32" s="36" t="n">
        <v>176715.272727273</v>
      </c>
      <c r="G32" s="37" t="n">
        <f aca="false">'Sep 24'!$E32/'Sep 24'!$F32</f>
        <v>19.860316469403</v>
      </c>
      <c r="H32" s="34" t="n">
        <v>22</v>
      </c>
      <c r="I32" s="34" t="n">
        <v>20</v>
      </c>
      <c r="J32" s="38" t="n">
        <f aca="false">I32-H32</f>
        <v>-2</v>
      </c>
      <c r="K32" s="39" t="n">
        <f aca="false">'Sep 24'!$F32*'Sep 24'!$I32</f>
        <v>3534305.45454546</v>
      </c>
      <c r="L32" s="40" t="n">
        <f aca="false">'Sep 24'!$K32/$K$2</f>
        <v>0.0312053753726024</v>
      </c>
      <c r="M32" s="62"/>
    </row>
    <row r="33" s="2" customFormat="true" ht="25.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0.0325</v>
      </c>
      <c r="E33" s="36" t="n">
        <f aca="false">'Sep 24'!$D33*$C$6*$C$2</f>
        <v>3509621.2413405</v>
      </c>
      <c r="F33" s="36" t="n">
        <v>126028.366666667</v>
      </c>
      <c r="G33" s="37" t="n">
        <f aca="false">'Sep 24'!$E33/'Sep 24'!$F33</f>
        <v>27.8478673822943</v>
      </c>
      <c r="H33" s="34" t="n">
        <v>30</v>
      </c>
      <c r="I33" s="34" t="n">
        <v>29</v>
      </c>
      <c r="J33" s="38" t="n">
        <f aca="false">I33-H33</f>
        <v>-1</v>
      </c>
      <c r="K33" s="39" t="n">
        <f aca="false">'Sep 24'!$F33*'Sep 24'!$I33</f>
        <v>3654822.63333334</v>
      </c>
      <c r="L33" s="40" t="n">
        <f aca="false">'Sep 24'!$K33/$K$2</f>
        <v>0.0322694553881217</v>
      </c>
      <c r="M33" s="62"/>
    </row>
    <row r="34" s="2" customFormat="true" ht="25.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0.0325</v>
      </c>
      <c r="E34" s="36" t="n">
        <f aca="false">'Sep 24'!$D34*$C$6*$C$2</f>
        <v>3509621.2413405</v>
      </c>
      <c r="F34" s="36" t="n">
        <v>139552.481481482</v>
      </c>
      <c r="G34" s="37" t="n">
        <f aca="false">'Sep 24'!$E34/'Sep 24'!$F34</f>
        <v>25.1491138250108</v>
      </c>
      <c r="H34" s="34" t="n">
        <v>27</v>
      </c>
      <c r="I34" s="34" t="n">
        <v>25</v>
      </c>
      <c r="J34" s="38" t="n">
        <f aca="false">I34-H34</f>
        <v>-2</v>
      </c>
      <c r="K34" s="39" t="n">
        <f aca="false">'Sep 24'!$F34*'Sep 24'!$I34</f>
        <v>3488812.03703705</v>
      </c>
      <c r="L34" s="40" t="n">
        <f aca="false">'Sep 24'!$K34/$K$2</f>
        <v>0.0308037012138206</v>
      </c>
      <c r="M34" s="62"/>
    </row>
    <row r="35" s="2" customFormat="true" ht="25.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0.0325</v>
      </c>
      <c r="E35" s="36" t="n">
        <f aca="false">'Sep 24'!$D35*$C$6*$C$2</f>
        <v>3509621.2413405</v>
      </c>
      <c r="F35" s="36" t="n">
        <v>220919.058823529</v>
      </c>
      <c r="G35" s="37" t="n">
        <f aca="false">'Sep 24'!$E35/'Sep 24'!$F35</f>
        <v>15.886457510866</v>
      </c>
      <c r="H35" s="34" t="n">
        <v>17</v>
      </c>
      <c r="I35" s="34" t="n">
        <v>16</v>
      </c>
      <c r="J35" s="38" t="n">
        <f aca="false">I35-H35</f>
        <v>-1</v>
      </c>
      <c r="K35" s="39" t="n">
        <f aca="false">'Sep 24'!$F35*'Sep 24'!$I35</f>
        <v>3534704.94117646</v>
      </c>
      <c r="L35" s="40" t="n">
        <f aca="false">'Sep 24'!$K35/$K$2</f>
        <v>0.0312089025522526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0.0325</v>
      </c>
      <c r="E36" s="36" t="n">
        <f aca="false">'Sep 24'!$D36*$C$6*$C$2</f>
        <v>3509621.2413405</v>
      </c>
      <c r="F36" s="36" t="n">
        <v>95452.975</v>
      </c>
      <c r="G36" s="37" t="n">
        <f aca="false">'Sep 24'!$E36/'Sep 24'!$F36</f>
        <v>36.7680655457884</v>
      </c>
      <c r="H36" s="34" t="n">
        <v>40</v>
      </c>
      <c r="I36" s="34" t="n">
        <v>37</v>
      </c>
      <c r="J36" s="38" t="n">
        <f aca="false">I36-H36</f>
        <v>-3</v>
      </c>
      <c r="K36" s="39" t="n">
        <f aca="false">'Sep 24'!$F36*'Sep 24'!$I36</f>
        <v>3531760.075</v>
      </c>
      <c r="L36" s="40" t="n">
        <f aca="false">'Sep 24'!$K36/$K$2</f>
        <v>0.0311829015017943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0.0325</v>
      </c>
      <c r="E37" s="36" t="n">
        <f aca="false">'Sep 24'!$D37*$C$6*$C$2</f>
        <v>3509621.2413405</v>
      </c>
      <c r="F37" s="36" t="n">
        <v>113525.575757576</v>
      </c>
      <c r="G37" s="37" t="n">
        <f aca="false">'Sep 24'!$E37/'Sep 24'!$F37</f>
        <v>30.9148067994387</v>
      </c>
      <c r="H37" s="34" t="n">
        <v>33</v>
      </c>
      <c r="I37" s="34" t="n">
        <v>31</v>
      </c>
      <c r="J37" s="38" t="n">
        <f aca="false">I37-H37</f>
        <v>-2</v>
      </c>
      <c r="K37" s="39" t="n">
        <f aca="false">'Sep 24'!$F37*'Sep 24'!$I37</f>
        <v>3519292.84848486</v>
      </c>
      <c r="L37" s="40" t="n">
        <f aca="false">'Sep 24'!$K37/$K$2</f>
        <v>0.0310728248578075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0.0325</v>
      </c>
      <c r="E38" s="36" t="n">
        <f aca="false">'Sep 24'!$D38*$C$6*$C$2</f>
        <v>3509621.2413405</v>
      </c>
      <c r="F38" s="36" t="n">
        <v>113389.363636364</v>
      </c>
      <c r="G38" s="37" t="n">
        <f aca="false">'Sep 24'!$E38/'Sep 24'!$F38</f>
        <v>30.9519440694256</v>
      </c>
      <c r="H38" s="34" t="n">
        <v>33</v>
      </c>
      <c r="I38" s="34" t="n">
        <v>31</v>
      </c>
      <c r="J38" s="38" t="n">
        <f aca="false">I38-H38</f>
        <v>-2</v>
      </c>
      <c r="K38" s="39" t="n">
        <f aca="false">'Sep 24'!$F38*'Sep 24'!$I38</f>
        <v>3515070.27272728</v>
      </c>
      <c r="L38" s="40" t="n">
        <f aca="false">'Sep 24'!$K38/$K$2</f>
        <v>0.0310355425506474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0.0325</v>
      </c>
      <c r="E39" s="36" t="n">
        <f aca="false">'Sep 24'!$D39*$C$6*$C$2</f>
        <v>3509621.2413405</v>
      </c>
      <c r="F39" s="36" t="n">
        <v>132103.344827586</v>
      </c>
      <c r="G39" s="37" t="n">
        <f aca="false">'Sep 24'!$E39/'Sep 24'!$F39</f>
        <v>26.567239806994</v>
      </c>
      <c r="H39" s="34" t="n">
        <v>29</v>
      </c>
      <c r="I39" s="34" t="n">
        <v>27</v>
      </c>
      <c r="J39" s="38" t="n">
        <f aca="false">I39-H39</f>
        <v>-2</v>
      </c>
      <c r="K39" s="39" t="n">
        <f aca="false">'Sep 24'!$F39*'Sep 24'!$I39</f>
        <v>3566790.31034482</v>
      </c>
      <c r="L39" s="40" t="n">
        <f aca="false">'Sep 24'!$K39/$K$2</f>
        <v>0.0314921932869511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0.325</v>
      </c>
      <c r="E41" s="67" t="n">
        <f aca="false">'Sep 24'!$D41*$C$6*$C$2</f>
        <v>35096212.413405</v>
      </c>
      <c r="F41" s="68"/>
      <c r="G41" s="69"/>
      <c r="H41" s="54"/>
      <c r="I41" s="54"/>
      <c r="J41" s="58"/>
      <c r="K41" s="67" t="n">
        <f aca="false">SUM(K30:K40)</f>
        <v>35444290.8912767</v>
      </c>
      <c r="L41" s="70" t="n">
        <f aca="false">'Sep 24'!$K41/$K$2</f>
        <v>0.312947597852786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s="2" customFormat="tru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24'!$D43*$C$6*$C$2</f>
        <v>7713499.5583911</v>
      </c>
      <c r="F43" s="36" t="n">
        <v>416330.4</v>
      </c>
      <c r="G43" s="37" t="n">
        <f aca="false">'Sep 24'!$E43/'Sep 24'!$F43</f>
        <v>18.5273512536944</v>
      </c>
      <c r="H43" s="34" t="n">
        <v>20</v>
      </c>
      <c r="I43" s="34" t="n">
        <v>20</v>
      </c>
      <c r="J43" s="38" t="n">
        <f aca="false">I43-H43</f>
        <v>0</v>
      </c>
      <c r="K43" s="39" t="n">
        <f aca="false">'Sep 24'!$F43*'Sep 24'!$I43</f>
        <v>8326608</v>
      </c>
      <c r="L43" s="40" t="n">
        <f aca="false">'Sep 24'!$K43/$K$2</f>
        <v>0.073517960335415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24'!$D44*$C$6*$C$2</f>
        <v>7713499.5583911</v>
      </c>
      <c r="F44" s="36" t="n">
        <v>249315.5</v>
      </c>
      <c r="G44" s="37" t="n">
        <f aca="false">'Sep 24'!$E44/'Sep 24'!$F44</f>
        <v>30.9387084172107</v>
      </c>
      <c r="H44" s="34" t="n">
        <v>34</v>
      </c>
      <c r="I44" s="34" t="n">
        <v>34</v>
      </c>
      <c r="J44" s="38" t="n">
        <f aca="false">I44-H44</f>
        <v>0</v>
      </c>
      <c r="K44" s="39" t="n">
        <f aca="false">'Sep 24'!$F44*'Sep 24'!$I44</f>
        <v>8476727</v>
      </c>
      <c r="L44" s="40" t="n">
        <f aca="false">'Sep 24'!$K44/$K$2</f>
        <v>0.0748434031432897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24'!$D45*$C$6*$C$2</f>
        <v>7713499.5583911</v>
      </c>
      <c r="F45" s="36" t="n">
        <v>416332.75</v>
      </c>
      <c r="G45" s="37" t="n">
        <f aca="false">'Sep 24'!$E45/'Sep 24'!$F45</f>
        <v>18.5272466756245</v>
      </c>
      <c r="H45" s="34" t="n">
        <v>20</v>
      </c>
      <c r="I45" s="34" t="n">
        <v>20</v>
      </c>
      <c r="J45" s="38" t="n">
        <f aca="false">I45-H45</f>
        <v>0</v>
      </c>
      <c r="K45" s="39" t="n">
        <f aca="false">'Sep 24'!$F45*'Sep 24'!$I45</f>
        <v>8326655</v>
      </c>
      <c r="L45" s="40" t="n">
        <f aca="false">'Sep 24'!$K45/$K$2</f>
        <v>0.0735183753116136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24'!$D46*$C$6*$C$2</f>
        <v>7713499.5583911</v>
      </c>
      <c r="F46" s="36" t="n">
        <v>249826.470588235</v>
      </c>
      <c r="G46" s="37" t="n">
        <f aca="false">'Sep 24'!$E46/'Sep 24'!$F46</f>
        <v>30.8754294139812</v>
      </c>
      <c r="H46" s="34" t="n">
        <v>34</v>
      </c>
      <c r="I46" s="34" t="n">
        <v>34</v>
      </c>
      <c r="J46" s="38" t="n">
        <f aca="false">I46-H46</f>
        <v>0</v>
      </c>
      <c r="K46" s="39" t="n">
        <f aca="false">'Sep 24'!$F46*'Sep 24'!$I46</f>
        <v>8494099.99999999</v>
      </c>
      <c r="L46" s="40" t="n">
        <f aca="false">'Sep 24'!$K46/$K$2</f>
        <v>0.0749967942390284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56</v>
      </c>
      <c r="C47" s="34" t="s">
        <v>57</v>
      </c>
      <c r="D47" s="35" t="n">
        <v>0.071429</v>
      </c>
      <c r="E47" s="36" t="n">
        <f aca="false">'Sep 24'!$D47*$C$6*$C$2</f>
        <v>7713499.5583911</v>
      </c>
      <c r="F47" s="36" t="n">
        <v>158966.698113208</v>
      </c>
      <c r="G47" s="37" t="n">
        <f aca="false">'Sep 24'!$E47/'Sep 24'!$F47</f>
        <v>48.5227387241693</v>
      </c>
      <c r="H47" s="34" t="n">
        <v>53</v>
      </c>
      <c r="I47" s="34" t="n">
        <v>53</v>
      </c>
      <c r="J47" s="38" t="n">
        <f aca="false">I47-H47</f>
        <v>0</v>
      </c>
      <c r="K47" s="39" t="n">
        <f aca="false">'Sep 24'!$F47*'Sep 24'!$I47</f>
        <v>8425235.00000002</v>
      </c>
      <c r="L47" s="40" t="n">
        <f aca="false">'Sep 24'!$K47/$K$2</f>
        <v>0.0743887658151497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24'!$D48*$C$6*$C$2</f>
        <v>7713499.5583911</v>
      </c>
      <c r="F48" s="36" t="n">
        <v>173516.020833333</v>
      </c>
      <c r="G48" s="37" t="n">
        <f aca="false">'Sep 24'!$E48/'Sep 24'!$F48</f>
        <v>44.454105859194</v>
      </c>
      <c r="H48" s="34" t="n">
        <v>48</v>
      </c>
      <c r="I48" s="34" t="n">
        <v>48</v>
      </c>
      <c r="J48" s="38" t="n">
        <f aca="false">I48-H48</f>
        <v>0</v>
      </c>
      <c r="K48" s="39" t="n">
        <f aca="false">'Sep 24'!$F48*'Sep 24'!$I48</f>
        <v>8328768.99999998</v>
      </c>
      <c r="L48" s="40" t="n">
        <f aca="false">'Sep 24'!$K48/$K$2</f>
        <v>0.0735370404112734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24'!$D49*$C$6*$C$2</f>
        <v>7713499.5583911</v>
      </c>
      <c r="F49" s="36" t="n">
        <v>704415.166666667</v>
      </c>
      <c r="G49" s="37" t="n">
        <f aca="false">'Sep 24'!$E49/'Sep 24'!$F49</f>
        <v>10.9502178876866</v>
      </c>
      <c r="H49" s="34" t="n">
        <v>12</v>
      </c>
      <c r="I49" s="34" t="n">
        <v>12</v>
      </c>
      <c r="J49" s="38" t="n">
        <f aca="false">I49-H49</f>
        <v>0</v>
      </c>
      <c r="K49" s="39" t="n">
        <f aca="false">'Sep 24'!$F49*'Sep 24'!$I49</f>
        <v>8452982</v>
      </c>
      <c r="L49" s="40" t="n">
        <f aca="false">'Sep 24'!$K49/$K$2</f>
        <v>0.0746337518701465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24'!$D51*$C$6*$C$2</f>
        <v>53994496.9087377</v>
      </c>
      <c r="F51" s="69"/>
      <c r="G51" s="69"/>
      <c r="H51" s="54"/>
      <c r="I51" s="54"/>
      <c r="J51" s="58"/>
      <c r="K51" s="49" t="n">
        <f aca="false">SUM(K43:K50)</f>
        <v>58831076</v>
      </c>
      <c r="L51" s="72" t="n">
        <f aca="false">'Sep 24'!$K51/$K$2</f>
        <v>0.519436091125916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24'!$D54*$C$6*$C$2</f>
        <v>161982.5188311</v>
      </c>
      <c r="F54" s="36" t="n">
        <v>42830</v>
      </c>
      <c r="G54" s="73" t="n">
        <f aca="false">'Sep 24'!$E54/'Sep 24'!$F54</f>
        <v>3.78198736472332</v>
      </c>
      <c r="H54" s="34" t="n">
        <v>4</v>
      </c>
      <c r="I54" s="34" t="n">
        <v>4</v>
      </c>
      <c r="J54" s="38" t="n">
        <f aca="false">I54-H54</f>
        <v>0</v>
      </c>
      <c r="K54" s="39" t="n">
        <f aca="false">'Sep 24'!$F54*'Sep 24'!$I54</f>
        <v>171320</v>
      </c>
      <c r="L54" s="40" t="n">
        <f aca="false">'Sep 24'!$K54/$K$2</f>
        <v>0.00151263239060411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24'!$D55*$C$6*$C$2</f>
        <v>161982.5188311</v>
      </c>
      <c r="F55" s="36" t="n">
        <v>163440</v>
      </c>
      <c r="G55" s="73" t="n">
        <f aca="false">'Sep 24'!$E55/'Sep 24'!$F55</f>
        <v>0.991082469598018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24'!$F55*'Sep 24'!$I55</f>
        <v>163440</v>
      </c>
      <c r="L55" s="40" t="n">
        <f aca="false">'Sep 24'!$K55/$K$2</f>
        <v>0.00144305765771851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24'!$D56*$C$6*$C$2</f>
        <v>161982.5188311</v>
      </c>
      <c r="F56" s="36" t="n">
        <v>85422.5</v>
      </c>
      <c r="G56" s="73" t="n">
        <f aca="false">'Sep 24'!$E56/'Sep 24'!$F56</f>
        <v>1.89625120818403</v>
      </c>
      <c r="H56" s="34" t="n">
        <v>2</v>
      </c>
      <c r="I56" s="34" t="n">
        <v>2</v>
      </c>
      <c r="J56" s="38" t="n">
        <f aca="false">I56-H56</f>
        <v>0</v>
      </c>
      <c r="K56" s="39" t="n">
        <f aca="false">'Sep 24'!$F56*'Sep 24'!$I56</f>
        <v>170845</v>
      </c>
      <c r="L56" s="40" t="n">
        <f aca="false">'Sep 24'!$K56/$K$2</f>
        <v>0.00150843848221316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24'!$D57*$C$6*$C$2</f>
        <v>161982.5188311</v>
      </c>
      <c r="F57" s="36" t="n">
        <v>223019</v>
      </c>
      <c r="G57" s="73" t="n">
        <f aca="false">'Sep 24'!$E57/'Sep 24'!$F57</f>
        <v>0.726317124689376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24'!$F57*'Sep 24'!$I57</f>
        <v>223019</v>
      </c>
      <c r="L57" s="40" t="n">
        <f aca="false">'Sep 24'!$K57/$K$2</f>
        <v>0.00196909737987472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24'!$D58*$C$6*$C$2</f>
        <v>161982.5188311</v>
      </c>
      <c r="F58" s="36" t="n">
        <v>46346.5</v>
      </c>
      <c r="G58" s="73" t="n">
        <f aca="false">'Sep 24'!$E58/'Sep 24'!$F58</f>
        <v>3.49503239362411</v>
      </c>
      <c r="H58" s="34" t="n">
        <v>4</v>
      </c>
      <c r="I58" s="34" t="n">
        <v>4</v>
      </c>
      <c r="J58" s="38" t="n">
        <f aca="false">I58-H58</f>
        <v>0</v>
      </c>
      <c r="K58" s="39" t="n">
        <f aca="false">'Sep 24'!$F58*'Sep 24'!$I58</f>
        <v>185386</v>
      </c>
      <c r="L58" s="40" t="n">
        <f aca="false">'Sep 24'!$K58/$K$2</f>
        <v>0.00163682505466106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88</v>
      </c>
      <c r="C59" s="34" t="s">
        <v>89</v>
      </c>
      <c r="D59" s="35" t="n">
        <v>0.0015</v>
      </c>
      <c r="E59" s="36" t="n">
        <f aca="false">'Sep 24'!$D59*$C$6*$C$2</f>
        <v>161982.5188311</v>
      </c>
      <c r="F59" s="36" t="n">
        <v>42192.5</v>
      </c>
      <c r="G59" s="73" t="n">
        <f aca="false">'Sep 24'!$E59/'Sep 24'!$F59</f>
        <v>3.83913062347811</v>
      </c>
      <c r="H59" s="34" t="n">
        <v>4</v>
      </c>
      <c r="I59" s="34" t="n">
        <v>4</v>
      </c>
      <c r="J59" s="38" t="n">
        <f aca="false">I59-H59</f>
        <v>0</v>
      </c>
      <c r="K59" s="39" t="n">
        <f aca="false">'Sep 24'!$F59*'Sep 24'!$I59</f>
        <v>168770</v>
      </c>
      <c r="L59" s="40" t="n">
        <f aca="false">'Sep 24'!$K59/$K$2</f>
        <v>0.00149011772450534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24'!$D60*$C$6*$C$2</f>
        <v>161982.5188311</v>
      </c>
      <c r="F60" s="36" t="n">
        <v>12326.5</v>
      </c>
      <c r="G60" s="73" t="n">
        <f aca="false">'Sep 24'!$E60/'Sep 24'!$F60</f>
        <v>13.1409985665923</v>
      </c>
      <c r="H60" s="34" t="n">
        <v>14</v>
      </c>
      <c r="I60" s="34" t="n">
        <v>13</v>
      </c>
      <c r="J60" s="38" t="n">
        <f aca="false">I60-H60</f>
        <v>-1</v>
      </c>
      <c r="K60" s="39" t="n">
        <f aca="false">'Sep 24'!$F60*'Sep 24'!$I60</f>
        <v>160244.5</v>
      </c>
      <c r="L60" s="40" t="n">
        <f aca="false">'Sep 24'!$K60/$K$2</f>
        <v>0.00141484369084847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24'!$D61*$C$6*$C$2</f>
        <v>161982.5188311</v>
      </c>
      <c r="F61" s="36" t="n">
        <v>87771.5</v>
      </c>
      <c r="G61" s="73" t="n">
        <f aca="false">'Sep 24'!$E61/'Sep 24'!$F61</f>
        <v>1.84550245616288</v>
      </c>
      <c r="H61" s="34" t="n">
        <v>2</v>
      </c>
      <c r="I61" s="34" t="n">
        <v>2</v>
      </c>
      <c r="J61" s="38" t="n">
        <f aca="false">I61-H61</f>
        <v>0</v>
      </c>
      <c r="K61" s="39" t="n">
        <f aca="false">'Sep 24'!$F61*'Sep 24'!$I61</f>
        <v>175543</v>
      </c>
      <c r="L61" s="40" t="n">
        <f aca="false">'Sep 24'!$K61/$K$2</f>
        <v>0.00154991844351983</v>
      </c>
      <c r="M61" s="41"/>
    </row>
    <row r="62" s="2" customFormat="true" ht="25.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24'!$D62*$C$6*$C$2</f>
        <v>161982.5188311</v>
      </c>
      <c r="F62" s="36" t="n">
        <v>59090</v>
      </c>
      <c r="G62" s="73" t="n">
        <f aca="false">'Sep 24'!$E62/'Sep 24'!$F62</f>
        <v>2.74128479998477</v>
      </c>
      <c r="H62" s="34" t="n">
        <v>3</v>
      </c>
      <c r="I62" s="34" t="n">
        <v>3</v>
      </c>
      <c r="J62" s="38" t="n">
        <f aca="false">I62-H62</f>
        <v>0</v>
      </c>
      <c r="K62" s="39" t="n">
        <f aca="false">'Sep 24'!$F62*'Sep 24'!$I62</f>
        <v>177270</v>
      </c>
      <c r="L62" s="40" t="n">
        <f aca="false">'Sep 24'!$K62/$K$2</f>
        <v>0.00156516661150123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24'!$D63*$C$6*$C$2</f>
        <v>161982.5188311</v>
      </c>
      <c r="F63" s="36" t="n">
        <v>111095</v>
      </c>
      <c r="G63" s="73" t="n">
        <f aca="false">'Sep 24'!$E63/'Sep 24'!$F63</f>
        <v>1.45805408732256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24'!$F63*'Sep 24'!$I63</f>
        <v>111095</v>
      </c>
      <c r="L63" s="40" t="n">
        <f aca="false">'Sep 24'!$K63/$K$2</f>
        <v>0.000980888953036209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1619825.188311</v>
      </c>
      <c r="F71" s="69"/>
      <c r="G71" s="69"/>
      <c r="H71" s="66"/>
      <c r="I71" s="66"/>
      <c r="J71" s="47"/>
      <c r="K71" s="49" t="n">
        <f aca="false">SUM(K53:K70)</f>
        <v>1706932.5</v>
      </c>
      <c r="L71" s="52" t="n">
        <f aca="false">'Sep 24'!$K71/$K$2</f>
        <v>0.0150709863884826</v>
      </c>
      <c r="M71" s="59"/>
    </row>
    <row r="72" s="2" customFormat="true" ht="12.7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24'!$D73*$C$6*$C$2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24'!$F73*'Sep 24'!$I73</f>
        <v>0</v>
      </c>
      <c r="L73" s="88" t="n">
        <f aca="false">'Sep 24'!$K73/$K$2</f>
        <v>0</v>
      </c>
      <c r="M73" s="54"/>
    </row>
    <row r="74" s="2" customFormat="true" ht="12.7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s="2" customFormat="true" ht="12.7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113259507.772129</v>
      </c>
      <c r="L76" s="52" t="n">
        <f aca="false">'Sep 24'!$K76/$K$2</f>
        <v>1</v>
      </c>
      <c r="M76" s="66"/>
    </row>
    <row r="77" s="2" customFormat="true" ht="12.7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F14" activeCellId="0" sqref="F14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44099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5.107</v>
      </c>
      <c r="D2" s="12"/>
      <c r="E2" s="13" t="n">
        <f aca="false">SUM(E26,E41,E51,E71,E28,E73)</f>
        <v>88820512.165133</v>
      </c>
      <c r="F2" s="14"/>
      <c r="G2" s="15"/>
      <c r="H2" s="12"/>
      <c r="I2" s="12"/>
      <c r="J2" s="12"/>
      <c r="K2" s="13" t="n">
        <f aca="false">SUM(K26,K41,K51,K71,K28,K73)</f>
        <v>103513716.335106</v>
      </c>
      <c r="L2" s="16" t="n">
        <f aca="false">SUM(L51,L71,L41,L26,L28,L73)</f>
        <v>1</v>
      </c>
      <c r="M2" s="17" t="n">
        <f aca="false">K2/$C$6</f>
        <v>5.95187121700426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17391793.7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15099736.6519647</v>
      </c>
      <c r="F4" s="14"/>
      <c r="G4" s="15"/>
      <c r="H4" s="12"/>
      <c r="I4" s="12"/>
      <c r="J4" s="12"/>
      <c r="K4" s="13" t="n">
        <f aca="false">SUM(K26,K28,K71)</f>
        <v>15268462.276654</v>
      </c>
      <c r="L4" s="12"/>
      <c r="M4" s="17" t="n">
        <f aca="false">K4/$C$6</f>
        <v>0.87791187844265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1.000007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17391793.7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0.009286</v>
      </c>
      <c r="E9" s="36" t="n">
        <f aca="false">'Sep 25'!$D9*$C$6*$C$2</f>
        <v>824781.502494908</v>
      </c>
      <c r="F9" s="36" t="n">
        <v>495</v>
      </c>
      <c r="G9" s="37" t="n">
        <f aca="false">'Sep 25'!$E9/'Sep 25'!$F9</f>
        <v>1666.22525756547</v>
      </c>
      <c r="H9" s="34" t="n">
        <v>2156</v>
      </c>
      <c r="I9" s="34" t="n">
        <v>1666</v>
      </c>
      <c r="J9" s="38" t="n">
        <f aca="false">I9-H9</f>
        <v>-490</v>
      </c>
      <c r="K9" s="39" t="n">
        <f aca="false">'Sep 25'!$F9*'Sep 25'!$I9</f>
        <v>824670</v>
      </c>
      <c r="L9" s="40" t="n">
        <f aca="false">'Sep 25'!$K9/$K$2</f>
        <v>0.00796677029090799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0.009286</v>
      </c>
      <c r="E10" s="36" t="n">
        <f aca="false">'Sep 25'!$D10*$C$6*$C$2</f>
        <v>824781.502494908</v>
      </c>
      <c r="F10" s="36" t="n">
        <v>386.009897490279</v>
      </c>
      <c r="G10" s="37" t="n">
        <f aca="false">'Sep 25'!$E10/'Sep 25'!$F10</f>
        <v>2136.68485667697</v>
      </c>
      <c r="H10" s="34" t="n">
        <v>2829</v>
      </c>
      <c r="I10" s="34" t="n">
        <v>2137</v>
      </c>
      <c r="J10" s="38" t="n">
        <f aca="false">I10-H10</f>
        <v>-692</v>
      </c>
      <c r="K10" s="39" t="n">
        <f aca="false">'Sep 25'!$F10*'Sep 25'!$I10</f>
        <v>824903.150936726</v>
      </c>
      <c r="L10" s="40" t="n">
        <f aca="false">'Sep 25'!$K10/$K$2</f>
        <v>0.00796902265846836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0.009286</v>
      </c>
      <c r="E11" s="36" t="n">
        <f aca="false">'Sep 25'!$D11*$C$6*$C$2</f>
        <v>824781.502494908</v>
      </c>
      <c r="F11" s="36" t="n">
        <v>72.500035670971</v>
      </c>
      <c r="G11" s="37" t="n">
        <f aca="false">'Sep 25'!$E11/'Sep 25'!$F11</f>
        <v>11376.2909888491</v>
      </c>
      <c r="H11" s="34" t="n">
        <v>14017</v>
      </c>
      <c r="I11" s="34" t="n">
        <v>11376</v>
      </c>
      <c r="J11" s="38" t="n">
        <f aca="false">I11-H11</f>
        <v>-2641</v>
      </c>
      <c r="K11" s="39" t="n">
        <f aca="false">'Sep 25'!$F11*'Sep 25'!$I11</f>
        <v>824760.405792966</v>
      </c>
      <c r="L11" s="40" t="n">
        <f aca="false">'Sep 25'!$K11/$K$2</f>
        <v>0.007967643661087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0.009286</v>
      </c>
      <c r="E12" s="36" t="n">
        <f aca="false">'Sep 25'!$D12*$C$6*$C$2</f>
        <v>824781.502494908</v>
      </c>
      <c r="F12" s="36" t="n">
        <v>205.500101564087</v>
      </c>
      <c r="G12" s="37" t="n">
        <f aca="false">'Sep 25'!$E12/'Sep 25'!$F12</f>
        <v>4013.53330834093</v>
      </c>
      <c r="H12" s="34" t="n">
        <v>4923</v>
      </c>
      <c r="I12" s="34" t="n">
        <v>4014</v>
      </c>
      <c r="J12" s="38" t="n">
        <f aca="false">I12-H12</f>
        <v>-909</v>
      </c>
      <c r="K12" s="39" t="n">
        <f aca="false">'Sep 25'!$F12*'Sep 25'!$I12</f>
        <v>824877.407678245</v>
      </c>
      <c r="L12" s="40" t="n">
        <f aca="false">'Sep 25'!$K12/$K$2</f>
        <v>0.00796877396429146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0.009286</v>
      </c>
      <c r="E13" s="36" t="n">
        <f aca="false">'Sep 25'!$D13*$C$6*$C$2</f>
        <v>824781.502494908</v>
      </c>
      <c r="F13" s="36" t="n">
        <v>469.489961759082</v>
      </c>
      <c r="G13" s="37" t="n">
        <f aca="false">'Sep 25'!$E13/'Sep 25'!$F13</f>
        <v>1756.7606757866</v>
      </c>
      <c r="H13" s="34" t="n">
        <v>2092</v>
      </c>
      <c r="I13" s="34" t="n">
        <v>1757</v>
      </c>
      <c r="J13" s="38" t="n">
        <f aca="false">I13-H13</f>
        <v>-335</v>
      </c>
      <c r="K13" s="39" t="n">
        <f aca="false">'Sep 25'!$F13*'Sep 25'!$I13</f>
        <v>824893.862810707</v>
      </c>
      <c r="L13" s="40" t="n">
        <f aca="false">'Sep 25'!$K13/$K$2</f>
        <v>0.00796893293001161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0.009286</v>
      </c>
      <c r="E14" s="36" t="n">
        <f aca="false">'Sep 25'!$D14*$C$6*$C$2</f>
        <v>824781.502494908</v>
      </c>
      <c r="F14" s="36" t="n">
        <v>3025</v>
      </c>
      <c r="G14" s="37" t="n">
        <f aca="false">'Sep 25'!$E14/'Sep 25'!$F14</f>
        <v>272.655042147077</v>
      </c>
      <c r="H14" s="34" t="n">
        <v>348</v>
      </c>
      <c r="I14" s="34" t="n">
        <v>273</v>
      </c>
      <c r="J14" s="38" t="n">
        <f aca="false">I14-H14</f>
        <v>-75</v>
      </c>
      <c r="K14" s="39" t="n">
        <f aca="false">'Sep 25'!$F14*'Sep 25'!$I14</f>
        <v>825825</v>
      </c>
      <c r="L14" s="40" t="n">
        <f aca="false">'Sep 25'!$K14/$K$2</f>
        <v>0.00797792823249189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0.009286</v>
      </c>
      <c r="E15" s="36" t="n">
        <f aca="false">'Sep 25'!$D15*$C$6*$C$2</f>
        <v>824781.502494908</v>
      </c>
      <c r="F15" s="36" t="n">
        <v>182.470003487967</v>
      </c>
      <c r="G15" s="37" t="n">
        <f aca="false">'Sep 25'!$E15/'Sep 25'!$F15</f>
        <v>4520.09364130526</v>
      </c>
      <c r="H15" s="34" t="n">
        <v>5734</v>
      </c>
      <c r="I15" s="34" t="n">
        <v>4520</v>
      </c>
      <c r="J15" s="38" t="n">
        <f aca="false">I15-H15</f>
        <v>-1214</v>
      </c>
      <c r="K15" s="39" t="n">
        <f aca="false">'Sep 25'!$F15*'Sep 25'!$I15</f>
        <v>824764.415765611</v>
      </c>
      <c r="L15" s="40" t="n">
        <f aca="false">'Sep 25'!$K15/$K$2</f>
        <v>0.00796768239965023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0.009286</v>
      </c>
      <c r="E16" s="36" t="n">
        <f aca="false">'Sep 25'!$D16*$C$6*$C$2</f>
        <v>824781.502494908</v>
      </c>
      <c r="F16" s="36" t="n">
        <v>263.650090182943</v>
      </c>
      <c r="G16" s="37" t="n">
        <f aca="false">'Sep 25'!$E16/'Sep 25'!$F16</f>
        <v>3128.31868148652</v>
      </c>
      <c r="H16" s="34" t="n">
        <v>3881</v>
      </c>
      <c r="I16" s="34" t="n">
        <v>3128</v>
      </c>
      <c r="J16" s="38" t="n">
        <f aca="false">I16-H16</f>
        <v>-753</v>
      </c>
      <c r="K16" s="39" t="n">
        <f aca="false">'Sep 25'!$F16*'Sep 25'!$I16</f>
        <v>824697.482092246</v>
      </c>
      <c r="L16" s="40" t="n">
        <f aca="false">'Sep 25'!$K16/$K$2</f>
        <v>0.00796703578318494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209</v>
      </c>
      <c r="C17" s="34" t="s">
        <v>210</v>
      </c>
      <c r="D17" s="35" t="n">
        <v>0.004643</v>
      </c>
      <c r="E17" s="36" t="n">
        <f aca="false">'Sep 25'!$D17*$C$6*$C$2</f>
        <v>412390.751247454</v>
      </c>
      <c r="F17" s="36" t="n">
        <v>15.3799942759015</v>
      </c>
      <c r="G17" s="37" t="n">
        <f aca="false">'Sep 25'!$E17/'Sep 25'!$F17</f>
        <v>26813.4528433224</v>
      </c>
      <c r="H17" s="34" t="n">
        <v>34940</v>
      </c>
      <c r="I17" s="34" t="n">
        <v>26813</v>
      </c>
      <c r="J17" s="38" t="n">
        <f aca="false">I17-H17</f>
        <v>-8127</v>
      </c>
      <c r="K17" s="39" t="n">
        <f aca="false">'Sep 25'!$F17*'Sep 25'!$I17</f>
        <v>412383.786519747</v>
      </c>
      <c r="L17" s="40" t="n">
        <f aca="false">'Sep 25'!$K17/$K$2</f>
        <v>0.00398385645033488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115</v>
      </c>
      <c r="C18" s="34" t="s">
        <v>116</v>
      </c>
      <c r="D18" s="35" t="n">
        <v>0.004643</v>
      </c>
      <c r="E18" s="36" t="n">
        <f aca="false">'Sep 25'!$D18*$C$6*$C$2</f>
        <v>412390.751247454</v>
      </c>
      <c r="F18" s="36" t="n">
        <v>1034.62941176471</v>
      </c>
      <c r="G18" s="37" t="n">
        <f aca="false">'Sep 25'!$E18/'Sep 25'!$F18</f>
        <v>398.587887177943</v>
      </c>
      <c r="H18" s="34" t="n">
        <v>510</v>
      </c>
      <c r="I18" s="34" t="n">
        <v>399</v>
      </c>
      <c r="J18" s="38" t="n">
        <f aca="false">I18-H18</f>
        <v>-111</v>
      </c>
      <c r="K18" s="39" t="n">
        <f aca="false">'Sep 25'!$F18*'Sep 25'!$I18</f>
        <v>412817.135294119</v>
      </c>
      <c r="L18" s="40" t="n">
        <f aca="false">'Sep 25'!$K18/$K$2</f>
        <v>0.00398804284021358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100</v>
      </c>
      <c r="C19" s="34" t="s">
        <v>101</v>
      </c>
      <c r="D19" s="35" t="n">
        <v>0.009286</v>
      </c>
      <c r="E19" s="36" t="n">
        <f aca="false">'Sep 25'!$D19*$C$6*$C$2</f>
        <v>824781.502494908</v>
      </c>
      <c r="F19" s="36" t="n">
        <v>160.45004654049</v>
      </c>
      <c r="G19" s="37" t="n">
        <f aca="false">'Sep 25'!$E19/'Sep 25'!$F19</f>
        <v>5140.42544878148</v>
      </c>
      <c r="H19" s="34" t="n">
        <v>6446</v>
      </c>
      <c r="I19" s="34" t="n">
        <v>5140</v>
      </c>
      <c r="J19" s="38" t="n">
        <f aca="false">I19-H19</f>
        <v>-1306</v>
      </c>
      <c r="K19" s="39" t="n">
        <f aca="false">'Sep 25'!$F19*'Sep 25'!$I19</f>
        <v>824713.239218119</v>
      </c>
      <c r="L19" s="40" t="n">
        <f aca="false">'Sep 25'!$K19/$K$2</f>
        <v>0.0079671880057737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106</v>
      </c>
      <c r="C20" s="34" t="s">
        <v>107</v>
      </c>
      <c r="D20" s="35" t="n">
        <v>0.009286</v>
      </c>
      <c r="E20" s="36" t="n">
        <f aca="false">'Sep 25'!$D20*$C$6*$C$2</f>
        <v>824781.502494908</v>
      </c>
      <c r="F20" s="36" t="n">
        <v>245.620037365717</v>
      </c>
      <c r="G20" s="37" t="n">
        <f aca="false">'Sep 25'!$E20/'Sep 25'!$F20</f>
        <v>3357.95691320918</v>
      </c>
      <c r="H20" s="34" t="n">
        <v>4282</v>
      </c>
      <c r="I20" s="34" t="n">
        <v>3358</v>
      </c>
      <c r="J20" s="38" t="n">
        <f aca="false">I20-H20</f>
        <v>-924</v>
      </c>
      <c r="K20" s="39" t="n">
        <f aca="false">'Sep 25'!$F20*'Sep 25'!$I20</f>
        <v>824792.085474078</v>
      </c>
      <c r="L20" s="40" t="n">
        <f aca="false">'Sep 25'!$K20/$K$2</f>
        <v>0.00796794970440409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213</v>
      </c>
      <c r="C21" s="34" t="s">
        <v>214</v>
      </c>
      <c r="D21" s="35" t="n">
        <v>0.004643</v>
      </c>
      <c r="E21" s="36" t="n">
        <f aca="false">'Sep 25'!$D21*$C$6*$C$2</f>
        <v>412390.751247454</v>
      </c>
      <c r="F21" s="36" t="n">
        <v>33.4299686760851</v>
      </c>
      <c r="G21" s="37" t="n">
        <f aca="false">'Sep 25'!$E21/'Sep 25'!$F21</f>
        <v>12335.9598461864</v>
      </c>
      <c r="H21" s="34" t="n">
        <v>15643</v>
      </c>
      <c r="I21" s="34" t="n">
        <v>12336</v>
      </c>
      <c r="J21" s="38" t="n">
        <f aca="false">I21-H21</f>
        <v>-3307</v>
      </c>
      <c r="K21" s="39" t="n">
        <f aca="false">'Sep 25'!$F21*'Sep 25'!$I21</f>
        <v>412392.093588186</v>
      </c>
      <c r="L21" s="40" t="n">
        <f aca="false">'Sep 25'!$K21/$K$2</f>
        <v>0.00398393670123044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133</v>
      </c>
      <c r="C22" s="34" t="s">
        <v>134</v>
      </c>
      <c r="D22" s="35" t="n">
        <v>0.009286</v>
      </c>
      <c r="E22" s="36" t="n">
        <f aca="false">'Sep 25'!$D22*$C$6*$C$2</f>
        <v>824781.502494908</v>
      </c>
      <c r="F22" s="36" t="n">
        <v>179.399965564738</v>
      </c>
      <c r="G22" s="37" t="n">
        <f aca="false">'Sep 25'!$E22/'Sep 25'!$F22</f>
        <v>4597.44515501191</v>
      </c>
      <c r="H22" s="34" t="n">
        <v>5808</v>
      </c>
      <c r="I22" s="34" t="n">
        <v>4597</v>
      </c>
      <c r="J22" s="38" t="n">
        <f aca="false">I22-H22</f>
        <v>-1211</v>
      </c>
      <c r="K22" s="39" t="n">
        <f aca="false">'Sep 25'!$F22*'Sep 25'!$I22</f>
        <v>824701.641701101</v>
      </c>
      <c r="L22" s="40" t="n">
        <f aca="false">'Sep 25'!$K22/$K$2</f>
        <v>0.00796707596731708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130</v>
      </c>
      <c r="C23" s="34" t="s">
        <v>131</v>
      </c>
      <c r="D23" s="35" t="n">
        <v>0.009286</v>
      </c>
      <c r="E23" s="36" t="n">
        <f aca="false">'Sep 25'!$D23*$C$6*$C$2</f>
        <v>824781.502494908</v>
      </c>
      <c r="F23" s="36" t="n">
        <v>205.510040943654</v>
      </c>
      <c r="G23" s="37" t="n">
        <f aca="false">'Sep 25'!$E23/'Sep 25'!$F23</f>
        <v>4013.33919602032</v>
      </c>
      <c r="H23" s="34" t="n">
        <v>5129</v>
      </c>
      <c r="I23" s="34" t="n">
        <v>4013</v>
      </c>
      <c r="J23" s="38" t="n">
        <f aca="false">I23-H23</f>
        <v>-1116</v>
      </c>
      <c r="K23" s="39" t="n">
        <f aca="false">'Sep 25'!$F23*'Sep 25'!$I23</f>
        <v>824711.794306884</v>
      </c>
      <c r="L23" s="40" t="n">
        <f aca="false">'Sep 25'!$K23/$K$2</f>
        <v>0.00796717404712855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215</v>
      </c>
      <c r="C24" s="34" t="s">
        <v>216</v>
      </c>
      <c r="D24" s="35" t="n">
        <v>0.004643</v>
      </c>
      <c r="E24" s="36" t="n">
        <f aca="false">'Sep 25'!$D24*$C$6*$C$2</f>
        <v>412390.751247454</v>
      </c>
      <c r="F24" s="36" t="n">
        <v>101.818040737148</v>
      </c>
      <c r="G24" s="37" t="n">
        <f aca="false">'Sep 25'!$E24/'Sep 25'!$F24</f>
        <v>4050.27191902146</v>
      </c>
      <c r="H24" s="34" t="n">
        <v>5155</v>
      </c>
      <c r="I24" s="34" t="n">
        <v>4050</v>
      </c>
      <c r="J24" s="38" t="n">
        <f aca="false">I24-H24</f>
        <v>-1105</v>
      </c>
      <c r="K24" s="39" t="n">
        <f aca="false">'Sep 25'!$F24*'Sep 25'!$I24</f>
        <v>412363.064985449</v>
      </c>
      <c r="L24" s="40" t="n">
        <f aca="false">'Sep 25'!$K24/$K$2</f>
        <v>0.00398365626880308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0.130004</v>
      </c>
      <c r="E26" s="49" t="n">
        <f aca="false">'Sep 25'!$D26*$C$6*$C$2</f>
        <v>11546941.0349287</v>
      </c>
      <c r="F26" s="50"/>
      <c r="G26" s="50"/>
      <c r="H26" s="47"/>
      <c r="I26" s="47"/>
      <c r="J26" s="51"/>
      <c r="K26" s="49" t="n">
        <f aca="false">SUM(K9:K25)</f>
        <v>11548266.5661642</v>
      </c>
      <c r="L26" s="52" t="n">
        <f aca="false">'Sep 25'!$K26/$K$2</f>
        <v>0.111562669905299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25'!$D28*$C$6*$C$2</f>
        <v>2220497.2606475</v>
      </c>
      <c r="F28" s="50" t="n">
        <v>17.8500026299179</v>
      </c>
      <c r="G28" s="57" t="n">
        <f aca="false">'Sep 25'!$E28/'Sep 25'!$F28</f>
        <v>124397.58731048</v>
      </c>
      <c r="H28" s="54" t="n">
        <v>152096</v>
      </c>
      <c r="I28" s="54" t="n">
        <v>124398</v>
      </c>
      <c r="J28" s="58" t="n">
        <f aca="false">I28-H28</f>
        <v>-27698</v>
      </c>
      <c r="K28" s="59" t="n">
        <f aca="false">'Sep 25'!$F28*'Sep 25'!$I28</f>
        <v>2220504.62715653</v>
      </c>
      <c r="L28" s="52" t="n">
        <f aca="false">'Sep 25'!$K28/$K$2</f>
        <v>0.0214513081529028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s="2" customFormat="true" ht="25.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0.033</v>
      </c>
      <c r="E30" s="36" t="n">
        <f aca="false">'Sep 25'!$D30*$C$6*$C$2</f>
        <v>2931056.3840547</v>
      </c>
      <c r="F30" s="36" t="n">
        <v>160162.363636364</v>
      </c>
      <c r="G30" s="37" t="n">
        <f aca="false">'Sep 25'!$E30/'Sep 25'!$F30</f>
        <v>18.3005315200607</v>
      </c>
      <c r="H30" s="34" t="n">
        <v>22</v>
      </c>
      <c r="I30" s="34" t="n">
        <v>18</v>
      </c>
      <c r="J30" s="38" t="n">
        <f aca="false">I30-H30</f>
        <v>-4</v>
      </c>
      <c r="K30" s="39" t="n">
        <f aca="false">'Sep 25'!$F30*'Sep 25'!$I30</f>
        <v>2882922.54545455</v>
      </c>
      <c r="L30" s="40" t="n">
        <f aca="false">'Sep 25'!$K30/$K$2</f>
        <v>0.0278506332061505</v>
      </c>
      <c r="M30" s="62"/>
    </row>
    <row r="31" s="2" customFormat="true" ht="25.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0.033</v>
      </c>
      <c r="E31" s="36" t="n">
        <f aca="false">'Sep 25'!$D31*$C$6*$C$2</f>
        <v>2931056.3840547</v>
      </c>
      <c r="F31" s="36" t="n">
        <v>224050.75</v>
      </c>
      <c r="G31" s="37" t="n">
        <f aca="false">'Sep 25'!$E31/'Sep 25'!$F31</f>
        <v>13.0821092277294</v>
      </c>
      <c r="H31" s="34" t="n">
        <v>16</v>
      </c>
      <c r="I31" s="34" t="n">
        <v>13</v>
      </c>
      <c r="J31" s="38" t="n">
        <f aca="false">I31-H31</f>
        <v>-3</v>
      </c>
      <c r="K31" s="39" t="n">
        <f aca="false">'Sep 25'!$F31*'Sep 25'!$I31</f>
        <v>2912659.75</v>
      </c>
      <c r="L31" s="40" t="n">
        <f aca="false">'Sep 25'!$K31/$K$2</f>
        <v>0.0281379111205979</v>
      </c>
      <c r="M31" s="62"/>
    </row>
    <row r="32" s="2" customFormat="true" ht="25.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0.033</v>
      </c>
      <c r="E32" s="36" t="n">
        <f aca="false">'Sep 25'!$D32*$C$6*$C$2</f>
        <v>2931056.3840547</v>
      </c>
      <c r="F32" s="36" t="n">
        <v>177062.5</v>
      </c>
      <c r="G32" s="37" t="n">
        <f aca="false">'Sep 25'!$E32/'Sep 25'!$F32</f>
        <v>16.5537953211702</v>
      </c>
      <c r="H32" s="34" t="n">
        <v>20</v>
      </c>
      <c r="I32" s="34" t="n">
        <v>17</v>
      </c>
      <c r="J32" s="38" t="n">
        <f aca="false">I32-H32</f>
        <v>-3</v>
      </c>
      <c r="K32" s="39" t="n">
        <f aca="false">'Sep 25'!$F32*'Sep 25'!$I32</f>
        <v>3010062.5</v>
      </c>
      <c r="L32" s="40" t="n">
        <f aca="false">'Sep 25'!$K32/$K$2</f>
        <v>0.0290788757912574</v>
      </c>
      <c r="M32" s="62"/>
    </row>
    <row r="33" s="2" customFormat="true" ht="25.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0.033</v>
      </c>
      <c r="E33" s="36" t="n">
        <f aca="false">'Sep 25'!$D33*$C$6*$C$2</f>
        <v>2931056.3840547</v>
      </c>
      <c r="F33" s="36" t="n">
        <v>126034.379310345</v>
      </c>
      <c r="G33" s="37" t="n">
        <f aca="false">'Sep 25'!$E33/'Sep 25'!$F33</f>
        <v>23.2560068141195</v>
      </c>
      <c r="H33" s="34" t="n">
        <v>29</v>
      </c>
      <c r="I33" s="34" t="n">
        <v>23</v>
      </c>
      <c r="J33" s="38" t="n">
        <f aca="false">I33-H33</f>
        <v>-6</v>
      </c>
      <c r="K33" s="39" t="n">
        <f aca="false">'Sep 25'!$F33*'Sep 25'!$I33</f>
        <v>2898790.72413793</v>
      </c>
      <c r="L33" s="40" t="n">
        <f aca="false">'Sep 25'!$K33/$K$2</f>
        <v>0.0280039286267498</v>
      </c>
      <c r="M33" s="62"/>
    </row>
    <row r="34" s="2" customFormat="true" ht="25.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0.033</v>
      </c>
      <c r="E34" s="36" t="n">
        <f aca="false">'Sep 25'!$D34*$C$6*$C$2</f>
        <v>2931056.3840547</v>
      </c>
      <c r="F34" s="36" t="n">
        <v>139584.12</v>
      </c>
      <c r="G34" s="37" t="n">
        <f aca="false">'Sep 25'!$E34/'Sep 25'!$F34</f>
        <v>20.998494556936</v>
      </c>
      <c r="H34" s="34" t="n">
        <v>25</v>
      </c>
      <c r="I34" s="34" t="n">
        <v>21</v>
      </c>
      <c r="J34" s="38" t="n">
        <f aca="false">I34-H34</f>
        <v>-4</v>
      </c>
      <c r="K34" s="39" t="n">
        <f aca="false">'Sep 25'!$F34*'Sep 25'!$I34</f>
        <v>2931266.52</v>
      </c>
      <c r="L34" s="40" t="n">
        <f aca="false">'Sep 25'!$K34/$K$2</f>
        <v>0.0283176628545591</v>
      </c>
      <c r="M34" s="62"/>
    </row>
    <row r="35" s="2" customFormat="true" ht="25.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0.033</v>
      </c>
      <c r="E35" s="36" t="n">
        <f aca="false">'Sep 25'!$D35*$C$6*$C$2</f>
        <v>2931056.3840547</v>
      </c>
      <c r="F35" s="36" t="n">
        <v>220932.8125</v>
      </c>
      <c r="G35" s="37" t="n">
        <f aca="false">'Sep 25'!$E35/'Sep 25'!$F35</f>
        <v>13.2667318669774</v>
      </c>
      <c r="H35" s="34" t="n">
        <v>16</v>
      </c>
      <c r="I35" s="34" t="n">
        <v>13</v>
      </c>
      <c r="J35" s="38" t="n">
        <f aca="false">I35-H35</f>
        <v>-3</v>
      </c>
      <c r="K35" s="39" t="n">
        <f aca="false">'Sep 25'!$F35*'Sep 25'!$I35</f>
        <v>2872126.5625</v>
      </c>
      <c r="L35" s="40" t="n">
        <f aca="false">'Sep 25'!$K35/$K$2</f>
        <v>0.0277463380138148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27</v>
      </c>
      <c r="C36" s="34" t="s">
        <v>28</v>
      </c>
      <c r="D36" s="35" t="n">
        <v>0.033</v>
      </c>
      <c r="E36" s="36" t="n">
        <f aca="false">'Sep 25'!$D36*$C$6*$C$2</f>
        <v>2931056.3840547</v>
      </c>
      <c r="F36" s="36" t="n">
        <v>95614.2972972973</v>
      </c>
      <c r="G36" s="37" t="n">
        <f aca="false">'Sep 25'!$E36/'Sep 25'!$F36</f>
        <v>30.6550010501155</v>
      </c>
      <c r="H36" s="34" t="n">
        <v>37</v>
      </c>
      <c r="I36" s="34" t="n">
        <v>31</v>
      </c>
      <c r="J36" s="38" t="n">
        <f aca="false">I36-H36</f>
        <v>-6</v>
      </c>
      <c r="K36" s="39" t="n">
        <f aca="false">'Sep 25'!$F36*'Sep 25'!$I36</f>
        <v>2964043.21621622</v>
      </c>
      <c r="L36" s="40" t="n">
        <f aca="false">'Sep 25'!$K36/$K$2</f>
        <v>0.0286343039469348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0.033</v>
      </c>
      <c r="E37" s="36" t="n">
        <f aca="false">'Sep 25'!$D37*$C$6*$C$2</f>
        <v>2931056.3840547</v>
      </c>
      <c r="F37" s="36" t="n">
        <v>113779.322580645</v>
      </c>
      <c r="G37" s="37" t="n">
        <f aca="false">'Sep 25'!$E37/'Sep 25'!$F37</f>
        <v>25.7608879854001</v>
      </c>
      <c r="H37" s="34" t="n">
        <v>31</v>
      </c>
      <c r="I37" s="34" t="n">
        <v>26</v>
      </c>
      <c r="J37" s="38" t="n">
        <f aca="false">I37-H37</f>
        <v>-5</v>
      </c>
      <c r="K37" s="39" t="n">
        <f aca="false">'Sep 25'!$F37*'Sep 25'!$I37</f>
        <v>2958262.38709677</v>
      </c>
      <c r="L37" s="40" t="n">
        <f aca="false">'Sep 25'!$K37/$K$2</f>
        <v>0.0285784579264834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63</v>
      </c>
      <c r="C38" s="34" t="s">
        <v>64</v>
      </c>
      <c r="D38" s="35" t="n">
        <v>0.033</v>
      </c>
      <c r="E38" s="36" t="n">
        <f aca="false">'Sep 25'!$D38*$C$6*$C$2</f>
        <v>2931056.3840547</v>
      </c>
      <c r="F38" s="36" t="n">
        <v>113597.451612903</v>
      </c>
      <c r="G38" s="37" t="n">
        <f aca="false">'Sep 25'!$E38/'Sep 25'!$F38</f>
        <v>25.8021314953669</v>
      </c>
      <c r="H38" s="34" t="n">
        <v>31</v>
      </c>
      <c r="I38" s="34" t="n">
        <v>26</v>
      </c>
      <c r="J38" s="38" t="n">
        <f aca="false">I38-H38</f>
        <v>-5</v>
      </c>
      <c r="K38" s="39" t="n">
        <f aca="false">'Sep 25'!$F38*'Sep 25'!$I38</f>
        <v>2953533.74193548</v>
      </c>
      <c r="L38" s="40" t="n">
        <f aca="false">'Sep 25'!$K38/$K$2</f>
        <v>0.0285327765875391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0.033</v>
      </c>
      <c r="E39" s="36" t="n">
        <f aca="false">'Sep 25'!$D39*$C$6*$C$2</f>
        <v>2931056.3840547</v>
      </c>
      <c r="F39" s="36" t="n">
        <v>132251.777777778</v>
      </c>
      <c r="G39" s="37" t="n">
        <f aca="false">'Sep 25'!$E39/'Sep 25'!$F39</f>
        <v>22.1626993096436</v>
      </c>
      <c r="H39" s="34" t="n">
        <v>27</v>
      </c>
      <c r="I39" s="34" t="n">
        <v>22</v>
      </c>
      <c r="J39" s="38" t="n">
        <f aca="false">I39-H39</f>
        <v>-5</v>
      </c>
      <c r="K39" s="39" t="n">
        <f aca="false">'Sep 25'!$F39*'Sep 25'!$I39</f>
        <v>2909539.11111112</v>
      </c>
      <c r="L39" s="40" t="n">
        <f aca="false">'Sep 25'!$K39/$K$2</f>
        <v>0.0281077640154666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0.33</v>
      </c>
      <c r="E41" s="67" t="n">
        <f aca="false">'Sep 25'!$D41*$C$6*$C$2</f>
        <v>29310563.840547</v>
      </c>
      <c r="F41" s="68"/>
      <c r="G41" s="69"/>
      <c r="H41" s="54"/>
      <c r="I41" s="54"/>
      <c r="J41" s="58"/>
      <c r="K41" s="67" t="n">
        <f aca="false">SUM(K30:K40)</f>
        <v>29293207.0584521</v>
      </c>
      <c r="L41" s="70" t="n">
        <f aca="false">'Sep 25'!$K41/$K$2</f>
        <v>0.282988652089554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s="2" customFormat="tru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25'!$D43*$C$6*$C$2</f>
        <v>6344315.95323161</v>
      </c>
      <c r="F43" s="36" t="n">
        <v>416325</v>
      </c>
      <c r="G43" s="37" t="n">
        <f aca="false">'Sep 25'!$E43/'Sep 25'!$F43</f>
        <v>15.2388541481574</v>
      </c>
      <c r="H43" s="34" t="n">
        <v>20</v>
      </c>
      <c r="I43" s="34" t="n">
        <v>20</v>
      </c>
      <c r="J43" s="38" t="n">
        <f aca="false">I43-H43</f>
        <v>0</v>
      </c>
      <c r="K43" s="39" t="n">
        <f aca="false">'Sep 25'!$F43*'Sep 25'!$I43</f>
        <v>8326500</v>
      </c>
      <c r="L43" s="40" t="n">
        <f aca="false">'Sep 25'!$K43/$K$2</f>
        <v>0.0804386152366951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25'!$D44*$C$6*$C$2</f>
        <v>6344315.95323161</v>
      </c>
      <c r="F44" s="36" t="n">
        <v>249337.264705882</v>
      </c>
      <c r="G44" s="37" t="n">
        <f aca="false">'Sep 25'!$E44/'Sep 25'!$F44</f>
        <v>25.444716258981</v>
      </c>
      <c r="H44" s="34" t="n">
        <v>34</v>
      </c>
      <c r="I44" s="34" t="n">
        <v>34</v>
      </c>
      <c r="J44" s="38" t="n">
        <f aca="false">I44-H44</f>
        <v>0</v>
      </c>
      <c r="K44" s="39" t="n">
        <f aca="false">'Sep 25'!$F44*'Sep 25'!$I44</f>
        <v>8477466.99999999</v>
      </c>
      <c r="L44" s="40" t="n">
        <f aca="false">'Sep 25'!$K44/$K$2</f>
        <v>0.081897040316433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25'!$D45*$C$6*$C$2</f>
        <v>6344315.95323161</v>
      </c>
      <c r="F45" s="36" t="n">
        <v>416331.65</v>
      </c>
      <c r="G45" s="37" t="n">
        <f aca="false">'Sep 25'!$E45/'Sep 25'!$F45</f>
        <v>15.2386107403355</v>
      </c>
      <c r="H45" s="34" t="n">
        <v>20</v>
      </c>
      <c r="I45" s="34" t="n">
        <v>20</v>
      </c>
      <c r="J45" s="38" t="n">
        <f aca="false">I45-H45</f>
        <v>0</v>
      </c>
      <c r="K45" s="39" t="n">
        <f aca="false">'Sep 25'!$F45*'Sep 25'!$I45</f>
        <v>8326633</v>
      </c>
      <c r="L45" s="40" t="n">
        <f aca="false">'Sep 25'!$K45/$K$2</f>
        <v>0.0804399000905745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25'!$D46*$C$6*$C$2</f>
        <v>6344315.95323161</v>
      </c>
      <c r="F46" s="36" t="n">
        <v>249824.058823529</v>
      </c>
      <c r="G46" s="37" t="n">
        <f aca="false">'Sep 25'!$E46/'Sep 25'!$F46</f>
        <v>25.3951360133538</v>
      </c>
      <c r="H46" s="34" t="n">
        <v>34</v>
      </c>
      <c r="I46" s="34" t="n">
        <v>34</v>
      </c>
      <c r="J46" s="38" t="n">
        <f aca="false">I46-H46</f>
        <v>0</v>
      </c>
      <c r="K46" s="39" t="n">
        <f aca="false">'Sep 25'!$F46*'Sep 25'!$I46</f>
        <v>8494017.99999998</v>
      </c>
      <c r="L46" s="40" t="n">
        <f aca="false">'Sep 25'!$K46/$K$2</f>
        <v>0.082056932170247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56</v>
      </c>
      <c r="C47" s="34" t="s">
        <v>57</v>
      </c>
      <c r="D47" s="35" t="n">
        <v>0.071429</v>
      </c>
      <c r="E47" s="36" t="n">
        <f aca="false">'Sep 25'!$D47*$C$6*$C$2</f>
        <v>6344315.95323161</v>
      </c>
      <c r="F47" s="36" t="n">
        <v>159565.245283019</v>
      </c>
      <c r="G47" s="37" t="n">
        <f aca="false">'Sep 25'!$E47/'Sep 25'!$F47</f>
        <v>39.7600112855326</v>
      </c>
      <c r="H47" s="34" t="n">
        <v>53</v>
      </c>
      <c r="I47" s="34" t="n">
        <v>53</v>
      </c>
      <c r="J47" s="38" t="n">
        <f aca="false">I47-H47</f>
        <v>0</v>
      </c>
      <c r="K47" s="39" t="n">
        <f aca="false">'Sep 25'!$F47*'Sep 25'!$I47</f>
        <v>8456958.00000001</v>
      </c>
      <c r="L47" s="40" t="n">
        <f aca="false">'Sep 25'!$K47/$K$2</f>
        <v>0.0816989119840138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25'!$D48*$C$6*$C$2</f>
        <v>6344315.95323161</v>
      </c>
      <c r="F48" s="36" t="n">
        <v>174433.3125</v>
      </c>
      <c r="G48" s="37" t="n">
        <f aca="false">'Sep 25'!$E48/'Sep 25'!$F48</f>
        <v>36.3710111463463</v>
      </c>
      <c r="H48" s="34" t="n">
        <v>48</v>
      </c>
      <c r="I48" s="34" t="n">
        <v>48</v>
      </c>
      <c r="J48" s="38" t="n">
        <f aca="false">I48-H48</f>
        <v>0</v>
      </c>
      <c r="K48" s="39" t="n">
        <f aca="false">'Sep 25'!$F48*'Sep 25'!$I48</f>
        <v>8372799</v>
      </c>
      <c r="L48" s="40" t="n">
        <f aca="false">'Sep 25'!$K48/$K$2</f>
        <v>0.0808858892950442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25'!$D49*$C$6*$C$2</f>
        <v>6344315.95323161</v>
      </c>
      <c r="F49" s="36" t="n">
        <v>708139.333333333</v>
      </c>
      <c r="G49" s="37" t="n">
        <f aca="false">'Sep 25'!$E49/'Sep 25'!$F49</f>
        <v>8.95913509473881</v>
      </c>
      <c r="H49" s="34" t="n">
        <v>12</v>
      </c>
      <c r="I49" s="34" t="n">
        <v>12</v>
      </c>
      <c r="J49" s="38" t="n">
        <f aca="false">I49-H49</f>
        <v>0</v>
      </c>
      <c r="K49" s="39" t="n">
        <f aca="false">'Sep 25'!$F49*'Sep 25'!$I49</f>
        <v>8497672</v>
      </c>
      <c r="L49" s="40" t="n">
        <f aca="false">'Sep 25'!$K49/$K$2</f>
        <v>0.0820922318399852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25'!$D51*$C$6*$C$2</f>
        <v>44410211.6726213</v>
      </c>
      <c r="F51" s="69"/>
      <c r="G51" s="69"/>
      <c r="H51" s="54"/>
      <c r="I51" s="54"/>
      <c r="J51" s="58"/>
      <c r="K51" s="49" t="n">
        <f aca="false">SUM(K43:K50)</f>
        <v>58952047</v>
      </c>
      <c r="L51" s="72" t="n">
        <f aca="false">'Sep 25'!$K51/$K$2</f>
        <v>0.569509520932993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25'!$D54*$C$6*$C$2</f>
        <v>133229.83563885</v>
      </c>
      <c r="F54" s="36" t="n">
        <v>43124.75</v>
      </c>
      <c r="G54" s="73" t="n">
        <f aca="false">'Sep 25'!$E54/'Sep 25'!$F54</f>
        <v>3.08940540267132</v>
      </c>
      <c r="H54" s="34" t="n">
        <v>4</v>
      </c>
      <c r="I54" s="34" t="n">
        <v>3</v>
      </c>
      <c r="J54" s="38" t="n">
        <f aca="false">I54-H54</f>
        <v>-1</v>
      </c>
      <c r="K54" s="39" t="n">
        <f aca="false">'Sep 25'!$F54*'Sep 25'!$I54</f>
        <v>129374.25</v>
      </c>
      <c r="L54" s="40" t="n">
        <f aca="false">'Sep 25'!$K54/$K$2</f>
        <v>0.00124982712031298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25'!$D55*$C$6*$C$2</f>
        <v>133229.83563885</v>
      </c>
      <c r="F55" s="36" t="n">
        <v>164608</v>
      </c>
      <c r="G55" s="73" t="n">
        <f aca="false">'Sep 25'!$E55/'Sep 25'!$F55</f>
        <v>0.809376431515175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25'!$F55*'Sep 25'!$I55</f>
        <v>164608</v>
      </c>
      <c r="L55" s="40" t="n">
        <f aca="false">'Sep 25'!$K55/$K$2</f>
        <v>0.00159020471709385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25'!$D56*$C$6*$C$2</f>
        <v>133229.83563885</v>
      </c>
      <c r="F56" s="36" t="n">
        <v>86115</v>
      </c>
      <c r="G56" s="73" t="n">
        <f aca="false">'Sep 25'!$E56/'Sep 25'!$F56</f>
        <v>1.54711531834001</v>
      </c>
      <c r="H56" s="34" t="n">
        <v>2</v>
      </c>
      <c r="I56" s="34" t="n">
        <v>2</v>
      </c>
      <c r="J56" s="38" t="n">
        <f aca="false">I56-H56</f>
        <v>0</v>
      </c>
      <c r="K56" s="39" t="n">
        <f aca="false">'Sep 25'!$F56*'Sep 25'!$I56</f>
        <v>172230</v>
      </c>
      <c r="L56" s="40" t="n">
        <f aca="false">'Sep 25'!$K56/$K$2</f>
        <v>0.00166383747099213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25'!$D57*$C$6*$C$2</f>
        <v>133229.83563885</v>
      </c>
      <c r="F57" s="36" t="n">
        <v>223224</v>
      </c>
      <c r="G57" s="73" t="n">
        <f aca="false">'Sep 25'!$E57/'Sep 25'!$F57</f>
        <v>0.596843689024702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25'!$F57*'Sep 25'!$I57</f>
        <v>223224</v>
      </c>
      <c r="L57" s="40" t="n">
        <f aca="false">'Sep 25'!$K57/$K$2</f>
        <v>0.00215646783733814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25'!$D58*$C$6*$C$2</f>
        <v>133229.83563885</v>
      </c>
      <c r="F58" s="36" t="n">
        <v>45683.5</v>
      </c>
      <c r="G58" s="73" t="n">
        <f aca="false">'Sep 25'!$E58/'Sep 25'!$F58</f>
        <v>2.91636664526251</v>
      </c>
      <c r="H58" s="34" t="n">
        <v>4</v>
      </c>
      <c r="I58" s="34" t="n">
        <v>3</v>
      </c>
      <c r="J58" s="38" t="n">
        <f aca="false">I58-H58</f>
        <v>-1</v>
      </c>
      <c r="K58" s="39" t="n">
        <f aca="false">'Sep 25'!$F58*'Sep 25'!$I58</f>
        <v>137050.5</v>
      </c>
      <c r="L58" s="40" t="n">
        <f aca="false">'Sep 25'!$K58/$K$2</f>
        <v>0.00132398395934627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88</v>
      </c>
      <c r="C59" s="34" t="s">
        <v>89</v>
      </c>
      <c r="D59" s="35" t="n">
        <v>0.0015</v>
      </c>
      <c r="E59" s="36" t="n">
        <f aca="false">'Sep 25'!$D59*$C$6*$C$2</f>
        <v>133229.83563885</v>
      </c>
      <c r="F59" s="36" t="n">
        <v>42932</v>
      </c>
      <c r="G59" s="73" t="n">
        <f aca="false">'Sep 25'!$E59/'Sep 25'!$F59</f>
        <v>3.10327577655013</v>
      </c>
      <c r="H59" s="34" t="n">
        <v>4</v>
      </c>
      <c r="I59" s="34" t="n">
        <v>3</v>
      </c>
      <c r="J59" s="38" t="n">
        <f aca="false">I59-H59</f>
        <v>-1</v>
      </c>
      <c r="K59" s="39" t="n">
        <f aca="false">'Sep 25'!$F59*'Sep 25'!$I59</f>
        <v>128796</v>
      </c>
      <c r="L59" s="40" t="n">
        <f aca="false">'Sep 25'!$K59/$K$2</f>
        <v>0.00124424090410441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25'!$D60*$C$6*$C$2</f>
        <v>133229.83563885</v>
      </c>
      <c r="F60" s="36" t="n">
        <v>12331</v>
      </c>
      <c r="G60" s="73" t="n">
        <f aca="false">'Sep 25'!$E60/'Sep 25'!$F60</f>
        <v>10.8044631934839</v>
      </c>
      <c r="H60" s="34" t="n">
        <v>13</v>
      </c>
      <c r="I60" s="34" t="n">
        <v>11</v>
      </c>
      <c r="J60" s="38" t="n">
        <f aca="false">I60-H60</f>
        <v>-2</v>
      </c>
      <c r="K60" s="39" t="n">
        <f aca="false">'Sep 25'!$F60*'Sep 25'!$I60</f>
        <v>135641</v>
      </c>
      <c r="L60" s="40" t="n">
        <f aca="false">'Sep 25'!$K60/$K$2</f>
        <v>0.00131036740639171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25'!$D61*$C$6*$C$2</f>
        <v>133229.83563885</v>
      </c>
      <c r="F61" s="36" t="n">
        <v>87006</v>
      </c>
      <c r="G61" s="73" t="n">
        <f aca="false">'Sep 25'!$E61/'Sep 25'!$F61</f>
        <v>1.53127181618337</v>
      </c>
      <c r="H61" s="34" t="n">
        <v>2</v>
      </c>
      <c r="I61" s="34" t="n">
        <v>2</v>
      </c>
      <c r="J61" s="38" t="n">
        <f aca="false">I61-H61</f>
        <v>0</v>
      </c>
      <c r="K61" s="39" t="n">
        <f aca="false">'Sep 25'!$F61*'Sep 25'!$I61</f>
        <v>174012</v>
      </c>
      <c r="L61" s="40" t="n">
        <f aca="false">'Sep 25'!$K61/$K$2</f>
        <v>0.00168105258086444</v>
      </c>
      <c r="M61" s="41"/>
    </row>
    <row r="62" s="2" customFormat="true" ht="25.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25'!$D62*$C$6*$C$2</f>
        <v>133229.83563885</v>
      </c>
      <c r="F62" s="36" t="n">
        <v>59323.6666666667</v>
      </c>
      <c r="G62" s="73" t="n">
        <f aca="false">'Sep 25'!$E62/'Sep 25'!$F62</f>
        <v>2.24581255888066</v>
      </c>
      <c r="H62" s="34" t="n">
        <v>3</v>
      </c>
      <c r="I62" s="34" t="n">
        <v>2</v>
      </c>
      <c r="J62" s="38" t="n">
        <f aca="false">I62-H62</f>
        <v>-1</v>
      </c>
      <c r="K62" s="39" t="n">
        <f aca="false">'Sep 25'!$F62*'Sep 25'!$I62</f>
        <v>118647.333333333</v>
      </c>
      <c r="L62" s="40" t="n">
        <f aca="false">'Sep 25'!$K62/$K$2</f>
        <v>0.00114619914668347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25'!$D63*$C$6*$C$2</f>
        <v>133229.83563885</v>
      </c>
      <c r="F63" s="36" t="n">
        <v>116108</v>
      </c>
      <c r="G63" s="73" t="n">
        <f aca="false">'Sep 25'!$E63/'Sep 25'!$F63</f>
        <v>1.14746473661462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25'!$F63*'Sep 25'!$I63</f>
        <v>116108</v>
      </c>
      <c r="L63" s="40" t="n">
        <f aca="false">'Sep 25'!$K63/$K$2</f>
        <v>0.00112166777612469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1332298.3563885</v>
      </c>
      <c r="F71" s="69"/>
      <c r="G71" s="69"/>
      <c r="H71" s="66"/>
      <c r="I71" s="66"/>
      <c r="J71" s="47"/>
      <c r="K71" s="49" t="n">
        <f aca="false">SUM(K53:K70)</f>
        <v>1499691.08333333</v>
      </c>
      <c r="L71" s="52" t="n">
        <f aca="false">'Sep 25'!$K71/$K$2</f>
        <v>0.0144878489192521</v>
      </c>
      <c r="M71" s="59"/>
    </row>
    <row r="72" s="2" customFormat="true" ht="12.7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12.75" hidden="false" customHeight="false" outlineLevel="0" collapsed="false">
      <c r="A73" s="47" t="s">
        <v>207</v>
      </c>
      <c r="B73" s="54"/>
      <c r="C73" s="54" t="s">
        <v>11</v>
      </c>
      <c r="D73" s="55" t="n">
        <v>0</v>
      </c>
      <c r="E73" s="56" t="n">
        <f aca="false">'Sep 25'!$D73*$C$6*$C$2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25'!$F73*'Sep 25'!$I73</f>
        <v>0</v>
      </c>
      <c r="L73" s="88" t="n">
        <f aca="false">'Sep 25'!$K73/$K$2</f>
        <v>0</v>
      </c>
      <c r="M73" s="54"/>
    </row>
    <row r="74" s="2" customFormat="true" ht="12.7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s="2" customFormat="true" ht="12.7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103513716.335106</v>
      </c>
      <c r="L76" s="52" t="n">
        <f aca="false">'Sep 25'!$K76/$K$2</f>
        <v>1</v>
      </c>
      <c r="M76" s="66"/>
    </row>
    <row r="77" s="2" customFormat="true" ht="12.7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M24" activeCellId="0" sqref="M24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44102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5.615</v>
      </c>
      <c r="D2" s="12"/>
      <c r="E2" s="13" t="n">
        <f aca="false">SUM(E27,E42,E52,E72,E29,E74)</f>
        <v>100047402.534789</v>
      </c>
      <c r="F2" s="14"/>
      <c r="G2" s="15"/>
      <c r="H2" s="12"/>
      <c r="I2" s="12"/>
      <c r="J2" s="12"/>
      <c r="K2" s="13" t="n">
        <f aca="false">SUM(K27,K42,K52,K72,K29,K74)</f>
        <v>109515297.054663</v>
      </c>
      <c r="L2" s="16" t="n">
        <f aca="false">SUM(L52,L72,L42,L27,L29,L74)</f>
        <v>1</v>
      </c>
      <c r="M2" s="17" t="n">
        <f aca="false">K2/$C$6</f>
        <v>6.14634580877335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17817952.4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SUM(E27,E72,E29)</f>
        <v>16924886.691552</v>
      </c>
      <c r="F4" s="14"/>
      <c r="G4" s="15"/>
      <c r="H4" s="12"/>
      <c r="I4" s="12"/>
      <c r="J4" s="12"/>
      <c r="K4" s="13" t="n">
        <f aca="false">SUM(K27,K29,K72)</f>
        <v>16995609.698661</v>
      </c>
      <c r="L4" s="12"/>
      <c r="M4" s="17" t="n">
        <f aca="false">K4/$C$6</f>
        <v>0.953847519463629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SUM(D27,D29,D42,D52,D72,D74)</f>
        <v>0.999996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17817952.4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0.00924</v>
      </c>
      <c r="E9" s="36" t="n">
        <f aca="false">'Sep 28'!$D9*$C$6*$C$2</f>
        <v>924441.69718824</v>
      </c>
      <c r="F9" s="36" t="n">
        <v>520</v>
      </c>
      <c r="G9" s="37" t="n">
        <f aca="false">'Sep 28'!$E9/'Sep 28'!$F9</f>
        <v>1777.77249459277</v>
      </c>
      <c r="H9" s="34" t="n">
        <v>1666</v>
      </c>
      <c r="I9" s="34" t="n">
        <v>1778</v>
      </c>
      <c r="J9" s="38" t="n">
        <f aca="false">I9-H9</f>
        <v>112</v>
      </c>
      <c r="K9" s="39" t="n">
        <f aca="false">'Sep 28'!$F9*'Sep 28'!$I9</f>
        <v>924560</v>
      </c>
      <c r="L9" s="40" t="n">
        <f aca="false">'Sep 28'!$K9/$K$2</f>
        <v>0.00844229093894088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0.00924</v>
      </c>
      <c r="E10" s="36" t="n">
        <f aca="false">'Sep 28'!$D10*$C$6*$C$2</f>
        <v>924441.69718824</v>
      </c>
      <c r="F10" s="36" t="n">
        <v>416.500233972859</v>
      </c>
      <c r="G10" s="37" t="n">
        <f aca="false">'Sep 28'!$E10/'Sep 28'!$F10</f>
        <v>2219.54664555718</v>
      </c>
      <c r="H10" s="34" t="n">
        <v>2137</v>
      </c>
      <c r="I10" s="34" t="n">
        <v>2220</v>
      </c>
      <c r="J10" s="38" t="n">
        <f aca="false">I10-H10</f>
        <v>83</v>
      </c>
      <c r="K10" s="39" t="n">
        <f aca="false">'Sep 28'!$F10*'Sep 28'!$I10</f>
        <v>924630.519419747</v>
      </c>
      <c r="L10" s="40" t="n">
        <f aca="false">'Sep 28'!$K10/$K$2</f>
        <v>0.00844293486195112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0.00924</v>
      </c>
      <c r="E11" s="36" t="n">
        <f aca="false">'Sep 28'!$D11*$C$6*$C$2</f>
        <v>924441.69718824</v>
      </c>
      <c r="F11" s="36" t="n">
        <v>74.899964838256</v>
      </c>
      <c r="G11" s="37" t="n">
        <f aca="false">'Sep 28'!$E11/'Sep 28'!$F11</f>
        <v>12342.3515509592</v>
      </c>
      <c r="H11" s="34" t="n">
        <v>11376</v>
      </c>
      <c r="I11" s="34" t="n">
        <v>12342</v>
      </c>
      <c r="J11" s="38" t="n">
        <f aca="false">I11-H11</f>
        <v>966</v>
      </c>
      <c r="K11" s="39" t="n">
        <f aca="false">'Sep 28'!$F11*'Sep 28'!$I11</f>
        <v>924415.366033755</v>
      </c>
      <c r="L11" s="40" t="n">
        <f aca="false">'Sep 28'!$K11/$K$2</f>
        <v>0.00844097026529861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0.00924</v>
      </c>
      <c r="E12" s="36" t="n">
        <f aca="false">'Sep 28'!$D12*$C$6*$C$2</f>
        <v>924441.69718824</v>
      </c>
      <c r="F12" s="36" t="n">
        <v>212.449925261584</v>
      </c>
      <c r="G12" s="37" t="n">
        <f aca="false">'Sep 28'!$E12/'Sep 28'!$F12</f>
        <v>4351.33924405951</v>
      </c>
      <c r="H12" s="34" t="n">
        <v>4014</v>
      </c>
      <c r="I12" s="34" t="n">
        <v>4351</v>
      </c>
      <c r="J12" s="38" t="n">
        <f aca="false">I12-H12</f>
        <v>337</v>
      </c>
      <c r="K12" s="39" t="n">
        <f aca="false">'Sep 28'!$F12*'Sep 28'!$I12</f>
        <v>924369.624813152</v>
      </c>
      <c r="L12" s="40" t="n">
        <f aca="false">'Sep 28'!$K12/$K$2</f>
        <v>0.00844055259560466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0.00924</v>
      </c>
      <c r="E13" s="36" t="n">
        <f aca="false">'Sep 28'!$D13*$C$6*$C$2</f>
        <v>924441.69718824</v>
      </c>
      <c r="F13" s="36" t="n">
        <v>504</v>
      </c>
      <c r="G13" s="37" t="n">
        <f aca="false">'Sep 28'!$E13/'Sep 28'!$F13</f>
        <v>1834.20971664333</v>
      </c>
      <c r="H13" s="34" t="n">
        <v>1757</v>
      </c>
      <c r="I13" s="34" t="n">
        <v>1834</v>
      </c>
      <c r="J13" s="38" t="n">
        <f aca="false">I13-H13</f>
        <v>77</v>
      </c>
      <c r="K13" s="39" t="n">
        <f aca="false">'Sep 28'!$F13*'Sep 28'!$I13</f>
        <v>924336</v>
      </c>
      <c r="L13" s="40" t="n">
        <f aca="false">'Sep 28'!$K13/$K$2</f>
        <v>0.00844024556257772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0.00924</v>
      </c>
      <c r="E14" s="36" t="n">
        <f aca="false">'Sep 28'!$D14*$C$6*$C$2</f>
        <v>924441.69718824</v>
      </c>
      <c r="F14" s="36" t="n">
        <v>3120</v>
      </c>
      <c r="G14" s="37" t="n">
        <f aca="false">'Sep 28'!$E14/'Sep 28'!$F14</f>
        <v>296.295415765461</v>
      </c>
      <c r="H14" s="34" t="n">
        <v>273</v>
      </c>
      <c r="I14" s="34" t="n">
        <v>296</v>
      </c>
      <c r="J14" s="38" t="n">
        <f aca="false">I14-H14</f>
        <v>23</v>
      </c>
      <c r="K14" s="39" t="n">
        <f aca="false">'Sep 28'!$F14*'Sep 28'!$I14</f>
        <v>923520</v>
      </c>
      <c r="L14" s="40" t="n">
        <f aca="false">'Sep 28'!$K14/$K$2</f>
        <v>0.00843279454868335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0.00924</v>
      </c>
      <c r="E15" s="36" t="n">
        <f aca="false">'Sep 28'!$D15*$C$6*$C$2</f>
        <v>924441.69718824</v>
      </c>
      <c r="F15" s="36" t="n">
        <v>187.959955752212</v>
      </c>
      <c r="G15" s="37" t="n">
        <f aca="false">'Sep 28'!$E15/'Sep 28'!$F15</f>
        <v>4918.29067254588</v>
      </c>
      <c r="H15" s="34" t="n">
        <v>4520</v>
      </c>
      <c r="I15" s="34" t="n">
        <v>4918</v>
      </c>
      <c r="J15" s="38" t="n">
        <f aca="false">I15-H15</f>
        <v>398</v>
      </c>
      <c r="K15" s="39" t="n">
        <f aca="false">'Sep 28'!$F15*'Sep 28'!$I15</f>
        <v>924387.062389379</v>
      </c>
      <c r="L15" s="40" t="n">
        <f aca="false">'Sep 28'!$K15/$K$2</f>
        <v>0.00844071182063255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0.00924</v>
      </c>
      <c r="E16" s="36" t="n">
        <f aca="false">'Sep 28'!$D16*$C$6*$C$2</f>
        <v>924441.69718824</v>
      </c>
      <c r="F16" s="36" t="n">
        <v>269.509910485934</v>
      </c>
      <c r="G16" s="37" t="n">
        <f aca="false">'Sep 28'!$E16/'Sep 28'!$F16</f>
        <v>3430.0842426219</v>
      </c>
      <c r="H16" s="34" t="n">
        <v>3128</v>
      </c>
      <c r="I16" s="34" t="n">
        <v>3430</v>
      </c>
      <c r="J16" s="38" t="n">
        <f aca="false">I16-H16</f>
        <v>302</v>
      </c>
      <c r="K16" s="39" t="n">
        <f aca="false">'Sep 28'!$F16*'Sep 28'!$I16</f>
        <v>924418.992966754</v>
      </c>
      <c r="L16" s="40" t="n">
        <f aca="false">'Sep 28'!$K16/$K$2</f>
        <v>0.00844100338334783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209</v>
      </c>
      <c r="C17" s="34" t="s">
        <v>210</v>
      </c>
      <c r="D17" s="35" t="n">
        <v>0</v>
      </c>
      <c r="E17" s="36" t="n">
        <f aca="false">'Sep 28'!$D17*$C$6*$C$2</f>
        <v>0</v>
      </c>
      <c r="F17" s="36" t="n">
        <v>15.3999925409316</v>
      </c>
      <c r="G17" s="37" t="n">
        <f aca="false">'Sep 28'!$E17/'Sep 28'!$F17</f>
        <v>0</v>
      </c>
      <c r="H17" s="34" t="n">
        <v>26813</v>
      </c>
      <c r="I17" s="34" t="n">
        <v>0</v>
      </c>
      <c r="J17" s="38" t="n">
        <f aca="false">I17-H17</f>
        <v>-26813</v>
      </c>
      <c r="K17" s="39" t="n">
        <f aca="false">'Sep 28'!$F17*'Sep 28'!$I17</f>
        <v>0</v>
      </c>
      <c r="L17" s="40" t="n">
        <f aca="false">'Sep 28'!$K17/$K$2</f>
        <v>0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115</v>
      </c>
      <c r="C18" s="34" t="s">
        <v>116</v>
      </c>
      <c r="D18" s="35" t="n">
        <v>0.00924</v>
      </c>
      <c r="E18" s="36" t="n">
        <f aca="false">'Sep 28'!$D18*$C$6*$C$2</f>
        <v>924441.69718824</v>
      </c>
      <c r="F18" s="36" t="n">
        <v>1075</v>
      </c>
      <c r="G18" s="37" t="n">
        <f aca="false">'Sep 28'!$E18/'Sep 28'!$F18</f>
        <v>859.94576482627</v>
      </c>
      <c r="H18" s="34" t="n">
        <v>399</v>
      </c>
      <c r="I18" s="34" t="n">
        <v>860</v>
      </c>
      <c r="J18" s="38" t="n">
        <f aca="false">I18-H18</f>
        <v>461</v>
      </c>
      <c r="K18" s="39" t="n">
        <f aca="false">'Sep 28'!$F18*'Sep 28'!$I18</f>
        <v>924500</v>
      </c>
      <c r="L18" s="40" t="n">
        <f aca="false">'Sep 28'!$K18/$K$2</f>
        <v>0.00844174307027217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100</v>
      </c>
      <c r="C19" s="34" t="s">
        <v>101</v>
      </c>
      <c r="D19" s="35" t="n">
        <v>0.00924</v>
      </c>
      <c r="E19" s="36" t="n">
        <f aca="false">'Sep 28'!$D19*$C$6*$C$2</f>
        <v>924441.69718824</v>
      </c>
      <c r="F19" s="36" t="n">
        <v>167.120038910506</v>
      </c>
      <c r="G19" s="37" t="n">
        <f aca="false">'Sep 28'!$E19/'Sep 28'!$F19</f>
        <v>5531.60293173032</v>
      </c>
      <c r="H19" s="34" t="n">
        <v>5140</v>
      </c>
      <c r="I19" s="34" t="n">
        <v>5532</v>
      </c>
      <c r="J19" s="38" t="n">
        <f aca="false">I19-H19</f>
        <v>392</v>
      </c>
      <c r="K19" s="39" t="n">
        <f aca="false">'Sep 28'!$F19*'Sep 28'!$I19</f>
        <v>924508.055252919</v>
      </c>
      <c r="L19" s="40" t="n">
        <f aca="false">'Sep 28'!$K19/$K$2</f>
        <v>0.00844181662395039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106</v>
      </c>
      <c r="C20" s="34" t="s">
        <v>107</v>
      </c>
      <c r="D20" s="35" t="n">
        <v>0.00924</v>
      </c>
      <c r="E20" s="36" t="n">
        <f aca="false">'Sep 28'!$D20*$C$6*$C$2</f>
        <v>924441.69718824</v>
      </c>
      <c r="F20" s="36" t="n">
        <v>253.449970220369</v>
      </c>
      <c r="G20" s="37" t="n">
        <f aca="false">'Sep 28'!$E20/'Sep 28'!$F20</f>
        <v>3647.43265262355</v>
      </c>
      <c r="H20" s="34" t="n">
        <v>3358</v>
      </c>
      <c r="I20" s="34" t="n">
        <v>3647</v>
      </c>
      <c r="J20" s="38" t="n">
        <f aca="false">I20-H20</f>
        <v>289</v>
      </c>
      <c r="K20" s="39" t="n">
        <f aca="false">'Sep 28'!$F20*'Sep 28'!$I20</f>
        <v>924332.041393686</v>
      </c>
      <c r="L20" s="40" t="n">
        <f aca="false">'Sep 28'!$K20/$K$2</f>
        <v>0.00844020941597153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213</v>
      </c>
      <c r="C21" s="34" t="s">
        <v>214</v>
      </c>
      <c r="D21" s="35" t="n">
        <v>0</v>
      </c>
      <c r="E21" s="36" t="n">
        <f aca="false">'Sep 28'!$D21*$C$6*$C$2</f>
        <v>0</v>
      </c>
      <c r="F21" s="36" t="n">
        <v>33.5299935149157</v>
      </c>
      <c r="G21" s="37" t="n">
        <f aca="false">'Sep 28'!$E21/'Sep 28'!$F21</f>
        <v>0</v>
      </c>
      <c r="H21" s="34" t="n">
        <v>12336</v>
      </c>
      <c r="I21" s="34" t="n">
        <v>0</v>
      </c>
      <c r="J21" s="38" t="n">
        <f aca="false">I21-H21</f>
        <v>-12336</v>
      </c>
      <c r="K21" s="39" t="n">
        <f aca="false">'Sep 28'!$F21*'Sep 28'!$I21</f>
        <v>0</v>
      </c>
      <c r="L21" s="40" t="n">
        <f aca="false">'Sep 28'!$K21/$K$2</f>
        <v>0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133</v>
      </c>
      <c r="C22" s="34" t="s">
        <v>134</v>
      </c>
      <c r="D22" s="35" t="n">
        <v>0.00924</v>
      </c>
      <c r="E22" s="36" t="n">
        <f aca="false">'Sep 28'!$D22*$C$6*$C$2</f>
        <v>924441.69718824</v>
      </c>
      <c r="F22" s="36" t="n">
        <v>184.949967370024</v>
      </c>
      <c r="G22" s="37" t="n">
        <f aca="false">'Sep 28'!$E22/'Sep 28'!$F22</f>
        <v>4998.3339296229</v>
      </c>
      <c r="H22" s="34" t="n">
        <v>4597</v>
      </c>
      <c r="I22" s="34" t="n">
        <v>4998</v>
      </c>
      <c r="J22" s="38" t="n">
        <f aca="false">I22-H22</f>
        <v>401</v>
      </c>
      <c r="K22" s="39" t="n">
        <f aca="false">'Sep 28'!$F22*'Sep 28'!$I22</f>
        <v>924379.93691538</v>
      </c>
      <c r="L22" s="40" t="n">
        <f aca="false">'Sep 28'!$K22/$K$2</f>
        <v>0.00844064675689999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130</v>
      </c>
      <c r="C23" s="34" t="s">
        <v>131</v>
      </c>
      <c r="D23" s="35" t="n">
        <v>0.00924</v>
      </c>
      <c r="E23" s="36" t="n">
        <f aca="false">'Sep 28'!$D23*$C$6*$C$2</f>
        <v>924441.69718824</v>
      </c>
      <c r="F23" s="36" t="n">
        <v>208.600049838026</v>
      </c>
      <c r="G23" s="37" t="n">
        <f aca="false">'Sep 28'!$E23/'Sep 28'!$F23</f>
        <v>4431.64657873309</v>
      </c>
      <c r="H23" s="34" t="n">
        <v>4013</v>
      </c>
      <c r="I23" s="34" t="n">
        <v>4432</v>
      </c>
      <c r="J23" s="38" t="n">
        <f aca="false">I23-H23</f>
        <v>419</v>
      </c>
      <c r="K23" s="39" t="n">
        <f aca="false">'Sep 28'!$F23*'Sep 28'!$I23</f>
        <v>924515.420882131</v>
      </c>
      <c r="L23" s="40" t="n">
        <f aca="false">'Sep 28'!$K23/$K$2</f>
        <v>0.0084418838805749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215</v>
      </c>
      <c r="C24" s="34" t="s">
        <v>216</v>
      </c>
      <c r="D24" s="35" t="n">
        <v>0</v>
      </c>
      <c r="E24" s="36" t="n">
        <f aca="false">'Sep 28'!$D24*$C$6*$C$2</f>
        <v>0</v>
      </c>
      <c r="F24" s="36" t="n">
        <v>102.61012345679</v>
      </c>
      <c r="G24" s="37" t="n">
        <f aca="false">'Sep 28'!$E24/'Sep 28'!$F24</f>
        <v>0</v>
      </c>
      <c r="H24" s="34" t="n">
        <v>4050</v>
      </c>
      <c r="I24" s="34" t="n">
        <v>0</v>
      </c>
      <c r="J24" s="38" t="n">
        <f aca="false">I24-H24</f>
        <v>-4050</v>
      </c>
      <c r="K24" s="39" t="n">
        <f aca="false">'Sep 28'!$F24*'Sep 28'!$I24</f>
        <v>0</v>
      </c>
      <c r="L24" s="40" t="n">
        <f aca="false">'Sep 28'!$K24/$K$2</f>
        <v>0</v>
      </c>
      <c r="M24" s="34"/>
    </row>
    <row r="25" s="44" customFormat="true" ht="12.75" hidden="false" customHeight="true" outlineLevel="0" collapsed="false">
      <c r="A25" s="34" t="s">
        <v>166</v>
      </c>
      <c r="B25" s="34" t="s">
        <v>135</v>
      </c>
      <c r="C25" s="34" t="s">
        <v>136</v>
      </c>
      <c r="D25" s="35" t="n">
        <v>0.00924</v>
      </c>
      <c r="E25" s="36" t="n">
        <f aca="false">'Sep 28'!$D25*$C$6*$C$2</f>
        <v>924441.69718824</v>
      </c>
      <c r="F25" s="36" t="n">
        <v>78.06</v>
      </c>
      <c r="G25" s="37" t="n">
        <f aca="false">'Sep 28'!$E25/'Sep 28'!$F25</f>
        <v>11842.7068561138</v>
      </c>
      <c r="H25" s="34" t="n">
        <v>0</v>
      </c>
      <c r="I25" s="34" t="n">
        <v>11843</v>
      </c>
      <c r="J25" s="38" t="n">
        <f aca="false">I25-H25</f>
        <v>11843</v>
      </c>
      <c r="K25" s="39" t="n">
        <f aca="false">'Sep 28'!$F25*'Sep 28'!$I25</f>
        <v>924464.58</v>
      </c>
      <c r="L25" s="40" t="n">
        <f aca="false">'Sep 28'!$K25/$K$2</f>
        <v>0.00844141964513475</v>
      </c>
      <c r="M25" s="34"/>
    </row>
    <row r="26" s="44" customFormat="true" ht="12.75" hidden="false" customHeight="true" outlineLevel="0" collapsed="false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6"/>
      <c r="M26" s="34"/>
    </row>
    <row r="27" s="53" customFormat="true" ht="12.75" hidden="false" customHeight="true" outlineLevel="0" collapsed="false">
      <c r="A27" s="47" t="s">
        <v>181</v>
      </c>
      <c r="B27" s="47"/>
      <c r="C27" s="47"/>
      <c r="D27" s="48" t="n">
        <f aca="false">SUM(D9:D26)</f>
        <v>0.12936</v>
      </c>
      <c r="E27" s="49" t="n">
        <f aca="false">'Sep 28'!$D27*$C$6*$C$2</f>
        <v>12942183.7606354</v>
      </c>
      <c r="F27" s="50"/>
      <c r="G27" s="50"/>
      <c r="H27" s="47"/>
      <c r="I27" s="47"/>
      <c r="J27" s="51"/>
      <c r="K27" s="49" t="n">
        <f aca="false">SUM(K9:K26)</f>
        <v>12941337.6000669</v>
      </c>
      <c r="L27" s="52" t="n">
        <f aca="false">'Sep 28'!$K27/$K$2</f>
        <v>0.11816922336984</v>
      </c>
      <c r="M27" s="47"/>
    </row>
    <row r="28" s="44" customFormat="true" ht="12.75" hidden="false" customHeight="true" outlineLevel="0" collapsed="false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0"/>
      <c r="M28" s="34"/>
    </row>
    <row r="29" s="42" customFormat="true" ht="12.75" hidden="false" customHeight="true" outlineLevel="0" collapsed="false">
      <c r="A29" s="54"/>
      <c r="B29" s="47" t="s">
        <v>127</v>
      </c>
      <c r="C29" s="54" t="s">
        <v>128</v>
      </c>
      <c r="D29" s="55" t="n">
        <v>0.024878</v>
      </c>
      <c r="E29" s="56" t="n">
        <f aca="false">'Sep 28'!$D29*$C$6*$C$2</f>
        <v>2488989.23621743</v>
      </c>
      <c r="F29" s="50" t="n">
        <v>17.7199954983199</v>
      </c>
      <c r="G29" s="57" t="n">
        <f aca="false">'Sep 28'!$E29/'Sep 28'!$F29</f>
        <v>140462.182197135</v>
      </c>
      <c r="H29" s="54" t="n">
        <v>124398</v>
      </c>
      <c r="I29" s="54" t="n">
        <v>140462</v>
      </c>
      <c r="J29" s="58" t="n">
        <f aca="false">I29-H29</f>
        <v>16064</v>
      </c>
      <c r="K29" s="59" t="n">
        <f aca="false">'Sep 28'!$F29*'Sep 28'!$I29</f>
        <v>2488986.00768501</v>
      </c>
      <c r="L29" s="52" t="n">
        <f aca="false">'Sep 28'!$K29/$K$2</f>
        <v>0.0227272908408646</v>
      </c>
      <c r="M29" s="47"/>
      <c r="O29" s="43"/>
    </row>
    <row r="30" s="42" customFormat="true" ht="12.75" hidden="false" customHeight="true" outlineLevel="0" collapsed="false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9"/>
      <c r="L30" s="40"/>
      <c r="M30" s="34"/>
      <c r="O30" s="43"/>
    </row>
    <row r="31" s="2" customFormat="true" ht="25.5" hidden="false" customHeight="false" outlineLevel="0" collapsed="false">
      <c r="A31" s="34" t="s">
        <v>182</v>
      </c>
      <c r="B31" s="60" t="s">
        <v>80</v>
      </c>
      <c r="C31" s="61" t="s">
        <v>81</v>
      </c>
      <c r="D31" s="35" t="n">
        <v>0.032838</v>
      </c>
      <c r="E31" s="36" t="n">
        <f aca="false">'Sep 28'!$D31*$C$6*$C$2</f>
        <v>3285369.74591639</v>
      </c>
      <c r="F31" s="36" t="n">
        <v>160146.555555556</v>
      </c>
      <c r="G31" s="37" t="n">
        <f aca="false">'Sep 28'!$E31/'Sep 28'!$F31</f>
        <v>20.5147699525555</v>
      </c>
      <c r="H31" s="34" t="n">
        <v>18</v>
      </c>
      <c r="I31" s="34" t="n">
        <v>21</v>
      </c>
      <c r="J31" s="38" t="n">
        <f aca="false">I31-H31</f>
        <v>3</v>
      </c>
      <c r="K31" s="39" t="n">
        <f aca="false">'Sep 28'!$F31*'Sep 28'!$I31</f>
        <v>3363077.66666668</v>
      </c>
      <c r="L31" s="40" t="n">
        <f aca="false">'Sep 28'!$K31/$K$2</f>
        <v>0.0307087480663824</v>
      </c>
      <c r="M31" s="62"/>
    </row>
    <row r="32" s="2" customFormat="true" ht="25.5" hidden="false" customHeight="false" outlineLevel="0" collapsed="false">
      <c r="A32" s="34" t="s">
        <v>182</v>
      </c>
      <c r="B32" s="60" t="s">
        <v>93</v>
      </c>
      <c r="C32" s="61" t="s">
        <v>94</v>
      </c>
      <c r="D32" s="35" t="n">
        <v>0.032838</v>
      </c>
      <c r="E32" s="36" t="n">
        <f aca="false">'Sep 28'!$D32*$C$6*$C$2</f>
        <v>3285369.74591639</v>
      </c>
      <c r="F32" s="36" t="n">
        <v>223480.307692308</v>
      </c>
      <c r="G32" s="37" t="n">
        <f aca="false">'Sep 28'!$E32/'Sep 28'!$F32</f>
        <v>14.7009362025747</v>
      </c>
      <c r="H32" s="34" t="n">
        <v>13</v>
      </c>
      <c r="I32" s="34" t="n">
        <v>15</v>
      </c>
      <c r="J32" s="38" t="n">
        <f aca="false">I32-H32</f>
        <v>2</v>
      </c>
      <c r="K32" s="39" t="n">
        <f aca="false">'Sep 28'!$F32*'Sep 28'!$I32</f>
        <v>3352204.61538462</v>
      </c>
      <c r="L32" s="40" t="n">
        <f aca="false">'Sep 28'!$K32/$K$2</f>
        <v>0.030609464664205</v>
      </c>
      <c r="M32" s="62"/>
    </row>
    <row r="33" s="2" customFormat="true" ht="25.5" hidden="false" customHeight="false" outlineLevel="0" collapsed="false">
      <c r="A33" s="34" t="s">
        <v>182</v>
      </c>
      <c r="B33" s="60" t="s">
        <v>90</v>
      </c>
      <c r="C33" s="61" t="s">
        <v>91</v>
      </c>
      <c r="D33" s="35" t="n">
        <v>0.032838</v>
      </c>
      <c r="E33" s="36" t="n">
        <f aca="false">'Sep 28'!$D33*$C$6*$C$2</f>
        <v>3285369.74591639</v>
      </c>
      <c r="F33" s="36" t="n">
        <v>176968.764705882</v>
      </c>
      <c r="G33" s="37" t="n">
        <f aca="false">'Sep 28'!$E33/'Sep 28'!$F33</f>
        <v>18.5646871151335</v>
      </c>
      <c r="H33" s="34" t="n">
        <v>17</v>
      </c>
      <c r="I33" s="34" t="n">
        <v>19</v>
      </c>
      <c r="J33" s="38" t="n">
        <f aca="false">I33-H33</f>
        <v>2</v>
      </c>
      <c r="K33" s="39" t="n">
        <f aca="false">'Sep 28'!$F33*'Sep 28'!$I33</f>
        <v>3362406.52941176</v>
      </c>
      <c r="L33" s="40" t="n">
        <f aca="false">'Sep 28'!$K33/$K$2</f>
        <v>0.0307026198151429</v>
      </c>
      <c r="M33" s="62"/>
    </row>
    <row r="34" s="2" customFormat="true" ht="25.5" hidden="false" customHeight="false" outlineLevel="0" collapsed="false">
      <c r="A34" s="34" t="s">
        <v>182</v>
      </c>
      <c r="B34" s="60" t="s">
        <v>68</v>
      </c>
      <c r="C34" s="61" t="s">
        <v>69</v>
      </c>
      <c r="D34" s="35" t="n">
        <v>0.032838</v>
      </c>
      <c r="E34" s="36" t="n">
        <f aca="false">'Sep 28'!$D34*$C$6*$C$2</f>
        <v>3285369.74591639</v>
      </c>
      <c r="F34" s="36" t="n">
        <v>126042.173913043</v>
      </c>
      <c r="G34" s="37" t="n">
        <f aca="false">'Sep 28'!$E34/'Sep 28'!$F34</f>
        <v>26.0656385392319</v>
      </c>
      <c r="H34" s="34" t="n">
        <v>23</v>
      </c>
      <c r="I34" s="34" t="n">
        <v>26</v>
      </c>
      <c r="J34" s="38" t="n">
        <f aca="false">I34-H34</f>
        <v>3</v>
      </c>
      <c r="K34" s="39" t="n">
        <f aca="false">'Sep 28'!$F34*'Sep 28'!$I34</f>
        <v>3277096.52173912</v>
      </c>
      <c r="L34" s="40" t="n">
        <f aca="false">'Sep 28'!$K34/$K$2</f>
        <v>0.0299236418096314</v>
      </c>
      <c r="M34" s="62"/>
    </row>
    <row r="35" s="2" customFormat="true" ht="25.5" hidden="false" customHeight="false" outlineLevel="0" collapsed="false">
      <c r="A35" s="34" t="s">
        <v>182</v>
      </c>
      <c r="B35" s="60" t="s">
        <v>83</v>
      </c>
      <c r="C35" s="61" t="s">
        <v>84</v>
      </c>
      <c r="D35" s="35" t="n">
        <v>0.032838</v>
      </c>
      <c r="E35" s="36" t="n">
        <f aca="false">'Sep 28'!$D35*$C$6*$C$2</f>
        <v>3285369.74591639</v>
      </c>
      <c r="F35" s="36" t="n">
        <v>139599.761904762</v>
      </c>
      <c r="G35" s="37" t="n">
        <f aca="false">'Sep 28'!$E35/'Sep 28'!$F35</f>
        <v>23.5342073732027</v>
      </c>
      <c r="H35" s="34" t="n">
        <v>21</v>
      </c>
      <c r="I35" s="34" t="n">
        <v>24</v>
      </c>
      <c r="J35" s="38" t="n">
        <f aca="false">I35-H35</f>
        <v>3</v>
      </c>
      <c r="K35" s="39" t="n">
        <f aca="false">'Sep 28'!$F35*'Sep 28'!$I35</f>
        <v>3350394.28571429</v>
      </c>
      <c r="L35" s="40" t="n">
        <f aca="false">'Sep 28'!$K35/$K$2</f>
        <v>0.0305929342824317</v>
      </c>
      <c r="M35" s="62"/>
    </row>
    <row r="36" s="2" customFormat="true" ht="25.5" hidden="false" customHeight="false" outlineLevel="0" collapsed="false">
      <c r="A36" s="34" t="s">
        <v>182</v>
      </c>
      <c r="B36" s="60" t="s">
        <v>60</v>
      </c>
      <c r="C36" s="61" t="s">
        <v>61</v>
      </c>
      <c r="D36" s="35" t="n">
        <v>0.032838</v>
      </c>
      <c r="E36" s="36" t="n">
        <f aca="false">'Sep 28'!$D36*$C$6*$C$2</f>
        <v>3285369.74591639</v>
      </c>
      <c r="F36" s="36" t="n">
        <v>220934.384615385</v>
      </c>
      <c r="G36" s="37" t="n">
        <f aca="false">'Sep 28'!$E36/'Sep 28'!$F36</f>
        <v>14.8703414891066</v>
      </c>
      <c r="H36" s="34" t="n">
        <v>13</v>
      </c>
      <c r="I36" s="34" t="n">
        <v>15</v>
      </c>
      <c r="J36" s="38" t="n">
        <f aca="false">I36-H36</f>
        <v>2</v>
      </c>
      <c r="K36" s="39" t="n">
        <f aca="false">'Sep 28'!$F36*'Sep 28'!$I36</f>
        <v>3314015.76923077</v>
      </c>
      <c r="L36" s="40" t="n">
        <f aca="false">'Sep 28'!$K36/$K$2</f>
        <v>0.0302607567925112</v>
      </c>
      <c r="M36" s="62"/>
    </row>
    <row r="37" s="42" customFormat="true" ht="25.5" hidden="false" customHeight="true" outlineLevel="0" collapsed="false">
      <c r="A37" s="34" t="s">
        <v>183</v>
      </c>
      <c r="B37" s="34" t="s">
        <v>27</v>
      </c>
      <c r="C37" s="34" t="s">
        <v>28</v>
      </c>
      <c r="D37" s="35" t="n">
        <v>0.032838</v>
      </c>
      <c r="E37" s="36" t="n">
        <f aca="false">'Sep 28'!$D37*$C$6*$C$2</f>
        <v>3285369.74591639</v>
      </c>
      <c r="F37" s="36" t="n">
        <v>95478.4193548387</v>
      </c>
      <c r="G37" s="37" t="n">
        <f aca="false">'Sep 28'!$E37/'Sep 28'!$F37</f>
        <v>34.409553154693</v>
      </c>
      <c r="H37" s="34" t="n">
        <v>31</v>
      </c>
      <c r="I37" s="34" t="n">
        <v>34</v>
      </c>
      <c r="J37" s="38" t="n">
        <f aca="false">I37-H37</f>
        <v>3</v>
      </c>
      <c r="K37" s="39" t="n">
        <f aca="false">'Sep 28'!$F37*'Sep 28'!$I37</f>
        <v>3246266.25806452</v>
      </c>
      <c r="L37" s="40" t="n">
        <f aca="false">'Sep 28'!$K37/$K$2</f>
        <v>0.0296421262177117</v>
      </c>
      <c r="M37" s="41"/>
      <c r="O37" s="43"/>
    </row>
    <row r="38" s="42" customFormat="true" ht="25.5" hidden="false" customHeight="true" outlineLevel="0" collapsed="false">
      <c r="A38" s="34" t="s">
        <v>183</v>
      </c>
      <c r="B38" s="34" t="s">
        <v>52</v>
      </c>
      <c r="C38" s="34" t="s">
        <v>53</v>
      </c>
      <c r="D38" s="35" t="n">
        <v>0.032838</v>
      </c>
      <c r="E38" s="36" t="n">
        <f aca="false">'Sep 28'!$D38*$C$6*$C$2</f>
        <v>3285369.74591639</v>
      </c>
      <c r="F38" s="36" t="n">
        <v>113495.884615385</v>
      </c>
      <c r="G38" s="37" t="n">
        <f aca="false">'Sep 28'!$E38/'Sep 28'!$F38</f>
        <v>28.9470385384444</v>
      </c>
      <c r="H38" s="34" t="n">
        <v>26</v>
      </c>
      <c r="I38" s="34" t="n">
        <v>29</v>
      </c>
      <c r="J38" s="38" t="n">
        <f aca="false">I38-H38</f>
        <v>3</v>
      </c>
      <c r="K38" s="39" t="n">
        <f aca="false">'Sep 28'!$F38*'Sep 28'!$I38</f>
        <v>3291380.65384616</v>
      </c>
      <c r="L38" s="40" t="n">
        <f aca="false">'Sep 28'!$K38/$K$2</f>
        <v>0.0300540722836493</v>
      </c>
      <c r="M38" s="41"/>
    </row>
    <row r="39" s="42" customFormat="true" ht="25.5" hidden="false" customHeight="true" outlineLevel="0" collapsed="false">
      <c r="A39" s="34" t="s">
        <v>183</v>
      </c>
      <c r="B39" s="34" t="s">
        <v>63</v>
      </c>
      <c r="C39" s="34" t="s">
        <v>64</v>
      </c>
      <c r="D39" s="35" t="n">
        <v>0.032838</v>
      </c>
      <c r="E39" s="36" t="n">
        <f aca="false">'Sep 28'!$D39*$C$6*$C$2</f>
        <v>3285369.74591639</v>
      </c>
      <c r="F39" s="36" t="n">
        <v>113489.730769231</v>
      </c>
      <c r="G39" s="37" t="n">
        <f aca="false">'Sep 28'!$E39/'Sep 28'!$F39</f>
        <v>28.9486081573039</v>
      </c>
      <c r="H39" s="34" t="n">
        <v>26</v>
      </c>
      <c r="I39" s="34" t="n">
        <v>29</v>
      </c>
      <c r="J39" s="38" t="n">
        <f aca="false">I39-H39</f>
        <v>3</v>
      </c>
      <c r="K39" s="39" t="n">
        <f aca="false">'Sep 28'!$F39*'Sep 28'!$I39</f>
        <v>3291202.1923077</v>
      </c>
      <c r="L39" s="40" t="n">
        <f aca="false">'Sep 28'!$K39/$K$2</f>
        <v>0.0300524427255577</v>
      </c>
      <c r="M39" s="41"/>
    </row>
    <row r="40" s="42" customFormat="true" ht="25.5" hidden="false" customHeight="false" outlineLevel="0" collapsed="false">
      <c r="A40" s="34" t="s">
        <v>183</v>
      </c>
      <c r="B40" s="34" t="s">
        <v>76</v>
      </c>
      <c r="C40" s="34" t="s">
        <v>77</v>
      </c>
      <c r="D40" s="35" t="n">
        <v>0.032838</v>
      </c>
      <c r="E40" s="36" t="n">
        <f aca="false">'Sep 28'!$D40*$C$6*$C$2</f>
        <v>3285369.74591639</v>
      </c>
      <c r="F40" s="36" t="n">
        <v>131700.954545455</v>
      </c>
      <c r="G40" s="37" t="n">
        <f aca="false">'Sep 28'!$E40/'Sep 28'!$F40</f>
        <v>24.945679074653</v>
      </c>
      <c r="H40" s="34" t="n">
        <v>22</v>
      </c>
      <c r="I40" s="34" t="n">
        <v>25</v>
      </c>
      <c r="J40" s="38" t="n">
        <f aca="false">I40-H40</f>
        <v>3</v>
      </c>
      <c r="K40" s="39" t="n">
        <f aca="false">'Sep 28'!$F40*'Sep 28'!$I40</f>
        <v>3292523.86363637</v>
      </c>
      <c r="L40" s="40" t="n">
        <f aca="false">'Sep 28'!$K40/$K$2</f>
        <v>0.0300645110974128</v>
      </c>
      <c r="M40" s="41"/>
    </row>
    <row r="41" s="65" customFormat="true" ht="12.75" hidden="false" customHeight="false" outlineLevel="0" collapsed="false">
      <c r="A41" s="34"/>
      <c r="B41" s="61"/>
      <c r="C41" s="61"/>
      <c r="D41" s="35"/>
      <c r="E41" s="64"/>
      <c r="F41" s="36"/>
      <c r="G41" s="37"/>
      <c r="H41" s="34"/>
      <c r="I41" s="34"/>
      <c r="J41" s="45"/>
      <c r="K41" s="36"/>
      <c r="L41" s="46"/>
      <c r="M41" s="62"/>
    </row>
    <row r="42" s="15" customFormat="true" ht="12.75" hidden="false" customHeight="false" outlineLevel="0" collapsed="false">
      <c r="A42" s="47" t="s">
        <v>186</v>
      </c>
      <c r="B42" s="66"/>
      <c r="C42" s="66"/>
      <c r="D42" s="55" t="n">
        <f aca="false">SUBTOTAL(9,D31:D41)</f>
        <v>0.32838</v>
      </c>
      <c r="E42" s="67" t="n">
        <f aca="false">'Sep 28'!$D42*$C$6*$C$2</f>
        <v>32853697.4591639</v>
      </c>
      <c r="F42" s="68"/>
      <c r="G42" s="69"/>
      <c r="H42" s="54"/>
      <c r="I42" s="54"/>
      <c r="J42" s="58"/>
      <c r="K42" s="67" t="n">
        <f aca="false">SUM(K31:K41)</f>
        <v>33140568.356002</v>
      </c>
      <c r="L42" s="70" t="n">
        <f aca="false">'Sep 28'!$K42/$K$2</f>
        <v>0.302611317754636</v>
      </c>
      <c r="M42" s="71"/>
    </row>
    <row r="43" s="65" customFormat="true" ht="12.75" hidden="false" customHeight="false" outlineLevel="0" collapsed="false">
      <c r="A43" s="34"/>
      <c r="B43" s="61"/>
      <c r="C43" s="61"/>
      <c r="D43" s="35"/>
      <c r="E43" s="64"/>
      <c r="F43" s="36"/>
      <c r="G43" s="37"/>
      <c r="H43" s="34"/>
      <c r="I43" s="34"/>
      <c r="J43" s="45"/>
      <c r="K43" s="36"/>
      <c r="L43" s="40"/>
      <c r="M43" s="62"/>
    </row>
    <row r="44" s="2" customFormat="true" ht="24.75" hidden="false" customHeight="true" outlineLevel="0" collapsed="false">
      <c r="A44" s="34" t="s">
        <v>182</v>
      </c>
      <c r="B44" s="61" t="s">
        <v>187</v>
      </c>
      <c r="C44" s="61" t="s">
        <v>44</v>
      </c>
      <c r="D44" s="35" t="n">
        <v>0.071079</v>
      </c>
      <c r="E44" s="36" t="n">
        <f aca="false">'Sep 28'!$D44*$C$6*$C$2</f>
        <v>7111297.76996135</v>
      </c>
      <c r="F44" s="36" t="n">
        <v>416326.65</v>
      </c>
      <c r="G44" s="37" t="n">
        <f aca="false">'Sep 28'!$E44/'Sep 28'!$F44</f>
        <v>17.0810534707815</v>
      </c>
      <c r="H44" s="34" t="n">
        <v>20</v>
      </c>
      <c r="I44" s="34" t="n">
        <v>20</v>
      </c>
      <c r="J44" s="38" t="n">
        <f aca="false">I44-H44</f>
        <v>0</v>
      </c>
      <c r="K44" s="39" t="n">
        <f aca="false">'Sep 28'!$F44*'Sep 28'!$I44</f>
        <v>8326533</v>
      </c>
      <c r="L44" s="40" t="n">
        <f aca="false">'Sep 28'!$K44/$K$2</f>
        <v>0.0760307758270877</v>
      </c>
      <c r="M44" s="62"/>
    </row>
    <row r="45" s="42" customFormat="true" ht="25.5" hidden="false" customHeight="false" outlineLevel="0" collapsed="false">
      <c r="A45" s="34" t="s">
        <v>183</v>
      </c>
      <c r="B45" s="34" t="s">
        <v>24</v>
      </c>
      <c r="C45" s="34" t="s">
        <v>25</v>
      </c>
      <c r="D45" s="35" t="n">
        <v>0.071079</v>
      </c>
      <c r="E45" s="36" t="n">
        <f aca="false">'Sep 28'!$D45*$C$6*$C$2</f>
        <v>7111297.76996135</v>
      </c>
      <c r="F45" s="36" t="n">
        <v>249350</v>
      </c>
      <c r="G45" s="37" t="n">
        <f aca="false">'Sep 28'!$E45/'Sep 28'!$F45</f>
        <v>28.5193413674007</v>
      </c>
      <c r="H45" s="34" t="n">
        <v>34</v>
      </c>
      <c r="I45" s="34" t="n">
        <v>34</v>
      </c>
      <c r="J45" s="38" t="n">
        <f aca="false">I45-H45</f>
        <v>0</v>
      </c>
      <c r="K45" s="39" t="n">
        <f aca="false">'Sep 28'!$F45*'Sep 28'!$I45</f>
        <v>8477900</v>
      </c>
      <c r="L45" s="40" t="n">
        <f aca="false">'Sep 28'!$K45/$K$2</f>
        <v>0.0774129297733482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189</v>
      </c>
      <c r="C46" s="34" t="s">
        <v>38</v>
      </c>
      <c r="D46" s="35" t="n">
        <v>0.071079</v>
      </c>
      <c r="E46" s="36" t="n">
        <f aca="false">'Sep 28'!$D46*$C$6*$C$2</f>
        <v>7111297.76996135</v>
      </c>
      <c r="F46" s="36" t="n">
        <v>416337.5</v>
      </c>
      <c r="G46" s="37" t="n">
        <f aca="false">'Sep 28'!$E46/'Sep 28'!$F46</f>
        <v>17.0806083284868</v>
      </c>
      <c r="H46" s="34" t="n">
        <v>20</v>
      </c>
      <c r="I46" s="34" t="n">
        <v>20</v>
      </c>
      <c r="J46" s="38" t="n">
        <f aca="false">I46-H46</f>
        <v>0</v>
      </c>
      <c r="K46" s="39" t="n">
        <f aca="false">'Sep 28'!$F46*'Sep 28'!$I46</f>
        <v>8326750</v>
      </c>
      <c r="L46" s="40" t="n">
        <f aca="false">'Sep 28'!$K46/$K$2</f>
        <v>0.0760327572854395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31</v>
      </c>
      <c r="C47" s="34" t="s">
        <v>32</v>
      </c>
      <c r="D47" s="35" t="n">
        <v>0.071079</v>
      </c>
      <c r="E47" s="36" t="n">
        <f aca="false">'Sep 28'!$D47*$C$6*$C$2</f>
        <v>7111297.76996135</v>
      </c>
      <c r="F47" s="36" t="n">
        <v>249818.911764706</v>
      </c>
      <c r="G47" s="37" t="n">
        <f aca="false">'Sep 28'!$E47/'Sep 28'!$F47</f>
        <v>28.4658103733123</v>
      </c>
      <c r="H47" s="34" t="n">
        <v>34</v>
      </c>
      <c r="I47" s="34" t="n">
        <v>34</v>
      </c>
      <c r="J47" s="38" t="n">
        <f aca="false">I47-H47</f>
        <v>0</v>
      </c>
      <c r="K47" s="39" t="n">
        <f aca="false">'Sep 28'!$F47*'Sep 28'!$I47</f>
        <v>8493843</v>
      </c>
      <c r="L47" s="40" t="n">
        <f aca="false">'Sep 28'!$K47/$K$2</f>
        <v>0.0775585076097673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56</v>
      </c>
      <c r="C48" s="34" t="s">
        <v>57</v>
      </c>
      <c r="D48" s="35" t="n">
        <v>0.071079</v>
      </c>
      <c r="E48" s="36" t="n">
        <f aca="false">'Sep 28'!$D48*$C$6*$C$2</f>
        <v>7111297.76996135</v>
      </c>
      <c r="F48" s="36" t="n">
        <v>159830.528301887</v>
      </c>
      <c r="G48" s="37" t="n">
        <f aca="false">'Sep 28'!$E48/'Sep 28'!$F48</f>
        <v>44.4927376860669</v>
      </c>
      <c r="H48" s="34" t="n">
        <v>53</v>
      </c>
      <c r="I48" s="34" t="n">
        <v>53</v>
      </c>
      <c r="J48" s="38" t="n">
        <f aca="false">I48-H48</f>
        <v>0</v>
      </c>
      <c r="K48" s="39" t="n">
        <f aca="false">'Sep 28'!$F48*'Sep 28'!$I48</f>
        <v>8471018.00000001</v>
      </c>
      <c r="L48" s="40" t="n">
        <f aca="false">'Sep 28'!$K48/$K$2</f>
        <v>0.0773500892370481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192</v>
      </c>
      <c r="C49" s="34" t="s">
        <v>34</v>
      </c>
      <c r="D49" s="35" t="n">
        <v>0.071079</v>
      </c>
      <c r="E49" s="36" t="n">
        <f aca="false">'Sep 28'!$D49*$C$6*$C$2</f>
        <v>7111297.76996135</v>
      </c>
      <c r="F49" s="36" t="n">
        <v>173586.354166667</v>
      </c>
      <c r="G49" s="37" t="n">
        <f aca="false">'Sep 28'!$E49/'Sep 28'!$F49</f>
        <v>40.9669170373468</v>
      </c>
      <c r="H49" s="34" t="n">
        <v>48</v>
      </c>
      <c r="I49" s="34" t="n">
        <v>48</v>
      </c>
      <c r="J49" s="38" t="n">
        <f aca="false">I49-H49</f>
        <v>0</v>
      </c>
      <c r="K49" s="39" t="n">
        <f aca="false">'Sep 28'!$F49*'Sep 28'!$I49</f>
        <v>8332145.00000002</v>
      </c>
      <c r="L49" s="40" t="n">
        <f aca="false">'Sep 28'!$K49/$K$2</f>
        <v>0.0760820198099006</v>
      </c>
      <c r="M49" s="41"/>
    </row>
    <row r="50" s="42" customFormat="true" ht="25.5" hidden="false" customHeight="false" outlineLevel="0" collapsed="false">
      <c r="A50" s="34" t="s">
        <v>183</v>
      </c>
      <c r="B50" s="34" t="s">
        <v>74</v>
      </c>
      <c r="C50" s="34" t="s">
        <v>75</v>
      </c>
      <c r="D50" s="35" t="n">
        <v>0.071079</v>
      </c>
      <c r="E50" s="36" t="n">
        <f aca="false">'Sep 28'!$D50*$C$6*$C$2</f>
        <v>7111297.76996135</v>
      </c>
      <c r="F50" s="36" t="n">
        <v>704710.833333333</v>
      </c>
      <c r="G50" s="37" t="n">
        <f aca="false">'Sep 28'!$E50/'Sep 28'!$F50</f>
        <v>10.091086206699</v>
      </c>
      <c r="H50" s="34" t="n">
        <v>12</v>
      </c>
      <c r="I50" s="34" t="n">
        <v>12</v>
      </c>
      <c r="J50" s="38" t="n">
        <f aca="false">I50-H50</f>
        <v>0</v>
      </c>
      <c r="K50" s="39" t="n">
        <f aca="false">'Sep 28'!$F50*'Sep 28'!$I50</f>
        <v>8456530</v>
      </c>
      <c r="L50" s="40" t="n">
        <f aca="false">'Sep 28'!$K50/$K$2</f>
        <v>0.077217797215845</v>
      </c>
      <c r="M50" s="41"/>
    </row>
    <row r="51" s="44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="53" customFormat="true" ht="25.5" hidden="false" customHeight="false" outlineLevel="0" collapsed="false">
      <c r="A52" s="47" t="s">
        <v>193</v>
      </c>
      <c r="B52" s="47"/>
      <c r="C52" s="47"/>
      <c r="D52" s="55" t="n">
        <f aca="false">SUBTOTAL(9,D44:D51)</f>
        <v>0.497553</v>
      </c>
      <c r="E52" s="49" t="n">
        <f aca="false">'Sep 28'!$D52*$C$6*$C$2</f>
        <v>49779084.3897295</v>
      </c>
      <c r="F52" s="69"/>
      <c r="G52" s="69"/>
      <c r="H52" s="54"/>
      <c r="I52" s="54"/>
      <c r="J52" s="58"/>
      <c r="K52" s="49" t="n">
        <f aca="false">SUM(K44:K51)</f>
        <v>58884719</v>
      </c>
      <c r="L52" s="72" t="n">
        <f aca="false">'Sep 28'!$K52/$K$2</f>
        <v>0.537684876758436</v>
      </c>
      <c r="M52" s="47"/>
    </row>
    <row r="53" s="44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="42" customFormat="true" ht="12.75" hidden="false" customHeight="false" outlineLevel="0" collapsed="false">
      <c r="A54" s="34"/>
      <c r="B54" s="34"/>
      <c r="C54" s="34"/>
      <c r="D54" s="35"/>
      <c r="E54" s="36"/>
      <c r="F54" s="36"/>
      <c r="G54" s="73"/>
      <c r="H54" s="34"/>
      <c r="I54" s="34"/>
      <c r="J54" s="38"/>
      <c r="K54" s="39"/>
      <c r="L54" s="40"/>
      <c r="M54" s="41"/>
    </row>
    <row r="55" s="42" customFormat="true" ht="25.5" hidden="false" customHeight="false" outlineLevel="0" collapsed="false">
      <c r="A55" s="34" t="s">
        <v>194</v>
      </c>
      <c r="B55" s="34" t="s">
        <v>71</v>
      </c>
      <c r="C55" s="34" t="s">
        <v>72</v>
      </c>
      <c r="D55" s="35" t="n">
        <v>0.001493</v>
      </c>
      <c r="E55" s="36" t="n">
        <f aca="false">'Sep 28'!$D55*$C$6*$C$2</f>
        <v>149371.369469918</v>
      </c>
      <c r="F55" s="36" t="n">
        <v>43349.3333333333</v>
      </c>
      <c r="G55" s="73" t="n">
        <f aca="false">'Sep 28'!$E55/'Sep 28'!$F55</f>
        <v>3.44575932278662</v>
      </c>
      <c r="H55" s="34" t="n">
        <v>3</v>
      </c>
      <c r="I55" s="34" t="n">
        <v>3</v>
      </c>
      <c r="J55" s="38" t="n">
        <f aca="false">I55-H55</f>
        <v>0</v>
      </c>
      <c r="K55" s="39" t="n">
        <f aca="false">'Sep 28'!$F55*'Sep 28'!$I55</f>
        <v>130048</v>
      </c>
      <c r="L55" s="40" t="n">
        <f aca="false">'Sep 28'!$K55/$K$2</f>
        <v>0.00118748707712575</v>
      </c>
      <c r="M55" s="41"/>
    </row>
    <row r="56" s="42" customFormat="true" ht="25.5" hidden="false" customHeight="false" outlineLevel="0" collapsed="false">
      <c r="A56" s="34" t="s">
        <v>194</v>
      </c>
      <c r="B56" s="34" t="s">
        <v>40</v>
      </c>
      <c r="C56" s="34" t="s">
        <v>41</v>
      </c>
      <c r="D56" s="35" t="n">
        <v>0.001493</v>
      </c>
      <c r="E56" s="36" t="n">
        <f aca="false">'Sep 28'!$D56*$C$6*$C$2</f>
        <v>149371.369469918</v>
      </c>
      <c r="F56" s="36" t="n">
        <v>164360</v>
      </c>
      <c r="G56" s="73" t="n">
        <f aca="false">'Sep 28'!$E56/'Sep 28'!$F56</f>
        <v>0.908806093148686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28'!$F56*'Sep 28'!$I56</f>
        <v>164360</v>
      </c>
      <c r="L56" s="40" t="n">
        <f aca="false">'Sep 28'!$K56/$K$2</f>
        <v>0.00150079490646829</v>
      </c>
      <c r="M56" s="41"/>
      <c r="P56" s="42" t="s">
        <v>197</v>
      </c>
    </row>
    <row r="57" s="42" customFormat="true" ht="25.5" hidden="false" customHeight="false" outlineLevel="0" collapsed="false">
      <c r="A57" s="34" t="s">
        <v>194</v>
      </c>
      <c r="B57" s="34" t="s">
        <v>65</v>
      </c>
      <c r="C57" s="34" t="s">
        <v>66</v>
      </c>
      <c r="D57" s="35" t="n">
        <v>0.001493</v>
      </c>
      <c r="E57" s="36" t="n">
        <f aca="false">'Sep 28'!$D57*$C$6*$C$2</f>
        <v>149371.369469918</v>
      </c>
      <c r="F57" s="36" t="n">
        <v>86170</v>
      </c>
      <c r="G57" s="73" t="n">
        <f aca="false">'Sep 28'!$E57/'Sep 28'!$F57</f>
        <v>1.73344980236646</v>
      </c>
      <c r="H57" s="34" t="n">
        <v>2</v>
      </c>
      <c r="I57" s="34" t="n">
        <v>2</v>
      </c>
      <c r="J57" s="38" t="n">
        <f aca="false">I57-H57</f>
        <v>0</v>
      </c>
      <c r="K57" s="39" t="n">
        <f aca="false">'Sep 28'!$F57*'Sep 28'!$I57</f>
        <v>172340</v>
      </c>
      <c r="L57" s="40" t="n">
        <f aca="false">'Sep 28'!$K57/$K$2</f>
        <v>0.00157366143940585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21</v>
      </c>
      <c r="C58" s="34" t="s">
        <v>22</v>
      </c>
      <c r="D58" s="35" t="n">
        <v>0.001493</v>
      </c>
      <c r="E58" s="36" t="n">
        <f aca="false">'Sep 28'!$D58*$C$6*$C$2</f>
        <v>149371.369469918</v>
      </c>
      <c r="F58" s="36" t="n">
        <v>222515</v>
      </c>
      <c r="G58" s="73" t="n">
        <f aca="false">'Sep 28'!$E58/'Sep 28'!$F58</f>
        <v>0.671286742331609</v>
      </c>
      <c r="H58" s="34" t="n">
        <v>1</v>
      </c>
      <c r="I58" s="34" t="n">
        <v>1</v>
      </c>
      <c r="J58" s="38" t="n">
        <f aca="false">I58-H58</f>
        <v>0</v>
      </c>
      <c r="K58" s="39" t="n">
        <f aca="false">'Sep 28'!$F58*'Sep 28'!$I58</f>
        <v>222515</v>
      </c>
      <c r="L58" s="40" t="n">
        <f aca="false">'Sep 28'!$K58/$K$2</f>
        <v>0.0020318166136091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49</v>
      </c>
      <c r="C59" s="34" t="s">
        <v>50</v>
      </c>
      <c r="D59" s="35" t="n">
        <v>0.001493</v>
      </c>
      <c r="E59" s="36" t="n">
        <f aca="false">'Sep 28'!$D59*$C$6*$C$2</f>
        <v>149371.369469918</v>
      </c>
      <c r="F59" s="36" t="n">
        <v>45237.3333333333</v>
      </c>
      <c r="G59" s="73" t="n">
        <f aca="false">'Sep 28'!$E59/'Sep 28'!$F59</f>
        <v>3.301949042161</v>
      </c>
      <c r="H59" s="34" t="n">
        <v>3</v>
      </c>
      <c r="I59" s="34" t="n">
        <v>3</v>
      </c>
      <c r="J59" s="38" t="n">
        <f aca="false">I59-H59</f>
        <v>0</v>
      </c>
      <c r="K59" s="39" t="n">
        <f aca="false">'Sep 28'!$F59*'Sep 28'!$I59</f>
        <v>135712</v>
      </c>
      <c r="L59" s="40" t="n">
        <f aca="false">'Sep 28'!$K59/$K$2</f>
        <v>0.00123920587945135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88</v>
      </c>
      <c r="C60" s="34" t="s">
        <v>89</v>
      </c>
      <c r="D60" s="35" t="n">
        <v>0.001493</v>
      </c>
      <c r="E60" s="36" t="n">
        <f aca="false">'Sep 28'!$D60*$C$6*$C$2</f>
        <v>149371.369469918</v>
      </c>
      <c r="F60" s="36" t="n">
        <v>42641</v>
      </c>
      <c r="G60" s="73" t="n">
        <f aca="false">'Sep 28'!$E60/'Sep 28'!$F60</f>
        <v>3.50299874463352</v>
      </c>
      <c r="H60" s="34" t="n">
        <v>3</v>
      </c>
      <c r="I60" s="34" t="n">
        <v>3</v>
      </c>
      <c r="J60" s="38" t="n">
        <f aca="false">I60-H60</f>
        <v>0</v>
      </c>
      <c r="K60" s="39" t="n">
        <f aca="false">'Sep 28'!$F60*'Sep 28'!$I60</f>
        <v>127923</v>
      </c>
      <c r="L60" s="40" t="n">
        <f aca="false">'Sep 28'!$K60/$K$2</f>
        <v>0.00116808339510917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14</v>
      </c>
      <c r="C61" s="34" t="s">
        <v>15</v>
      </c>
      <c r="D61" s="35" t="n">
        <v>0.001493</v>
      </c>
      <c r="E61" s="36" t="n">
        <f aca="false">'Sep 28'!$D61*$C$6*$C$2</f>
        <v>149371.369469918</v>
      </c>
      <c r="F61" s="36" t="n">
        <v>11414.5454545455</v>
      </c>
      <c r="G61" s="73" t="n">
        <f aca="false">'Sep 28'!$E61/'Sep 28'!$F61</f>
        <v>13.0860549870109</v>
      </c>
      <c r="H61" s="34" t="n">
        <v>11</v>
      </c>
      <c r="I61" s="34" t="n">
        <v>13</v>
      </c>
      <c r="J61" s="38" t="n">
        <f aca="false">I61-H61</f>
        <v>2</v>
      </c>
      <c r="K61" s="39" t="n">
        <f aca="false">'Sep 28'!$F61*'Sep 28'!$I61</f>
        <v>148389.090909092</v>
      </c>
      <c r="L61" s="40" t="n">
        <f aca="false">'Sep 28'!$K61/$K$2</f>
        <v>0.00135496222810796</v>
      </c>
      <c r="M61" s="41"/>
    </row>
    <row r="62" s="42" customFormat="true" ht="25.5" hidden="false" customHeight="false" outlineLevel="0" collapsed="false">
      <c r="A62" s="34" t="s">
        <v>194</v>
      </c>
      <c r="B62" s="34" t="s">
        <v>17</v>
      </c>
      <c r="C62" s="34" t="s">
        <v>18</v>
      </c>
      <c r="D62" s="35" t="n">
        <v>0.001493</v>
      </c>
      <c r="E62" s="36" t="n">
        <f aca="false">'Sep 28'!$D62*$C$6*$C$2</f>
        <v>149371.369469918</v>
      </c>
      <c r="F62" s="36" t="n">
        <v>86294</v>
      </c>
      <c r="G62" s="73" t="n">
        <f aca="false">'Sep 28'!$E62/'Sep 28'!$F62</f>
        <v>1.73095892495328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28'!$F62*'Sep 28'!$I62</f>
        <v>172588</v>
      </c>
      <c r="L62" s="40" t="n">
        <f aca="false">'Sep 28'!$K62/$K$2</f>
        <v>0.00157592596323649</v>
      </c>
      <c r="M62" s="41"/>
    </row>
    <row r="63" s="2" customFormat="true" ht="25.5" hidden="false" customHeight="false" outlineLevel="0" collapsed="false">
      <c r="A63" s="34" t="s">
        <v>194</v>
      </c>
      <c r="B63" s="61" t="s">
        <v>46</v>
      </c>
      <c r="C63" s="61" t="s">
        <v>47</v>
      </c>
      <c r="D63" s="35" t="n">
        <v>0.001493</v>
      </c>
      <c r="E63" s="36" t="n">
        <f aca="false">'Sep 28'!$D63*$C$6*$C$2</f>
        <v>149371.369469918</v>
      </c>
      <c r="F63" s="36" t="n">
        <v>59287</v>
      </c>
      <c r="G63" s="73" t="n">
        <f aca="false">'Sep 28'!$E63/'Sep 28'!$F63</f>
        <v>2.5194624364518</v>
      </c>
      <c r="H63" s="34" t="n">
        <v>2</v>
      </c>
      <c r="I63" s="34" t="n">
        <v>3</v>
      </c>
      <c r="J63" s="38" t="n">
        <f aca="false">I63-H63</f>
        <v>1</v>
      </c>
      <c r="K63" s="39" t="n">
        <f aca="false">'Sep 28'!$F63*'Sep 28'!$I63</f>
        <v>177861</v>
      </c>
      <c r="L63" s="40" t="n">
        <f aca="false">'Sep 28'!$K63/$K$2</f>
        <v>0.00162407448807104</v>
      </c>
      <c r="M63" s="62"/>
    </row>
    <row r="64" s="42" customFormat="true" ht="25.5" hidden="false" customHeight="false" outlineLevel="0" collapsed="false">
      <c r="A64" s="34" t="s">
        <v>194</v>
      </c>
      <c r="B64" s="34" t="s">
        <v>86</v>
      </c>
      <c r="C64" s="34" t="s">
        <v>87</v>
      </c>
      <c r="D64" s="35" t="n">
        <v>0.001493</v>
      </c>
      <c r="E64" s="36" t="n">
        <f aca="false">'Sep 28'!$D64*$C$6*$C$2</f>
        <v>149371.369469918</v>
      </c>
      <c r="F64" s="36" t="n">
        <v>113550</v>
      </c>
      <c r="G64" s="73" t="n">
        <f aca="false">'Sep 28'!$E64/'Sep 28'!$F64</f>
        <v>1.3154678068685</v>
      </c>
      <c r="H64" s="34" t="n">
        <v>1</v>
      </c>
      <c r="I64" s="34" t="n">
        <v>1</v>
      </c>
      <c r="J64" s="38" t="n">
        <f aca="false">I64-H64</f>
        <v>0</v>
      </c>
      <c r="K64" s="39" t="n">
        <f aca="false">'Sep 28'!$F64*'Sep 28'!$I64</f>
        <v>113550</v>
      </c>
      <c r="L64" s="40" t="n">
        <f aca="false">'Sep 28'!$K64/$K$2</f>
        <v>0.00103684145552126</v>
      </c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="15" customFormat="true" ht="12.75" hidden="false" customHeight="false" outlineLevel="0" collapsed="false">
      <c r="A72" s="47" t="s">
        <v>205</v>
      </c>
      <c r="B72" s="66"/>
      <c r="C72" s="66"/>
      <c r="D72" s="74" t="n">
        <f aca="false">SUM(D55:D71)</f>
        <v>0.01493</v>
      </c>
      <c r="E72" s="49" t="n">
        <f aca="false">SUM(E54:E71)</f>
        <v>1493713.69469918</v>
      </c>
      <c r="F72" s="69"/>
      <c r="G72" s="69"/>
      <c r="H72" s="66"/>
      <c r="I72" s="66"/>
      <c r="J72" s="47"/>
      <c r="K72" s="49" t="n">
        <f aca="false">SUM(K54:K71)</f>
        <v>1565286.09090909</v>
      </c>
      <c r="L72" s="52" t="n">
        <f aca="false">'Sep 28'!$K72/$K$2</f>
        <v>0.0142928534461063</v>
      </c>
      <c r="M72" s="59"/>
    </row>
    <row r="73" s="2" customFormat="true" ht="12.75" hidden="false" customHeight="false" outlineLevel="0" collapsed="false">
      <c r="A73" s="34"/>
      <c r="B73" s="61"/>
      <c r="C73" s="61"/>
      <c r="D73" s="75"/>
      <c r="E73" s="36"/>
      <c r="F73" s="36"/>
      <c r="G73" s="37"/>
      <c r="H73" s="61"/>
      <c r="I73" s="61"/>
      <c r="J73" s="34"/>
      <c r="K73" s="34"/>
      <c r="L73" s="40"/>
      <c r="M73" s="62"/>
    </row>
    <row r="74" s="42" customFormat="true" ht="25.5" hidden="false" customHeight="false" outlineLevel="0" collapsed="false">
      <c r="A74" s="47" t="s">
        <v>207</v>
      </c>
      <c r="B74" s="54" t="s">
        <v>10</v>
      </c>
      <c r="C74" s="54" t="s">
        <v>11</v>
      </c>
      <c r="D74" s="55" t="n">
        <v>0.004895</v>
      </c>
      <c r="E74" s="56" t="n">
        <f aca="false">'Sep 28'!$D74*$C$6*$C$2</f>
        <v>489733.99434377</v>
      </c>
      <c r="F74" s="56" t="n">
        <v>30900</v>
      </c>
      <c r="G74" s="57" t="n">
        <f aca="false">'Sep 28'!$E74/'Sep 28'!$F74</f>
        <v>15.8489965807045</v>
      </c>
      <c r="H74" s="54" t="n">
        <v>0</v>
      </c>
      <c r="I74" s="54" t="n">
        <v>16</v>
      </c>
      <c r="J74" s="87" t="n">
        <f aca="false">I74-H74</f>
        <v>16</v>
      </c>
      <c r="K74" s="56" t="n">
        <f aca="false">'Sep 28'!$F74*'Sep 28'!$I74</f>
        <v>494400</v>
      </c>
      <c r="L74" s="88" t="n">
        <f aca="false">'Sep 28'!$K74/$K$2</f>
        <v>0.00451443783011635</v>
      </c>
      <c r="M74" s="54"/>
    </row>
    <row r="75" s="2" customFormat="true" ht="12.75" hidden="false" customHeight="false" outlineLevel="0" collapsed="false">
      <c r="A75" s="34"/>
      <c r="B75" s="61"/>
      <c r="C75" s="61"/>
      <c r="D75" s="75"/>
      <c r="E75" s="36"/>
      <c r="F75" s="36"/>
      <c r="G75" s="37"/>
      <c r="H75" s="61"/>
      <c r="I75" s="61"/>
      <c r="J75" s="34"/>
      <c r="K75" s="34"/>
      <c r="L75" s="40"/>
      <c r="M75" s="62"/>
    </row>
    <row r="76" s="2" customFormat="true" ht="12.75" hidden="false" customHeight="false" outlineLevel="0" collapsed="false">
      <c r="A76" s="34"/>
      <c r="B76" s="61"/>
      <c r="C76" s="61"/>
      <c r="D76" s="76"/>
      <c r="E76" s="64"/>
      <c r="F76" s="36"/>
      <c r="G76" s="37"/>
      <c r="H76" s="61"/>
      <c r="I76" s="61"/>
      <c r="J76" s="34"/>
      <c r="K76" s="34"/>
      <c r="L76" s="40"/>
      <c r="M76" s="62"/>
    </row>
    <row r="77" s="15" customFormat="true" ht="12.75" hidden="false" customHeight="false" outlineLevel="0" collapsed="false">
      <c r="A77" s="47" t="s">
        <v>206</v>
      </c>
      <c r="B77" s="66"/>
      <c r="C77" s="66"/>
      <c r="D77" s="66"/>
      <c r="E77" s="77"/>
      <c r="F77" s="77"/>
      <c r="G77" s="47"/>
      <c r="H77" s="66"/>
      <c r="I77" s="66"/>
      <c r="J77" s="66"/>
      <c r="K77" s="77" t="n">
        <f aca="false">SUM(K27,K29,K42,K52,K72,K74)</f>
        <v>109515297.054663</v>
      </c>
      <c r="L77" s="52" t="n">
        <f aca="false">'Sep 28'!$K77/$K$2</f>
        <v>1</v>
      </c>
      <c r="M77" s="66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>
      <c r="A86" s="62"/>
      <c r="B86" s="62"/>
      <c r="C86" s="62"/>
      <c r="D86" s="78"/>
      <c r="E86" s="79"/>
      <c r="F86" s="36"/>
      <c r="G86" s="80"/>
      <c r="H86" s="62"/>
      <c r="I86" s="62"/>
      <c r="J86" s="62"/>
      <c r="K86" s="62"/>
      <c r="L86" s="40"/>
      <c r="M86" s="62"/>
    </row>
    <row r="87" s="2" customFormat="true" ht="12.75" hidden="false" customHeight="false" outlineLevel="0" collapsed="false"/>
    <row r="88" s="2" customFormat="true" ht="12.75" hidden="false" customHeight="false" outlineLevel="0" collapsed="false"/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1"/>
      <c r="B91" s="81"/>
      <c r="E91" s="81"/>
      <c r="F91" s="81"/>
      <c r="G91" s="81"/>
      <c r="H91" s="82"/>
      <c r="M91" s="81"/>
    </row>
    <row r="92" s="2" customFormat="true" ht="12.75" hidden="false" customHeight="false" outlineLevel="0" collapsed="false">
      <c r="A92" s="83"/>
      <c r="B92" s="83"/>
    </row>
    <row r="93" s="2" customFormat="true" ht="12.75" hidden="false" customHeight="false" outlineLevel="0" collapsed="false">
      <c r="A93" s="84"/>
      <c r="B93" s="84"/>
      <c r="E93" s="84"/>
      <c r="F93" s="83"/>
      <c r="G93" s="83"/>
      <c r="M93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4" activeCellId="0" sqref="I4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4" min="14" style="2" width="10.58"/>
    <col collapsed="false" customWidth="true" hidden="false" outlineLevel="0" max="15" min="15" style="2" width="13.01"/>
    <col collapsed="false" customWidth="true" hidden="false" outlineLevel="0" max="18" min="16" style="2" width="10.85"/>
    <col collapsed="false" customWidth="true" hidden="false" outlineLevel="0" max="19" min="19" style="2" width="11.29"/>
    <col collapsed="false" customWidth="false" hidden="false" outlineLevel="0" max="1024" min="20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44075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6.95</v>
      </c>
      <c r="D2" s="12"/>
      <c r="E2" s="13" t="n">
        <f aca="false">SUM(E27,E42,E52,E72,E29)</f>
        <v>60824725.619099</v>
      </c>
      <c r="F2" s="14"/>
      <c r="G2" s="15"/>
      <c r="H2" s="12"/>
      <c r="I2" s="12"/>
      <c r="J2" s="12"/>
      <c r="K2" s="13" t="n">
        <f aca="false">SUM(K27,K42,K52,K72,K29)</f>
        <v>60218418.4602216</v>
      </c>
      <c r="L2" s="16" t="n">
        <f aca="false">SUM(L52,L72,L42,L27,L29)</f>
        <v>1</v>
      </c>
      <c r="M2" s="17" t="n">
        <f aca="false">K2/$C$6</f>
        <v>6.88076984589278</v>
      </c>
      <c r="P2" s="18"/>
    </row>
    <row r="3" customFormat="false" ht="26.25" hidden="false" customHeight="false" outlineLevel="0" collapsed="false">
      <c r="A3" s="3"/>
      <c r="B3" s="3" t="s">
        <v>147</v>
      </c>
      <c r="C3" s="19" t="n">
        <v>8411697.82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P3" s="21"/>
    </row>
    <row r="4" customFormat="false" ht="15" hidden="false" customHeight="false" outlineLevel="0" collapsed="false">
      <c r="A4" s="3"/>
      <c r="B4" s="3" t="s">
        <v>150</v>
      </c>
      <c r="C4" s="19" t="n">
        <v>340000</v>
      </c>
      <c r="D4" s="20"/>
      <c r="E4" s="13" t="n">
        <f aca="false">SUM(E27,E72,E29)</f>
        <v>12165103.2669994</v>
      </c>
      <c r="F4" s="14"/>
      <c r="G4" s="15"/>
      <c r="H4" s="12"/>
      <c r="I4" s="12"/>
      <c r="J4" s="12"/>
      <c r="K4" s="13" t="n">
        <f aca="false">SUM(K27,K29,K72)</f>
        <v>12319738.8778172</v>
      </c>
      <c r="L4" s="12"/>
      <c r="M4" s="17" t="n">
        <f aca="false">K4/$C$6</f>
        <v>1.40769701276286</v>
      </c>
      <c r="P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SUM(D27,D29,D42,D52,D72)</f>
        <v>1.000007</v>
      </c>
      <c r="H5" s="12"/>
      <c r="I5" s="12"/>
      <c r="J5" s="12"/>
      <c r="K5" s="12"/>
      <c r="L5" s="12"/>
      <c r="M5" s="12"/>
      <c r="P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8751697.82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P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1" t="s">
        <v>165</v>
      </c>
      <c r="P8" s="32"/>
      <c r="S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0.010667</v>
      </c>
      <c r="E9" s="36" t="n">
        <f aca="false">'Sep 01'!$D9*$C$6*$C$2</f>
        <v>648812.806489283</v>
      </c>
      <c r="F9" s="36" t="n">
        <v>538.489778534923</v>
      </c>
      <c r="G9" s="37" t="n">
        <f aca="false">'Sep 01'!$E9/'Sep 01'!$F9</f>
        <v>1204.87487850655</v>
      </c>
      <c r="H9" s="34" t="n">
        <v>1174</v>
      </c>
      <c r="I9" s="34" t="n">
        <v>1205</v>
      </c>
      <c r="J9" s="38" t="n">
        <f aca="false">I9-H9</f>
        <v>31</v>
      </c>
      <c r="K9" s="39" t="n">
        <f aca="false">'Sep 01'!$F9*'Sep 01'!$I9</f>
        <v>648880.183134582</v>
      </c>
      <c r="L9" s="40" t="n">
        <f aca="false">'Sep 01'!$K9/$K$2</f>
        <v>0.0107754437882359</v>
      </c>
      <c r="M9" s="41"/>
      <c r="P9" s="43"/>
    </row>
    <row r="10" s="42" customFormat="true" ht="25.5" hidden="false" customHeight="true" outlineLevel="0" collapsed="false">
      <c r="A10" s="34" t="s">
        <v>166</v>
      </c>
      <c r="B10" s="34" t="s">
        <v>167</v>
      </c>
      <c r="C10" s="34" t="s">
        <v>168</v>
      </c>
      <c r="D10" s="35" t="n">
        <v>0.010667</v>
      </c>
      <c r="E10" s="36" t="n">
        <f aca="false">'Sep 01'!$D10*$C$6*$C$2</f>
        <v>648812.806489283</v>
      </c>
      <c r="F10" s="36" t="n">
        <v>619.930029154519</v>
      </c>
      <c r="G10" s="37" t="n">
        <f aca="false">'Sep 01'!$E10/'Sep 01'!$F10</f>
        <v>1046.59038274716</v>
      </c>
      <c r="H10" s="34" t="n">
        <v>1029</v>
      </c>
      <c r="I10" s="34" t="n">
        <v>1047</v>
      </c>
      <c r="J10" s="38" t="n">
        <f aca="false">I10-H10</f>
        <v>18</v>
      </c>
      <c r="K10" s="39" t="n">
        <f aca="false">'Sep 01'!$F10*'Sep 01'!$I10</f>
        <v>649066.740524781</v>
      </c>
      <c r="L10" s="40" t="n">
        <f aca="false">'Sep 01'!$K10/$K$2</f>
        <v>0.0107785418003552</v>
      </c>
      <c r="M10" s="41"/>
      <c r="P10" s="43"/>
    </row>
    <row r="11" s="42" customFormat="true" ht="12.75" hidden="false" customHeight="true" outlineLevel="0" collapsed="false">
      <c r="A11" s="34" t="s">
        <v>166</v>
      </c>
      <c r="B11" s="34" t="s">
        <v>138</v>
      </c>
      <c r="C11" s="34" t="s">
        <v>139</v>
      </c>
      <c r="D11" s="35" t="n">
        <v>0.010667</v>
      </c>
      <c r="E11" s="36" t="n">
        <f aca="false">'Sep 01'!$D11*$C$6*$C$2</f>
        <v>648812.806489283</v>
      </c>
      <c r="F11" s="36" t="n">
        <v>524.250358680057</v>
      </c>
      <c r="G11" s="37" t="n">
        <f aca="false">'Sep 01'!$E11/'Sep 01'!$F11</f>
        <v>1237.60107312629</v>
      </c>
      <c r="H11" s="34" t="n">
        <v>1394</v>
      </c>
      <c r="I11" s="34" t="n">
        <v>1238</v>
      </c>
      <c r="J11" s="38" t="n">
        <f aca="false">I11-H11</f>
        <v>-156</v>
      </c>
      <c r="K11" s="39" t="n">
        <f aca="false">'Sep 01'!$F11*'Sep 01'!$I11</f>
        <v>649021.944045911</v>
      </c>
      <c r="L11" s="40" t="n">
        <f aca="false">'Sep 01'!$K11/$K$2</f>
        <v>0.0107777979003988</v>
      </c>
      <c r="M11" s="41"/>
    </row>
    <row r="12" s="42" customFormat="true" ht="12.75" hidden="false" customHeight="true" outlineLevel="0" collapsed="false">
      <c r="A12" s="34" t="s">
        <v>166</v>
      </c>
      <c r="B12" s="34" t="s">
        <v>112</v>
      </c>
      <c r="C12" s="34" t="s">
        <v>113</v>
      </c>
      <c r="D12" s="35" t="n">
        <v>0.010667</v>
      </c>
      <c r="E12" s="36" t="n">
        <f aca="false">'Sep 01'!$D12*$C$6*$C$2</f>
        <v>648812.806489283</v>
      </c>
      <c r="F12" s="36" t="n">
        <v>79.6999353587589</v>
      </c>
      <c r="G12" s="37" t="n">
        <f aca="false">'Sep 01'!$E12/'Sep 01'!$F12</f>
        <v>8140.69426240732</v>
      </c>
      <c r="H12" s="34" t="n">
        <v>7735</v>
      </c>
      <c r="I12" s="34" t="n">
        <v>8141</v>
      </c>
      <c r="J12" s="38" t="n">
        <f aca="false">I12-H12</f>
        <v>406</v>
      </c>
      <c r="K12" s="39" t="n">
        <f aca="false">'Sep 01'!$F12*'Sep 01'!$I12</f>
        <v>648837.173755656</v>
      </c>
      <c r="L12" s="40" t="n">
        <f aca="false">'Sep 01'!$K12/$K$2</f>
        <v>0.0107747295652452</v>
      </c>
      <c r="M12" s="41"/>
    </row>
    <row r="13" s="44" customFormat="true" ht="12.75" hidden="false" customHeight="true" outlineLevel="0" collapsed="false">
      <c r="A13" s="34" t="s">
        <v>166</v>
      </c>
      <c r="B13" s="34" t="s">
        <v>169</v>
      </c>
      <c r="C13" s="34" t="s">
        <v>170</v>
      </c>
      <c r="D13" s="35" t="n">
        <v>0.010667</v>
      </c>
      <c r="E13" s="36" t="n">
        <f aca="false">'Sep 01'!$D13*$C$6*$C$2</f>
        <v>648812.806489283</v>
      </c>
      <c r="F13" s="36" t="n">
        <v>223.5</v>
      </c>
      <c r="G13" s="37" t="n">
        <f aca="false">'Sep 01'!$E13/'Sep 01'!$F13</f>
        <v>2902.96557713326</v>
      </c>
      <c r="H13" s="34" t="n">
        <v>2842</v>
      </c>
      <c r="I13" s="34" t="n">
        <v>2903</v>
      </c>
      <c r="J13" s="38" t="n">
        <f aca="false">I13-H13</f>
        <v>61</v>
      </c>
      <c r="K13" s="39" t="n">
        <f aca="false">'Sep 01'!$F13*'Sep 01'!$I13</f>
        <v>648820.5</v>
      </c>
      <c r="L13" s="40" t="n">
        <f aca="false">'Sep 01'!$K13/$K$2</f>
        <v>0.010774452677275</v>
      </c>
      <c r="M13" s="34"/>
      <c r="O13" s="42"/>
    </row>
    <row r="14" s="44" customFormat="true" ht="12.75" hidden="false" customHeight="true" outlineLevel="0" collapsed="false">
      <c r="A14" s="34" t="s">
        <v>166</v>
      </c>
      <c r="B14" s="34" t="s">
        <v>118</v>
      </c>
      <c r="C14" s="34" t="s">
        <v>119</v>
      </c>
      <c r="D14" s="35" t="n">
        <v>0.010667</v>
      </c>
      <c r="E14" s="36" t="n">
        <f aca="false">'Sep 01'!$D14*$C$6*$C$2</f>
        <v>648812.806489283</v>
      </c>
      <c r="F14" s="36" t="n">
        <v>241.940167949615</v>
      </c>
      <c r="G14" s="37" t="n">
        <f aca="false">'Sep 01'!$E14/'Sep 01'!$F14</f>
        <v>2681.70767999302</v>
      </c>
      <c r="H14" s="34" t="n">
        <v>2858</v>
      </c>
      <c r="I14" s="34" t="n">
        <v>2682</v>
      </c>
      <c r="J14" s="38" t="n">
        <f aca="false">I14-H14</f>
        <v>-176</v>
      </c>
      <c r="K14" s="39" t="n">
        <f aca="false">'Sep 01'!$F14*'Sep 01'!$I14</f>
        <v>648883.530440867</v>
      </c>
      <c r="L14" s="40" t="n">
        <f aca="false">'Sep 01'!$K14/$K$2</f>
        <v>0.0107754993743235</v>
      </c>
      <c r="M14" s="34"/>
      <c r="O14" s="42"/>
    </row>
    <row r="15" s="44" customFormat="true" ht="12.75" hidden="false" customHeight="true" outlineLevel="0" collapsed="false">
      <c r="A15" s="34" t="s">
        <v>166</v>
      </c>
      <c r="B15" s="34" t="s">
        <v>171</v>
      </c>
      <c r="C15" s="34" t="s">
        <v>172</v>
      </c>
      <c r="D15" s="35" t="n">
        <v>0.005333</v>
      </c>
      <c r="E15" s="36" t="n">
        <f aca="false">'Sep 01'!$D15*$C$6*$C$2</f>
        <v>324375.991094717</v>
      </c>
      <c r="F15" s="36" t="n">
        <v>64.2799737934047</v>
      </c>
      <c r="G15" s="37" t="n">
        <f aca="false">'Sep 01'!$E15/'Sep 01'!$F15</f>
        <v>5046.2993674711</v>
      </c>
      <c r="H15" s="34" t="n">
        <v>4579</v>
      </c>
      <c r="I15" s="34" t="n">
        <v>5046</v>
      </c>
      <c r="J15" s="38" t="n">
        <f aca="false">I15-H15</f>
        <v>467</v>
      </c>
      <c r="K15" s="39" t="n">
        <f aca="false">'Sep 01'!$F15*'Sep 01'!$I15</f>
        <v>324356.74776152</v>
      </c>
      <c r="L15" s="40" t="n">
        <f aca="false">'Sep 01'!$K15/$K$2</f>
        <v>0.00538633786896579</v>
      </c>
      <c r="M15" s="34"/>
      <c r="O15" s="42"/>
    </row>
    <row r="16" s="44" customFormat="true" ht="12.75" hidden="false" customHeight="true" outlineLevel="0" collapsed="false">
      <c r="A16" s="34" t="s">
        <v>166</v>
      </c>
      <c r="B16" s="34" t="s">
        <v>121</v>
      </c>
      <c r="C16" s="34" t="s">
        <v>122</v>
      </c>
      <c r="D16" s="35" t="n">
        <v>0.010667</v>
      </c>
      <c r="E16" s="36" t="n">
        <f aca="false">'Sep 01'!$D16*$C$6*$C$2</f>
        <v>648812.806489283</v>
      </c>
      <c r="F16" s="36" t="n">
        <v>402.700243309002</v>
      </c>
      <c r="G16" s="37" t="n">
        <f aca="false">'Sep 01'!$E16/'Sep 01'!$F16</f>
        <v>1611.15573499029</v>
      </c>
      <c r="H16" s="34" t="n">
        <v>2055</v>
      </c>
      <c r="I16" s="34" t="n">
        <v>1611</v>
      </c>
      <c r="J16" s="38" t="n">
        <f aca="false">I16-H16</f>
        <v>-444</v>
      </c>
      <c r="K16" s="39" t="n">
        <f aca="false">'Sep 01'!$F16*'Sep 01'!$I16</f>
        <v>648750.091970802</v>
      </c>
      <c r="L16" s="40" t="n">
        <f aca="false">'Sep 01'!$K16/$K$2</f>
        <v>0.010773283466409</v>
      </c>
      <c r="M16" s="34"/>
      <c r="O16" s="42"/>
    </row>
    <row r="17" s="44" customFormat="true" ht="12.75" hidden="false" customHeight="true" outlineLevel="0" collapsed="false">
      <c r="A17" s="34" t="s">
        <v>166</v>
      </c>
      <c r="B17" s="34" t="s">
        <v>109</v>
      </c>
      <c r="C17" s="34" t="s">
        <v>110</v>
      </c>
      <c r="D17" s="35" t="n">
        <v>0.010667</v>
      </c>
      <c r="E17" s="36" t="n">
        <f aca="false">'Sep 01'!$D17*$C$6*$C$2</f>
        <v>648812.806489283</v>
      </c>
      <c r="F17" s="36" t="n">
        <v>3481.98895027624</v>
      </c>
      <c r="G17" s="37" t="n">
        <f aca="false">'Sep 01'!$E17/'Sep 01'!$F17</f>
        <v>186.333964798427</v>
      </c>
      <c r="H17" s="34" t="n">
        <v>181</v>
      </c>
      <c r="I17" s="34" t="n">
        <v>186</v>
      </c>
      <c r="J17" s="38" t="n">
        <f aca="false">I17-H17</f>
        <v>5</v>
      </c>
      <c r="K17" s="39" t="n">
        <f aca="false">'Sep 01'!$F17*'Sep 01'!$I17</f>
        <v>647649.944751381</v>
      </c>
      <c r="L17" s="40" t="n">
        <f aca="false">'Sep 01'!$K17/$K$2</f>
        <v>0.0107550141852231</v>
      </c>
      <c r="M17" s="34"/>
      <c r="O17" s="42"/>
    </row>
    <row r="18" s="44" customFormat="true" ht="12.75" hidden="false" customHeight="true" outlineLevel="0" collapsed="false">
      <c r="A18" s="34" t="s">
        <v>166</v>
      </c>
      <c r="B18" s="34" t="s">
        <v>96</v>
      </c>
      <c r="C18" s="34" t="s">
        <v>97</v>
      </c>
      <c r="D18" s="35" t="n">
        <v>0.010667</v>
      </c>
      <c r="E18" s="36" t="n">
        <f aca="false">'Sep 01'!$D18*$C$6*$C$2</f>
        <v>648812.806489283</v>
      </c>
      <c r="F18" s="36" t="n">
        <v>204.350016572754</v>
      </c>
      <c r="G18" s="37" t="n">
        <f aca="false">'Sep 01'!$E18/'Sep 01'!$F18</f>
        <v>3175.0073592888</v>
      </c>
      <c r="H18" s="34" t="n">
        <v>3017</v>
      </c>
      <c r="I18" s="34" t="n">
        <v>3175</v>
      </c>
      <c r="J18" s="38" t="n">
        <f aca="false">I18-H18</f>
        <v>158</v>
      </c>
      <c r="K18" s="39" t="n">
        <f aca="false">'Sep 01'!$F18*'Sep 01'!$I18</f>
        <v>648811.302618494</v>
      </c>
      <c r="L18" s="40" t="n">
        <f aca="false">'Sep 01'!$K18/$K$2</f>
        <v>0.0107742999435809</v>
      </c>
      <c r="M18" s="34"/>
      <c r="O18" s="42"/>
    </row>
    <row r="19" s="44" customFormat="true" ht="12.75" hidden="false" customHeight="true" outlineLevel="0" collapsed="false">
      <c r="A19" s="34" t="s">
        <v>166</v>
      </c>
      <c r="B19" s="34" t="s">
        <v>124</v>
      </c>
      <c r="C19" s="34" t="s">
        <v>125</v>
      </c>
      <c r="D19" s="35" t="n">
        <v>0.010667</v>
      </c>
      <c r="E19" s="36" t="n">
        <f aca="false">'Sep 01'!$D19*$C$6*$C$2</f>
        <v>648812.806489283</v>
      </c>
      <c r="F19" s="36" t="n">
        <v>283.959982409851</v>
      </c>
      <c r="G19" s="37" t="n">
        <f aca="false">'Sep 01'!$E19/'Sep 01'!$F19</f>
        <v>2284.87409029638</v>
      </c>
      <c r="H19" s="34" t="n">
        <v>2274</v>
      </c>
      <c r="I19" s="34" t="n">
        <v>2285</v>
      </c>
      <c r="J19" s="38" t="n">
        <f aca="false">I19-H19</f>
        <v>11</v>
      </c>
      <c r="K19" s="39" t="n">
        <f aca="false">'Sep 01'!$F19*'Sep 01'!$I19</f>
        <v>648848.55980651</v>
      </c>
      <c r="L19" s="40" t="n">
        <f aca="false">'Sep 01'!$K19/$K$2</f>
        <v>0.0107749186444529</v>
      </c>
      <c r="M19" s="34"/>
      <c r="O19" s="42"/>
    </row>
    <row r="20" s="44" customFormat="true" ht="12.75" hidden="false" customHeight="true" outlineLevel="0" collapsed="false">
      <c r="A20" s="34" t="s">
        <v>166</v>
      </c>
      <c r="B20" s="34" t="s">
        <v>173</v>
      </c>
      <c r="C20" s="34" t="s">
        <v>174</v>
      </c>
      <c r="D20" s="35" t="n">
        <v>0.005333</v>
      </c>
      <c r="E20" s="36" t="n">
        <f aca="false">'Sep 01'!$D20*$C$6*$C$2</f>
        <v>324375.991094717</v>
      </c>
      <c r="F20" s="36" t="n">
        <v>307.619842829077</v>
      </c>
      <c r="G20" s="37" t="n">
        <f aca="false">'Sep 01'!$E20/'Sep 01'!$F20</f>
        <v>1054.47031020996</v>
      </c>
      <c r="H20" s="34" t="n">
        <v>1018</v>
      </c>
      <c r="I20" s="34" t="n">
        <v>1054</v>
      </c>
      <c r="J20" s="38" t="n">
        <f aca="false">I20-H20</f>
        <v>36</v>
      </c>
      <c r="K20" s="39" t="n">
        <f aca="false">'Sep 01'!$F20*'Sep 01'!$I20</f>
        <v>324231.314341847</v>
      </c>
      <c r="L20" s="40" t="n">
        <f aca="false">'Sep 01'!$K20/$K$2</f>
        <v>0.00538425489463866</v>
      </c>
      <c r="M20" s="34"/>
      <c r="O20" s="42"/>
    </row>
    <row r="21" s="44" customFormat="true" ht="12.75" hidden="false" customHeight="true" outlineLevel="0" collapsed="false">
      <c r="A21" s="34" t="s">
        <v>166</v>
      </c>
      <c r="B21" s="34" t="s">
        <v>175</v>
      </c>
      <c r="C21" s="34" t="s">
        <v>176</v>
      </c>
      <c r="D21" s="35" t="n">
        <v>0.010667</v>
      </c>
      <c r="E21" s="36" t="n">
        <f aca="false">'Sep 01'!$D21*$C$6*$C$2</f>
        <v>648812.806489283</v>
      </c>
      <c r="F21" s="36" t="n">
        <v>219.29992917847</v>
      </c>
      <c r="G21" s="37" t="n">
        <f aca="false">'Sep 01'!$E21/'Sep 01'!$F21</f>
        <v>2958.56368453848</v>
      </c>
      <c r="H21" s="34" t="n">
        <v>2824</v>
      </c>
      <c r="I21" s="34" t="n">
        <v>2959</v>
      </c>
      <c r="J21" s="38" t="n">
        <f aca="false">I21-H21</f>
        <v>135</v>
      </c>
      <c r="K21" s="39" t="n">
        <f aca="false">'Sep 01'!$F21*'Sep 01'!$I21</f>
        <v>648908.490439093</v>
      </c>
      <c r="L21" s="40" t="n">
        <f aca="false">'Sep 01'!$K21/$K$2</f>
        <v>0.0107759138654188</v>
      </c>
      <c r="M21" s="34"/>
      <c r="O21" s="42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0.010667</v>
      </c>
      <c r="E22" s="36" t="n">
        <f aca="false">'Sep 01'!$D22*$C$6*$C$2</f>
        <v>648812.806489283</v>
      </c>
      <c r="F22" s="36" t="n">
        <v>91.7999446596569</v>
      </c>
      <c r="G22" s="37" t="n">
        <f aca="false">'Sep 01'!$E22/'Sep 01'!$F22</f>
        <v>7067.68189125516</v>
      </c>
      <c r="H22" s="34" t="n">
        <v>7228</v>
      </c>
      <c r="I22" s="34" t="n">
        <v>7068</v>
      </c>
      <c r="J22" s="38" t="n">
        <f aca="false">I22-H22</f>
        <v>-160</v>
      </c>
      <c r="K22" s="39" t="n">
        <f aca="false">'Sep 01'!$F22*'Sep 01'!$I22</f>
        <v>648842.008854455</v>
      </c>
      <c r="L22" s="40" t="n">
        <f aca="false">'Sep 01'!$K22/$K$2</f>
        <v>0.0107748098579351</v>
      </c>
      <c r="M22" s="34"/>
      <c r="O22" s="42"/>
    </row>
    <row r="23" s="44" customFormat="true" ht="12.75" hidden="false" customHeight="true" outlineLevel="0" collapsed="false">
      <c r="A23" s="34" t="s">
        <v>166</v>
      </c>
      <c r="B23" s="34" t="s">
        <v>177</v>
      </c>
      <c r="C23" s="34" t="s">
        <v>178</v>
      </c>
      <c r="D23" s="35" t="n">
        <v>0.010667</v>
      </c>
      <c r="E23" s="36" t="n">
        <f aca="false">'Sep 01'!$D23*$C$6*$C$2</f>
        <v>648812.806489283</v>
      </c>
      <c r="F23" s="36" t="n">
        <v>54.779998246998</v>
      </c>
      <c r="G23" s="37" t="n">
        <f aca="false">'Sep 01'!$E23/'Sep 01'!$F23</f>
        <v>11843.972750124</v>
      </c>
      <c r="H23" s="34" t="n">
        <v>11409</v>
      </c>
      <c r="I23" s="34" t="n">
        <v>11844</v>
      </c>
      <c r="J23" s="38" t="n">
        <f aca="false">I23-H23</f>
        <v>435</v>
      </c>
      <c r="K23" s="39" t="n">
        <f aca="false">'Sep 01'!$F23*'Sep 01'!$I23</f>
        <v>648814.299237444</v>
      </c>
      <c r="L23" s="40" t="n">
        <f aca="false">'Sep 01'!$K23/$K$2</f>
        <v>0.0107743497060792</v>
      </c>
      <c r="M23" s="34"/>
      <c r="O23" s="42"/>
    </row>
    <row r="24" s="44" customFormat="true" ht="12.75" hidden="false" customHeight="true" outlineLevel="0" collapsed="false">
      <c r="A24" s="34" t="s">
        <v>166</v>
      </c>
      <c r="B24" s="34" t="s">
        <v>179</v>
      </c>
      <c r="C24" s="34" t="s">
        <v>180</v>
      </c>
      <c r="D24" s="35" t="n">
        <v>0.010667</v>
      </c>
      <c r="E24" s="36" t="n">
        <f aca="false">'Sep 01'!$D24*$C$6*$C$2</f>
        <v>648812.806489283</v>
      </c>
      <c r="F24" s="36" t="n">
        <v>131.7</v>
      </c>
      <c r="G24" s="37" t="n">
        <f aca="false">'Sep 01'!$E24/'Sep 01'!$F24</f>
        <v>4926.44499991863</v>
      </c>
      <c r="H24" s="34" t="n">
        <v>4860</v>
      </c>
      <c r="I24" s="34" t="n">
        <v>4926</v>
      </c>
      <c r="J24" s="38" t="n">
        <f aca="false">I24-H24</f>
        <v>66</v>
      </c>
      <c r="K24" s="39" t="n">
        <f aca="false">'Sep 01'!$F24*'Sep 01'!$I24</f>
        <v>648754.2</v>
      </c>
      <c r="L24" s="40" t="n">
        <f aca="false">'Sep 01'!$K24/$K$2</f>
        <v>0.0107733516852248</v>
      </c>
      <c r="M24" s="34"/>
      <c r="O24" s="42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38"/>
      <c r="K25" s="39"/>
      <c r="L25" s="40"/>
      <c r="M25" s="34"/>
      <c r="O25" s="42"/>
    </row>
    <row r="26" s="44" customFormat="true" ht="12.75" hidden="false" customHeight="true" outlineLevel="0" collapsed="false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6"/>
      <c r="M26" s="34"/>
      <c r="O26" s="42"/>
    </row>
    <row r="27" s="53" customFormat="true" ht="12.75" hidden="false" customHeight="true" outlineLevel="0" collapsed="false">
      <c r="A27" s="47" t="s">
        <v>181</v>
      </c>
      <c r="B27" s="47"/>
      <c r="C27" s="47"/>
      <c r="D27" s="48" t="n">
        <f aca="false">SUM(D9:D26)</f>
        <v>0.160004</v>
      </c>
      <c r="E27" s="49" t="n">
        <f aca="false">'Sep 01'!$D27*$C$6*$C$2</f>
        <v>9732131.2730394</v>
      </c>
      <c r="F27" s="50"/>
      <c r="G27" s="50"/>
      <c r="H27" s="47"/>
      <c r="I27" s="47"/>
      <c r="J27" s="51"/>
      <c r="K27" s="49" t="n">
        <f aca="false">SUM(K9:K26)</f>
        <v>9731477.03168334</v>
      </c>
      <c r="L27" s="52" t="n">
        <f aca="false">'Sep 01'!$K27/$K$2</f>
        <v>0.161602999223762</v>
      </c>
      <c r="M27" s="47"/>
      <c r="O27" s="42"/>
    </row>
    <row r="28" s="44" customFormat="true" ht="12.75" hidden="false" customHeight="true" outlineLevel="0" collapsed="false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0"/>
      <c r="M28" s="34"/>
      <c r="O28" s="42"/>
    </row>
    <row r="29" s="42" customFormat="true" ht="12.75" hidden="false" customHeight="true" outlineLevel="0" collapsed="false">
      <c r="A29" s="54"/>
      <c r="B29" s="47" t="s">
        <v>127</v>
      </c>
      <c r="C29" s="54" t="s">
        <v>128</v>
      </c>
      <c r="D29" s="55" t="n">
        <v>0.025</v>
      </c>
      <c r="E29" s="56" t="n">
        <f aca="false">'Sep 01'!$D29*$C$6*$C$2</f>
        <v>1520607.496225</v>
      </c>
      <c r="F29" s="50" t="n">
        <v>18.980002073667</v>
      </c>
      <c r="G29" s="57" t="n">
        <f aca="false">'Sep 01'!$E29/'Sep 01'!$F29</f>
        <v>80116.2976865373</v>
      </c>
      <c r="H29" s="54" t="n">
        <v>77158</v>
      </c>
      <c r="I29" s="54" t="n">
        <v>80116</v>
      </c>
      <c r="J29" s="58" t="n">
        <f aca="false">I29-H29</f>
        <v>2958</v>
      </c>
      <c r="K29" s="59" t="n">
        <f aca="false">'Sep 01'!$F29*'Sep 01'!$I29</f>
        <v>1520601.84613391</v>
      </c>
      <c r="L29" s="52" t="n">
        <f aca="false">'Sep 01'!$K29/$K$2</f>
        <v>0.0252514410875531</v>
      </c>
      <c r="M29" s="47"/>
      <c r="Q29" s="43"/>
    </row>
    <row r="30" s="42" customFormat="true" ht="12.75" hidden="false" customHeight="true" outlineLevel="0" collapsed="false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9"/>
      <c r="L30" s="40"/>
      <c r="M30" s="34"/>
      <c r="Q30" s="43"/>
    </row>
    <row r="31" customFormat="false" ht="26.25" hidden="false" customHeight="false" outlineLevel="0" collapsed="false">
      <c r="A31" s="34" t="s">
        <v>182</v>
      </c>
      <c r="B31" s="60" t="s">
        <v>80</v>
      </c>
      <c r="C31" s="61" t="s">
        <v>81</v>
      </c>
      <c r="D31" s="35" t="n">
        <v>0.03</v>
      </c>
      <c r="E31" s="36" t="n">
        <f aca="false">'Sep 01'!$D31*$C$6*$C$2</f>
        <v>1824728.99547</v>
      </c>
      <c r="F31" s="36" t="n">
        <v>159046.909090909</v>
      </c>
      <c r="G31" s="37" t="n">
        <f aca="false">'Sep 01'!$E31/'Sep 01'!$F31</f>
        <v>11.4728981902252</v>
      </c>
      <c r="H31" s="34" t="n">
        <v>11</v>
      </c>
      <c r="I31" s="34" t="n">
        <v>11</v>
      </c>
      <c r="J31" s="38" t="n">
        <f aca="false">I31-H31</f>
        <v>0</v>
      </c>
      <c r="K31" s="39" t="n">
        <f aca="false">'Sep 01'!$F31*'Sep 01'!$I31</f>
        <v>1749516</v>
      </c>
      <c r="L31" s="40" t="n">
        <f aca="false">'Sep 01'!$K31/$K$2</f>
        <v>0.0290528387283315</v>
      </c>
      <c r="M31" s="62"/>
      <c r="O31" s="42"/>
    </row>
    <row r="32" customFormat="false" ht="26.25" hidden="false" customHeight="false" outlineLevel="0" collapsed="false">
      <c r="A32" s="34" t="s">
        <v>182</v>
      </c>
      <c r="B32" s="60" t="s">
        <v>93</v>
      </c>
      <c r="C32" s="61" t="s">
        <v>94</v>
      </c>
      <c r="D32" s="35" t="n">
        <v>0.03</v>
      </c>
      <c r="E32" s="36" t="n">
        <f aca="false">'Sep 01'!$D32*$C$6*$C$2</f>
        <v>1824728.99547</v>
      </c>
      <c r="F32" s="36" t="n">
        <v>218573.25</v>
      </c>
      <c r="G32" s="37" t="n">
        <f aca="false">'Sep 01'!$E32/'Sep 01'!$F32</f>
        <v>8.34836374290999</v>
      </c>
      <c r="H32" s="34" t="n">
        <v>8</v>
      </c>
      <c r="I32" s="34" t="n">
        <v>8</v>
      </c>
      <c r="J32" s="38" t="n">
        <f aca="false">I32-H32</f>
        <v>0</v>
      </c>
      <c r="K32" s="39" t="n">
        <f aca="false">'Sep 01'!$F32*'Sep 01'!$I32</f>
        <v>1748586</v>
      </c>
      <c r="L32" s="40" t="n">
        <f aca="false">'Sep 01'!$K32/$K$2</f>
        <v>0.0290373949484419</v>
      </c>
      <c r="M32" s="62"/>
      <c r="O32" s="42"/>
    </row>
    <row r="33" customFormat="false" ht="26.25" hidden="false" customHeight="false" outlineLevel="0" collapsed="false">
      <c r="A33" s="34" t="s">
        <v>182</v>
      </c>
      <c r="B33" s="60" t="s">
        <v>90</v>
      </c>
      <c r="C33" s="61" t="s">
        <v>91</v>
      </c>
      <c r="D33" s="35" t="n">
        <v>0.03</v>
      </c>
      <c r="E33" s="36" t="n">
        <f aca="false">'Sep 01'!$D33*$C$6*$C$2</f>
        <v>1824728.99547</v>
      </c>
      <c r="F33" s="36" t="n">
        <v>174916.9</v>
      </c>
      <c r="G33" s="37" t="n">
        <f aca="false">'Sep 01'!$E33/'Sep 01'!$F33</f>
        <v>10.4319765298265</v>
      </c>
      <c r="H33" s="34" t="n">
        <v>10</v>
      </c>
      <c r="I33" s="34" t="n">
        <v>10</v>
      </c>
      <c r="J33" s="38" t="n">
        <f aca="false">I33-H33</f>
        <v>0</v>
      </c>
      <c r="K33" s="39" t="n">
        <f aca="false">'Sep 01'!$F33*'Sep 01'!$I33</f>
        <v>1749169</v>
      </c>
      <c r="L33" s="40" t="n">
        <f aca="false">'Sep 01'!$K33/$K$2</f>
        <v>0.0290470763717491</v>
      </c>
      <c r="M33" s="62"/>
      <c r="O33" s="42"/>
    </row>
    <row r="34" customFormat="false" ht="26.25" hidden="false" customHeight="false" outlineLevel="0" collapsed="false">
      <c r="A34" s="34" t="s">
        <v>182</v>
      </c>
      <c r="B34" s="60" t="s">
        <v>68</v>
      </c>
      <c r="C34" s="61" t="s">
        <v>69</v>
      </c>
      <c r="D34" s="35" t="n">
        <v>0.03</v>
      </c>
      <c r="E34" s="36" t="n">
        <f aca="false">'Sep 01'!$D34*$C$6*$C$2</f>
        <v>1824728.99547</v>
      </c>
      <c r="F34" s="36" t="n">
        <v>125992.214285714</v>
      </c>
      <c r="G34" s="37" t="n">
        <f aca="false">'Sep 01'!$E34/'Sep 01'!$F34</f>
        <v>14.4828710711603</v>
      </c>
      <c r="H34" s="34" t="n">
        <v>14</v>
      </c>
      <c r="I34" s="34" t="n">
        <v>14</v>
      </c>
      <c r="J34" s="38" t="n">
        <f aca="false">I34-H34</f>
        <v>0</v>
      </c>
      <c r="K34" s="39" t="n">
        <f aca="false">'Sep 01'!$F34*'Sep 01'!$I34</f>
        <v>1763891</v>
      </c>
      <c r="L34" s="40" t="n">
        <f aca="false">'Sep 01'!$K34/$K$2</f>
        <v>0.029291553068023</v>
      </c>
      <c r="M34" s="62"/>
      <c r="O34" s="42"/>
    </row>
    <row r="35" customFormat="false" ht="26.25" hidden="false" customHeight="false" outlineLevel="0" collapsed="false">
      <c r="A35" s="34" t="s">
        <v>182</v>
      </c>
      <c r="B35" s="60" t="s">
        <v>83</v>
      </c>
      <c r="C35" s="61" t="s">
        <v>84</v>
      </c>
      <c r="D35" s="35" t="n">
        <v>0.03</v>
      </c>
      <c r="E35" s="36" t="n">
        <f aca="false">'Sep 01'!$D35*$C$6*$C$2</f>
        <v>1824728.99547</v>
      </c>
      <c r="F35" s="36" t="n">
        <v>139113.75</v>
      </c>
      <c r="G35" s="37" t="n">
        <f aca="false">'Sep 01'!$E35/'Sep 01'!$F35</f>
        <v>13.1168126477074</v>
      </c>
      <c r="H35" s="34" t="n">
        <v>12</v>
      </c>
      <c r="I35" s="34" t="n">
        <v>13</v>
      </c>
      <c r="J35" s="38" t="n">
        <f aca="false">I35-H35</f>
        <v>1</v>
      </c>
      <c r="K35" s="39" t="n">
        <f aca="false">'Sep 01'!$F35*'Sep 01'!$I35</f>
        <v>1808478.75</v>
      </c>
      <c r="L35" s="40" t="n">
        <f aca="false">'Sep 01'!$K35/$K$2</f>
        <v>0.0300319868279939</v>
      </c>
      <c r="M35" s="62"/>
      <c r="N35" s="63"/>
      <c r="O35" s="42"/>
    </row>
    <row r="36" customFormat="false" ht="26.25" hidden="false" customHeight="false" outlineLevel="0" collapsed="false">
      <c r="A36" s="34" t="s">
        <v>182</v>
      </c>
      <c r="B36" s="60" t="s">
        <v>60</v>
      </c>
      <c r="C36" s="61" t="s">
        <v>61</v>
      </c>
      <c r="D36" s="35" t="n">
        <v>0.03</v>
      </c>
      <c r="E36" s="36" t="n">
        <f aca="false">'Sep 01'!$D36*$C$6*$C$2</f>
        <v>1824728.99547</v>
      </c>
      <c r="F36" s="36" t="n">
        <v>220942.25</v>
      </c>
      <c r="G36" s="37" t="n">
        <f aca="false">'Sep 01'!$E36/'Sep 01'!$F36</f>
        <v>8.25885042571079</v>
      </c>
      <c r="H36" s="34" t="n">
        <v>8</v>
      </c>
      <c r="I36" s="34" t="n">
        <v>8</v>
      </c>
      <c r="J36" s="38" t="n">
        <f aca="false">I36-H36</f>
        <v>0</v>
      </c>
      <c r="K36" s="39" t="n">
        <f aca="false">'Sep 01'!$F36*'Sep 01'!$I36</f>
        <v>1767538</v>
      </c>
      <c r="L36" s="40" t="n">
        <f aca="false">'Sep 01'!$K36/$K$2</f>
        <v>0.0293521159338912</v>
      </c>
      <c r="M36" s="62"/>
      <c r="O36" s="42"/>
    </row>
    <row r="37" s="42" customFormat="true" ht="25.5" hidden="false" customHeight="true" outlineLevel="0" collapsed="false">
      <c r="A37" s="34" t="s">
        <v>183</v>
      </c>
      <c r="B37" s="34" t="s">
        <v>184</v>
      </c>
      <c r="C37" s="34" t="s">
        <v>28</v>
      </c>
      <c r="D37" s="35" t="n">
        <v>0.03</v>
      </c>
      <c r="E37" s="36" t="n">
        <f aca="false">'Sep 01'!$D37*$C$6*$C$2</f>
        <v>1824728.99547</v>
      </c>
      <c r="F37" s="36" t="n">
        <v>94493.1111111111</v>
      </c>
      <c r="G37" s="37" t="n">
        <f aca="false">'Sep 01'!$E37/'Sep 01'!$F37</f>
        <v>19.3107092571475</v>
      </c>
      <c r="H37" s="34" t="n">
        <v>18</v>
      </c>
      <c r="I37" s="34" t="n">
        <v>19</v>
      </c>
      <c r="J37" s="38" t="n">
        <f aca="false">I37-H37</f>
        <v>1</v>
      </c>
      <c r="K37" s="39" t="n">
        <f aca="false">'Sep 01'!$F37*'Sep 01'!$I37</f>
        <v>1795369.11111111</v>
      </c>
      <c r="L37" s="40" t="n">
        <f aca="false">'Sep 01'!$K37/$K$2</f>
        <v>0.029814285346884</v>
      </c>
      <c r="M37" s="41"/>
      <c r="N37" s="2"/>
      <c r="Q37" s="43"/>
    </row>
    <row r="38" s="42" customFormat="true" ht="25.5" hidden="false" customHeight="true" outlineLevel="0" collapsed="false">
      <c r="A38" s="34" t="s">
        <v>183</v>
      </c>
      <c r="B38" s="34" t="s">
        <v>52</v>
      </c>
      <c r="C38" s="34" t="s">
        <v>53</v>
      </c>
      <c r="D38" s="35" t="n">
        <v>0.03</v>
      </c>
      <c r="E38" s="36" t="n">
        <f aca="false">'Sep 01'!$D38*$C$6*$C$2</f>
        <v>1824728.99547</v>
      </c>
      <c r="F38" s="36" t="n">
        <v>116069.333333333</v>
      </c>
      <c r="G38" s="37" t="n">
        <f aca="false">'Sep 01'!$E38/'Sep 01'!$F38</f>
        <v>15.7210258994912</v>
      </c>
      <c r="H38" s="34" t="n">
        <v>15</v>
      </c>
      <c r="I38" s="34" t="n">
        <v>16</v>
      </c>
      <c r="J38" s="38" t="n">
        <f aca="false">I38-H38</f>
        <v>1</v>
      </c>
      <c r="K38" s="39" t="n">
        <f aca="false">'Sep 01'!$F38*'Sep 01'!$I38</f>
        <v>1857109.33333333</v>
      </c>
      <c r="L38" s="40" t="n">
        <f aca="false">'Sep 01'!$K38/$K$2</f>
        <v>0.0308395567472447</v>
      </c>
      <c r="M38" s="41"/>
      <c r="N38" s="2"/>
    </row>
    <row r="39" s="42" customFormat="true" ht="25.5" hidden="false" customHeight="true" outlineLevel="0" collapsed="false">
      <c r="A39" s="34" t="s">
        <v>183</v>
      </c>
      <c r="B39" s="34" t="s">
        <v>185</v>
      </c>
      <c r="C39" s="34" t="s">
        <v>64</v>
      </c>
      <c r="D39" s="35" t="n">
        <v>0.03</v>
      </c>
      <c r="E39" s="36" t="n">
        <f aca="false">'Sep 01'!$D39*$C$6*$C$2</f>
        <v>1824728.99547</v>
      </c>
      <c r="F39" s="36" t="n">
        <v>111405.75</v>
      </c>
      <c r="G39" s="37" t="n">
        <f aca="false">'Sep 01'!$E39/'Sep 01'!$F39</f>
        <v>16.3791276075966</v>
      </c>
      <c r="H39" s="34" t="n">
        <v>16</v>
      </c>
      <c r="I39" s="34" t="n">
        <v>16</v>
      </c>
      <c r="J39" s="38" t="n">
        <f aca="false">I39-H39</f>
        <v>0</v>
      </c>
      <c r="K39" s="39" t="n">
        <f aca="false">'Sep 01'!$F39*'Sep 01'!$I39</f>
        <v>1782492</v>
      </c>
      <c r="L39" s="40" t="n">
        <f aca="false">'Sep 01'!$K39/$K$2</f>
        <v>0.0296004452720302</v>
      </c>
      <c r="M39" s="41"/>
      <c r="N39" s="2"/>
    </row>
    <row r="40" s="42" customFormat="true" ht="25.5" hidden="false" customHeight="false" outlineLevel="0" collapsed="false">
      <c r="A40" s="34" t="s">
        <v>183</v>
      </c>
      <c r="B40" s="34" t="s">
        <v>76</v>
      </c>
      <c r="C40" s="34" t="s">
        <v>77</v>
      </c>
      <c r="D40" s="35" t="n">
        <v>0.03</v>
      </c>
      <c r="E40" s="36" t="n">
        <f aca="false">'Sep 01'!$D40*$C$6*$C$2</f>
        <v>1824728.99547</v>
      </c>
      <c r="F40" s="36" t="n">
        <v>135208.692307692</v>
      </c>
      <c r="G40" s="37" t="n">
        <f aca="false">'Sep 01'!$E40/'Sep 01'!$F40</f>
        <v>13.4956485735214</v>
      </c>
      <c r="H40" s="34" t="n">
        <v>13</v>
      </c>
      <c r="I40" s="34" t="n">
        <v>14</v>
      </c>
      <c r="J40" s="38" t="n">
        <f aca="false">I40-H40</f>
        <v>1</v>
      </c>
      <c r="K40" s="39" t="n">
        <f aca="false">'Sep 01'!$F40*'Sep 01'!$I40</f>
        <v>1892921.69230769</v>
      </c>
      <c r="L40" s="40" t="n">
        <f aca="false">'Sep 01'!$K40/$K$2</f>
        <v>0.0314342644777045</v>
      </c>
      <c r="M40" s="41"/>
      <c r="N40" s="2"/>
    </row>
    <row r="41" s="65" customFormat="true" ht="12.75" hidden="false" customHeight="false" outlineLevel="0" collapsed="false">
      <c r="A41" s="34"/>
      <c r="B41" s="61"/>
      <c r="C41" s="61"/>
      <c r="D41" s="35"/>
      <c r="E41" s="64"/>
      <c r="F41" s="36"/>
      <c r="G41" s="37"/>
      <c r="H41" s="34"/>
      <c r="I41" s="34"/>
      <c r="J41" s="45"/>
      <c r="K41" s="36"/>
      <c r="L41" s="46"/>
      <c r="M41" s="62"/>
      <c r="O41" s="42"/>
    </row>
    <row r="42" s="15" customFormat="true" ht="12.75" hidden="false" customHeight="false" outlineLevel="0" collapsed="false">
      <c r="A42" s="47" t="s">
        <v>186</v>
      </c>
      <c r="B42" s="66"/>
      <c r="C42" s="66"/>
      <c r="D42" s="55" t="n">
        <f aca="false">SUBTOTAL(9,D31:D41)</f>
        <v>0.3</v>
      </c>
      <c r="E42" s="67" t="n">
        <f aca="false">'Sep 01'!$D42*$C$6*$C$2</f>
        <v>18247289.9547</v>
      </c>
      <c r="F42" s="68"/>
      <c r="G42" s="69"/>
      <c r="H42" s="54"/>
      <c r="I42" s="54"/>
      <c r="J42" s="58"/>
      <c r="K42" s="67" t="n">
        <f aca="false">SUM(K31:K41)</f>
        <v>17915070.8867521</v>
      </c>
      <c r="L42" s="70" t="n">
        <f aca="false">'Sep 01'!$K42/$K$2</f>
        <v>0.297501517722294</v>
      </c>
      <c r="M42" s="71"/>
      <c r="O42" s="42"/>
    </row>
    <row r="43" s="65" customFormat="true" ht="12.75" hidden="false" customHeight="false" outlineLevel="0" collapsed="false">
      <c r="A43" s="34"/>
      <c r="B43" s="61"/>
      <c r="C43" s="61"/>
      <c r="D43" s="35"/>
      <c r="E43" s="64"/>
      <c r="F43" s="36"/>
      <c r="G43" s="37"/>
      <c r="H43" s="34"/>
      <c r="I43" s="34"/>
      <c r="J43" s="45"/>
      <c r="K43" s="36"/>
      <c r="L43" s="40"/>
      <c r="M43" s="62"/>
      <c r="O43" s="42"/>
    </row>
    <row r="44" customFormat="false" ht="24.75" hidden="false" customHeight="true" outlineLevel="0" collapsed="false">
      <c r="A44" s="34" t="s">
        <v>182</v>
      </c>
      <c r="B44" s="61" t="s">
        <v>187</v>
      </c>
      <c r="C44" s="61" t="s">
        <v>44</v>
      </c>
      <c r="D44" s="35" t="n">
        <v>0.071429</v>
      </c>
      <c r="E44" s="36" t="n">
        <f aca="false">'Sep 01'!$D44*$C$6*$C$2</f>
        <v>4344618.91391422</v>
      </c>
      <c r="F44" s="36" t="n">
        <v>416356.2</v>
      </c>
      <c r="G44" s="37" t="n">
        <f aca="false">'Sep 01'!$E44/'Sep 01'!$F44</f>
        <v>10.4348606167369</v>
      </c>
      <c r="H44" s="34" t="n">
        <v>10</v>
      </c>
      <c r="I44" s="34" t="n">
        <v>10</v>
      </c>
      <c r="J44" s="38" t="n">
        <f aca="false">I44-H44</f>
        <v>0</v>
      </c>
      <c r="K44" s="39" t="n">
        <f aca="false">'Sep 01'!$F44*'Sep 01'!$I44</f>
        <v>4163562</v>
      </c>
      <c r="L44" s="40" t="n">
        <f aca="false">'Sep 01'!$K44/$K$2</f>
        <v>0.0691410054674605</v>
      </c>
      <c r="M44" s="62"/>
      <c r="O44" s="42"/>
    </row>
    <row r="45" s="42" customFormat="true" ht="25.5" hidden="false" customHeight="false" outlineLevel="0" collapsed="false">
      <c r="A45" s="34" t="s">
        <v>183</v>
      </c>
      <c r="B45" s="34" t="s">
        <v>188</v>
      </c>
      <c r="C45" s="34" t="s">
        <v>25</v>
      </c>
      <c r="D45" s="35" t="n">
        <v>0.071429</v>
      </c>
      <c r="E45" s="36" t="n">
        <f aca="false">'Sep 01'!$D45*$C$6*$C$2</f>
        <v>4344618.91391422</v>
      </c>
      <c r="F45" s="36" t="n">
        <v>249425</v>
      </c>
      <c r="G45" s="37" t="n">
        <f aca="false">'Sep 01'!$E45/'Sep 01'!$F45</f>
        <v>17.4185382937325</v>
      </c>
      <c r="H45" s="34" t="n">
        <v>17</v>
      </c>
      <c r="I45" s="34" t="n">
        <v>17</v>
      </c>
      <c r="J45" s="38" t="n">
        <f aca="false">I45-H45</f>
        <v>0</v>
      </c>
      <c r="K45" s="39" t="n">
        <f aca="false">'Sep 01'!$F45*'Sep 01'!$I45</f>
        <v>4240225</v>
      </c>
      <c r="L45" s="40" t="n">
        <f aca="false">'Sep 01'!$K45/$K$2</f>
        <v>0.0704140877230272</v>
      </c>
      <c r="M45" s="41"/>
      <c r="N45" s="2"/>
    </row>
    <row r="46" s="42" customFormat="true" ht="25.5" hidden="false" customHeight="false" outlineLevel="0" collapsed="false">
      <c r="A46" s="34" t="s">
        <v>183</v>
      </c>
      <c r="B46" s="34" t="s">
        <v>189</v>
      </c>
      <c r="C46" s="34" t="s">
        <v>38</v>
      </c>
      <c r="D46" s="35" t="n">
        <v>0.071429</v>
      </c>
      <c r="E46" s="36" t="n">
        <f aca="false">'Sep 01'!$D46*$C$6*$C$2</f>
        <v>4344618.91391422</v>
      </c>
      <c r="F46" s="36" t="n">
        <v>416392.9</v>
      </c>
      <c r="G46" s="37" t="n">
        <f aca="false">'Sep 01'!$E46/'Sep 01'!$F46</f>
        <v>10.4339409099296</v>
      </c>
      <c r="H46" s="34" t="n">
        <v>10</v>
      </c>
      <c r="I46" s="34" t="n">
        <v>10</v>
      </c>
      <c r="J46" s="38" t="n">
        <f aca="false">I46-H46</f>
        <v>0</v>
      </c>
      <c r="K46" s="39" t="n">
        <f aca="false">'Sep 01'!$F46*'Sep 01'!$I46</f>
        <v>4163929</v>
      </c>
      <c r="L46" s="40" t="n">
        <f aca="false">'Sep 01'!$K46/$K$2</f>
        <v>0.0691470999483416</v>
      </c>
      <c r="M46" s="41"/>
      <c r="N46" s="2"/>
    </row>
    <row r="47" s="42" customFormat="true" ht="25.5" hidden="false" customHeight="false" outlineLevel="0" collapsed="false">
      <c r="A47" s="34" t="s">
        <v>183</v>
      </c>
      <c r="B47" s="34" t="s">
        <v>190</v>
      </c>
      <c r="C47" s="34" t="s">
        <v>32</v>
      </c>
      <c r="D47" s="35" t="n">
        <v>0.071429</v>
      </c>
      <c r="E47" s="36" t="n">
        <f aca="false">'Sep 01'!$D47*$C$6*$C$2</f>
        <v>4344618.91391422</v>
      </c>
      <c r="F47" s="36" t="n">
        <v>249777.235294118</v>
      </c>
      <c r="G47" s="37" t="n">
        <f aca="false">'Sep 01'!$E47/'Sep 01'!$F47</f>
        <v>17.3939747102987</v>
      </c>
      <c r="H47" s="34" t="n">
        <v>17</v>
      </c>
      <c r="I47" s="34" t="n">
        <v>17</v>
      </c>
      <c r="J47" s="38" t="n">
        <f aca="false">I47-H47</f>
        <v>0</v>
      </c>
      <c r="K47" s="39" t="n">
        <f aca="false">'Sep 01'!$F47*'Sep 01'!$I47</f>
        <v>4246213.00000001</v>
      </c>
      <c r="L47" s="40" t="n">
        <f aca="false">'Sep 01'!$K47/$K$2</f>
        <v>0.0705135257380584</v>
      </c>
      <c r="M47" s="41"/>
      <c r="N47" s="2"/>
    </row>
    <row r="48" s="42" customFormat="true" ht="25.5" hidden="false" customHeight="false" outlineLevel="0" collapsed="false">
      <c r="A48" s="34" t="s">
        <v>183</v>
      </c>
      <c r="B48" s="34" t="s">
        <v>191</v>
      </c>
      <c r="C48" s="34" t="s">
        <v>57</v>
      </c>
      <c r="D48" s="35" t="n">
        <v>0.071429</v>
      </c>
      <c r="E48" s="36" t="n">
        <f aca="false">'Sep 01'!$D48*$C$6*$C$2</f>
        <v>4344618.91391422</v>
      </c>
      <c r="F48" s="36" t="n">
        <v>167840</v>
      </c>
      <c r="G48" s="37" t="n">
        <f aca="false">'Sep 01'!$E48/'Sep 01'!$F48</f>
        <v>25.8854797063526</v>
      </c>
      <c r="H48" s="34" t="n">
        <v>25</v>
      </c>
      <c r="I48" s="34" t="n">
        <v>26</v>
      </c>
      <c r="J48" s="38" t="n">
        <f aca="false">I48-H48</f>
        <v>1</v>
      </c>
      <c r="K48" s="39" t="n">
        <f aca="false">'Sep 01'!$F48*'Sep 01'!$I48</f>
        <v>4363840</v>
      </c>
      <c r="L48" s="40" t="n">
        <f aca="false">'Sep 01'!$K48/$K$2</f>
        <v>0.072466864982225</v>
      </c>
      <c r="M48" s="41"/>
      <c r="N48" s="2"/>
    </row>
    <row r="49" s="42" customFormat="true" ht="25.5" hidden="false" customHeight="false" outlineLevel="0" collapsed="false">
      <c r="A49" s="34" t="s">
        <v>183</v>
      </c>
      <c r="B49" s="34" t="s">
        <v>192</v>
      </c>
      <c r="C49" s="34" t="s">
        <v>34</v>
      </c>
      <c r="D49" s="35" t="n">
        <v>0.071429</v>
      </c>
      <c r="E49" s="36" t="n">
        <f aca="false">'Sep 01'!$D49*$C$6*$C$2</f>
        <v>4344618.91391422</v>
      </c>
      <c r="F49" s="36" t="n">
        <v>182111.695652174</v>
      </c>
      <c r="G49" s="37" t="n">
        <f aca="false">'Sep 01'!$E49/'Sep 01'!$F49</f>
        <v>23.8568912246705</v>
      </c>
      <c r="H49" s="34" t="n">
        <v>23</v>
      </c>
      <c r="I49" s="34" t="n">
        <v>24</v>
      </c>
      <c r="J49" s="38" t="n">
        <f aca="false">I49-H49</f>
        <v>1</v>
      </c>
      <c r="K49" s="39" t="n">
        <f aca="false">'Sep 01'!$F49*'Sep 01'!$I49</f>
        <v>4370680.69565218</v>
      </c>
      <c r="L49" s="40" t="n">
        <f aca="false">'Sep 01'!$K49/$K$2</f>
        <v>0.0725804630445304</v>
      </c>
      <c r="M49" s="41"/>
      <c r="N49" s="2"/>
    </row>
    <row r="50" s="42" customFormat="true" ht="25.5" hidden="false" customHeight="false" outlineLevel="0" collapsed="false">
      <c r="A50" s="34" t="s">
        <v>183</v>
      </c>
      <c r="B50" s="34" t="s">
        <v>74</v>
      </c>
      <c r="C50" s="34" t="s">
        <v>75</v>
      </c>
      <c r="D50" s="35" t="n">
        <v>0.071429</v>
      </c>
      <c r="E50" s="36" t="n">
        <f aca="false">'Sep 01'!$D50*$C$6*$C$2</f>
        <v>4344618.91391422</v>
      </c>
      <c r="F50" s="36" t="n">
        <v>739193.166666667</v>
      </c>
      <c r="G50" s="37" t="n">
        <f aca="false">'Sep 01'!$E50/'Sep 01'!$F50</f>
        <v>5.87751498502879</v>
      </c>
      <c r="H50" s="34" t="n">
        <v>6</v>
      </c>
      <c r="I50" s="34" t="n">
        <v>6</v>
      </c>
      <c r="J50" s="38" t="n">
        <f aca="false">I50-H50</f>
        <v>0</v>
      </c>
      <c r="K50" s="39" t="n">
        <f aca="false">'Sep 01'!$F50*'Sep 01'!$I50</f>
        <v>4435159</v>
      </c>
      <c r="L50" s="40" t="n">
        <f aca="false">'Sep 01'!$K50/$K$2</f>
        <v>0.0736512036251788</v>
      </c>
      <c r="M50" s="41"/>
      <c r="N50" s="2"/>
    </row>
    <row r="51" s="44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  <c r="N51" s="65"/>
      <c r="O51" s="42"/>
    </row>
    <row r="52" s="53" customFormat="true" ht="25.5" hidden="false" customHeight="false" outlineLevel="0" collapsed="false">
      <c r="A52" s="47" t="s">
        <v>193</v>
      </c>
      <c r="B52" s="47"/>
      <c r="C52" s="47"/>
      <c r="D52" s="55" t="n">
        <f aca="false">SUBTOTAL(9,D44:D51)</f>
        <v>0.500003</v>
      </c>
      <c r="E52" s="49" t="n">
        <f aca="false">'Sep 01'!$D52*$C$6*$C$2</f>
        <v>30412332.3973996</v>
      </c>
      <c r="F52" s="69"/>
      <c r="G52" s="69"/>
      <c r="H52" s="54"/>
      <c r="I52" s="54"/>
      <c r="J52" s="58"/>
      <c r="K52" s="49" t="n">
        <f aca="false">SUM(K44:K51)</f>
        <v>29983608.6956522</v>
      </c>
      <c r="L52" s="72" t="n">
        <f aca="false">'Sep 01'!$K52/$K$2</f>
        <v>0.497914250528822</v>
      </c>
      <c r="M52" s="47"/>
      <c r="N52" s="15"/>
      <c r="O52" s="42"/>
    </row>
    <row r="53" s="44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  <c r="N53" s="65"/>
      <c r="O53" s="42"/>
    </row>
    <row r="54" s="42" customFormat="true" ht="12.75" hidden="false" customHeight="false" outlineLevel="0" collapsed="false">
      <c r="A54" s="34"/>
      <c r="B54" s="34"/>
      <c r="C54" s="34"/>
      <c r="D54" s="35"/>
      <c r="E54" s="36"/>
      <c r="F54" s="36"/>
      <c r="G54" s="73"/>
      <c r="H54" s="34"/>
      <c r="I54" s="34"/>
      <c r="J54" s="38"/>
      <c r="K54" s="39"/>
      <c r="L54" s="40"/>
      <c r="M54" s="41"/>
      <c r="N54" s="2"/>
    </row>
    <row r="55" s="42" customFormat="true" ht="25.5" hidden="false" customHeight="false" outlineLevel="0" collapsed="false">
      <c r="A55" s="34" t="s">
        <v>194</v>
      </c>
      <c r="B55" s="34" t="s">
        <v>195</v>
      </c>
      <c r="C55" s="34" t="s">
        <v>72</v>
      </c>
      <c r="D55" s="35" t="n">
        <v>0.0015</v>
      </c>
      <c r="E55" s="36" t="n">
        <f aca="false">'Sep 01'!$D55*$C$6*$C$2</f>
        <v>91236.4497735</v>
      </c>
      <c r="F55" s="36" t="n">
        <v>44576</v>
      </c>
      <c r="G55" s="73" t="n">
        <f aca="false">'Sep 01'!$E55/'Sep 01'!$F55</f>
        <v>2.04676170525619</v>
      </c>
      <c r="H55" s="34" t="n">
        <v>2</v>
      </c>
      <c r="I55" s="34" t="n">
        <v>2</v>
      </c>
      <c r="J55" s="38" t="n">
        <f aca="false">I55-H55</f>
        <v>0</v>
      </c>
      <c r="K55" s="39" t="n">
        <f aca="false">'Sep 01'!$F55*'Sep 01'!$I55</f>
        <v>89152</v>
      </c>
      <c r="L55" s="40" t="n">
        <f aca="false">'Sep 01'!$K55/$K$2</f>
        <v>0.00148047727389073</v>
      </c>
      <c r="M55" s="41"/>
      <c r="N55" s="2"/>
    </row>
    <row r="56" s="42" customFormat="true" ht="25.5" hidden="false" customHeight="false" outlineLevel="0" collapsed="false">
      <c r="A56" s="34" t="s">
        <v>194</v>
      </c>
      <c r="B56" s="34" t="s">
        <v>196</v>
      </c>
      <c r="C56" s="34" t="s">
        <v>41</v>
      </c>
      <c r="D56" s="35" t="n">
        <v>0.0015</v>
      </c>
      <c r="E56" s="36" t="n">
        <f aca="false">'Sep 01'!$D56*$C$6*$C$2</f>
        <v>91236.4497735</v>
      </c>
      <c r="F56" s="36" t="n">
        <v>169943</v>
      </c>
      <c r="G56" s="73" t="n">
        <f aca="false">'Sep 01'!$E56/'Sep 01'!$F56</f>
        <v>0.536865006346246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01'!$F56*'Sep 01'!$I56</f>
        <v>169943</v>
      </c>
      <c r="L56" s="40" t="n">
        <f aca="false">'Sep 01'!$K56/$K$2</f>
        <v>0.0028221099847094</v>
      </c>
      <c r="M56" s="41"/>
      <c r="N56" s="2"/>
      <c r="R56" s="42" t="s">
        <v>197</v>
      </c>
    </row>
    <row r="57" s="42" customFormat="true" ht="25.5" hidden="false" customHeight="false" outlineLevel="0" collapsed="false">
      <c r="A57" s="34" t="s">
        <v>194</v>
      </c>
      <c r="B57" s="34" t="s">
        <v>198</v>
      </c>
      <c r="C57" s="34" t="s">
        <v>66</v>
      </c>
      <c r="D57" s="35" t="n">
        <v>0.0015</v>
      </c>
      <c r="E57" s="36" t="n">
        <f aca="false">'Sep 01'!$D57*$C$6*$C$2</f>
        <v>91236.4497735</v>
      </c>
      <c r="F57" s="36" t="n">
        <v>94151</v>
      </c>
      <c r="G57" s="73" t="n">
        <f aca="false">'Sep 01'!$E57/'Sep 01'!$F57</f>
        <v>0.969043873920617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01'!$F57*'Sep 01'!$I57</f>
        <v>94151</v>
      </c>
      <c r="L57" s="40" t="n">
        <f aca="false">'Sep 01'!$K57/$K$2</f>
        <v>0.00156349174235111</v>
      </c>
      <c r="M57" s="41"/>
      <c r="N57" s="2"/>
    </row>
    <row r="58" s="42" customFormat="true" ht="25.5" hidden="false" customHeight="false" outlineLevel="0" collapsed="false">
      <c r="A58" s="34" t="s">
        <v>194</v>
      </c>
      <c r="B58" s="34" t="s">
        <v>21</v>
      </c>
      <c r="C58" s="34" t="s">
        <v>22</v>
      </c>
      <c r="D58" s="35" t="n">
        <v>0.0015</v>
      </c>
      <c r="E58" s="36" t="n">
        <f aca="false">'Sep 01'!$D58*$C$6*$C$2</f>
        <v>91236.4497735</v>
      </c>
      <c r="F58" s="36" t="n">
        <v>231645</v>
      </c>
      <c r="G58" s="73" t="n">
        <f aca="false">'Sep 01'!$E58/'Sep 01'!$F58</f>
        <v>0.393863238030175</v>
      </c>
      <c r="H58" s="34" t="n">
        <v>1</v>
      </c>
      <c r="I58" s="34" t="n">
        <v>1</v>
      </c>
      <c r="J58" s="38" t="n">
        <f aca="false">I58-H58</f>
        <v>0</v>
      </c>
      <c r="K58" s="39" t="n">
        <f aca="false">'Sep 01'!$F58*'Sep 01'!$I58</f>
        <v>231645</v>
      </c>
      <c r="L58" s="40" t="n">
        <f aca="false">'Sep 01'!$K58/$K$2</f>
        <v>0.00384674665863265</v>
      </c>
      <c r="M58" s="41"/>
      <c r="N58" s="2"/>
    </row>
    <row r="59" s="42" customFormat="true" ht="25.5" hidden="false" customHeight="false" outlineLevel="0" collapsed="false">
      <c r="A59" s="34" t="s">
        <v>194</v>
      </c>
      <c r="B59" s="34" t="s">
        <v>199</v>
      </c>
      <c r="C59" s="34" t="s">
        <v>50</v>
      </c>
      <c r="D59" s="35" t="n">
        <v>0.0015</v>
      </c>
      <c r="E59" s="36" t="n">
        <f aca="false">'Sep 01'!$D59*$C$6*$C$2</f>
        <v>91236.4497735</v>
      </c>
      <c r="F59" s="36" t="n">
        <v>49566</v>
      </c>
      <c r="G59" s="73" t="n">
        <f aca="false">'Sep 01'!$E59/'Sep 01'!$F59</f>
        <v>1.840706326383</v>
      </c>
      <c r="H59" s="34" t="n">
        <v>1</v>
      </c>
      <c r="I59" s="34" t="n">
        <v>1</v>
      </c>
      <c r="J59" s="38" t="n">
        <f aca="false">I59-H59</f>
        <v>0</v>
      </c>
      <c r="K59" s="39" t="n">
        <f aca="false">'Sep 01'!$F59*'Sep 01'!$I59</f>
        <v>49566</v>
      </c>
      <c r="L59" s="40" t="n">
        <f aca="false">'Sep 01'!$K59/$K$2</f>
        <v>0.000823103649471329</v>
      </c>
      <c r="M59" s="41"/>
      <c r="N59" s="2"/>
    </row>
    <row r="60" s="42" customFormat="true" ht="25.5" hidden="false" customHeight="false" outlineLevel="0" collapsed="false">
      <c r="A60" s="34" t="s">
        <v>194</v>
      </c>
      <c r="B60" s="34" t="s">
        <v>200</v>
      </c>
      <c r="C60" s="34" t="s">
        <v>89</v>
      </c>
      <c r="D60" s="35" t="n">
        <v>0.0015</v>
      </c>
      <c r="E60" s="36" t="n">
        <f aca="false">'Sep 01'!$D60*$C$6*$C$2</f>
        <v>91236.4497735</v>
      </c>
      <c r="F60" s="36" t="n">
        <v>48050</v>
      </c>
      <c r="G60" s="73" t="n">
        <f aca="false">'Sep 01'!$E60/'Sep 01'!$F60</f>
        <v>1.89878147291363</v>
      </c>
      <c r="H60" s="34" t="n">
        <v>1</v>
      </c>
      <c r="I60" s="34" t="n">
        <v>1</v>
      </c>
      <c r="J60" s="38" t="n">
        <f aca="false">I60-H60</f>
        <v>0</v>
      </c>
      <c r="K60" s="39" t="n">
        <f aca="false">'Sep 01'!$F60*'Sep 01'!$I60</f>
        <v>48050</v>
      </c>
      <c r="L60" s="40" t="n">
        <f aca="false">'Sep 01'!$K60/$K$2</f>
        <v>0.000797928627629773</v>
      </c>
      <c r="M60" s="41"/>
      <c r="N60" s="2"/>
    </row>
    <row r="61" s="42" customFormat="true" ht="25.5" hidden="false" customHeight="false" outlineLevel="0" collapsed="false">
      <c r="A61" s="34" t="s">
        <v>194</v>
      </c>
      <c r="B61" s="34" t="s">
        <v>201</v>
      </c>
      <c r="C61" s="34" t="s">
        <v>15</v>
      </c>
      <c r="D61" s="35" t="n">
        <v>0.0015</v>
      </c>
      <c r="E61" s="36" t="n">
        <f aca="false">'Sep 01'!$D61*$C$6*$C$2</f>
        <v>91236.4497735</v>
      </c>
      <c r="F61" s="36" t="n">
        <v>12281</v>
      </c>
      <c r="G61" s="73" t="n">
        <f aca="false">'Sep 01'!$E61/'Sep 01'!$F61</f>
        <v>7.429073346918</v>
      </c>
      <c r="H61" s="34" t="n">
        <v>7</v>
      </c>
      <c r="I61" s="34" t="n">
        <v>7</v>
      </c>
      <c r="J61" s="38" t="n">
        <f aca="false">I61-H61</f>
        <v>0</v>
      </c>
      <c r="K61" s="39" t="n">
        <f aca="false">'Sep 01'!$F61*'Sep 01'!$I61</f>
        <v>85967</v>
      </c>
      <c r="L61" s="40" t="n">
        <f aca="false">'Sep 01'!$K61/$K$2</f>
        <v>0.00142758647932255</v>
      </c>
      <c r="M61" s="41"/>
      <c r="N61" s="2"/>
    </row>
    <row r="62" s="42" customFormat="true" ht="25.5" hidden="false" customHeight="false" outlineLevel="0" collapsed="false">
      <c r="A62" s="34" t="s">
        <v>194</v>
      </c>
      <c r="B62" s="34" t="s">
        <v>202</v>
      </c>
      <c r="C62" s="34" t="s">
        <v>18</v>
      </c>
      <c r="D62" s="35" t="n">
        <v>0.0015</v>
      </c>
      <c r="E62" s="36" t="n">
        <f aca="false">'Sep 01'!$D62*$C$6*$C$2</f>
        <v>91236.4497735</v>
      </c>
      <c r="F62" s="36" t="n">
        <v>90299</v>
      </c>
      <c r="G62" s="73" t="n">
        <f aca="false">'Sep 01'!$E62/'Sep 01'!$F62</f>
        <v>1.01038161855059</v>
      </c>
      <c r="H62" s="34" t="n">
        <v>1</v>
      </c>
      <c r="I62" s="34" t="n">
        <v>1</v>
      </c>
      <c r="J62" s="38" t="n">
        <f aca="false">I62-H62</f>
        <v>0</v>
      </c>
      <c r="K62" s="39" t="n">
        <f aca="false">'Sep 01'!$F62*'Sep 01'!$I62</f>
        <v>90299</v>
      </c>
      <c r="L62" s="40" t="n">
        <f aca="false">'Sep 01'!$K62/$K$2</f>
        <v>0.00149952460242125</v>
      </c>
      <c r="M62" s="41"/>
      <c r="N62" s="2"/>
    </row>
    <row r="63" customFormat="false" ht="26.25" hidden="false" customHeight="false" outlineLevel="0" collapsed="false">
      <c r="A63" s="34" t="s">
        <v>194</v>
      </c>
      <c r="B63" s="61" t="s">
        <v>203</v>
      </c>
      <c r="C63" s="61" t="s">
        <v>47</v>
      </c>
      <c r="D63" s="35" t="n">
        <v>0.0015</v>
      </c>
      <c r="E63" s="36" t="n">
        <f aca="false">'Sep 01'!$D63*$C$6*$C$2</f>
        <v>91236.4497735</v>
      </c>
      <c r="F63" s="36" t="n">
        <v>63887</v>
      </c>
      <c r="G63" s="73" t="n">
        <f aca="false">'Sep 01'!$E63/'Sep 01'!$F63</f>
        <v>1.42809100088437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01'!$F63*'Sep 01'!$I63</f>
        <v>63887</v>
      </c>
      <c r="L63" s="40" t="n">
        <f aca="false">'Sep 01'!$K63/$K$2</f>
        <v>0.00106092125355637</v>
      </c>
      <c r="M63" s="62"/>
      <c r="O63" s="42"/>
    </row>
    <row r="64" s="42" customFormat="true" ht="25.5" hidden="false" customHeight="false" outlineLevel="0" collapsed="false">
      <c r="A64" s="34" t="s">
        <v>194</v>
      </c>
      <c r="B64" s="34" t="s">
        <v>204</v>
      </c>
      <c r="C64" s="34" t="s">
        <v>87</v>
      </c>
      <c r="D64" s="35" t="n">
        <v>0.0015</v>
      </c>
      <c r="E64" s="36" t="n">
        <f aca="false">'Sep 01'!$D64*$C$6*$C$2</f>
        <v>91236.4497735</v>
      </c>
      <c r="F64" s="36" t="n">
        <v>145000</v>
      </c>
      <c r="G64" s="73" t="n">
        <f aca="false">'Sep 01'!$E64/'Sep 01'!$F64</f>
        <v>0.629216894989655</v>
      </c>
      <c r="H64" s="34" t="n">
        <v>1</v>
      </c>
      <c r="I64" s="34" t="n">
        <v>1</v>
      </c>
      <c r="J64" s="38" t="n">
        <f aca="false">I64-H64</f>
        <v>0</v>
      </c>
      <c r="K64" s="39" t="n">
        <f aca="false">'Sep 01'!$F64*'Sep 01'!$I64</f>
        <v>145000</v>
      </c>
      <c r="L64" s="40" t="n">
        <f aca="false">'Sep 01'!$K64/$K$2</f>
        <v>0.00240790116558412</v>
      </c>
      <c r="M64" s="41"/>
      <c r="N64" s="2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  <c r="N65" s="2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  <c r="N66" s="2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  <c r="N67" s="2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  <c r="N68" s="2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  <c r="N69" s="2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  <c r="N70" s="2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  <c r="N71" s="2"/>
    </row>
    <row r="72" s="15" customFormat="true" ht="12.75" hidden="false" customHeight="false" outlineLevel="0" collapsed="false">
      <c r="A72" s="47" t="s">
        <v>205</v>
      </c>
      <c r="B72" s="66"/>
      <c r="C72" s="66"/>
      <c r="D72" s="74" t="n">
        <f aca="false">SUM(D55:D71)</f>
        <v>0.015</v>
      </c>
      <c r="E72" s="49" t="n">
        <f aca="false">SUM(E54:E71)</f>
        <v>912364.497735</v>
      </c>
      <c r="F72" s="69"/>
      <c r="G72" s="69"/>
      <c r="H72" s="66"/>
      <c r="I72" s="66"/>
      <c r="J72" s="47"/>
      <c r="K72" s="49" t="n">
        <f aca="false">SUM(K54:K71)</f>
        <v>1067660</v>
      </c>
      <c r="L72" s="52" t="n">
        <f aca="false">'Sep 01'!$K72/$K$2</f>
        <v>0.0177297914375693</v>
      </c>
      <c r="M72" s="59"/>
      <c r="O72" s="42"/>
    </row>
    <row r="73" customFormat="false" ht="15" hidden="false" customHeight="false" outlineLevel="0" collapsed="false">
      <c r="A73" s="34"/>
      <c r="B73" s="61"/>
      <c r="C73" s="61"/>
      <c r="D73" s="75"/>
      <c r="E73" s="36"/>
      <c r="F73" s="36"/>
      <c r="G73" s="37"/>
      <c r="H73" s="61"/>
      <c r="I73" s="61"/>
      <c r="J73" s="34"/>
      <c r="K73" s="34"/>
      <c r="L73" s="40"/>
      <c r="M73" s="62"/>
    </row>
    <row r="74" customFormat="false" ht="15" hidden="false" customHeight="false" outlineLevel="0" collapsed="false">
      <c r="A74" s="34"/>
      <c r="B74" s="61"/>
      <c r="C74" s="61"/>
      <c r="D74" s="76"/>
      <c r="E74" s="64"/>
      <c r="F74" s="36"/>
      <c r="G74" s="37"/>
      <c r="H74" s="61"/>
      <c r="I74" s="61"/>
      <c r="J74" s="34"/>
      <c r="K74" s="34"/>
      <c r="L74" s="40"/>
      <c r="M74" s="62"/>
    </row>
    <row r="75" s="15" customFormat="true" ht="12.75" hidden="false" customHeight="false" outlineLevel="0" collapsed="false">
      <c r="A75" s="47" t="s">
        <v>206</v>
      </c>
      <c r="B75" s="66"/>
      <c r="C75" s="66"/>
      <c r="D75" s="66"/>
      <c r="E75" s="77"/>
      <c r="F75" s="77"/>
      <c r="G75" s="47"/>
      <c r="H75" s="66"/>
      <c r="I75" s="66"/>
      <c r="J75" s="66"/>
      <c r="K75" s="77" t="n">
        <f aca="false">SUM(K27,K29,K42,K52,K72)</f>
        <v>60218418.4602216</v>
      </c>
      <c r="L75" s="52" t="n">
        <f aca="false">'Sep 01'!$K75/$K$2</f>
        <v>1</v>
      </c>
      <c r="M75" s="66"/>
    </row>
    <row r="76" customFormat="false" ht="15" hidden="false" customHeight="false" outlineLevel="0" collapsed="false">
      <c r="A76" s="62"/>
      <c r="B76" s="62"/>
      <c r="C76" s="62"/>
      <c r="D76" s="78"/>
      <c r="E76" s="79"/>
      <c r="F76" s="36"/>
      <c r="G76" s="80"/>
      <c r="H76" s="62"/>
      <c r="I76" s="62"/>
      <c r="J76" s="62"/>
      <c r="K76" s="62"/>
      <c r="L76" s="40"/>
      <c r="M76" s="62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/>
    <row r="86" s="2" customFormat="true" ht="12.75" hidden="false" customHeight="false" outlineLevel="0" collapsed="false"/>
    <row r="88" s="2" customFormat="true" ht="12.75" hidden="false" customHeight="false" outlineLevel="0" collapsed="false">
      <c r="A88" s="81"/>
      <c r="B88" s="81"/>
      <c r="E88" s="81"/>
      <c r="F88" s="81"/>
      <c r="G88" s="81"/>
      <c r="H88" s="82"/>
      <c r="M88" s="81"/>
    </row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3"/>
      <c r="B90" s="83"/>
    </row>
    <row r="91" s="2" customFormat="true" ht="12.75" hidden="false" customHeight="false" outlineLevel="0" collapsed="false">
      <c r="A91" s="84"/>
      <c r="B91" s="84"/>
      <c r="E91" s="84"/>
      <c r="F91" s="83"/>
      <c r="G91" s="83"/>
      <c r="M91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K18" activeCellId="0" sqref="K18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44103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6.56</v>
      </c>
      <c r="D2" s="12"/>
      <c r="E2" s="13" t="n">
        <f aca="false">SUM(E24,E39,E49,E69,E26,E71)</f>
        <v>118179303.695923</v>
      </c>
      <c r="F2" s="14"/>
      <c r="G2" s="15"/>
      <c r="H2" s="12"/>
      <c r="I2" s="12"/>
      <c r="J2" s="12"/>
      <c r="K2" s="13" t="n">
        <f aca="false">SUM(K24,K39,K49,K69,K26,K71)</f>
        <v>118331570.415042</v>
      </c>
      <c r="L2" s="16" t="n">
        <f aca="false">SUM(L49,L69,L39,L24,L26,L71)</f>
        <v>1</v>
      </c>
      <c r="M2" s="17" t="n">
        <f aca="false">K2/$C$6</f>
        <v>6.56841274331218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18015245.85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SUM(E24,E69,E26)</f>
        <v>19988967.3609326</v>
      </c>
      <c r="F4" s="14"/>
      <c r="G4" s="15"/>
      <c r="H4" s="12"/>
      <c r="I4" s="12"/>
      <c r="J4" s="12"/>
      <c r="K4" s="13" t="n">
        <f aca="false">SUM(K24,K26,K69)</f>
        <v>19977566.3565583</v>
      </c>
      <c r="L4" s="12"/>
      <c r="M4" s="17" t="n">
        <f aca="false">K4/$C$6</f>
        <v>1.1089255468894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SUM(D24,D26,D39,D49,D69,D71)</f>
        <v>0.999994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18015245.85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0.009239</v>
      </c>
      <c r="E9" s="36" t="n">
        <f aca="false">'Sep 29'!$D9*$C$6*$C$2</f>
        <v>1091865.13803746</v>
      </c>
      <c r="F9" s="36" t="n">
        <v>519.899887514061</v>
      </c>
      <c r="G9" s="37" t="n">
        <f aca="false">'Sep 29'!$E9/'Sep 29'!$F9</f>
        <v>2100.14497840786</v>
      </c>
      <c r="H9" s="34" t="n">
        <v>1778</v>
      </c>
      <c r="I9" s="34" t="n">
        <v>2100</v>
      </c>
      <c r="J9" s="38" t="n">
        <f aca="false">I9-H9</f>
        <v>322</v>
      </c>
      <c r="K9" s="39" t="n">
        <f aca="false">'Sep 29'!$F9*'Sep 29'!$I9</f>
        <v>1091789.76377953</v>
      </c>
      <c r="L9" s="40" t="n">
        <f aca="false">'Sep 29'!$K9/$K$2</f>
        <v>0.00922652982589626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0.009239</v>
      </c>
      <c r="E10" s="36" t="n">
        <f aca="false">'Sep 29'!$D10*$C$6*$C$2</f>
        <v>1091865.13803746</v>
      </c>
      <c r="F10" s="36" t="n">
        <v>414</v>
      </c>
      <c r="G10" s="37" t="n">
        <f aca="false">'Sep 29'!$E10/'Sep 29'!$F10</f>
        <v>2637.35540588759</v>
      </c>
      <c r="H10" s="34" t="n">
        <v>2220</v>
      </c>
      <c r="I10" s="34" t="n">
        <v>2637</v>
      </c>
      <c r="J10" s="38" t="n">
        <f aca="false">I10-H10</f>
        <v>417</v>
      </c>
      <c r="K10" s="39" t="n">
        <f aca="false">'Sep 29'!$F10*'Sep 29'!$I10</f>
        <v>1091718</v>
      </c>
      <c r="L10" s="40" t="n">
        <f aca="false">'Sep 29'!$K10/$K$2</f>
        <v>0.00922592336238634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0.009239</v>
      </c>
      <c r="E11" s="36" t="n">
        <f aca="false">'Sep 29'!$D11*$C$6*$C$2</f>
        <v>1091865.13803746</v>
      </c>
      <c r="F11" s="36" t="n">
        <v>76.099983795171</v>
      </c>
      <c r="G11" s="37" t="n">
        <f aca="false">'Sep 29'!$E11/'Sep 29'!$F11</f>
        <v>14347.7709663685</v>
      </c>
      <c r="H11" s="34" t="n">
        <v>12342</v>
      </c>
      <c r="I11" s="34" t="n">
        <v>14348</v>
      </c>
      <c r="J11" s="38" t="n">
        <f aca="false">I11-H11</f>
        <v>2006</v>
      </c>
      <c r="K11" s="39" t="n">
        <f aca="false">'Sep 29'!$F11*'Sep 29'!$I11</f>
        <v>1091882.56749311</v>
      </c>
      <c r="L11" s="40" t="n">
        <f aca="false">'Sep 29'!$K11/$K$2</f>
        <v>0.00922731409431473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0.009239</v>
      </c>
      <c r="E12" s="36" t="n">
        <f aca="false">'Sep 29'!$D12*$C$6*$C$2</f>
        <v>1091865.13803746</v>
      </c>
      <c r="F12" s="36" t="n">
        <v>213.239944840267</v>
      </c>
      <c r="G12" s="37" t="n">
        <f aca="false">'Sep 29'!$E12/'Sep 29'!$F12</f>
        <v>5120.35931567773</v>
      </c>
      <c r="H12" s="34" t="n">
        <v>4351</v>
      </c>
      <c r="I12" s="34" t="n">
        <v>5120</v>
      </c>
      <c r="J12" s="38" t="n">
        <f aca="false">I12-H12</f>
        <v>769</v>
      </c>
      <c r="K12" s="39" t="n">
        <f aca="false">'Sep 29'!$F12*'Sep 29'!$I12</f>
        <v>1091788.51758217</v>
      </c>
      <c r="L12" s="40" t="n">
        <f aca="false">'Sep 29'!$K12/$K$2</f>
        <v>0.00922651929449404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0.009239</v>
      </c>
      <c r="E13" s="36" t="n">
        <f aca="false">'Sep 29'!$D13*$C$6*$C$2</f>
        <v>1091865.13803746</v>
      </c>
      <c r="F13" s="36" t="n">
        <v>487.629770992366</v>
      </c>
      <c r="G13" s="37" t="n">
        <f aca="false">'Sep 29'!$E13/'Sep 29'!$F13</f>
        <v>2239.12731131126</v>
      </c>
      <c r="H13" s="34" t="n">
        <v>1834</v>
      </c>
      <c r="I13" s="34" t="n">
        <v>2239</v>
      </c>
      <c r="J13" s="38" t="n">
        <f aca="false">I13-H13</f>
        <v>405</v>
      </c>
      <c r="K13" s="39" t="n">
        <f aca="false">'Sep 29'!$F13*'Sep 29'!$I13</f>
        <v>1091803.05725191</v>
      </c>
      <c r="L13" s="40" t="n">
        <f aca="false">'Sep 29'!$K13/$K$2</f>
        <v>0.00922664216677312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0.009239</v>
      </c>
      <c r="E14" s="36" t="n">
        <f aca="false">'Sep 29'!$D14*$C$6*$C$2</f>
        <v>1091865.13803746</v>
      </c>
      <c r="F14" s="36" t="n">
        <v>3169</v>
      </c>
      <c r="G14" s="37" t="n">
        <f aca="false">'Sep 29'!$E14/'Sep 29'!$F14</f>
        <v>344.545641539118</v>
      </c>
      <c r="H14" s="34" t="n">
        <v>296</v>
      </c>
      <c r="I14" s="34" t="n">
        <v>345</v>
      </c>
      <c r="J14" s="38" t="n">
        <f aca="false">I14-H14</f>
        <v>49</v>
      </c>
      <c r="K14" s="39" t="n">
        <f aca="false">'Sep 29'!$F14*'Sep 29'!$I14</f>
        <v>1093305</v>
      </c>
      <c r="L14" s="40" t="n">
        <f aca="false">'Sep 29'!$K14/$K$2</f>
        <v>0.00923933482979469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0.009239</v>
      </c>
      <c r="E15" s="36" t="n">
        <f aca="false">'Sep 29'!$D15*$C$6*$C$2</f>
        <v>1091865.13803746</v>
      </c>
      <c r="F15" s="36" t="n">
        <v>191.980073200488</v>
      </c>
      <c r="G15" s="37" t="n">
        <f aca="false">'Sep 29'!$E15/'Sep 29'!$F15</f>
        <v>5687.38786184966</v>
      </c>
      <c r="H15" s="34" t="n">
        <v>4918</v>
      </c>
      <c r="I15" s="34" t="n">
        <v>5687</v>
      </c>
      <c r="J15" s="38" t="n">
        <f aca="false">I15-H15</f>
        <v>769</v>
      </c>
      <c r="K15" s="39" t="n">
        <f aca="false">'Sep 29'!$F15*'Sep 29'!$I15</f>
        <v>1091790.67629118</v>
      </c>
      <c r="L15" s="40" t="n">
        <f aca="false">'Sep 29'!$K15/$K$2</f>
        <v>0.00922653753737718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0.009239</v>
      </c>
      <c r="E16" s="36" t="n">
        <f aca="false">'Sep 29'!$D16*$C$6*$C$2</f>
        <v>1091865.13803746</v>
      </c>
      <c r="F16" s="36" t="n">
        <v>272.390087463557</v>
      </c>
      <c r="G16" s="37" t="n">
        <f aca="false">'Sep 29'!$E16/'Sep 29'!$F16</f>
        <v>4008.46135116259</v>
      </c>
      <c r="H16" s="34" t="n">
        <v>3430</v>
      </c>
      <c r="I16" s="34" t="n">
        <v>4008</v>
      </c>
      <c r="J16" s="38" t="n">
        <f aca="false">I16-H16</f>
        <v>578</v>
      </c>
      <c r="K16" s="39" t="n">
        <f aca="false">'Sep 29'!$F16*'Sep 29'!$I16</f>
        <v>1091739.47055394</v>
      </c>
      <c r="L16" s="40" t="n">
        <f aca="false">'Sep 29'!$K16/$K$2</f>
        <v>0.00922610480639034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115</v>
      </c>
      <c r="C17" s="34" t="s">
        <v>116</v>
      </c>
      <c r="D17" s="35" t="n">
        <v>0.009239</v>
      </c>
      <c r="E17" s="36" t="n">
        <f aca="false">'Sep 29'!$D17*$C$6*$C$2</f>
        <v>1091865.13803746</v>
      </c>
      <c r="F17" s="36" t="n">
        <v>1093.43023255814</v>
      </c>
      <c r="G17" s="37" t="n">
        <f aca="false">'Sep 29'!$E17/'Sep 29'!$F17</f>
        <v>998.568637966948</v>
      </c>
      <c r="H17" s="34" t="n">
        <v>860</v>
      </c>
      <c r="I17" s="34" t="n">
        <v>999</v>
      </c>
      <c r="J17" s="38" t="n">
        <f aca="false">I17-H17</f>
        <v>139</v>
      </c>
      <c r="K17" s="39" t="n">
        <f aca="false">'Sep 29'!$F17*'Sep 29'!$I17</f>
        <v>1092336.80232558</v>
      </c>
      <c r="L17" s="40" t="n">
        <f aca="false">'Sep 29'!$K17/$K$2</f>
        <v>0.00923115275572077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100</v>
      </c>
      <c r="C18" s="34" t="s">
        <v>101</v>
      </c>
      <c r="D18" s="35" t="n">
        <v>0.009239</v>
      </c>
      <c r="E18" s="36" t="n">
        <f aca="false">'Sep 29'!$D18*$C$6*$C$2</f>
        <v>1091865.13803746</v>
      </c>
      <c r="F18" s="36" t="n">
        <v>169.90003615329</v>
      </c>
      <c r="G18" s="37" t="n">
        <f aca="false">'Sep 29'!$E18/'Sep 29'!$F18</f>
        <v>6426.51504236494</v>
      </c>
      <c r="H18" s="34" t="n">
        <v>5532</v>
      </c>
      <c r="I18" s="34" t="n">
        <v>6427</v>
      </c>
      <c r="J18" s="38" t="n">
        <f aca="false">I18-H18</f>
        <v>895</v>
      </c>
      <c r="K18" s="39" t="n">
        <f aca="false">'Sep 29'!$F18*'Sep 29'!$I18</f>
        <v>1091947.53235719</v>
      </c>
      <c r="L18" s="40" t="n">
        <f aca="false">'Sep 29'!$K18/$K$2</f>
        <v>0.00922786310134518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106</v>
      </c>
      <c r="C19" s="34" t="s">
        <v>107</v>
      </c>
      <c r="D19" s="35" t="n">
        <v>0.009239</v>
      </c>
      <c r="E19" s="36" t="n">
        <f aca="false">'Sep 29'!$D19*$C$6*$C$2</f>
        <v>1091865.13803746</v>
      </c>
      <c r="F19" s="36" t="n">
        <v>255.160131615026</v>
      </c>
      <c r="G19" s="37" t="n">
        <f aca="false">'Sep 29'!$E19/'Sep 29'!$F19</f>
        <v>4279.13691346115</v>
      </c>
      <c r="H19" s="34" t="n">
        <v>3647</v>
      </c>
      <c r="I19" s="34" t="n">
        <v>4279</v>
      </c>
      <c r="J19" s="38" t="n">
        <f aca="false">I19-H19</f>
        <v>632</v>
      </c>
      <c r="K19" s="39" t="n">
        <f aca="false">'Sep 29'!$F19*'Sep 29'!$I19</f>
        <v>1091830.2031807</v>
      </c>
      <c r="L19" s="40" t="n">
        <f aca="false">'Sep 29'!$K19/$K$2</f>
        <v>0.00922687157240589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133</v>
      </c>
      <c r="C20" s="34" t="s">
        <v>134</v>
      </c>
      <c r="D20" s="35" t="n">
        <v>0.009239</v>
      </c>
      <c r="E20" s="36" t="n">
        <f aca="false">'Sep 29'!$D20*$C$6*$C$2</f>
        <v>1091865.13803746</v>
      </c>
      <c r="F20" s="36" t="n">
        <v>190.510004001601</v>
      </c>
      <c r="G20" s="37" t="n">
        <f aca="false">'Sep 29'!$E20/'Sep 29'!$F20</f>
        <v>5731.27455305859</v>
      </c>
      <c r="H20" s="34" t="n">
        <v>4998</v>
      </c>
      <c r="I20" s="34" t="n">
        <v>5731</v>
      </c>
      <c r="J20" s="38" t="n">
        <f aca="false">I20-H20</f>
        <v>733</v>
      </c>
      <c r="K20" s="39" t="n">
        <f aca="false">'Sep 29'!$F20*'Sep 29'!$I20</f>
        <v>1091812.83293317</v>
      </c>
      <c r="L20" s="40" t="n">
        <f aca="false">'Sep 29'!$K20/$K$2</f>
        <v>0.00922672477939484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130</v>
      </c>
      <c r="C21" s="34" t="s">
        <v>131</v>
      </c>
      <c r="D21" s="35" t="n">
        <v>0.009239</v>
      </c>
      <c r="E21" s="36" t="n">
        <f aca="false">'Sep 29'!$D21*$C$6*$C$2</f>
        <v>1091865.13803746</v>
      </c>
      <c r="F21" s="36" t="n">
        <v>212.789936823105</v>
      </c>
      <c r="G21" s="37" t="n">
        <f aca="false">'Sep 29'!$E21/'Sep 29'!$F21</f>
        <v>5131.18784816007</v>
      </c>
      <c r="H21" s="34" t="n">
        <v>4432</v>
      </c>
      <c r="I21" s="34" t="n">
        <v>5131</v>
      </c>
      <c r="J21" s="38" t="n">
        <f aca="false">I21-H21</f>
        <v>699</v>
      </c>
      <c r="K21" s="39" t="n">
        <f aca="false">'Sep 29'!$F21*'Sep 29'!$I21</f>
        <v>1091825.16583935</v>
      </c>
      <c r="L21" s="40" t="n">
        <f aca="false">'Sep 29'!$K21/$K$2</f>
        <v>0.00922682900268989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0.009239</v>
      </c>
      <c r="E22" s="36" t="n">
        <f aca="false">'Sep 29'!$D22*$C$6*$C$2</f>
        <v>1091865.13803746</v>
      </c>
      <c r="F22" s="36" t="n">
        <v>79.3999831123871</v>
      </c>
      <c r="G22" s="37" t="n">
        <f aca="false">'Sep 29'!$E22/'Sep 29'!$F22</f>
        <v>13751.4530260287</v>
      </c>
      <c r="H22" s="34" t="n">
        <v>11843</v>
      </c>
      <c r="I22" s="34" t="n">
        <v>13751</v>
      </c>
      <c r="J22" s="38" t="n">
        <f aca="false">I22-H22</f>
        <v>1908</v>
      </c>
      <c r="K22" s="39" t="n">
        <f aca="false">'Sep 29'!$F22*'Sep 29'!$I22</f>
        <v>1091829.16777843</v>
      </c>
      <c r="L22" s="40" t="n">
        <f aca="false">'Sep 29'!$K22/$K$2</f>
        <v>0.00922686282239726</v>
      </c>
      <c r="M22" s="34"/>
    </row>
    <row r="23" s="44" customFormat="true" ht="12.75" hidden="false" customHeight="true" outlineLevel="0" collapsed="false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="53" customFormat="true" ht="12.75" hidden="false" customHeight="true" outlineLevel="0" collapsed="false">
      <c r="A24" s="47" t="s">
        <v>181</v>
      </c>
      <c r="B24" s="47"/>
      <c r="C24" s="47"/>
      <c r="D24" s="48" t="n">
        <f aca="false">SUM(D9:D23)</f>
        <v>0.129346</v>
      </c>
      <c r="E24" s="49" t="n">
        <f aca="false">'Sep 29'!$D24*$C$6*$C$2</f>
        <v>15286111.9325245</v>
      </c>
      <c r="F24" s="50"/>
      <c r="G24" s="50"/>
      <c r="H24" s="47"/>
      <c r="I24" s="47"/>
      <c r="J24" s="51"/>
      <c r="K24" s="49" t="n">
        <f aca="false">SUM(K9:K23)</f>
        <v>15287398.7573663</v>
      </c>
      <c r="L24" s="52" t="n">
        <f aca="false">'Sep 29'!$K24/$K$2</f>
        <v>0.129191209951381</v>
      </c>
      <c r="M24" s="47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="42" customFormat="true" ht="12.75" hidden="false" customHeight="true" outlineLevel="0" collapsed="false">
      <c r="A26" s="54"/>
      <c r="B26" s="47" t="s">
        <v>127</v>
      </c>
      <c r="C26" s="54" t="s">
        <v>128</v>
      </c>
      <c r="D26" s="55" t="n">
        <v>0.024874</v>
      </c>
      <c r="E26" s="56" t="n">
        <f aca="false">'Sep 29'!$D26*$C$6*$C$2</f>
        <v>2939609.63779022</v>
      </c>
      <c r="F26" s="50" t="n">
        <v>17.9599962979311</v>
      </c>
      <c r="G26" s="57" t="n">
        <f aca="false">'Sep 29'!$E26/'Sep 29'!$F26</f>
        <v>163675.403325604</v>
      </c>
      <c r="H26" s="54" t="n">
        <v>140462</v>
      </c>
      <c r="I26" s="54" t="n">
        <v>163675</v>
      </c>
      <c r="J26" s="58" t="n">
        <f aca="false">I26-H26</f>
        <v>23213</v>
      </c>
      <c r="K26" s="59" t="n">
        <f aca="false">'Sep 29'!$F26*'Sep 29'!$I26</f>
        <v>2939602.39406388</v>
      </c>
      <c r="L26" s="52" t="n">
        <f aca="false">'Sep 29'!$K26/$K$2</f>
        <v>0.0248420804672276</v>
      </c>
      <c r="M26" s="47"/>
      <c r="O26" s="43"/>
    </row>
    <row r="27" s="42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3"/>
    </row>
    <row r="28" s="2" customFormat="true" ht="25.5" hidden="false" customHeight="false" outlineLevel="0" collapsed="false">
      <c r="A28" s="34" t="s">
        <v>182</v>
      </c>
      <c r="B28" s="60" t="s">
        <v>80</v>
      </c>
      <c r="C28" s="61" t="s">
        <v>81</v>
      </c>
      <c r="D28" s="35" t="n">
        <v>0.032834</v>
      </c>
      <c r="E28" s="36" t="n">
        <f aca="false">'Sep 29'!$D28*$C$6*$C$2</f>
        <v>3880322.53948718</v>
      </c>
      <c r="F28" s="36" t="n">
        <v>160287.523809524</v>
      </c>
      <c r="G28" s="37" t="n">
        <f aca="false">'Sep 29'!$E28/'Sep 29'!$F28</f>
        <v>24.2085125982627</v>
      </c>
      <c r="H28" s="34" t="n">
        <v>21</v>
      </c>
      <c r="I28" s="34" t="n">
        <v>24</v>
      </c>
      <c r="J28" s="38" t="n">
        <f aca="false">I28-H28</f>
        <v>3</v>
      </c>
      <c r="K28" s="39" t="n">
        <f aca="false">'Sep 29'!$F28*'Sep 29'!$I28</f>
        <v>3846900.57142857</v>
      </c>
      <c r="L28" s="40" t="n">
        <f aca="false">'Sep 29'!$K28/$K$2</f>
        <v>0.0325095032368434</v>
      </c>
      <c r="M28" s="62"/>
    </row>
    <row r="29" s="2" customFormat="true" ht="25.5" hidden="false" customHeight="false" outlineLevel="0" collapsed="false">
      <c r="A29" s="34" t="s">
        <v>182</v>
      </c>
      <c r="B29" s="60" t="s">
        <v>93</v>
      </c>
      <c r="C29" s="61" t="s">
        <v>94</v>
      </c>
      <c r="D29" s="35" t="n">
        <v>0.032834</v>
      </c>
      <c r="E29" s="36" t="n">
        <f aca="false">'Sep 29'!$D29*$C$6*$C$2</f>
        <v>3880322.53948718</v>
      </c>
      <c r="F29" s="36" t="n">
        <v>223605.133333333</v>
      </c>
      <c r="G29" s="37" t="n">
        <f aca="false">'Sep 29'!$E29/'Sep 29'!$F29</f>
        <v>17.3534591162659</v>
      </c>
      <c r="H29" s="34" t="n">
        <v>15</v>
      </c>
      <c r="I29" s="34" t="n">
        <v>17</v>
      </c>
      <c r="J29" s="38" t="n">
        <f aca="false">I29-H29</f>
        <v>2</v>
      </c>
      <c r="K29" s="39" t="n">
        <f aca="false">'Sep 29'!$F29*'Sep 29'!$I29</f>
        <v>3801287.26666667</v>
      </c>
      <c r="L29" s="40" t="n">
        <f aca="false">'Sep 29'!$K29/$K$2</f>
        <v>0.0321240329468615</v>
      </c>
      <c r="M29" s="62"/>
    </row>
    <row r="30" s="2" customFormat="true" ht="25.5" hidden="false" customHeight="false" outlineLevel="0" collapsed="false">
      <c r="A30" s="34" t="s">
        <v>182</v>
      </c>
      <c r="B30" s="60" t="s">
        <v>90</v>
      </c>
      <c r="C30" s="61" t="s">
        <v>91</v>
      </c>
      <c r="D30" s="35" t="n">
        <v>0.032834</v>
      </c>
      <c r="E30" s="36" t="n">
        <f aca="false">'Sep 29'!$D30*$C$6*$C$2</f>
        <v>3880322.53948718</v>
      </c>
      <c r="F30" s="36" t="n">
        <v>177125</v>
      </c>
      <c r="G30" s="37" t="n">
        <f aca="false">'Sep 29'!$E30/'Sep 29'!$F30</f>
        <v>21.907254986519</v>
      </c>
      <c r="H30" s="34" t="n">
        <v>19</v>
      </c>
      <c r="I30" s="34" t="n">
        <v>22</v>
      </c>
      <c r="J30" s="38" t="n">
        <f aca="false">I30-H30</f>
        <v>3</v>
      </c>
      <c r="K30" s="39" t="n">
        <f aca="false">'Sep 29'!$F30*'Sep 29'!$I30</f>
        <v>3896750</v>
      </c>
      <c r="L30" s="40" t="n">
        <f aca="false">'Sep 29'!$K30/$K$2</f>
        <v>0.032930772289528</v>
      </c>
      <c r="M30" s="62"/>
    </row>
    <row r="31" s="2" customFormat="true" ht="25.5" hidden="false" customHeight="false" outlineLevel="0" collapsed="false">
      <c r="A31" s="34" t="s">
        <v>182</v>
      </c>
      <c r="B31" s="60" t="s">
        <v>68</v>
      </c>
      <c r="C31" s="61" t="s">
        <v>69</v>
      </c>
      <c r="D31" s="35" t="n">
        <v>0.032834</v>
      </c>
      <c r="E31" s="36" t="n">
        <f aca="false">'Sep 29'!$D31*$C$6*$C$2</f>
        <v>3880322.53948718</v>
      </c>
      <c r="F31" s="36" t="n">
        <v>126088.961538462</v>
      </c>
      <c r="G31" s="37" t="n">
        <f aca="false">'Sep 29'!$E31/'Sep 29'!$F31</f>
        <v>30.7744824934858</v>
      </c>
      <c r="H31" s="34" t="n">
        <v>26</v>
      </c>
      <c r="I31" s="34" t="n">
        <v>31</v>
      </c>
      <c r="J31" s="38" t="n">
        <f aca="false">I31-H31</f>
        <v>5</v>
      </c>
      <c r="K31" s="39" t="n">
        <f aca="false">'Sep 29'!$F31*'Sep 29'!$I31</f>
        <v>3908757.80769231</v>
      </c>
      <c r="L31" s="40" t="n">
        <f aca="false">'Sep 29'!$K31/$K$2</f>
        <v>0.0330322482325092</v>
      </c>
      <c r="M31" s="62"/>
    </row>
    <row r="32" s="2" customFormat="true" ht="25.5" hidden="false" customHeight="false" outlineLevel="0" collapsed="false">
      <c r="A32" s="34" t="s">
        <v>182</v>
      </c>
      <c r="B32" s="60" t="s">
        <v>83</v>
      </c>
      <c r="C32" s="61" t="s">
        <v>84</v>
      </c>
      <c r="D32" s="35" t="n">
        <v>0.032834</v>
      </c>
      <c r="E32" s="36" t="n">
        <f aca="false">'Sep 29'!$D32*$C$6*$C$2</f>
        <v>3880322.53948718</v>
      </c>
      <c r="F32" s="36" t="n">
        <v>139693.541666667</v>
      </c>
      <c r="G32" s="37" t="n">
        <f aca="false">'Sep 29'!$E32/'Sep 29'!$F32</f>
        <v>27.7773939524442</v>
      </c>
      <c r="H32" s="34" t="n">
        <v>24</v>
      </c>
      <c r="I32" s="34" t="n">
        <v>28</v>
      </c>
      <c r="J32" s="38" t="n">
        <f aca="false">I32-H32</f>
        <v>4</v>
      </c>
      <c r="K32" s="39" t="n">
        <f aca="false">'Sep 29'!$F32*'Sep 29'!$I32</f>
        <v>3911419.16666667</v>
      </c>
      <c r="L32" s="40" t="n">
        <f aca="false">'Sep 29'!$K32/$K$2</f>
        <v>0.0330547389251031</v>
      </c>
      <c r="M32" s="62"/>
    </row>
    <row r="33" s="2" customFormat="true" ht="25.5" hidden="false" customHeight="false" outlineLevel="0" collapsed="false">
      <c r="A33" s="34" t="s">
        <v>182</v>
      </c>
      <c r="B33" s="60" t="s">
        <v>60</v>
      </c>
      <c r="C33" s="61" t="s">
        <v>61</v>
      </c>
      <c r="D33" s="35" t="n">
        <v>0.032834</v>
      </c>
      <c r="E33" s="36" t="n">
        <f aca="false">'Sep 29'!$D33*$C$6*$C$2</f>
        <v>3880322.53948718</v>
      </c>
      <c r="F33" s="36" t="n">
        <v>220957.8</v>
      </c>
      <c r="G33" s="37" t="n">
        <f aca="false">'Sep 29'!$E33/'Sep 29'!$F33</f>
        <v>17.5613738889833</v>
      </c>
      <c r="H33" s="34" t="n">
        <v>15</v>
      </c>
      <c r="I33" s="34" t="n">
        <v>18</v>
      </c>
      <c r="J33" s="38" t="n">
        <f aca="false">I33-H33</f>
        <v>3</v>
      </c>
      <c r="K33" s="39" t="n">
        <f aca="false">'Sep 29'!$F33*'Sep 29'!$I33</f>
        <v>3977240.4</v>
      </c>
      <c r="L33" s="40" t="n">
        <f aca="false">'Sep 29'!$K33/$K$2</f>
        <v>0.03361098298662</v>
      </c>
      <c r="M33" s="62"/>
    </row>
    <row r="34" s="42" customFormat="true" ht="25.5" hidden="false" customHeight="true" outlineLevel="0" collapsed="false">
      <c r="A34" s="34" t="s">
        <v>183</v>
      </c>
      <c r="B34" s="34" t="s">
        <v>27</v>
      </c>
      <c r="C34" s="34" t="s">
        <v>28</v>
      </c>
      <c r="D34" s="35" t="n">
        <v>0.032834</v>
      </c>
      <c r="E34" s="36" t="n">
        <f aca="false">'Sep 29'!$D34*$C$6*$C$2</f>
        <v>3880322.53948718</v>
      </c>
      <c r="F34" s="36" t="n">
        <v>95870.4705882353</v>
      </c>
      <c r="G34" s="37" t="n">
        <f aca="false">'Sep 29'!$E34/'Sep 29'!$F34</f>
        <v>40.4746374527899</v>
      </c>
      <c r="H34" s="34" t="n">
        <v>34</v>
      </c>
      <c r="I34" s="34" t="n">
        <v>40</v>
      </c>
      <c r="J34" s="38" t="n">
        <f aca="false">I34-H34</f>
        <v>6</v>
      </c>
      <c r="K34" s="39" t="n">
        <f aca="false">'Sep 29'!$F34*'Sep 29'!$I34</f>
        <v>3834818.82352941</v>
      </c>
      <c r="L34" s="40" t="n">
        <f aca="false">'Sep 29'!$K34/$K$2</f>
        <v>0.0324074024377348</v>
      </c>
      <c r="M34" s="41"/>
      <c r="O34" s="43"/>
    </row>
    <row r="35" s="42" customFormat="true" ht="25.5" hidden="false" customHeight="true" outlineLevel="0" collapsed="false">
      <c r="A35" s="34" t="s">
        <v>183</v>
      </c>
      <c r="B35" s="34" t="s">
        <v>52</v>
      </c>
      <c r="C35" s="34" t="s">
        <v>53</v>
      </c>
      <c r="D35" s="35" t="n">
        <v>0.032834</v>
      </c>
      <c r="E35" s="36" t="n">
        <f aca="false">'Sep 29'!$D35*$C$6*$C$2</f>
        <v>3880322.53948718</v>
      </c>
      <c r="F35" s="36" t="n">
        <v>113726.827586207</v>
      </c>
      <c r="G35" s="37" t="n">
        <f aca="false">'Sep 29'!$E35/'Sep 29'!$F35</f>
        <v>34.1196762614857</v>
      </c>
      <c r="H35" s="34" t="n">
        <v>29</v>
      </c>
      <c r="I35" s="34" t="n">
        <v>34</v>
      </c>
      <c r="J35" s="38" t="n">
        <f aca="false">I35-H35</f>
        <v>5</v>
      </c>
      <c r="K35" s="39" t="n">
        <f aca="false">'Sep 29'!$F35*'Sep 29'!$I35</f>
        <v>3866712.13793103</v>
      </c>
      <c r="L35" s="40" t="n">
        <f aca="false">'Sep 29'!$K35/$K$2</f>
        <v>0.0326769274198655</v>
      </c>
      <c r="M35" s="41"/>
    </row>
    <row r="36" s="42" customFormat="true" ht="25.5" hidden="false" customHeight="true" outlineLevel="0" collapsed="false">
      <c r="A36" s="34" t="s">
        <v>183</v>
      </c>
      <c r="B36" s="34" t="s">
        <v>63</v>
      </c>
      <c r="C36" s="34" t="s">
        <v>64</v>
      </c>
      <c r="D36" s="35" t="n">
        <v>0.032834</v>
      </c>
      <c r="E36" s="36" t="n">
        <f aca="false">'Sep 29'!$D36*$C$6*$C$2</f>
        <v>3880322.53948718</v>
      </c>
      <c r="F36" s="36" t="n">
        <v>113872.172413793</v>
      </c>
      <c r="G36" s="37" t="n">
        <f aca="false">'Sep 29'!$E36/'Sep 29'!$F36</f>
        <v>34.0761263900957</v>
      </c>
      <c r="H36" s="34" t="n">
        <v>29</v>
      </c>
      <c r="I36" s="34" t="n">
        <v>34</v>
      </c>
      <c r="J36" s="38" t="n">
        <f aca="false">I36-H36</f>
        <v>5</v>
      </c>
      <c r="K36" s="39" t="n">
        <f aca="false">'Sep 29'!$F36*'Sep 29'!$I36</f>
        <v>3871653.86206897</v>
      </c>
      <c r="L36" s="40" t="n">
        <f aca="false">'Sep 29'!$K36/$K$2</f>
        <v>0.0327186890910797</v>
      </c>
      <c r="M36" s="41"/>
    </row>
    <row r="37" s="42" customFormat="true" ht="25.5" hidden="false" customHeight="false" outlineLevel="0" collapsed="false">
      <c r="A37" s="34" t="s">
        <v>183</v>
      </c>
      <c r="B37" s="34" t="s">
        <v>76</v>
      </c>
      <c r="C37" s="34" t="s">
        <v>77</v>
      </c>
      <c r="D37" s="35" t="n">
        <v>0.032834</v>
      </c>
      <c r="E37" s="36" t="n">
        <f aca="false">'Sep 29'!$D37*$C$6*$C$2</f>
        <v>3880322.53948718</v>
      </c>
      <c r="F37" s="36" t="n">
        <v>132259.24</v>
      </c>
      <c r="G37" s="37" t="n">
        <f aca="false">'Sep 29'!$E37/'Sep 29'!$F37</f>
        <v>29.3387633218457</v>
      </c>
      <c r="H37" s="34" t="n">
        <v>25</v>
      </c>
      <c r="I37" s="34" t="n">
        <v>29</v>
      </c>
      <c r="J37" s="38" t="n">
        <f aca="false">I37-H37</f>
        <v>4</v>
      </c>
      <c r="K37" s="39" t="n">
        <f aca="false">'Sep 29'!$F37*'Sep 29'!$I37</f>
        <v>3835517.96</v>
      </c>
      <c r="L37" s="40" t="n">
        <f aca="false">'Sep 29'!$K37/$K$2</f>
        <v>0.0324133107212819</v>
      </c>
      <c r="M37" s="41"/>
    </row>
    <row r="38" s="65" customFormat="true" ht="12.75" hidden="false" customHeight="false" outlineLevel="0" collapsed="false">
      <c r="A38" s="34"/>
      <c r="B38" s="61"/>
      <c r="C38" s="61"/>
      <c r="D38" s="35"/>
      <c r="E38" s="64"/>
      <c r="F38" s="36"/>
      <c r="G38" s="37"/>
      <c r="H38" s="34"/>
      <c r="I38" s="34"/>
      <c r="J38" s="45"/>
      <c r="K38" s="36"/>
      <c r="L38" s="46"/>
      <c r="M38" s="62"/>
    </row>
    <row r="39" s="15" customFormat="true" ht="12.75" hidden="false" customHeight="false" outlineLevel="0" collapsed="false">
      <c r="A39" s="47" t="s">
        <v>186</v>
      </c>
      <c r="B39" s="66"/>
      <c r="C39" s="66"/>
      <c r="D39" s="55" t="n">
        <f aca="false">SUBTOTAL(9,D28:D38)</f>
        <v>0.32834</v>
      </c>
      <c r="E39" s="67" t="n">
        <f aca="false">'Sep 29'!$D39*$C$6*$C$2</f>
        <v>38803225.3948719</v>
      </c>
      <c r="F39" s="68"/>
      <c r="G39" s="69"/>
      <c r="H39" s="54"/>
      <c r="I39" s="54"/>
      <c r="J39" s="58"/>
      <c r="K39" s="67" t="n">
        <f aca="false">SUM(K28:K38)</f>
        <v>38751057.9959836</v>
      </c>
      <c r="L39" s="70" t="n">
        <f aca="false">'Sep 29'!$K39/$K$2</f>
        <v>0.327478608287427</v>
      </c>
      <c r="M39" s="7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0"/>
      <c r="M40" s="62"/>
    </row>
    <row r="41" s="2" customFormat="true" ht="24.75" hidden="false" customHeight="true" outlineLevel="0" collapsed="false">
      <c r="A41" s="34" t="s">
        <v>182</v>
      </c>
      <c r="B41" s="61" t="s">
        <v>43</v>
      </c>
      <c r="C41" s="61" t="s">
        <v>44</v>
      </c>
      <c r="D41" s="35" t="n">
        <v>0.071069</v>
      </c>
      <c r="E41" s="36" t="n">
        <f aca="false">'Sep 29'!$D41*$C$6*$C$2</f>
        <v>8398935.32797754</v>
      </c>
      <c r="F41" s="36" t="n">
        <v>416354.6</v>
      </c>
      <c r="G41" s="37" t="n">
        <f aca="false">'Sep 29'!$E41/'Sep 29'!$F41</f>
        <v>20.1725532226077</v>
      </c>
      <c r="H41" s="34" t="n">
        <v>20</v>
      </c>
      <c r="I41" s="34" t="n">
        <v>20</v>
      </c>
      <c r="J41" s="38" t="n">
        <f aca="false">I41-H41</f>
        <v>0</v>
      </c>
      <c r="K41" s="39" t="n">
        <f aca="false">'Sep 29'!$F41*'Sep 29'!$I41</f>
        <v>8327092</v>
      </c>
      <c r="L41" s="40" t="n">
        <f aca="false">'Sep 29'!$K41/$K$2</f>
        <v>0.0703708399271061</v>
      </c>
      <c r="M41" s="62"/>
    </row>
    <row r="42" s="42" customFormat="true" ht="25.5" hidden="false" customHeight="false" outlineLevel="0" collapsed="false">
      <c r="A42" s="34" t="s">
        <v>183</v>
      </c>
      <c r="B42" s="34" t="s">
        <v>24</v>
      </c>
      <c r="C42" s="34" t="s">
        <v>25</v>
      </c>
      <c r="D42" s="35" t="n">
        <v>0.071069</v>
      </c>
      <c r="E42" s="36" t="n">
        <f aca="false">'Sep 29'!$D42*$C$6*$C$2</f>
        <v>8398935.32797754</v>
      </c>
      <c r="F42" s="36" t="n">
        <v>249362.5</v>
      </c>
      <c r="G42" s="37" t="n">
        <f aca="false">'Sep 29'!$E42/'Sep 29'!$F42</f>
        <v>33.6816294670511</v>
      </c>
      <c r="H42" s="34" t="n">
        <v>34</v>
      </c>
      <c r="I42" s="34" t="n">
        <v>34</v>
      </c>
      <c r="J42" s="38" t="n">
        <f aca="false">I42-H42</f>
        <v>0</v>
      </c>
      <c r="K42" s="39" t="n">
        <f aca="false">'Sep 29'!$F42*'Sep 29'!$I42</f>
        <v>8478325</v>
      </c>
      <c r="L42" s="40" t="n">
        <f aca="false">'Sep 29'!$K42/$K$2</f>
        <v>0.0716488843193977</v>
      </c>
      <c r="M42" s="41"/>
    </row>
    <row r="43" s="42" customFormat="true" ht="25.5" hidden="false" customHeight="false" outlineLevel="0" collapsed="false">
      <c r="A43" s="34" t="s">
        <v>183</v>
      </c>
      <c r="B43" s="34" t="s">
        <v>37</v>
      </c>
      <c r="C43" s="34" t="s">
        <v>38</v>
      </c>
      <c r="D43" s="35" t="n">
        <v>0.071069</v>
      </c>
      <c r="E43" s="36" t="n">
        <f aca="false">'Sep 29'!$D43*$C$6*$C$2</f>
        <v>8398935.32797754</v>
      </c>
      <c r="F43" s="36" t="n">
        <v>416384.7</v>
      </c>
      <c r="G43" s="37" t="n">
        <f aca="false">'Sep 29'!$E43/'Sep 29'!$F43</f>
        <v>20.1710949705346</v>
      </c>
      <c r="H43" s="34" t="n">
        <v>20</v>
      </c>
      <c r="I43" s="34" t="n">
        <v>20</v>
      </c>
      <c r="J43" s="38" t="n">
        <f aca="false">I43-H43</f>
        <v>0</v>
      </c>
      <c r="K43" s="39" t="n">
        <f aca="false">'Sep 29'!$F43*'Sep 29'!$I43</f>
        <v>8327694</v>
      </c>
      <c r="L43" s="40" t="n">
        <f aca="false">'Sep 29'!$K43/$K$2</f>
        <v>0.0703759273268413</v>
      </c>
      <c r="M43" s="41"/>
    </row>
    <row r="44" s="42" customFormat="true" ht="25.5" hidden="false" customHeight="false" outlineLevel="0" collapsed="false">
      <c r="A44" s="34" t="s">
        <v>183</v>
      </c>
      <c r="B44" s="34" t="s">
        <v>31</v>
      </c>
      <c r="C44" s="34" t="s">
        <v>32</v>
      </c>
      <c r="D44" s="35" t="n">
        <v>0.071069</v>
      </c>
      <c r="E44" s="36" t="n">
        <f aca="false">'Sep 29'!$D44*$C$6*$C$2</f>
        <v>8398935.32797754</v>
      </c>
      <c r="F44" s="36" t="n">
        <v>249822.941176471</v>
      </c>
      <c r="G44" s="37" t="n">
        <f aca="false">'Sep 29'!$E44/'Sep 29'!$F44</f>
        <v>33.6195518651135</v>
      </c>
      <c r="H44" s="34" t="n">
        <v>34</v>
      </c>
      <c r="I44" s="34" t="n">
        <v>34</v>
      </c>
      <c r="J44" s="38" t="n">
        <f aca="false">I44-H44</f>
        <v>0</v>
      </c>
      <c r="K44" s="39" t="n">
        <f aca="false">'Sep 29'!$F44*'Sep 29'!$I44</f>
        <v>8493980</v>
      </c>
      <c r="L44" s="40" t="n">
        <f aca="false">'Sep 29'!$K44/$K$2</f>
        <v>0.0717811820650043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56</v>
      </c>
      <c r="C45" s="34" t="s">
        <v>57</v>
      </c>
      <c r="D45" s="35" t="n">
        <v>0.071069</v>
      </c>
      <c r="E45" s="36" t="n">
        <f aca="false">'Sep 29'!$D45*$C$6*$C$2</f>
        <v>8398935.32797754</v>
      </c>
      <c r="F45" s="36" t="n">
        <v>160834.169811321</v>
      </c>
      <c r="G45" s="37" t="n">
        <f aca="false">'Sep 29'!$E45/'Sep 29'!$F45</f>
        <v>52.2210879555668</v>
      </c>
      <c r="H45" s="34" t="n">
        <v>53</v>
      </c>
      <c r="I45" s="34" t="n">
        <v>53</v>
      </c>
      <c r="J45" s="38" t="n">
        <f aca="false">I45-H45</f>
        <v>0</v>
      </c>
      <c r="K45" s="39" t="n">
        <f aca="false">'Sep 29'!$F45*'Sep 29'!$I45</f>
        <v>8524211</v>
      </c>
      <c r="L45" s="40" t="n">
        <f aca="false">'Sep 29'!$K45/$K$2</f>
        <v>0.0720366591105126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33</v>
      </c>
      <c r="C46" s="34" t="s">
        <v>34</v>
      </c>
      <c r="D46" s="35" t="n">
        <v>0.071069</v>
      </c>
      <c r="E46" s="36" t="n">
        <f aca="false">'Sep 29'!$D46*$C$6*$C$2</f>
        <v>8398935.32797754</v>
      </c>
      <c r="F46" s="36" t="n">
        <v>174331.145833333</v>
      </c>
      <c r="G46" s="37" t="n">
        <f aca="false">'Sep 29'!$E46/'Sep 29'!$F46</f>
        <v>48.1780538287015</v>
      </c>
      <c r="H46" s="34" t="n">
        <v>48</v>
      </c>
      <c r="I46" s="34" t="n">
        <v>48</v>
      </c>
      <c r="J46" s="38" t="n">
        <f aca="false">I46-H46</f>
        <v>0</v>
      </c>
      <c r="K46" s="39" t="n">
        <f aca="false">'Sep 29'!$F46*'Sep 29'!$I46</f>
        <v>8367895</v>
      </c>
      <c r="L46" s="40" t="n">
        <f aca="false">'Sep 29'!$K46/$K$2</f>
        <v>0.0707156591486958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74</v>
      </c>
      <c r="C47" s="34" t="s">
        <v>75</v>
      </c>
      <c r="D47" s="35" t="n">
        <v>0.071069</v>
      </c>
      <c r="E47" s="36" t="n">
        <f aca="false">'Sep 29'!$D47*$C$6*$C$2</f>
        <v>8398935.32797754</v>
      </c>
      <c r="F47" s="36" t="n">
        <v>707642.916666667</v>
      </c>
      <c r="G47" s="37" t="n">
        <f aca="false">'Sep 29'!$E47/'Sep 29'!$F47</f>
        <v>11.868889139088</v>
      </c>
      <c r="H47" s="34" t="n">
        <v>12</v>
      </c>
      <c r="I47" s="34" t="n">
        <v>12</v>
      </c>
      <c r="J47" s="38" t="n">
        <f aca="false">I47-H47</f>
        <v>0</v>
      </c>
      <c r="K47" s="39" t="n">
        <f aca="false">'Sep 29'!$F47*'Sep 29'!$I47</f>
        <v>8491715</v>
      </c>
      <c r="L47" s="40" t="n">
        <f aca="false">'Sep 29'!$K47/$K$2</f>
        <v>0.0717620409347712</v>
      </c>
      <c r="M47" s="41"/>
    </row>
    <row r="48" s="44" customFormat="true" ht="12.75" hidden="false" customHeight="false" outlineLevel="0" collapsed="false">
      <c r="A48" s="34"/>
      <c r="B48" s="34"/>
      <c r="C48" s="34"/>
      <c r="D48" s="35"/>
      <c r="E48" s="36"/>
      <c r="F48" s="36"/>
      <c r="G48" s="37"/>
      <c r="H48" s="34"/>
      <c r="I48" s="34"/>
      <c r="J48" s="45"/>
      <c r="K48" s="36"/>
      <c r="L48" s="40"/>
      <c r="M48" s="34"/>
    </row>
    <row r="49" s="53" customFormat="true" ht="25.5" hidden="false" customHeight="false" outlineLevel="0" collapsed="false">
      <c r="A49" s="47" t="s">
        <v>193</v>
      </c>
      <c r="B49" s="47"/>
      <c r="C49" s="47"/>
      <c r="D49" s="55" t="n">
        <f aca="false">SUBTOTAL(9,D41:D48)</f>
        <v>0.497483</v>
      </c>
      <c r="E49" s="49" t="n">
        <f aca="false">'Sep 29'!$D49*$C$6*$C$2</f>
        <v>58792547.2958428</v>
      </c>
      <c r="F49" s="69"/>
      <c r="G49" s="69"/>
      <c r="H49" s="54"/>
      <c r="I49" s="54"/>
      <c r="J49" s="58"/>
      <c r="K49" s="49" t="n">
        <f aca="false">SUM(K41:K48)</f>
        <v>59010912</v>
      </c>
      <c r="L49" s="72" t="n">
        <f aca="false">'Sep 29'!$K49/$K$2</f>
        <v>0.498691192832329</v>
      </c>
      <c r="M49" s="47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42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73"/>
      <c r="H51" s="34"/>
      <c r="I51" s="34"/>
      <c r="J51" s="38"/>
      <c r="K51" s="39"/>
      <c r="L51" s="40"/>
      <c r="M51" s="41"/>
    </row>
    <row r="52" s="42" customFormat="true" ht="25.5" hidden="false" customHeight="false" outlineLevel="0" collapsed="false">
      <c r="A52" s="34" t="s">
        <v>194</v>
      </c>
      <c r="B52" s="34" t="s">
        <v>71</v>
      </c>
      <c r="C52" s="34" t="s">
        <v>72</v>
      </c>
      <c r="D52" s="35" t="n">
        <v>0.001492</v>
      </c>
      <c r="E52" s="36" t="n">
        <f aca="false">'Sep 29'!$D52*$C$6*$C$2</f>
        <v>176324.579061792</v>
      </c>
      <c r="F52" s="36" t="n">
        <v>43957.6666666667</v>
      </c>
      <c r="G52" s="73" t="n">
        <f aca="false">'Sep 29'!$E52/'Sep 29'!$F52</f>
        <v>4.01123609219003</v>
      </c>
      <c r="H52" s="34" t="n">
        <v>3</v>
      </c>
      <c r="I52" s="34" t="n">
        <v>4</v>
      </c>
      <c r="J52" s="38" t="n">
        <f aca="false">I52-H52</f>
        <v>1</v>
      </c>
      <c r="K52" s="39" t="n">
        <f aca="false">'Sep 29'!$F52*'Sep 29'!$I52</f>
        <v>175830.666666667</v>
      </c>
      <c r="L52" s="40" t="n">
        <f aca="false">'Sep 29'!$K52/$K$2</f>
        <v>0.00148591509476254</v>
      </c>
      <c r="M52" s="41"/>
    </row>
    <row r="53" s="42" customFormat="true" ht="25.5" hidden="false" customHeight="false" outlineLevel="0" collapsed="false">
      <c r="A53" s="34" t="s">
        <v>194</v>
      </c>
      <c r="B53" s="34" t="s">
        <v>40</v>
      </c>
      <c r="C53" s="34" t="s">
        <v>41</v>
      </c>
      <c r="D53" s="35" t="n">
        <v>0.001492</v>
      </c>
      <c r="E53" s="36" t="n">
        <f aca="false">'Sep 29'!$D53*$C$6*$C$2</f>
        <v>176324.579061792</v>
      </c>
      <c r="F53" s="36" t="n">
        <v>163600</v>
      </c>
      <c r="G53" s="73" t="n">
        <f aca="false">'Sep 29'!$E53/'Sep 29'!$F53</f>
        <v>1.0777786006222</v>
      </c>
      <c r="H53" s="34" t="n">
        <v>1</v>
      </c>
      <c r="I53" s="34" t="n">
        <v>1</v>
      </c>
      <c r="J53" s="38" t="n">
        <f aca="false">I53-H53</f>
        <v>0</v>
      </c>
      <c r="K53" s="39" t="n">
        <f aca="false">'Sep 29'!$F53*'Sep 29'!$I53</f>
        <v>163600</v>
      </c>
      <c r="L53" s="40" t="n">
        <f aca="false">'Sep 29'!$K53/$K$2</f>
        <v>0.00138255580844724</v>
      </c>
      <c r="M53" s="41"/>
      <c r="P53" s="42" t="s">
        <v>197</v>
      </c>
    </row>
    <row r="54" s="42" customFormat="true" ht="25.5" hidden="false" customHeight="false" outlineLevel="0" collapsed="false">
      <c r="A54" s="34" t="s">
        <v>194</v>
      </c>
      <c r="B54" s="34" t="s">
        <v>65</v>
      </c>
      <c r="C54" s="34" t="s">
        <v>66</v>
      </c>
      <c r="D54" s="35" t="n">
        <v>0.001492</v>
      </c>
      <c r="E54" s="36" t="n">
        <f aca="false">'Sep 29'!$D54*$C$6*$C$2</f>
        <v>176324.579061792</v>
      </c>
      <c r="F54" s="36" t="n">
        <v>86903</v>
      </c>
      <c r="G54" s="73" t="n">
        <f aca="false">'Sep 29'!$E54/'Sep 29'!$F54</f>
        <v>2.02898149732221</v>
      </c>
      <c r="H54" s="34" t="n">
        <v>2</v>
      </c>
      <c r="I54" s="34" t="n">
        <v>2</v>
      </c>
      <c r="J54" s="38" t="n">
        <f aca="false">I54-H54</f>
        <v>0</v>
      </c>
      <c r="K54" s="39" t="n">
        <f aca="false">'Sep 29'!$F54*'Sep 29'!$I54</f>
        <v>173806</v>
      </c>
      <c r="L54" s="40" t="n">
        <f aca="false">'Sep 29'!$K54/$K$2</f>
        <v>0.00146880498070282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21</v>
      </c>
      <c r="C55" s="34" t="s">
        <v>22</v>
      </c>
      <c r="D55" s="35" t="n">
        <v>0.001492</v>
      </c>
      <c r="E55" s="36" t="n">
        <f aca="false">'Sep 29'!$D55*$C$6*$C$2</f>
        <v>176324.579061792</v>
      </c>
      <c r="F55" s="36" t="n">
        <v>228016</v>
      </c>
      <c r="G55" s="73" t="n">
        <f aca="false">'Sep 29'!$E55/'Sep 29'!$F55</f>
        <v>0.773299150330643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29'!$F55*'Sep 29'!$I55</f>
        <v>228016</v>
      </c>
      <c r="L55" s="40" t="n">
        <f aca="false">'Sep 29'!$K55/$K$2</f>
        <v>0.00192692448177816</v>
      </c>
      <c r="M55" s="41"/>
    </row>
    <row r="56" s="42" customFormat="true" ht="25.5" hidden="false" customHeight="false" outlineLevel="0" collapsed="false">
      <c r="A56" s="34" t="s">
        <v>194</v>
      </c>
      <c r="B56" s="34" t="s">
        <v>49</v>
      </c>
      <c r="C56" s="34" t="s">
        <v>50</v>
      </c>
      <c r="D56" s="35" t="n">
        <v>0.001492</v>
      </c>
      <c r="E56" s="36" t="n">
        <f aca="false">'Sep 29'!$D56*$C$6*$C$2</f>
        <v>176324.579061792</v>
      </c>
      <c r="F56" s="36" t="n">
        <v>45827.6666666667</v>
      </c>
      <c r="G56" s="73" t="n">
        <f aca="false">'Sep 29'!$E56/'Sep 29'!$F56</f>
        <v>3.84755742299321</v>
      </c>
      <c r="H56" s="34" t="n">
        <v>3</v>
      </c>
      <c r="I56" s="34" t="n">
        <v>4</v>
      </c>
      <c r="J56" s="38" t="n">
        <f aca="false">I56-H56</f>
        <v>1</v>
      </c>
      <c r="K56" s="39" t="n">
        <f aca="false">'Sep 29'!$F56*'Sep 29'!$I56</f>
        <v>183310.666666667</v>
      </c>
      <c r="L56" s="40" t="n">
        <f aca="false">'Sep 29'!$K56/$K$2</f>
        <v>0.00154912730409741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88</v>
      </c>
      <c r="C57" s="34" t="s">
        <v>89</v>
      </c>
      <c r="D57" s="35" t="n">
        <v>0.001492</v>
      </c>
      <c r="E57" s="36" t="n">
        <f aca="false">'Sep 29'!$D57*$C$6*$C$2</f>
        <v>176324.579061792</v>
      </c>
      <c r="F57" s="36" t="n">
        <v>44220.3333333333</v>
      </c>
      <c r="G57" s="73" t="n">
        <f aca="false">'Sep 29'!$E57/'Sep 29'!$F57</f>
        <v>3.98740954150335</v>
      </c>
      <c r="H57" s="34" t="n">
        <v>3</v>
      </c>
      <c r="I57" s="34" t="n">
        <v>4</v>
      </c>
      <c r="J57" s="38" t="n">
        <f aca="false">I57-H57</f>
        <v>1</v>
      </c>
      <c r="K57" s="39" t="n">
        <f aca="false">'Sep 29'!$F57*'Sep 29'!$I57</f>
        <v>176881.333333333</v>
      </c>
      <c r="L57" s="40" t="n">
        <f aca="false">'Sep 29'!$K57/$K$2</f>
        <v>0.00149479410028052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14</v>
      </c>
      <c r="C58" s="34" t="s">
        <v>15</v>
      </c>
      <c r="D58" s="35" t="n">
        <v>0.001492</v>
      </c>
      <c r="E58" s="36" t="n">
        <f aca="false">'Sep 29'!$D58*$C$6*$C$2</f>
        <v>176324.579061792</v>
      </c>
      <c r="F58" s="36" t="n">
        <v>11642.7692307692</v>
      </c>
      <c r="G58" s="73" t="n">
        <f aca="false">'Sep 29'!$E58/'Sep 29'!$F58</f>
        <v>15.1445567258866</v>
      </c>
      <c r="H58" s="34" t="n">
        <v>13</v>
      </c>
      <c r="I58" s="34" t="n">
        <v>15</v>
      </c>
      <c r="J58" s="38" t="n">
        <f aca="false">I58-H58</f>
        <v>2</v>
      </c>
      <c r="K58" s="39" t="n">
        <f aca="false">'Sep 29'!$F58*'Sep 29'!$I58</f>
        <v>174641.538461538</v>
      </c>
      <c r="L58" s="40" t="n">
        <f aca="false">'Sep 29'!$K58/$K$2</f>
        <v>0.00147586597430417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17</v>
      </c>
      <c r="C59" s="34" t="s">
        <v>18</v>
      </c>
      <c r="D59" s="35" t="n">
        <v>0.001492</v>
      </c>
      <c r="E59" s="36" t="n">
        <f aca="false">'Sep 29'!$D59*$C$6*$C$2</f>
        <v>176324.579061792</v>
      </c>
      <c r="F59" s="36" t="n">
        <v>86669</v>
      </c>
      <c r="G59" s="73" t="n">
        <f aca="false">'Sep 29'!$E59/'Sep 29'!$F59</f>
        <v>2.0344595998776</v>
      </c>
      <c r="H59" s="34" t="n">
        <v>2</v>
      </c>
      <c r="I59" s="34" t="n">
        <v>2</v>
      </c>
      <c r="J59" s="38" t="n">
        <f aca="false">I59-H59</f>
        <v>0</v>
      </c>
      <c r="K59" s="39" t="n">
        <f aca="false">'Sep 29'!$F59*'Sep 29'!$I59</f>
        <v>173338</v>
      </c>
      <c r="L59" s="40" t="n">
        <f aca="false">'Sep 29'!$K59/$K$2</f>
        <v>0.00146484999220433</v>
      </c>
      <c r="M59" s="41"/>
    </row>
    <row r="60" s="2" customFormat="true" ht="25.5" hidden="false" customHeight="false" outlineLevel="0" collapsed="false">
      <c r="A60" s="34" t="s">
        <v>194</v>
      </c>
      <c r="B60" s="61" t="s">
        <v>46</v>
      </c>
      <c r="C60" s="61" t="s">
        <v>47</v>
      </c>
      <c r="D60" s="35" t="n">
        <v>0.001492</v>
      </c>
      <c r="E60" s="36" t="n">
        <f aca="false">'Sep 29'!$D60*$C$6*$C$2</f>
        <v>176324.579061792</v>
      </c>
      <c r="F60" s="36" t="n">
        <v>60741.3333333333</v>
      </c>
      <c r="G60" s="73" t="n">
        <f aca="false">'Sep 29'!$E60/'Sep 29'!$F60</f>
        <v>2.90287633454087</v>
      </c>
      <c r="H60" s="34" t="n">
        <v>3</v>
      </c>
      <c r="I60" s="34" t="n">
        <v>3</v>
      </c>
      <c r="J60" s="38" t="n">
        <f aca="false">I60-H60</f>
        <v>0</v>
      </c>
      <c r="K60" s="39" t="n">
        <f aca="false">'Sep 29'!$F60*'Sep 29'!$I60</f>
        <v>182224</v>
      </c>
      <c r="L60" s="40" t="n">
        <f aca="false">'Sep 29'!$K60/$K$2</f>
        <v>0.00153994406869493</v>
      </c>
      <c r="M60" s="62"/>
    </row>
    <row r="61" s="42" customFormat="true" ht="25.5" hidden="false" customHeight="false" outlineLevel="0" collapsed="false">
      <c r="A61" s="34" t="s">
        <v>194</v>
      </c>
      <c r="B61" s="34" t="s">
        <v>86</v>
      </c>
      <c r="C61" s="34" t="s">
        <v>87</v>
      </c>
      <c r="D61" s="35" t="n">
        <v>0.001492</v>
      </c>
      <c r="E61" s="36" t="n">
        <f aca="false">'Sep 29'!$D61*$C$6*$C$2</f>
        <v>176324.579061792</v>
      </c>
      <c r="F61" s="36" t="n">
        <v>118917</v>
      </c>
      <c r="G61" s="73" t="n">
        <f aca="false">'Sep 29'!$E61/'Sep 29'!$F61</f>
        <v>1.48275334108489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29'!$F61*'Sep 29'!$I61</f>
        <v>118917</v>
      </c>
      <c r="L61" s="40" t="n">
        <f aca="false">'Sep 29'!$K61/$K$2</f>
        <v>0.00100494736597262</v>
      </c>
      <c r="M61" s="41"/>
    </row>
    <row r="62" s="42" customFormat="true" ht="12.75" hidden="false" customHeight="false" outlineLevel="0" collapsed="false">
      <c r="A62" s="34"/>
      <c r="B62" s="34"/>
      <c r="C62" s="34"/>
      <c r="D62" s="35"/>
      <c r="E62" s="36"/>
      <c r="F62" s="36"/>
      <c r="G62" s="37"/>
      <c r="H62" s="34"/>
      <c r="I62" s="34"/>
      <c r="J62" s="41"/>
      <c r="K62" s="39"/>
      <c r="L62" s="40"/>
      <c r="M62" s="41"/>
    </row>
    <row r="63" s="42" customFormat="true" ht="12.75" hidden="false" customHeight="false" outlineLevel="0" collapsed="false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15" customFormat="true" ht="12.75" hidden="false" customHeight="false" outlineLevel="0" collapsed="false">
      <c r="A69" s="47" t="s">
        <v>205</v>
      </c>
      <c r="B69" s="66"/>
      <c r="C69" s="66"/>
      <c r="D69" s="74" t="n">
        <f aca="false">SUM(D52:D68)</f>
        <v>0.01492</v>
      </c>
      <c r="E69" s="49" t="n">
        <f aca="false">SUM(E51:E68)</f>
        <v>1763245.79061792</v>
      </c>
      <c r="F69" s="69"/>
      <c r="G69" s="69"/>
      <c r="H69" s="66"/>
      <c r="I69" s="66"/>
      <c r="J69" s="47"/>
      <c r="K69" s="49" t="n">
        <f aca="false">SUM(K51:K68)</f>
        <v>1750565.20512821</v>
      </c>
      <c r="L69" s="52" t="n">
        <f aca="false">'Sep 29'!$K69/$K$2</f>
        <v>0.0147937291712447</v>
      </c>
      <c r="M69" s="59"/>
    </row>
    <row r="70" s="2" customFormat="true" ht="12.75" hidden="false" customHeight="false" outlineLevel="0" collapsed="false">
      <c r="A70" s="34"/>
      <c r="B70" s="61"/>
      <c r="C70" s="61"/>
      <c r="D70" s="75"/>
      <c r="E70" s="36"/>
      <c r="F70" s="36"/>
      <c r="G70" s="37"/>
      <c r="H70" s="61"/>
      <c r="I70" s="61"/>
      <c r="J70" s="34"/>
      <c r="K70" s="34"/>
      <c r="L70" s="40"/>
      <c r="M70" s="62"/>
    </row>
    <row r="71" s="42" customFormat="true" ht="25.5" hidden="false" customHeight="false" outlineLevel="0" collapsed="false">
      <c r="A71" s="47" t="s">
        <v>207</v>
      </c>
      <c r="B71" s="54" t="s">
        <v>10</v>
      </c>
      <c r="C71" s="54" t="s">
        <v>11</v>
      </c>
      <c r="D71" s="55" t="n">
        <v>0.005031</v>
      </c>
      <c r="E71" s="56" t="n">
        <f aca="false">'Sep 29'!$D71*$C$6*$C$2</f>
        <v>594563.644276056</v>
      </c>
      <c r="F71" s="56" t="n">
        <v>31159.6875</v>
      </c>
      <c r="G71" s="57" t="n">
        <f aca="false">'Sep 29'!$E71/'Sep 29'!$F71</f>
        <v>19.0811812305902</v>
      </c>
      <c r="H71" s="54" t="n">
        <v>16</v>
      </c>
      <c r="I71" s="54" t="n">
        <v>19</v>
      </c>
      <c r="J71" s="87" t="n">
        <f aca="false">I71-H71</f>
        <v>3</v>
      </c>
      <c r="K71" s="56" t="n">
        <f aca="false">'Sep 29'!$F71*'Sep 29'!$I71</f>
        <v>592034.0625</v>
      </c>
      <c r="L71" s="88" t="n">
        <f aca="false">'Sep 29'!$K71/$K$2</f>
        <v>0.00500317929039115</v>
      </c>
      <c r="M71" s="54"/>
    </row>
    <row r="72" s="2" customFormat="true" ht="12.7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2" customFormat="true" ht="12.75" hidden="false" customHeight="false" outlineLevel="0" collapsed="false">
      <c r="A73" s="34"/>
      <c r="B73" s="61"/>
      <c r="C73" s="61"/>
      <c r="D73" s="76"/>
      <c r="E73" s="64"/>
      <c r="F73" s="36"/>
      <c r="G73" s="37"/>
      <c r="H73" s="61"/>
      <c r="I73" s="61"/>
      <c r="J73" s="34"/>
      <c r="K73" s="34"/>
      <c r="L73" s="40"/>
      <c r="M73" s="62"/>
    </row>
    <row r="74" s="15" customFormat="true" ht="12.75" hidden="false" customHeight="false" outlineLevel="0" collapsed="false">
      <c r="A74" s="47" t="s">
        <v>206</v>
      </c>
      <c r="B74" s="66"/>
      <c r="C74" s="66"/>
      <c r="D74" s="66"/>
      <c r="E74" s="77"/>
      <c r="F74" s="77"/>
      <c r="G74" s="47"/>
      <c r="H74" s="66"/>
      <c r="I74" s="66"/>
      <c r="J74" s="66"/>
      <c r="K74" s="77" t="n">
        <f aca="false">SUM(K24,K26,K39,K49,K69,K71)</f>
        <v>118331570.415042</v>
      </c>
      <c r="L74" s="52" t="n">
        <f aca="false">'Sep 29'!$K74/$K$2</f>
        <v>1</v>
      </c>
      <c r="M74" s="66"/>
    </row>
    <row r="75" s="2" customFormat="true" ht="12.75" hidden="false" customHeight="false" outlineLevel="0" collapsed="false">
      <c r="A75" s="62"/>
      <c r="B75" s="62"/>
      <c r="C75" s="62"/>
      <c r="D75" s="78"/>
      <c r="E75" s="79"/>
      <c r="F75" s="36"/>
      <c r="G75" s="80"/>
      <c r="H75" s="62"/>
      <c r="I75" s="62"/>
      <c r="J75" s="62"/>
      <c r="K75" s="62"/>
      <c r="L75" s="40"/>
      <c r="M75" s="62"/>
    </row>
    <row r="76" s="2" customFormat="true" ht="12.75" hidden="false" customHeight="false" outlineLevel="0" collapsed="false">
      <c r="A76" s="62"/>
      <c r="B76" s="62"/>
      <c r="C76" s="62"/>
      <c r="D76" s="78"/>
      <c r="E76" s="79"/>
      <c r="F76" s="36"/>
      <c r="G76" s="80"/>
      <c r="H76" s="62"/>
      <c r="I76" s="62"/>
      <c r="J76" s="62"/>
      <c r="K76" s="62"/>
      <c r="L76" s="40"/>
      <c r="M76" s="62"/>
    </row>
    <row r="77" s="2" customFormat="true" ht="12.7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/>
    <row r="85" s="2" customFormat="true" ht="12.75" hidden="false" customHeight="false" outlineLevel="0" collapsed="false"/>
    <row r="87" s="2" customFormat="true" ht="12.75" hidden="false" customHeight="false" outlineLevel="0" collapsed="false">
      <c r="A87" s="81"/>
      <c r="B87" s="81"/>
      <c r="E87" s="81"/>
      <c r="F87" s="81"/>
      <c r="G87" s="81"/>
      <c r="H87" s="82"/>
      <c r="M87" s="81"/>
    </row>
    <row r="88" s="2" customFormat="true" ht="12.75" hidden="false" customHeight="false" outlineLevel="0" collapsed="false">
      <c r="A88" s="81"/>
      <c r="B88" s="81"/>
      <c r="E88" s="81"/>
      <c r="F88" s="81"/>
      <c r="G88" s="81"/>
      <c r="H88" s="82"/>
      <c r="M88" s="81"/>
    </row>
    <row r="89" s="2" customFormat="true" ht="12.75" hidden="false" customHeight="false" outlineLevel="0" collapsed="false">
      <c r="A89" s="83"/>
      <c r="B89" s="83"/>
    </row>
    <row r="90" s="2" customFormat="true" ht="12.75" hidden="false" customHeight="false" outlineLevel="0" collapsed="false">
      <c r="A90" s="84"/>
      <c r="B90" s="84"/>
      <c r="E90" s="84"/>
      <c r="F90" s="83"/>
      <c r="G90" s="83"/>
      <c r="M90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1" activeCellId="0" sqref="C1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44104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90" t="n">
        <v>7.55</v>
      </c>
      <c r="D2" s="12"/>
      <c r="E2" s="13" t="n">
        <f aca="false">SUM(E24,E39,E49,E69,E26,E71)</f>
        <v>135492537.794902</v>
      </c>
      <c r="F2" s="14"/>
      <c r="G2" s="15"/>
      <c r="H2" s="12"/>
      <c r="I2" s="12"/>
      <c r="J2" s="12"/>
      <c r="K2" s="13" t="n">
        <f aca="false">SUM(K24,K39,K49,K69,K26,K71)</f>
        <v>135682199.163718</v>
      </c>
      <c r="L2" s="16" t="n">
        <f aca="false">SUM(L49,L69,L39,L24,L26,L71)</f>
        <v>1</v>
      </c>
      <c r="M2" s="17" t="n">
        <f aca="false">K2/$C$6</f>
        <v>7.56057599007655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17946013.55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SUM(E24,E69,E26)</f>
        <v>22799171.0430394</v>
      </c>
      <c r="F4" s="14"/>
      <c r="G4" s="15"/>
      <c r="H4" s="12"/>
      <c r="I4" s="12"/>
      <c r="J4" s="12"/>
      <c r="K4" s="13" t="n">
        <f aca="false">SUM(K24,K26,K69)</f>
        <v>22778727.2273501</v>
      </c>
      <c r="L4" s="12"/>
      <c r="M4" s="17" t="n">
        <f aca="false">K4/$C$6</f>
        <v>1.26929176576656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SUM(D24,D26,D39,D49,D69,D71)</f>
        <v>1.000001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17946013.55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8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0.009191</v>
      </c>
      <c r="E9" s="36" t="n">
        <f aca="false">'Sep 30'!$D9*$C$6*$C$2</f>
        <v>1245310.66956228</v>
      </c>
      <c r="F9" s="36" t="n">
        <f aca="false">INDEX('TWS data'!M:M,MATCH(Table138958456799101112131445626789101112131415161718192021[[#This Row],[IB Ticker]],'TWS data'!B:B,0))</f>
        <v>527.16</v>
      </c>
      <c r="G9" s="37" t="n">
        <f aca="false">'Sep 30'!$E9/'Sep 30'!$F9</f>
        <v>2362.30114113794</v>
      </c>
      <c r="H9" s="34" t="n">
        <f aca="false">INDEX('TWS data'!F:F,MATCH(Table138958456799101112131445626789101112131415161718192021[[#This Row],[IB Ticker]],'TWS data'!B:B,0))</f>
        <v>2100</v>
      </c>
      <c r="I9" s="34" t="n">
        <v>2362</v>
      </c>
      <c r="J9" s="38" t="n">
        <f aca="false">I9-H9</f>
        <v>262</v>
      </c>
      <c r="K9" s="39" t="n">
        <f aca="false">'Sep 30'!$F9*'Sep 30'!$I9</f>
        <v>1245151.92</v>
      </c>
      <c r="L9" s="40" t="n">
        <f aca="false">'Sep 30'!$K9/$K$2</f>
        <v>0.00917697330729111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0.009191</v>
      </c>
      <c r="E10" s="36" t="n">
        <f aca="false">'Sep 30'!$D10*$C$6*$C$2</f>
        <v>1245310.66956228</v>
      </c>
      <c r="F10" s="36" t="n">
        <f aca="false">INDEX('TWS data'!M:M,MATCH(Table138958456799101112131445626789101112131415161718192021[[#This Row],[IB Ticker]],'TWS data'!B:B,0))</f>
        <v>414.700037921881</v>
      </c>
      <c r="G10" s="37" t="n">
        <f aca="false">'Sep 30'!$E10/'Sep 30'!$F10</f>
        <v>3002.9191118542</v>
      </c>
      <c r="H10" s="34" t="n">
        <f aca="false">INDEX('TWS data'!F:F,MATCH(Table138958456799101112131445626789101112131415161718192021[[#This Row],[IB Ticker]],'TWS data'!B:B,0))</f>
        <v>2637</v>
      </c>
      <c r="I10" s="34" t="n">
        <v>3003</v>
      </c>
      <c r="J10" s="38" t="n">
        <f aca="false">I10-H10</f>
        <v>366</v>
      </c>
      <c r="K10" s="39" t="n">
        <f aca="false">'Sep 30'!$F10*'Sep 30'!$I10</f>
        <v>1245344.21387941</v>
      </c>
      <c r="L10" s="40" t="n">
        <f aca="false">'Sep 30'!$K10/$K$2</f>
        <v>0.00917839054463392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0.009191</v>
      </c>
      <c r="E11" s="36" t="n">
        <f aca="false">'Sep 30'!$D11*$C$6*$C$2</f>
        <v>1245310.66956228</v>
      </c>
      <c r="F11" s="36" t="n">
        <f aca="false">INDEX('TWS data'!M:M,MATCH(Table138958456799101112131445626789101112131415161718192021[[#This Row],[IB Ticker]],'TWS data'!B:B,0))</f>
        <v>75.260036241985</v>
      </c>
      <c r="G11" s="37" t="n">
        <f aca="false">'Sep 30'!$E11/'Sep 30'!$F11</f>
        <v>16546.7721216371</v>
      </c>
      <c r="H11" s="34" t="n">
        <f aca="false">INDEX('TWS data'!F:F,MATCH(Table138958456799101112131445626789101112131415161718192021[[#This Row],[IB Ticker]],'TWS data'!B:B,0))</f>
        <v>14348</v>
      </c>
      <c r="I11" s="34" t="n">
        <v>16547</v>
      </c>
      <c r="J11" s="38" t="n">
        <f aca="false">I11-H11</f>
        <v>2199</v>
      </c>
      <c r="K11" s="39" t="n">
        <f aca="false">'Sep 30'!$F11*'Sep 30'!$I11</f>
        <v>1245327.81969612</v>
      </c>
      <c r="L11" s="40" t="n">
        <f aca="false">'Sep 30'!$K11/$K$2</f>
        <v>0.00917826971682169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0.009191</v>
      </c>
      <c r="E12" s="36" t="n">
        <f aca="false">'Sep 30'!$D12*$C$6*$C$2</f>
        <v>1245310.66956228</v>
      </c>
      <c r="F12" s="36" t="n">
        <f aca="false">INDEX('TWS data'!M:M,MATCH(Table138958456799101112131445626789101112131415161718192021[[#This Row],[IB Ticker]],'TWS data'!B:B,0))</f>
        <v>212.930078125</v>
      </c>
      <c r="G12" s="37" t="n">
        <f aca="false">'Sep 30'!$E12/'Sep 30'!$F12</f>
        <v>5848.44884540559</v>
      </c>
      <c r="H12" s="34" t="n">
        <f aca="false">INDEX('TWS data'!F:F,MATCH(Table138958456799101112131445626789101112131415161718192021[[#This Row],[IB Ticker]],'TWS data'!B:B,0))</f>
        <v>5120</v>
      </c>
      <c r="I12" s="34" t="n">
        <v>5848</v>
      </c>
      <c r="J12" s="38" t="n">
        <f aca="false">I12-H12</f>
        <v>728</v>
      </c>
      <c r="K12" s="39" t="n">
        <f aca="false">'Sep 30'!$F12*'Sep 30'!$I12</f>
        <v>1245215.096875</v>
      </c>
      <c r="L12" s="40" t="n">
        <f aca="false">'Sep 30'!$K12/$K$2</f>
        <v>0.00917743893119306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0.009191</v>
      </c>
      <c r="E13" s="36" t="n">
        <f aca="false">'Sep 30'!$D13*$C$6*$C$2</f>
        <v>1245310.66956228</v>
      </c>
      <c r="F13" s="36" t="n">
        <f aca="false">INDEX('TWS data'!M:M,MATCH(Table138958456799101112131445626789101112131415161718192021[[#This Row],[IB Ticker]],'TWS data'!B:B,0))</f>
        <v>461</v>
      </c>
      <c r="G13" s="37" t="n">
        <f aca="false">'Sep 30'!$E13/'Sep 30'!$F13</f>
        <v>2701.3246628249</v>
      </c>
      <c r="H13" s="34" t="n">
        <f aca="false">INDEX('TWS data'!F:F,MATCH(Table138958456799101112131445626789101112131415161718192021[[#This Row],[IB Ticker]],'TWS data'!B:B,0))</f>
        <v>2239</v>
      </c>
      <c r="I13" s="34" t="n">
        <v>2701</v>
      </c>
      <c r="J13" s="38" t="n">
        <f aca="false">I13-H13</f>
        <v>462</v>
      </c>
      <c r="K13" s="39" t="n">
        <f aca="false">'Sep 30'!$F13*'Sep 30'!$I13</f>
        <v>1245161</v>
      </c>
      <c r="L13" s="40" t="n">
        <f aca="false">'Sep 30'!$K13/$K$2</f>
        <v>0.00917704022837624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0.009191</v>
      </c>
      <c r="E14" s="36" t="n">
        <f aca="false">'Sep 30'!$D14*$C$6*$C$2</f>
        <v>1245310.66956228</v>
      </c>
      <c r="F14" s="36" t="n">
        <f aca="false">INDEX('TWS data'!M:M,MATCH(Table138958456799101112131445626789101112131415161718192021[[#This Row],[IB Ticker]],'TWS data'!B:B,0))</f>
        <v>3124</v>
      </c>
      <c r="G14" s="37" t="n">
        <f aca="false">'Sep 30'!$E14/'Sep 30'!$F14</f>
        <v>398.626974891894</v>
      </c>
      <c r="H14" s="34" t="n">
        <f aca="false">INDEX('TWS data'!F:F,MATCH(Table138958456799101112131445626789101112131415161718192021[[#This Row],[IB Ticker]],'TWS data'!B:B,0))</f>
        <v>345</v>
      </c>
      <c r="I14" s="34" t="n">
        <v>399</v>
      </c>
      <c r="J14" s="38" t="n">
        <f aca="false">I14-H14</f>
        <v>54</v>
      </c>
      <c r="K14" s="39" t="n">
        <f aca="false">'Sep 30'!$F14*'Sep 30'!$I14</f>
        <v>1246476</v>
      </c>
      <c r="L14" s="40" t="n">
        <f aca="false">'Sep 30'!$K14/$K$2</f>
        <v>0.00918673199345747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0.009191</v>
      </c>
      <c r="E15" s="36" t="n">
        <f aca="false">'Sep 30'!$D15*$C$6*$C$2</f>
        <v>1245310.66956228</v>
      </c>
      <c r="F15" s="36" t="n">
        <f aca="false">INDEX('TWS data'!M:M,MATCH(Table138958456799101112131445626789101112131415161718192021[[#This Row],[IB Ticker]],'TWS data'!B:B,0))</f>
        <v>193.049938456128</v>
      </c>
      <c r="G15" s="37" t="n">
        <f aca="false">'Sep 30'!$E15/'Sep 30'!$F15</f>
        <v>6450.7177755215</v>
      </c>
      <c r="H15" s="34" t="n">
        <f aca="false">INDEX('TWS data'!F:F,MATCH(Table138958456799101112131445626789101112131415161718192021[[#This Row],[IB Ticker]],'TWS data'!B:B,0))</f>
        <v>5687</v>
      </c>
      <c r="I15" s="34" t="n">
        <v>6451</v>
      </c>
      <c r="J15" s="38" t="n">
        <f aca="false">I15-H15</f>
        <v>764</v>
      </c>
      <c r="K15" s="39" t="n">
        <f aca="false">'Sep 30'!$F15*'Sep 30'!$I15</f>
        <v>1245365.15298048</v>
      </c>
      <c r="L15" s="40" t="n">
        <f aca="false">'Sep 30'!$K15/$K$2</f>
        <v>0.00917854486923362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0.009191</v>
      </c>
      <c r="E16" s="36" t="n">
        <f aca="false">'Sep 30'!$D16*$C$6*$C$2</f>
        <v>1245310.66956228</v>
      </c>
      <c r="F16" s="36" t="n">
        <f aca="false">INDEX('TWS data'!M:M,MATCH(Table138958456799101112131445626789101112131415161718192021[[#This Row],[IB Ticker]],'TWS data'!B:B,0))</f>
        <v>273.6499500998</v>
      </c>
      <c r="G16" s="37" t="n">
        <f aca="false">'Sep 30'!$E16/'Sep 30'!$F16</f>
        <v>4550.74327295916</v>
      </c>
      <c r="H16" s="34" t="n">
        <f aca="false">INDEX('TWS data'!F:F,MATCH(Table138958456799101112131445626789101112131415161718192021[[#This Row],[IB Ticker]],'TWS data'!B:B,0))</f>
        <v>4008</v>
      </c>
      <c r="I16" s="34" t="n">
        <v>4551</v>
      </c>
      <c r="J16" s="38" t="n">
        <f aca="false">I16-H16</f>
        <v>543</v>
      </c>
      <c r="K16" s="39" t="n">
        <f aca="false">'Sep 30'!$F16*'Sep 30'!$I16</f>
        <v>1245380.92290419</v>
      </c>
      <c r="L16" s="40" t="n">
        <f aca="false">'Sep 30'!$K16/$K$2</f>
        <v>0.00917866109615069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115</v>
      </c>
      <c r="C17" s="34" t="s">
        <v>116</v>
      </c>
      <c r="D17" s="35" t="n">
        <v>0.009191</v>
      </c>
      <c r="E17" s="36" t="n">
        <f aca="false">'Sep 30'!$D17*$C$6*$C$2</f>
        <v>1245310.66956228</v>
      </c>
      <c r="F17" s="36" t="n">
        <f aca="false">INDEX('TWS data'!M:M,MATCH(Table138958456799101112131445626789101112131415161718192021[[#This Row],[IB Ticker]],'TWS data'!B:B,0))</f>
        <v>1082.86986986987</v>
      </c>
      <c r="G17" s="37" t="n">
        <f aca="false">'Sep 30'!$E17/'Sep 30'!$F17</f>
        <v>1150.00952950323</v>
      </c>
      <c r="H17" s="34" t="n">
        <f aca="false">INDEX('TWS data'!F:F,MATCH(Table138958456799101112131445626789101112131415161718192021[[#This Row],[IB Ticker]],'TWS data'!B:B,0))</f>
        <v>999</v>
      </c>
      <c r="I17" s="34" t="n">
        <v>1150</v>
      </c>
      <c r="J17" s="38" t="n">
        <f aca="false">I17-H17</f>
        <v>151</v>
      </c>
      <c r="K17" s="39" t="n">
        <f aca="false">'Sep 30'!$F17*'Sep 30'!$I17</f>
        <v>1245300.35035035</v>
      </c>
      <c r="L17" s="40" t="n">
        <f aca="false">'Sep 30'!$K17/$K$2</f>
        <v>0.00917806726325044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100</v>
      </c>
      <c r="C18" s="34" t="s">
        <v>101</v>
      </c>
      <c r="D18" s="35" t="n">
        <v>0.009191</v>
      </c>
      <c r="E18" s="36" t="n">
        <f aca="false">'Sep 30'!$D18*$C$6*$C$2</f>
        <v>1245310.66956228</v>
      </c>
      <c r="F18" s="36" t="n">
        <f aca="false">INDEX('TWS data'!M:M,MATCH(Table138958456799101112131445626789101112131415161718192021[[#This Row],[IB Ticker]],'TWS data'!B:B,0))</f>
        <v>168.500077796795</v>
      </c>
      <c r="G18" s="37" t="n">
        <f aca="false">'Sep 30'!$E18/'Sep 30'!$F18</f>
        <v>7390.56435964426</v>
      </c>
      <c r="H18" s="34" t="n">
        <f aca="false">INDEX('TWS data'!F:F,MATCH(Table138958456799101112131445626789101112131415161718192021[[#This Row],[IB Ticker]],'TWS data'!B:B,0))</f>
        <v>6427</v>
      </c>
      <c r="I18" s="34" t="n">
        <v>7391</v>
      </c>
      <c r="J18" s="38" t="n">
        <f aca="false">I18-H18</f>
        <v>964</v>
      </c>
      <c r="K18" s="39" t="n">
        <f aca="false">'Sep 30'!$F18*'Sep 30'!$I18</f>
        <v>1245384.07499611</v>
      </c>
      <c r="L18" s="40" t="n">
        <f aca="false">'Sep 30'!$K18/$K$2</f>
        <v>0.00917868432758369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106</v>
      </c>
      <c r="C19" s="34" t="s">
        <v>107</v>
      </c>
      <c r="D19" s="35" t="n">
        <v>0.009191</v>
      </c>
      <c r="E19" s="36" t="n">
        <f aca="false">'Sep 30'!$D19*$C$6*$C$2</f>
        <v>1245310.66956228</v>
      </c>
      <c r="F19" s="36" t="n">
        <f aca="false">INDEX('TWS data'!M:M,MATCH(Table138958456799101112131445626789101112131415161718192021[[#This Row],[IB Ticker]],'TWS data'!B:B,0))</f>
        <v>253.500116849731</v>
      </c>
      <c r="G19" s="37" t="n">
        <f aca="false">'Sep 30'!$E19/'Sep 30'!$F19</f>
        <v>4912.46586012608</v>
      </c>
      <c r="H19" s="34" t="n">
        <f aca="false">INDEX('TWS data'!F:F,MATCH(Table138958456799101112131445626789101112131415161718192021[[#This Row],[IB Ticker]],'TWS data'!B:B,0))</f>
        <v>4279</v>
      </c>
      <c r="I19" s="34" t="n">
        <v>4912</v>
      </c>
      <c r="J19" s="38" t="n">
        <f aca="false">I19-H19</f>
        <v>633</v>
      </c>
      <c r="K19" s="39" t="n">
        <f aca="false">'Sep 30'!$F19*'Sep 30'!$I19</f>
        <v>1245192.57396588</v>
      </c>
      <c r="L19" s="40" t="n">
        <f aca="false">'Sep 30'!$K19/$K$2</f>
        <v>0.00917727293366901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133</v>
      </c>
      <c r="C20" s="34" t="s">
        <v>134</v>
      </c>
      <c r="D20" s="35" t="n">
        <v>0.009191</v>
      </c>
      <c r="E20" s="36" t="n">
        <f aca="false">'Sep 30'!$D20*$C$6*$C$2</f>
        <v>1245310.66956228</v>
      </c>
      <c r="F20" s="36" t="n">
        <f aca="false">INDEX('TWS data'!M:M,MATCH(Table138958456799101112131445626789101112131415161718192021[[#This Row],[IB Ticker]],'TWS data'!B:B,0))</f>
        <v>190.960041877508</v>
      </c>
      <c r="G20" s="37" t="n">
        <f aca="false">'Sep 30'!$E20/'Sep 30'!$F20</f>
        <v>6521.31544022746</v>
      </c>
      <c r="H20" s="34" t="n">
        <f aca="false">INDEX('TWS data'!F:F,MATCH(Table138958456799101112131445626789101112131415161718192021[[#This Row],[IB Ticker]],'TWS data'!B:B,0))</f>
        <v>5731</v>
      </c>
      <c r="I20" s="34" t="n">
        <v>6521</v>
      </c>
      <c r="J20" s="38" t="n">
        <f aca="false">I20-H20</f>
        <v>790</v>
      </c>
      <c r="K20" s="39" t="n">
        <f aca="false">'Sep 30'!$F20*'Sep 30'!$I20</f>
        <v>1245250.43308323</v>
      </c>
      <c r="L20" s="40" t="n">
        <f aca="false">'Sep 30'!$K20/$K$2</f>
        <v>0.00917769936482732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130</v>
      </c>
      <c r="C21" s="34" t="s">
        <v>131</v>
      </c>
      <c r="D21" s="35" t="n">
        <v>0.009191</v>
      </c>
      <c r="E21" s="36" t="n">
        <f aca="false">'Sep 30'!$D21*$C$6*$C$2</f>
        <v>1245310.66956228</v>
      </c>
      <c r="F21" s="36" t="n">
        <f aca="false">INDEX('TWS data'!M:M,MATCH(Table138958456799101112131445626789101112131415161718192021[[#This Row],[IB Ticker]],'TWS data'!B:B,0))</f>
        <v>212.900019489378</v>
      </c>
      <c r="G21" s="37" t="n">
        <f aca="false">'Sep 30'!$E21/'Sep 30'!$F21</f>
        <v>5849.27456817075</v>
      </c>
      <c r="H21" s="34" t="n">
        <f aca="false">INDEX('TWS data'!F:F,MATCH(Table138958456799101112131445626789101112131415161718192021[[#This Row],[IB Ticker]],'TWS data'!B:B,0))</f>
        <v>5131</v>
      </c>
      <c r="I21" s="34" t="n">
        <v>5849</v>
      </c>
      <c r="J21" s="38" t="n">
        <f aca="false">I21-H21</f>
        <v>718</v>
      </c>
      <c r="K21" s="39" t="n">
        <f aca="false">'Sep 30'!$F21*'Sep 30'!$I21</f>
        <v>1245252.21399337</v>
      </c>
      <c r="L21" s="40" t="n">
        <f aca="false">'Sep 30'!$K21/$K$2</f>
        <v>0.00917771249042635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0.009191</v>
      </c>
      <c r="E22" s="36" t="n">
        <f aca="false">'Sep 30'!$D22*$C$6*$C$2</f>
        <v>1245310.66956228</v>
      </c>
      <c r="F22" s="36" t="n">
        <f aca="false">INDEX('TWS data'!M:M,MATCH(Table138958456799101112131445626789101112131415161718192021[[#This Row],[IB Ticker]],'TWS data'!B:B,0))</f>
        <v>81.1999854556032</v>
      </c>
      <c r="G22" s="37" t="n">
        <f aca="false">'Sep 30'!$E22/'Sep 30'!$F22</f>
        <v>15336.3410421195</v>
      </c>
      <c r="H22" s="34" t="n">
        <f aca="false">INDEX('TWS data'!F:F,MATCH(Table138958456799101112131445626789101112131415161718192021[[#This Row],[IB Ticker]],'TWS data'!B:B,0))</f>
        <v>13751</v>
      </c>
      <c r="I22" s="34" t="n">
        <v>15336</v>
      </c>
      <c r="J22" s="38" t="n">
        <f aca="false">I22-H22</f>
        <v>1585</v>
      </c>
      <c r="K22" s="39" t="n">
        <f aca="false">'Sep 30'!$F22*'Sep 30'!$I22</f>
        <v>1245282.97694713</v>
      </c>
      <c r="L22" s="40" t="n">
        <f aca="false">'Sep 30'!$K22/$K$2</f>
        <v>0.00917793921842713</v>
      </c>
      <c r="M22" s="34"/>
    </row>
    <row r="23" s="44" customFormat="true" ht="12.75" hidden="false" customHeight="true" outlineLevel="0" collapsed="false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="53" customFormat="true" ht="12.75" hidden="false" customHeight="true" outlineLevel="0" collapsed="false">
      <c r="A24" s="47" t="s">
        <v>181</v>
      </c>
      <c r="B24" s="47"/>
      <c r="C24" s="47"/>
      <c r="D24" s="48" t="n">
        <f aca="false">SUM(D9:D23)</f>
        <v>0.128674</v>
      </c>
      <c r="E24" s="49" t="n">
        <f aca="false">'Sep 30'!$D24*$C$6*$C$2</f>
        <v>17434349.3738719</v>
      </c>
      <c r="F24" s="50"/>
      <c r="G24" s="50"/>
      <c r="H24" s="47"/>
      <c r="I24" s="47"/>
      <c r="J24" s="51"/>
      <c r="K24" s="49" t="n">
        <f aca="false">SUM(K9:K23)</f>
        <v>17435084.7496713</v>
      </c>
      <c r="L24" s="52" t="n">
        <f aca="false">'Sep 30'!$K24/$K$2</f>
        <v>0.128499426285342</v>
      </c>
      <c r="M24" s="47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="42" customFormat="true" ht="12.75" hidden="false" customHeight="true" outlineLevel="0" collapsed="false">
      <c r="A26" s="54"/>
      <c r="B26" s="47" t="s">
        <v>127</v>
      </c>
      <c r="C26" s="54" t="s">
        <v>128</v>
      </c>
      <c r="D26" s="55" t="n">
        <v>0.024745</v>
      </c>
      <c r="E26" s="56" t="n">
        <f aca="false">'Sep 30'!$D26*$C$6*$C$2</f>
        <v>3352759.49497536</v>
      </c>
      <c r="F26" s="50" t="n">
        <f aca="false">INDEX('TWS data'!M:M,MATCH(Table138958456799101112131445626789101112131415161718192021[[#This Row],[IB Ticker]],'TWS data'!B:B,0))</f>
        <v>18.0100015274171</v>
      </c>
      <c r="G26" s="57" t="n">
        <f aca="false">'Sep 30'!$E26/'Sep 30'!$F26</f>
        <v>186160.977825091</v>
      </c>
      <c r="H26" s="54" t="n">
        <f aca="false">INDEX('TWS data'!F:F,MATCH(Table138958456799101112131445626789101112131415161718192021[[#This Row],[IB Ticker]],'TWS data'!B:B,0))</f>
        <v>163675</v>
      </c>
      <c r="I26" s="54" t="n">
        <v>186161</v>
      </c>
      <c r="J26" s="58" t="n">
        <f aca="false">I26-H26</f>
        <v>22486</v>
      </c>
      <c r="K26" s="59" t="n">
        <f aca="false">'Sep 30'!$F26*'Sep 30'!$I26</f>
        <v>3352759.8943455</v>
      </c>
      <c r="L26" s="52" t="n">
        <f aca="false">'Sep 30'!$K26/$K$2</f>
        <v>0.0247103887983121</v>
      </c>
      <c r="M26" s="47"/>
      <c r="O26" s="43"/>
    </row>
    <row r="27" s="42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3"/>
    </row>
    <row r="28" s="2" customFormat="true" ht="20.85" hidden="false" customHeight="false" outlineLevel="0" collapsed="false">
      <c r="A28" s="34" t="s">
        <v>182</v>
      </c>
      <c r="B28" s="60" t="s">
        <v>80</v>
      </c>
      <c r="C28" s="61" t="s">
        <v>81</v>
      </c>
      <c r="D28" s="35" t="n">
        <v>0.032663</v>
      </c>
      <c r="E28" s="36" t="n">
        <f aca="false">'Sep 30'!$D28*$C$6*$C$2</f>
        <v>4425588.33640656</v>
      </c>
      <c r="F28" s="36" t="n">
        <f aca="false">INDEX('TWS data'!M:M,MATCH(Table138958456799101112131445626789101112131415161718192021[[#This Row],[IB Ticker]],'TWS data'!B:B,0))</f>
        <v>160291.291666667</v>
      </c>
      <c r="G28" s="37" t="n">
        <f aca="false">'Sep 30'!$E28/'Sep 30'!$F28</f>
        <v>27.6096617002113</v>
      </c>
      <c r="H28" s="34" t="n">
        <f aca="false">INDEX('TWS data'!F:F,MATCH(Table138958456799101112131445626789101112131415161718192021[[#This Row],[IB Ticker]],'TWS data'!B:B,0))</f>
        <v>24</v>
      </c>
      <c r="I28" s="34" t="n">
        <v>28</v>
      </c>
      <c r="J28" s="38" t="n">
        <f aca="false">I28-H28</f>
        <v>4</v>
      </c>
      <c r="K28" s="39" t="n">
        <f aca="false">'Sep 30'!$F28*'Sep 30'!$I28</f>
        <v>4488156.16666667</v>
      </c>
      <c r="L28" s="40" t="n">
        <f aca="false">'Sep 30'!$K28/$K$2</f>
        <v>0.0330784450305903</v>
      </c>
      <c r="M28" s="62"/>
    </row>
    <row r="29" s="2" customFormat="true" ht="20.85" hidden="false" customHeight="false" outlineLevel="0" collapsed="false">
      <c r="A29" s="34" t="s">
        <v>182</v>
      </c>
      <c r="B29" s="60" t="s">
        <v>93</v>
      </c>
      <c r="C29" s="61" t="s">
        <v>94</v>
      </c>
      <c r="D29" s="35" t="n">
        <v>0.032663</v>
      </c>
      <c r="E29" s="36" t="n">
        <f aca="false">'Sep 30'!$D29*$C$6*$C$2</f>
        <v>4425588.33640656</v>
      </c>
      <c r="F29" s="36" t="n">
        <f aca="false">INDEX('TWS data'!M:M,MATCH(Table138958456799101112131445626789101112131415161718192021[[#This Row],[IB Ticker]],'TWS data'!B:B,0))</f>
        <v>223051.294117647</v>
      </c>
      <c r="G29" s="37" t="n">
        <f aca="false">'Sep 30'!$E29/'Sep 30'!$F29</f>
        <v>19.8411237823723</v>
      </c>
      <c r="H29" s="34" t="n">
        <f aca="false">INDEX('TWS data'!F:F,MATCH(Table138958456799101112131445626789101112131415161718192021[[#This Row],[IB Ticker]],'TWS data'!B:B,0))</f>
        <v>17</v>
      </c>
      <c r="I29" s="34" t="n">
        <v>20</v>
      </c>
      <c r="J29" s="38" t="n">
        <f aca="false">I29-H29</f>
        <v>3</v>
      </c>
      <c r="K29" s="39" t="n">
        <f aca="false">'Sep 30'!$F29*'Sep 30'!$I29</f>
        <v>4461025.88235294</v>
      </c>
      <c r="L29" s="40" t="n">
        <f aca="false">'Sep 30'!$K29/$K$2</f>
        <v>0.0328784903977723</v>
      </c>
      <c r="M29" s="62"/>
    </row>
    <row r="30" s="2" customFormat="true" ht="20.85" hidden="false" customHeight="false" outlineLevel="0" collapsed="false">
      <c r="A30" s="34" t="s">
        <v>182</v>
      </c>
      <c r="B30" s="60" t="s">
        <v>90</v>
      </c>
      <c r="C30" s="61" t="s">
        <v>91</v>
      </c>
      <c r="D30" s="35" t="n">
        <v>0.032663</v>
      </c>
      <c r="E30" s="36" t="n">
        <f aca="false">'Sep 30'!$D30*$C$6*$C$2</f>
        <v>4425588.33640656</v>
      </c>
      <c r="F30" s="36" t="n">
        <f aca="false">INDEX('TWS data'!M:M,MATCH(Table138958456799101112131445626789101112131415161718192021[[#This Row],[IB Ticker]],'TWS data'!B:B,0))</f>
        <v>177031.272727273</v>
      </c>
      <c r="G30" s="37" t="n">
        <f aca="false">'Sep 30'!$E30/'Sep 30'!$F30</f>
        <v>24.9989070757258</v>
      </c>
      <c r="H30" s="34" t="n">
        <f aca="false">INDEX('TWS data'!F:F,MATCH(Table138958456799101112131445626789101112131415161718192021[[#This Row],[IB Ticker]],'TWS data'!B:B,0))</f>
        <v>22</v>
      </c>
      <c r="I30" s="34" t="n">
        <v>25</v>
      </c>
      <c r="J30" s="38" t="n">
        <f aca="false">I30-H30</f>
        <v>3</v>
      </c>
      <c r="K30" s="39" t="n">
        <f aca="false">'Sep 30'!$F30*'Sep 30'!$I30</f>
        <v>4425781.81818182</v>
      </c>
      <c r="L30" s="40" t="n">
        <f aca="false">'Sep 30'!$K30/$K$2</f>
        <v>0.0326187358803164</v>
      </c>
      <c r="M30" s="62"/>
    </row>
    <row r="31" s="2" customFormat="true" ht="20.85" hidden="false" customHeight="false" outlineLevel="0" collapsed="false">
      <c r="A31" s="34" t="s">
        <v>182</v>
      </c>
      <c r="B31" s="60" t="s">
        <v>68</v>
      </c>
      <c r="C31" s="61" t="s">
        <v>69</v>
      </c>
      <c r="D31" s="35" t="n">
        <v>0.032663</v>
      </c>
      <c r="E31" s="36" t="n">
        <f aca="false">'Sep 30'!$D31*$C$6*$C$2</f>
        <v>4425588.33640656</v>
      </c>
      <c r="F31" s="36" t="n">
        <f aca="false">INDEX('TWS data'!M:M,MATCH(Table138958456799101112131445626789101112131415161718192021[[#This Row],[IB Ticker]],'TWS data'!B:B,0))</f>
        <v>126104.548387097</v>
      </c>
      <c r="G31" s="37" t="n">
        <f aca="false">'Sep 30'!$E31/'Sep 30'!$F31</f>
        <v>35.0945972449903</v>
      </c>
      <c r="H31" s="34" t="n">
        <f aca="false">INDEX('TWS data'!F:F,MATCH(Table138958456799101112131445626789101112131415161718192021[[#This Row],[IB Ticker]],'TWS data'!B:B,0))</f>
        <v>31</v>
      </c>
      <c r="I31" s="34" t="n">
        <v>35</v>
      </c>
      <c r="J31" s="38" t="n">
        <f aca="false">I31-H31</f>
        <v>4</v>
      </c>
      <c r="K31" s="39" t="n">
        <f aca="false">'Sep 30'!$F31*'Sep 30'!$I31</f>
        <v>4413659.19354839</v>
      </c>
      <c r="L31" s="40" t="n">
        <f aca="false">'Sep 30'!$K31/$K$2</f>
        <v>0.0325293901539931</v>
      </c>
      <c r="M31" s="62"/>
    </row>
    <row r="32" s="2" customFormat="true" ht="20.85" hidden="false" customHeight="false" outlineLevel="0" collapsed="false">
      <c r="A32" s="34" t="s">
        <v>182</v>
      </c>
      <c r="B32" s="60" t="s">
        <v>83</v>
      </c>
      <c r="C32" s="61" t="s">
        <v>84</v>
      </c>
      <c r="D32" s="35" t="n">
        <v>0.032663</v>
      </c>
      <c r="E32" s="36" t="n">
        <f aca="false">'Sep 30'!$D32*$C$6*$C$2</f>
        <v>4425588.33640656</v>
      </c>
      <c r="F32" s="36" t="n">
        <f aca="false">INDEX('TWS data'!M:M,MATCH(Table138958456799101112131445626789101112131415161718192021[[#This Row],[IB Ticker]],'TWS data'!B:B,0))</f>
        <v>139712.714285714</v>
      </c>
      <c r="G32" s="37" t="n">
        <f aca="false">'Sep 30'!$E32/'Sep 30'!$F32</f>
        <v>31.6763464158042</v>
      </c>
      <c r="H32" s="34" t="n">
        <f aca="false">INDEX('TWS data'!F:F,MATCH(Table138958456799101112131445626789101112131415161718192021[[#This Row],[IB Ticker]],'TWS data'!B:B,0))</f>
        <v>28</v>
      </c>
      <c r="I32" s="34" t="n">
        <v>32</v>
      </c>
      <c r="J32" s="38" t="n">
        <f aca="false">I32-H32</f>
        <v>4</v>
      </c>
      <c r="K32" s="39" t="n">
        <f aca="false">'Sep 30'!$F32*'Sep 30'!$I32</f>
        <v>4470806.85714286</v>
      </c>
      <c r="L32" s="40" t="n">
        <f aca="false">'Sep 30'!$K32/$K$2</f>
        <v>0.032950577781749</v>
      </c>
      <c r="M32" s="62"/>
    </row>
    <row r="33" s="2" customFormat="true" ht="20.85" hidden="false" customHeight="false" outlineLevel="0" collapsed="false">
      <c r="A33" s="34" t="s">
        <v>182</v>
      </c>
      <c r="B33" s="60" t="s">
        <v>60</v>
      </c>
      <c r="C33" s="61" t="s">
        <v>61</v>
      </c>
      <c r="D33" s="35" t="n">
        <v>0.032663</v>
      </c>
      <c r="E33" s="36" t="n">
        <f aca="false">'Sep 30'!$D33*$C$6*$C$2</f>
        <v>4425588.33640656</v>
      </c>
      <c r="F33" s="36" t="n">
        <f aca="false">INDEX('TWS data'!M:M,MATCH(Table138958456799101112131445626789101112131415161718192021[[#This Row],[IB Ticker]],'TWS data'!B:B,0))</f>
        <v>220957.833333333</v>
      </c>
      <c r="G33" s="37" t="n">
        <f aca="false">'Sep 30'!$E33/'Sep 30'!$F33</f>
        <v>20.0291081318225</v>
      </c>
      <c r="H33" s="34" t="n">
        <f aca="false">INDEX('TWS data'!F:F,MATCH(Table138958456799101112131445626789101112131415161718192021[[#This Row],[IB Ticker]],'TWS data'!B:B,0))</f>
        <v>18</v>
      </c>
      <c r="I33" s="34" t="n">
        <v>20</v>
      </c>
      <c r="J33" s="38" t="n">
        <f aca="false">I33-H33</f>
        <v>2</v>
      </c>
      <c r="K33" s="39" t="n">
        <f aca="false">'Sep 30'!$F33*'Sep 30'!$I33</f>
        <v>4419156.66666667</v>
      </c>
      <c r="L33" s="40" t="n">
        <f aca="false">'Sep 30'!$K33/$K$2</f>
        <v>0.0325699074300408</v>
      </c>
      <c r="M33" s="62"/>
    </row>
    <row r="34" s="42" customFormat="true" ht="25.5" hidden="false" customHeight="true" outlineLevel="0" collapsed="false">
      <c r="A34" s="34" t="s">
        <v>183</v>
      </c>
      <c r="B34" s="34" t="s">
        <v>27</v>
      </c>
      <c r="C34" s="34" t="s">
        <v>28</v>
      </c>
      <c r="D34" s="35" t="n">
        <v>0.032663</v>
      </c>
      <c r="E34" s="36" t="n">
        <f aca="false">'Sep 30'!$D34*$C$6*$C$2</f>
        <v>4425588.33640656</v>
      </c>
      <c r="F34" s="36" t="n">
        <f aca="false">INDEX('TWS data'!M:M,MATCH(Table138958456799101112131445626789101112131415161718192021[[#This Row],[IB Ticker]],'TWS data'!B:B,0))</f>
        <v>96094.8823529412</v>
      </c>
      <c r="G34" s="37" t="n">
        <f aca="false">'Sep 30'!$E34/'Sep 30'!$F34</f>
        <v>46.054360316006</v>
      </c>
      <c r="H34" s="34" t="n">
        <f aca="false">INDEX('TWS data'!F:F,MATCH(Table138958456799101112131445626789101112131415161718192021[[#This Row],[IB Ticker]],'TWS data'!B:B,0))</f>
        <v>34</v>
      </c>
      <c r="I34" s="34" t="n">
        <v>46</v>
      </c>
      <c r="J34" s="38" t="n">
        <f aca="false">I34-H34</f>
        <v>12</v>
      </c>
      <c r="K34" s="39" t="n">
        <f aca="false">'Sep 30'!$F34*'Sep 30'!$I34</f>
        <v>4420364.58823529</v>
      </c>
      <c r="L34" s="40" t="n">
        <f aca="false">'Sep 30'!$K34/$K$2</f>
        <v>0.0325788100095691</v>
      </c>
      <c r="M34" s="41"/>
      <c r="O34" s="43"/>
    </row>
    <row r="35" s="42" customFormat="true" ht="25.5" hidden="false" customHeight="true" outlineLevel="0" collapsed="false">
      <c r="A35" s="34" t="s">
        <v>183</v>
      </c>
      <c r="B35" s="34" t="s">
        <v>52</v>
      </c>
      <c r="C35" s="34" t="s">
        <v>53</v>
      </c>
      <c r="D35" s="35" t="n">
        <v>0.032663</v>
      </c>
      <c r="E35" s="36" t="n">
        <f aca="false">'Sep 30'!$D35*$C$6*$C$2</f>
        <v>4425588.33640656</v>
      </c>
      <c r="F35" s="36" t="n">
        <f aca="false">INDEX('TWS data'!M:M,MATCH(Table138958456799101112131445626789101112131415161718192021[[#This Row],[IB Ticker]],'TWS data'!B:B,0))</f>
        <v>113532.529411765</v>
      </c>
      <c r="G35" s="37" t="n">
        <f aca="false">'Sep 30'!$E35/'Sep 30'!$F35</f>
        <v>38.9807957185173</v>
      </c>
      <c r="H35" s="34" t="n">
        <f aca="false">INDEX('TWS data'!F:F,MATCH(Table138958456799101112131445626789101112131415161718192021[[#This Row],[IB Ticker]],'TWS data'!B:B,0))</f>
        <v>34</v>
      </c>
      <c r="I35" s="34" t="n">
        <v>39</v>
      </c>
      <c r="J35" s="38" t="n">
        <f aca="false">I35-H35</f>
        <v>5</v>
      </c>
      <c r="K35" s="39" t="n">
        <f aca="false">'Sep 30'!$F35*'Sep 30'!$I35</f>
        <v>4427768.64705882</v>
      </c>
      <c r="L35" s="40" t="n">
        <f aca="false">'Sep 30'!$K35/$K$2</f>
        <v>0.0326333791341054</v>
      </c>
      <c r="M35" s="41"/>
    </row>
    <row r="36" s="42" customFormat="true" ht="25.5" hidden="false" customHeight="true" outlineLevel="0" collapsed="false">
      <c r="A36" s="34" t="s">
        <v>183</v>
      </c>
      <c r="B36" s="34" t="s">
        <v>63</v>
      </c>
      <c r="C36" s="34" t="s">
        <v>64</v>
      </c>
      <c r="D36" s="35" t="n">
        <v>0.032663</v>
      </c>
      <c r="E36" s="36" t="n">
        <f aca="false">'Sep 30'!$D36*$C$6*$C$2</f>
        <v>4425588.33640656</v>
      </c>
      <c r="F36" s="36" t="n">
        <f aca="false">INDEX('TWS data'!M:M,MATCH(Table138958456799101112131445626789101112131415161718192021[[#This Row],[IB Ticker]],'TWS data'!B:B,0))</f>
        <v>114138.413793103</v>
      </c>
      <c r="G36" s="37" t="n">
        <f aca="false">'Sep 30'!$E36/'Sep 30'!$F36</f>
        <v>38.7738727859732</v>
      </c>
      <c r="H36" s="34" t="n">
        <f aca="false">INDEX('TWS data'!F:F,MATCH(Table138958456799101112131445626789101112131415161718192021[[#This Row],[IB Ticker]],'TWS data'!B:B,0))</f>
        <v>29</v>
      </c>
      <c r="I36" s="34" t="n">
        <v>39</v>
      </c>
      <c r="J36" s="38" t="n">
        <f aca="false">I36-H36</f>
        <v>10</v>
      </c>
      <c r="K36" s="39" t="n">
        <f aca="false">'Sep 30'!$F36*'Sep 30'!$I36</f>
        <v>4451398.13793104</v>
      </c>
      <c r="L36" s="40" t="n">
        <f aca="false">'Sep 30'!$K36/$K$2</f>
        <v>0.0328075323466702</v>
      </c>
      <c r="M36" s="41"/>
    </row>
    <row r="37" s="42" customFormat="true" ht="20.85" hidden="false" customHeight="false" outlineLevel="0" collapsed="false">
      <c r="A37" s="34" t="s">
        <v>183</v>
      </c>
      <c r="B37" s="34" t="s">
        <v>76</v>
      </c>
      <c r="C37" s="34" t="s">
        <v>77</v>
      </c>
      <c r="D37" s="35" t="n">
        <v>0.032663</v>
      </c>
      <c r="E37" s="36" t="n">
        <f aca="false">'Sep 30'!$D37*$C$6*$C$2</f>
        <v>4425588.33640656</v>
      </c>
      <c r="F37" s="36" t="n">
        <f aca="false">INDEX('TWS data'!M:M,MATCH(Table138958456799101112131445626789101112131415161718192021[[#This Row],[IB Ticker]],'TWS data'!B:B,0))</f>
        <v>132990.482758621</v>
      </c>
      <c r="G37" s="37" t="n">
        <f aca="false">'Sep 30'!$E37/'Sep 30'!$F37</f>
        <v>33.2774815506088</v>
      </c>
      <c r="H37" s="34" t="n">
        <f aca="false">INDEX('TWS data'!F:F,MATCH(Table138958456799101112131445626789101112131415161718192021[[#This Row],[IB Ticker]],'TWS data'!B:B,0))</f>
        <v>29</v>
      </c>
      <c r="I37" s="34" t="n">
        <v>33</v>
      </c>
      <c r="J37" s="38" t="n">
        <f aca="false">I37-H37</f>
        <v>4</v>
      </c>
      <c r="K37" s="39" t="n">
        <f aca="false">'Sep 30'!$F37*'Sep 30'!$I37</f>
        <v>4388685.93103448</v>
      </c>
      <c r="L37" s="40" t="n">
        <f aca="false">'Sep 30'!$K37/$K$2</f>
        <v>0.0323453331246419</v>
      </c>
      <c r="M37" s="41"/>
    </row>
    <row r="38" s="65" customFormat="true" ht="12.75" hidden="false" customHeight="false" outlineLevel="0" collapsed="false">
      <c r="A38" s="34"/>
      <c r="B38" s="61"/>
      <c r="C38" s="61"/>
      <c r="D38" s="35"/>
      <c r="E38" s="64"/>
      <c r="F38" s="36"/>
      <c r="G38" s="37"/>
      <c r="H38" s="34"/>
      <c r="I38" s="34"/>
      <c r="J38" s="45"/>
      <c r="K38" s="36"/>
      <c r="L38" s="46"/>
      <c r="M38" s="62"/>
    </row>
    <row r="39" s="15" customFormat="true" ht="12.75" hidden="false" customHeight="false" outlineLevel="0" collapsed="false">
      <c r="A39" s="47" t="s">
        <v>186</v>
      </c>
      <c r="B39" s="66"/>
      <c r="C39" s="66"/>
      <c r="D39" s="55" t="n">
        <f aca="false">SUBTOTAL(9,D28:D38)</f>
        <v>0.32663</v>
      </c>
      <c r="E39" s="67" t="n">
        <f aca="false">'Sep 30'!$D39*$C$6*$C$2</f>
        <v>44255883.3640656</v>
      </c>
      <c r="F39" s="68"/>
      <c r="G39" s="69"/>
      <c r="H39" s="54"/>
      <c r="I39" s="54"/>
      <c r="J39" s="58"/>
      <c r="K39" s="67" t="n">
        <f aca="false">SUM(K28:K38)</f>
        <v>44366803.888819</v>
      </c>
      <c r="L39" s="70" t="n">
        <f aca="false">'Sep 30'!$K39/$K$2</f>
        <v>0.326990601289448</v>
      </c>
      <c r="M39" s="7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0"/>
      <c r="M40" s="62"/>
    </row>
    <row r="41" s="2" customFormat="true" ht="24.75" hidden="false" customHeight="true" outlineLevel="0" collapsed="false">
      <c r="A41" s="34" t="s">
        <v>182</v>
      </c>
      <c r="B41" s="61" t="s">
        <v>43</v>
      </c>
      <c r="C41" s="61" t="s">
        <v>44</v>
      </c>
      <c r="D41" s="35" t="n">
        <v>0.071429</v>
      </c>
      <c r="E41" s="36" t="n">
        <f aca="false">'Sep 30'!$D41*$C$6*$C$2</f>
        <v>9678086.80406527</v>
      </c>
      <c r="F41" s="36" t="n">
        <f aca="false">INDEX('TWS data'!M:M,MATCH(Table138958456799101112131445626789101112131415161718192021[[#This Row],[IB Ticker]],'TWS data'!B:B,0))</f>
        <v>416352.05</v>
      </c>
      <c r="G41" s="37" t="n">
        <f aca="false">'Sep 30'!$E41/'Sep 30'!$F41</f>
        <v>23.2449601342548</v>
      </c>
      <c r="H41" s="34" t="n">
        <f aca="false">INDEX('TWS data'!F:F,MATCH(Table138958456799101112131445626789101112131415161718192021[[#This Row],[IB Ticker]],'TWS data'!B:B,0))</f>
        <v>20</v>
      </c>
      <c r="I41" s="34" t="n">
        <v>23</v>
      </c>
      <c r="J41" s="38" t="n">
        <f aca="false">I41-H41</f>
        <v>3</v>
      </c>
      <c r="K41" s="39" t="n">
        <f aca="false">'Sep 30'!$F41*'Sep 30'!$I41</f>
        <v>9576097.15</v>
      </c>
      <c r="L41" s="40" t="n">
        <f aca="false">'Sep 30'!$K41/$K$2</f>
        <v>0.070577402260743</v>
      </c>
      <c r="M41" s="62"/>
    </row>
    <row r="42" s="42" customFormat="true" ht="20.85" hidden="false" customHeight="false" outlineLevel="0" collapsed="false">
      <c r="A42" s="34" t="s">
        <v>183</v>
      </c>
      <c r="B42" s="34" t="s">
        <v>24</v>
      </c>
      <c r="C42" s="34" t="s">
        <v>25</v>
      </c>
      <c r="D42" s="35" t="n">
        <v>0.071429</v>
      </c>
      <c r="E42" s="36" t="n">
        <f aca="false">'Sep 30'!$D42*$C$6*$C$2</f>
        <v>9678086.80406527</v>
      </c>
      <c r="F42" s="36" t="n">
        <f aca="false">INDEX('TWS data'!M:M,MATCH(Table138958456799101112131445626789101112131415161718192021[[#This Row],[IB Ticker]],'TWS data'!B:B,0))</f>
        <v>249381.264705882</v>
      </c>
      <c r="G42" s="37" t="n">
        <f aca="false">'Sep 30'!$E42/'Sep 30'!$F42</f>
        <v>38.8083957128035</v>
      </c>
      <c r="H42" s="34" t="n">
        <f aca="false">INDEX('TWS data'!F:F,MATCH(Table138958456799101112131445626789101112131415161718192021[[#This Row],[IB Ticker]],'TWS data'!B:B,0))</f>
        <v>34</v>
      </c>
      <c r="I42" s="34" t="n">
        <v>39</v>
      </c>
      <c r="J42" s="38" t="n">
        <f aca="false">I42-H42</f>
        <v>5</v>
      </c>
      <c r="K42" s="39" t="n">
        <f aca="false">'Sep 30'!$F42*'Sep 30'!$I42</f>
        <v>9725869.32352941</v>
      </c>
      <c r="L42" s="40" t="n">
        <f aca="false">'Sep 30'!$K42/$K$2</f>
        <v>0.0716812476763726</v>
      </c>
      <c r="M42" s="41"/>
    </row>
    <row r="43" s="42" customFormat="true" ht="20.85" hidden="false" customHeight="false" outlineLevel="0" collapsed="false">
      <c r="A43" s="34" t="s">
        <v>183</v>
      </c>
      <c r="B43" s="34" t="s">
        <v>37</v>
      </c>
      <c r="C43" s="34" t="s">
        <v>38</v>
      </c>
      <c r="D43" s="35" t="n">
        <v>0.071429</v>
      </c>
      <c r="E43" s="36" t="n">
        <f aca="false">'Sep 30'!$D43*$C$6*$C$2</f>
        <v>9678086.80406527</v>
      </c>
      <c r="F43" s="36" t="n">
        <f aca="false">INDEX('TWS data'!M:M,MATCH(Table138958456799101112131445626789101112131415161718192021[[#This Row],[IB Ticker]],'TWS data'!B:B,0))</f>
        <v>416387.5</v>
      </c>
      <c r="G43" s="37" t="n">
        <f aca="false">'Sep 30'!$E43/'Sep 30'!$F43</f>
        <v>23.2429811271118</v>
      </c>
      <c r="H43" s="34" t="n">
        <f aca="false">INDEX('TWS data'!F:F,MATCH(Table138958456799101112131445626789101112131415161718192021[[#This Row],[IB Ticker]],'TWS data'!B:B,0))</f>
        <v>20</v>
      </c>
      <c r="I43" s="34" t="n">
        <v>23</v>
      </c>
      <c r="J43" s="38" t="n">
        <f aca="false">I43-H43</f>
        <v>3</v>
      </c>
      <c r="K43" s="39" t="n">
        <f aca="false">'Sep 30'!$F43*'Sep 30'!$I43</f>
        <v>9576912.5</v>
      </c>
      <c r="L43" s="40" t="n">
        <f aca="false">'Sep 30'!$K43/$K$2</f>
        <v>0.0705834115236016</v>
      </c>
      <c r="M43" s="41"/>
    </row>
    <row r="44" s="42" customFormat="true" ht="20.85" hidden="false" customHeight="false" outlineLevel="0" collapsed="false">
      <c r="A44" s="34" t="s">
        <v>183</v>
      </c>
      <c r="B44" s="34" t="s">
        <v>31</v>
      </c>
      <c r="C44" s="34" t="s">
        <v>32</v>
      </c>
      <c r="D44" s="35" t="n">
        <v>0.071429</v>
      </c>
      <c r="E44" s="36" t="n">
        <f aca="false">'Sep 30'!$D44*$C$6*$C$2</f>
        <v>9678086.80406527</v>
      </c>
      <c r="F44" s="36" t="n">
        <f aca="false">INDEX('TWS data'!M:M,MATCH(Table138958456799101112131445626789101112131415161718192021[[#This Row],[IB Ticker]],'TWS data'!B:B,0))</f>
        <v>249828.852941176</v>
      </c>
      <c r="G44" s="37" t="n">
        <f aca="false">'Sep 30'!$E44/'Sep 30'!$F44</f>
        <v>38.7388673891243</v>
      </c>
      <c r="H44" s="34" t="n">
        <f aca="false">INDEX('TWS data'!F:F,MATCH(Table138958456799101112131445626789101112131415161718192021[[#This Row],[IB Ticker]],'TWS data'!B:B,0))</f>
        <v>34</v>
      </c>
      <c r="I44" s="34" t="n">
        <v>39</v>
      </c>
      <c r="J44" s="38" t="n">
        <f aca="false">I44-H44</f>
        <v>5</v>
      </c>
      <c r="K44" s="39" t="n">
        <f aca="false">'Sep 30'!$F44*'Sep 30'!$I44</f>
        <v>9743325.26470588</v>
      </c>
      <c r="L44" s="40" t="n">
        <f aca="false">'Sep 30'!$K44/$K$2</f>
        <v>0.0718099008179347</v>
      </c>
      <c r="M44" s="41"/>
    </row>
    <row r="45" s="42" customFormat="true" ht="12.8" hidden="false" customHeight="false" outlineLevel="0" collapsed="false">
      <c r="A45" s="34" t="s">
        <v>183</v>
      </c>
      <c r="B45" s="34" t="s">
        <v>56</v>
      </c>
      <c r="C45" s="34" t="s">
        <v>57</v>
      </c>
      <c r="D45" s="35" t="n">
        <v>0.071429</v>
      </c>
      <c r="E45" s="36" t="n">
        <f aca="false">'Sep 30'!$D45*$C$6*$C$2</f>
        <v>9678086.80406527</v>
      </c>
      <c r="F45" s="36" t="n">
        <f aca="false">INDEX('TWS data'!M:M,MATCH(Table138958456799101112131445626789101112131415161718192021[[#This Row],[IB Ticker]],'TWS data'!B:B,0))</f>
        <v>160134.962264151</v>
      </c>
      <c r="G45" s="37" t="n">
        <f aca="false">'Sep 30'!$E45/'Sep 30'!$F45</f>
        <v>60.4370630075197</v>
      </c>
      <c r="H45" s="34" t="n">
        <f aca="false">INDEX('TWS data'!F:F,MATCH(Table138958456799101112131445626789101112131415161718192021[[#This Row],[IB Ticker]],'TWS data'!B:B,0))</f>
        <v>53</v>
      </c>
      <c r="I45" s="34" t="n">
        <v>60</v>
      </c>
      <c r="J45" s="38" t="n">
        <f aca="false">I45-H45</f>
        <v>7</v>
      </c>
      <c r="K45" s="39" t="n">
        <f aca="false">'Sep 30'!$F45*'Sep 30'!$I45</f>
        <v>9608097.73584906</v>
      </c>
      <c r="L45" s="40" t="n">
        <f aca="false">'Sep 30'!$K45/$K$2</f>
        <v>0.0708132518124623</v>
      </c>
      <c r="M45" s="41"/>
    </row>
    <row r="46" s="42" customFormat="true" ht="12.8" hidden="false" customHeight="false" outlineLevel="0" collapsed="false">
      <c r="A46" s="34" t="s">
        <v>183</v>
      </c>
      <c r="B46" s="34" t="s">
        <v>33</v>
      </c>
      <c r="C46" s="34" t="s">
        <v>34</v>
      </c>
      <c r="D46" s="35" t="n">
        <v>0.071429</v>
      </c>
      <c r="E46" s="36" t="n">
        <f aca="false">'Sep 30'!$D46*$C$6*$C$2</f>
        <v>9678086.80406527</v>
      </c>
      <c r="F46" s="36" t="n">
        <f aca="false">INDEX('TWS data'!M:M,MATCH(Table138958456799101112131445626789101112131415161718192021[[#This Row],[IB Ticker]],'TWS data'!B:B,0))</f>
        <v>175266.8125</v>
      </c>
      <c r="G46" s="37" t="n">
        <f aca="false">'Sep 30'!$E46/'Sep 30'!$F46</f>
        <v>55.2191636626317</v>
      </c>
      <c r="H46" s="34" t="n">
        <f aca="false">INDEX('TWS data'!F:F,MATCH(Table138958456799101112131445626789101112131415161718192021[[#This Row],[IB Ticker]],'TWS data'!B:B,0))</f>
        <v>48</v>
      </c>
      <c r="I46" s="34" t="n">
        <v>55</v>
      </c>
      <c r="J46" s="38" t="n">
        <f aca="false">I46-H46</f>
        <v>7</v>
      </c>
      <c r="K46" s="39" t="n">
        <f aca="false">'Sep 30'!$F46*'Sep 30'!$I46</f>
        <v>9639674.6875</v>
      </c>
      <c r="L46" s="40" t="n">
        <f aca="false">'Sep 30'!$K46/$K$2</f>
        <v>0.071045979110852</v>
      </c>
      <c r="M46" s="41"/>
    </row>
    <row r="47" s="42" customFormat="true" ht="12.8" hidden="false" customHeight="false" outlineLevel="0" collapsed="false">
      <c r="A47" s="34" t="s">
        <v>183</v>
      </c>
      <c r="B47" s="34" t="s">
        <v>74</v>
      </c>
      <c r="C47" s="34" t="s">
        <v>75</v>
      </c>
      <c r="D47" s="35" t="n">
        <v>0.071429</v>
      </c>
      <c r="E47" s="36" t="n">
        <f aca="false">'Sep 30'!$D47*$C$6*$C$2</f>
        <v>9678086.80406527</v>
      </c>
      <c r="F47" s="36" t="n">
        <f aca="false">INDEX('TWS data'!M:M,MATCH(Table138958456799101112131445626789101112131415161718192021[[#This Row],[IB Ticker]],'TWS data'!B:B,0))</f>
        <v>711462.166666667</v>
      </c>
      <c r="G47" s="37" t="n">
        <f aca="false">'Sep 30'!$E47/'Sep 30'!$F47</f>
        <v>13.603094103245</v>
      </c>
      <c r="H47" s="34" t="n">
        <f aca="false">INDEX('TWS data'!F:F,MATCH(Table138958456799101112131445626789101112131415161718192021[[#This Row],[IB Ticker]],'TWS data'!B:B,0))</f>
        <v>12</v>
      </c>
      <c r="I47" s="34" t="n">
        <v>14</v>
      </c>
      <c r="J47" s="38" t="n">
        <f aca="false">I47-H47</f>
        <v>2</v>
      </c>
      <c r="K47" s="39" t="n">
        <f aca="false">'Sep 30'!$F47*'Sep 30'!$I47</f>
        <v>9960470.33333333</v>
      </c>
      <c r="L47" s="40" t="n">
        <f aca="false">'Sep 30'!$K47/$K$2</f>
        <v>0.0734102954899391</v>
      </c>
      <c r="M47" s="41"/>
    </row>
    <row r="48" s="44" customFormat="true" ht="12.75" hidden="false" customHeight="false" outlineLevel="0" collapsed="false">
      <c r="A48" s="34"/>
      <c r="B48" s="34"/>
      <c r="C48" s="34"/>
      <c r="D48" s="35"/>
      <c r="E48" s="36"/>
      <c r="F48" s="36"/>
      <c r="G48" s="37"/>
      <c r="H48" s="34"/>
      <c r="I48" s="34"/>
      <c r="J48" s="45"/>
      <c r="K48" s="36"/>
      <c r="L48" s="40"/>
      <c r="M48" s="34"/>
    </row>
    <row r="49" s="53" customFormat="true" ht="25.5" hidden="false" customHeight="false" outlineLevel="0" collapsed="false">
      <c r="A49" s="47" t="s">
        <v>193</v>
      </c>
      <c r="B49" s="47"/>
      <c r="C49" s="47"/>
      <c r="D49" s="55" t="n">
        <f aca="false">SUBTOTAL(9,D41:D48)</f>
        <v>0.500003</v>
      </c>
      <c r="E49" s="49" t="n">
        <f aca="false">'Sep 30'!$D49*$C$6*$C$2</f>
        <v>67746607.6284569</v>
      </c>
      <c r="F49" s="69"/>
      <c r="G49" s="69"/>
      <c r="H49" s="54"/>
      <c r="I49" s="54"/>
      <c r="J49" s="58"/>
      <c r="K49" s="49" t="n">
        <f aca="false">SUM(K41:K48)</f>
        <v>67830446.9949177</v>
      </c>
      <c r="L49" s="72" t="n">
        <f aca="false">'Sep 30'!$K49/$K$2</f>
        <v>0.499921488691905</v>
      </c>
      <c r="M49" s="47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42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73"/>
      <c r="H51" s="34"/>
      <c r="I51" s="34"/>
      <c r="J51" s="38"/>
      <c r="K51" s="39"/>
      <c r="L51" s="40"/>
      <c r="M51" s="41"/>
    </row>
    <row r="52" s="42" customFormat="true" ht="20.85" hidden="false" customHeight="false" outlineLevel="0" collapsed="false">
      <c r="A52" s="34" t="s">
        <v>194</v>
      </c>
      <c r="B52" s="34" t="s">
        <v>71</v>
      </c>
      <c r="C52" s="34" t="s">
        <v>72</v>
      </c>
      <c r="D52" s="35" t="n">
        <v>0.001485</v>
      </c>
      <c r="E52" s="36" t="n">
        <f aca="false">'Sep 30'!$D52*$C$6*$C$2</f>
        <v>201206.217419213</v>
      </c>
      <c r="F52" s="36" t="n">
        <f aca="false">INDEX('TWS data'!M:M,MATCH(Table138958456799101112131445626789101112131415161718192021[[#This Row],[IB Ticker]],'TWS data'!B:B,0))</f>
        <v>43671.25</v>
      </c>
      <c r="G52" s="73" t="n">
        <f aca="false">'Sep 30'!$E52/'Sep 30'!$F52</f>
        <v>4.60729238158314</v>
      </c>
      <c r="H52" s="34" t="n">
        <f aca="false">INDEX('TWS data'!F:F,MATCH(Table138958456799101112131445626789101112131415161718192021[[#This Row],[IB Ticker]],'TWS data'!B:B,0))</f>
        <v>4</v>
      </c>
      <c r="I52" s="34" t="n">
        <v>5</v>
      </c>
      <c r="J52" s="38" t="n">
        <f aca="false">I52-H52</f>
        <v>1</v>
      </c>
      <c r="K52" s="39" t="n">
        <f aca="false">'Sep 30'!$F52*'Sep 30'!$I52</f>
        <v>218356.25</v>
      </c>
      <c r="L52" s="40" t="n">
        <f aca="false">'Sep 30'!$K52/$K$2</f>
        <v>0.00160932127682073</v>
      </c>
      <c r="M52" s="41"/>
    </row>
    <row r="53" s="42" customFormat="true" ht="20.85" hidden="false" customHeight="false" outlineLevel="0" collapsed="false">
      <c r="A53" s="34" t="s">
        <v>194</v>
      </c>
      <c r="B53" s="34" t="s">
        <v>40</v>
      </c>
      <c r="C53" s="34" t="s">
        <v>41</v>
      </c>
      <c r="D53" s="35" t="n">
        <v>0.001485</v>
      </c>
      <c r="E53" s="36" t="n">
        <f aca="false">'Sep 30'!$D53*$C$6*$C$2</f>
        <v>201206.217419213</v>
      </c>
      <c r="F53" s="36" t="n">
        <f aca="false">INDEX('TWS data'!M:M,MATCH(Table138958456799101112131445626789101112131415161718192021[[#This Row],[IB Ticker]],'TWS data'!B:B,0))</f>
        <v>165169</v>
      </c>
      <c r="G53" s="73" t="n">
        <f aca="false">'Sep 30'!$E53/'Sep 30'!$F53</f>
        <v>1.21818390508638</v>
      </c>
      <c r="H53" s="34" t="n">
        <f aca="false">INDEX('TWS data'!F:F,MATCH(Table138958456799101112131445626789101112131415161718192021[[#This Row],[IB Ticker]],'TWS data'!B:B,0))</f>
        <v>1</v>
      </c>
      <c r="I53" s="34" t="n">
        <v>1</v>
      </c>
      <c r="J53" s="38" t="n">
        <f aca="false">I53-H53</f>
        <v>0</v>
      </c>
      <c r="K53" s="39" t="n">
        <f aca="false">'Sep 30'!$F53*'Sep 30'!$I53</f>
        <v>165169</v>
      </c>
      <c r="L53" s="40" t="n">
        <f aca="false">'Sep 30'!$K53/$K$2</f>
        <v>0.00121732254502082</v>
      </c>
      <c r="M53" s="41"/>
      <c r="P53" s="42" t="s">
        <v>197</v>
      </c>
    </row>
    <row r="54" s="42" customFormat="true" ht="20.85" hidden="false" customHeight="false" outlineLevel="0" collapsed="false">
      <c r="A54" s="34" t="s">
        <v>194</v>
      </c>
      <c r="B54" s="34" t="s">
        <v>65</v>
      </c>
      <c r="C54" s="34" t="s">
        <v>66</v>
      </c>
      <c r="D54" s="35" t="n">
        <v>0.001485</v>
      </c>
      <c r="E54" s="36" t="n">
        <f aca="false">'Sep 30'!$D54*$C$6*$C$2</f>
        <v>201206.217419213</v>
      </c>
      <c r="F54" s="36" t="n">
        <f aca="false">INDEX('TWS data'!M:M,MATCH(Table138958456799101112131445626789101112131415161718192021[[#This Row],[IB Ticker]],'TWS data'!B:B,0))</f>
        <v>86087.5</v>
      </c>
      <c r="G54" s="73" t="n">
        <f aca="false">'Sep 30'!$E54/'Sep 30'!$F54</f>
        <v>2.33722918448337</v>
      </c>
      <c r="H54" s="34" t="n">
        <f aca="false">INDEX('TWS data'!F:F,MATCH(Table138958456799101112131445626789101112131415161718192021[[#This Row],[IB Ticker]],'TWS data'!B:B,0))</f>
        <v>2</v>
      </c>
      <c r="I54" s="34" t="n">
        <v>2</v>
      </c>
      <c r="J54" s="38" t="n">
        <f aca="false">I54-H54</f>
        <v>0</v>
      </c>
      <c r="K54" s="39" t="n">
        <f aca="false">'Sep 30'!$F54*'Sep 30'!$I54</f>
        <v>172175</v>
      </c>
      <c r="L54" s="40" t="n">
        <f aca="false">'Sep 30'!$K54/$K$2</f>
        <v>0.0012689579109213</v>
      </c>
      <c r="M54" s="41"/>
    </row>
    <row r="55" s="42" customFormat="true" ht="20.85" hidden="false" customHeight="false" outlineLevel="0" collapsed="false">
      <c r="A55" s="34" t="s">
        <v>194</v>
      </c>
      <c r="B55" s="34" t="s">
        <v>21</v>
      </c>
      <c r="C55" s="34" t="s">
        <v>22</v>
      </c>
      <c r="D55" s="35" t="n">
        <v>0.001485</v>
      </c>
      <c r="E55" s="36" t="n">
        <f aca="false">'Sep 30'!$D55*$C$6*$C$2</f>
        <v>201206.217419213</v>
      </c>
      <c r="F55" s="36" t="n">
        <f aca="false">INDEX('TWS data'!M:M,MATCH(Table138958456799101112131445626789101112131415161718192021[[#This Row],[IB Ticker]],'TWS data'!B:B,0))</f>
        <v>233371</v>
      </c>
      <c r="G55" s="73" t="n">
        <f aca="false">'Sep 30'!$E55/'Sep 30'!$F55</f>
        <v>0.862173180983124</v>
      </c>
      <c r="H55" s="34" t="n">
        <f aca="false">INDEX('TWS data'!F:F,MATCH(Table138958456799101112131445626789101112131415161718192021[[#This Row],[IB Ticker]],'TWS data'!B:B,0))</f>
        <v>1</v>
      </c>
      <c r="I55" s="34" t="n">
        <v>1</v>
      </c>
      <c r="J55" s="38" t="n">
        <f aca="false">I55-H55</f>
        <v>0</v>
      </c>
      <c r="K55" s="39" t="n">
        <f aca="false">'Sep 30'!$F55*'Sep 30'!$I55</f>
        <v>233371</v>
      </c>
      <c r="L55" s="40" t="n">
        <f aca="false">'Sep 30'!$K55/$K$2</f>
        <v>0.00171998244013135</v>
      </c>
      <c r="M55" s="41"/>
    </row>
    <row r="56" s="42" customFormat="true" ht="20.85" hidden="false" customHeight="false" outlineLevel="0" collapsed="false">
      <c r="A56" s="34" t="s">
        <v>194</v>
      </c>
      <c r="B56" s="34" t="s">
        <v>49</v>
      </c>
      <c r="C56" s="34" t="s">
        <v>50</v>
      </c>
      <c r="D56" s="35" t="n">
        <v>0.001485</v>
      </c>
      <c r="E56" s="36" t="n">
        <f aca="false">'Sep 30'!$D56*$C$6*$C$2</f>
        <v>201206.217419213</v>
      </c>
      <c r="F56" s="36" t="n">
        <f aca="false">INDEX('TWS data'!M:M,MATCH(Table138958456799101112131445626789101112131415161718192021[[#This Row],[IB Ticker]],'TWS data'!B:B,0))</f>
        <v>45392.25</v>
      </c>
      <c r="G56" s="73" t="n">
        <f aca="false">'Sep 30'!$E56/'Sep 30'!$F56</f>
        <v>4.43261167752673</v>
      </c>
      <c r="H56" s="34" t="n">
        <f aca="false">INDEX('TWS data'!F:F,MATCH(Table138958456799101112131445626789101112131415161718192021[[#This Row],[IB Ticker]],'TWS data'!B:B,0))</f>
        <v>4</v>
      </c>
      <c r="I56" s="34" t="n">
        <v>4</v>
      </c>
      <c r="J56" s="38" t="n">
        <f aca="false">I56-H56</f>
        <v>0</v>
      </c>
      <c r="K56" s="39" t="n">
        <f aca="false">'Sep 30'!$F56*'Sep 30'!$I56</f>
        <v>181569</v>
      </c>
      <c r="L56" s="40" t="n">
        <f aca="false">'Sep 30'!$K56/$K$2</f>
        <v>0.00133819322740276</v>
      </c>
      <c r="M56" s="41"/>
    </row>
    <row r="57" s="42" customFormat="true" ht="20.85" hidden="false" customHeight="false" outlineLevel="0" collapsed="false">
      <c r="A57" s="34" t="s">
        <v>194</v>
      </c>
      <c r="B57" s="34" t="s">
        <v>88</v>
      </c>
      <c r="C57" s="34" t="s">
        <v>89</v>
      </c>
      <c r="D57" s="35" t="n">
        <v>0.001485</v>
      </c>
      <c r="E57" s="36" t="n">
        <f aca="false">'Sep 30'!$D57*$C$6*$C$2</f>
        <v>201206.217419213</v>
      </c>
      <c r="F57" s="36" t="n">
        <f aca="false">INDEX('TWS data'!M:M,MATCH(Table138958456799101112131445626789101112131415161718192021[[#This Row],[IB Ticker]],'TWS data'!B:B,0))</f>
        <v>43933</v>
      </c>
      <c r="G57" s="73" t="n">
        <f aca="false">'Sep 30'!$E57/'Sep 30'!$F57</f>
        <v>4.57984242868032</v>
      </c>
      <c r="H57" s="34" t="n">
        <f aca="false">INDEX('TWS data'!F:F,MATCH(Table138958456799101112131445626789101112131415161718192021[[#This Row],[IB Ticker]],'TWS data'!B:B,0))</f>
        <v>4</v>
      </c>
      <c r="I57" s="34" t="n">
        <v>5</v>
      </c>
      <c r="J57" s="38" t="n">
        <f aca="false">I57-H57</f>
        <v>1</v>
      </c>
      <c r="K57" s="39" t="n">
        <f aca="false">'Sep 30'!$F57*'Sep 30'!$I57</f>
        <v>219665</v>
      </c>
      <c r="L57" s="40" t="n">
        <f aca="false">'Sep 30'!$K57/$K$2</f>
        <v>0.00161896697837972</v>
      </c>
      <c r="M57" s="41"/>
    </row>
    <row r="58" s="42" customFormat="true" ht="12.8" hidden="false" customHeight="false" outlineLevel="0" collapsed="false">
      <c r="A58" s="34" t="s">
        <v>194</v>
      </c>
      <c r="B58" s="34" t="s">
        <v>14</v>
      </c>
      <c r="C58" s="34" t="s">
        <v>15</v>
      </c>
      <c r="D58" s="35" t="n">
        <v>0.001485</v>
      </c>
      <c r="E58" s="36" t="n">
        <f aca="false">'Sep 30'!$D58*$C$6*$C$2</f>
        <v>201206.217419213</v>
      </c>
      <c r="F58" s="36" t="n">
        <f aca="false">INDEX('TWS data'!M:M,MATCH(Table138958456799101112131445626789101112131415161718192021[[#This Row],[IB Ticker]],'TWS data'!B:B,0))</f>
        <v>12074.6666666667</v>
      </c>
      <c r="G58" s="73" t="n">
        <f aca="false">'Sep 30'!$E58/'Sep 30'!$F58</f>
        <v>16.6635007800805</v>
      </c>
      <c r="H58" s="34" t="n">
        <f aca="false">INDEX('TWS data'!F:F,MATCH(Table138958456799101112131445626789101112131415161718192021[[#This Row],[IB Ticker]],'TWS data'!B:B,0))</f>
        <v>15</v>
      </c>
      <c r="I58" s="34" t="n">
        <v>17</v>
      </c>
      <c r="J58" s="38" t="n">
        <f aca="false">I58-H58</f>
        <v>2</v>
      </c>
      <c r="K58" s="39" t="n">
        <f aca="false">'Sep 30'!$F58*'Sep 30'!$I58</f>
        <v>205269.333333333</v>
      </c>
      <c r="L58" s="40" t="n">
        <f aca="false">'Sep 30'!$K58/$K$2</f>
        <v>0.00151286856049296</v>
      </c>
      <c r="M58" s="41"/>
    </row>
    <row r="59" s="42" customFormat="true" ht="20.85" hidden="false" customHeight="false" outlineLevel="0" collapsed="false">
      <c r="A59" s="34" t="s">
        <v>194</v>
      </c>
      <c r="B59" s="34" t="s">
        <v>17</v>
      </c>
      <c r="C59" s="34" t="s">
        <v>18</v>
      </c>
      <c r="D59" s="35" t="n">
        <v>0.001485</v>
      </c>
      <c r="E59" s="36" t="n">
        <f aca="false">'Sep 30'!$D59*$C$6*$C$2</f>
        <v>201206.217419213</v>
      </c>
      <c r="F59" s="36" t="n">
        <f aca="false">INDEX('TWS data'!M:M,MATCH(Table138958456799101112131445626789101112131415161718192021[[#This Row],[IB Ticker]],'TWS data'!B:B,0))</f>
        <v>87766</v>
      </c>
      <c r="G59" s="73" t="n">
        <f aca="false">'Sep 30'!$E59/'Sep 30'!$F59</f>
        <v>2.29253033542844</v>
      </c>
      <c r="H59" s="34" t="n">
        <f aca="false">INDEX('TWS data'!F:F,MATCH(Table138958456799101112131445626789101112131415161718192021[[#This Row],[IB Ticker]],'TWS data'!B:B,0))</f>
        <v>2</v>
      </c>
      <c r="I59" s="34" t="n">
        <v>2</v>
      </c>
      <c r="J59" s="38" t="n">
        <f aca="false">I59-H59</f>
        <v>0</v>
      </c>
      <c r="K59" s="39" t="n">
        <f aca="false">'Sep 30'!$F59*'Sep 30'!$I59</f>
        <v>175532</v>
      </c>
      <c r="L59" s="40" t="n">
        <f aca="false">'Sep 30'!$K59/$K$2</f>
        <v>0.0012936995499918</v>
      </c>
      <c r="M59" s="41"/>
    </row>
    <row r="60" s="2" customFormat="true" ht="20.85" hidden="false" customHeight="false" outlineLevel="0" collapsed="false">
      <c r="A60" s="34" t="s">
        <v>194</v>
      </c>
      <c r="B60" s="61" t="s">
        <v>46</v>
      </c>
      <c r="C60" s="61" t="s">
        <v>47</v>
      </c>
      <c r="D60" s="35" t="n">
        <v>0.001485</v>
      </c>
      <c r="E60" s="36" t="n">
        <f aca="false">'Sep 30'!$D60*$C$6*$C$2</f>
        <v>201206.217419213</v>
      </c>
      <c r="F60" s="36" t="n">
        <f aca="false">INDEX('TWS data'!M:M,MATCH(Table138958456799101112131445626789101112131415161718192021[[#This Row],[IB Ticker]],'TWS data'!B:B,0))</f>
        <v>59964.6666666667</v>
      </c>
      <c r="G60" s="73" t="n">
        <f aca="false">'Sep 30'!$E60/'Sep 30'!$F60</f>
        <v>3.3554129223745</v>
      </c>
      <c r="H60" s="34" t="n">
        <f aca="false">INDEX('TWS data'!F:F,MATCH(Table138958456799101112131445626789101112131415161718192021[[#This Row],[IB Ticker]],'TWS data'!B:B,0))</f>
        <v>3</v>
      </c>
      <c r="I60" s="34" t="n">
        <v>3</v>
      </c>
      <c r="J60" s="38" t="n">
        <f aca="false">I60-H60</f>
        <v>0</v>
      </c>
      <c r="K60" s="39" t="n">
        <f aca="false">'Sep 30'!$F60*'Sep 30'!$I60</f>
        <v>179894</v>
      </c>
      <c r="L60" s="40" t="n">
        <f aca="false">'Sep 30'!$K60/$K$2</f>
        <v>0.00132584820343997</v>
      </c>
      <c r="M60" s="62"/>
    </row>
    <row r="61" s="42" customFormat="true" ht="20.85" hidden="false" customHeight="false" outlineLevel="0" collapsed="false">
      <c r="A61" s="34" t="s">
        <v>194</v>
      </c>
      <c r="B61" s="34" t="s">
        <v>86</v>
      </c>
      <c r="C61" s="34" t="s">
        <v>87</v>
      </c>
      <c r="D61" s="35" t="n">
        <v>0.001485</v>
      </c>
      <c r="E61" s="36" t="n">
        <f aca="false">'Sep 30'!$D61*$C$6*$C$2</f>
        <v>201206.217419213</v>
      </c>
      <c r="F61" s="36" t="n">
        <f aca="false">INDEX('TWS data'!M:M,MATCH(Table138958456799101112131445626789101112131415161718192021[[#This Row],[IB Ticker]],'TWS data'!B:B,0))</f>
        <v>119941</v>
      </c>
      <c r="G61" s="73" t="n">
        <f aca="false">'Sep 30'!$E61/'Sep 30'!$F61</f>
        <v>1.67754327060148</v>
      </c>
      <c r="H61" s="34" t="n">
        <f aca="false">INDEX('TWS data'!F:F,MATCH(Table138958456799101112131445626789101112131415161718192021[[#This Row],[IB Ticker]],'TWS data'!B:B,0))</f>
        <v>1</v>
      </c>
      <c r="I61" s="34" t="n">
        <v>2</v>
      </c>
      <c r="J61" s="38" t="n">
        <f aca="false">I61-H61</f>
        <v>1</v>
      </c>
      <c r="K61" s="39" t="n">
        <f aca="false">'Sep 30'!$F61*'Sep 30'!$I61</f>
        <v>239882</v>
      </c>
      <c r="L61" s="40" t="n">
        <f aca="false">'Sep 30'!$K61/$K$2</f>
        <v>0.00176796957506969</v>
      </c>
      <c r="M61" s="41"/>
    </row>
    <row r="62" s="42" customFormat="true" ht="12.75" hidden="false" customHeight="false" outlineLevel="0" collapsed="false">
      <c r="A62" s="34"/>
      <c r="B62" s="34"/>
      <c r="C62" s="34"/>
      <c r="D62" s="35"/>
      <c r="E62" s="36"/>
      <c r="F62" s="36"/>
      <c r="G62" s="37"/>
      <c r="H62" s="34"/>
      <c r="I62" s="34"/>
      <c r="J62" s="41"/>
      <c r="K62" s="39"/>
      <c r="L62" s="40"/>
      <c r="M62" s="41"/>
    </row>
    <row r="63" s="42" customFormat="true" ht="12.75" hidden="false" customHeight="false" outlineLevel="0" collapsed="false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15" customFormat="true" ht="12.75" hidden="false" customHeight="false" outlineLevel="0" collapsed="false">
      <c r="A69" s="47" t="s">
        <v>205</v>
      </c>
      <c r="B69" s="66"/>
      <c r="C69" s="66"/>
      <c r="D69" s="74" t="n">
        <f aca="false">SUM(D52:D68)</f>
        <v>0.01485</v>
      </c>
      <c r="E69" s="49" t="n">
        <f aca="false">SUM(E51:E68)</f>
        <v>2012062.17419212</v>
      </c>
      <c r="F69" s="69"/>
      <c r="G69" s="69"/>
      <c r="H69" s="66"/>
      <c r="I69" s="66"/>
      <c r="J69" s="47"/>
      <c r="K69" s="49" t="n">
        <f aca="false">SUM(K51:K68)</f>
        <v>1990882.58333333</v>
      </c>
      <c r="L69" s="52" t="n">
        <f aca="false">'Sep 30'!$K69/$K$2</f>
        <v>0.0146731302676711</v>
      </c>
      <c r="M69" s="59"/>
    </row>
    <row r="70" s="2" customFormat="true" ht="12.75" hidden="false" customHeight="false" outlineLevel="0" collapsed="false">
      <c r="A70" s="34"/>
      <c r="B70" s="61"/>
      <c r="C70" s="61"/>
      <c r="D70" s="75"/>
      <c r="E70" s="36"/>
      <c r="F70" s="36"/>
      <c r="G70" s="37"/>
      <c r="H70" s="61"/>
      <c r="I70" s="61"/>
      <c r="J70" s="34"/>
      <c r="K70" s="34"/>
      <c r="L70" s="40"/>
      <c r="M70" s="62"/>
    </row>
    <row r="71" s="42" customFormat="true" ht="12.8" hidden="false" customHeight="false" outlineLevel="0" collapsed="false">
      <c r="A71" s="47" t="s">
        <v>207</v>
      </c>
      <c r="B71" s="54" t="s">
        <v>10</v>
      </c>
      <c r="C71" s="54" t="s">
        <v>11</v>
      </c>
      <c r="D71" s="55" t="n">
        <v>0.005099</v>
      </c>
      <c r="E71" s="56" t="n">
        <f aca="false">'Sep 30'!$D71*$C$6*$C$2</f>
        <v>690875.759340448</v>
      </c>
      <c r="F71" s="56" t="n">
        <f aca="false">INDEX('TWS data'!M:M,MATCH(Table138958456799101112131445626789101112131415161718192021[[#This Row],[IB Ticker]],'TWS data'!B:B,0))</f>
        <v>30705.2631578947</v>
      </c>
      <c r="G71" s="57" t="n">
        <f aca="false">'Sep 30'!$E71/'Sep 30'!$F71</f>
        <v>22.5002389912042</v>
      </c>
      <c r="H71" s="54" t="n">
        <f aca="false">INDEX('TWS data'!F:F,MATCH(Table138958456799101112131445626789101112131415161718192021[[#This Row],[IB Ticker]],'TWS data'!B:B,0))</f>
        <v>19</v>
      </c>
      <c r="I71" s="54" t="n">
        <v>23</v>
      </c>
      <c r="J71" s="87" t="n">
        <f aca="false">I71-H71</f>
        <v>4</v>
      </c>
      <c r="K71" s="56" t="n">
        <f aca="false">'Sep 30'!$F71*'Sep 30'!$I71</f>
        <v>706221.052631579</v>
      </c>
      <c r="L71" s="88" t="n">
        <f aca="false">'Sep 30'!$K71/$K$2</f>
        <v>0.0052049646673211</v>
      </c>
      <c r="M71" s="54"/>
    </row>
    <row r="72" s="2" customFormat="true" ht="12.7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2" customFormat="true" ht="12.75" hidden="false" customHeight="false" outlineLevel="0" collapsed="false">
      <c r="A73" s="34"/>
      <c r="B73" s="61"/>
      <c r="C73" s="61"/>
      <c r="D73" s="76"/>
      <c r="E73" s="64"/>
      <c r="F73" s="36"/>
      <c r="G73" s="37"/>
      <c r="H73" s="61"/>
      <c r="I73" s="61"/>
      <c r="J73" s="34"/>
      <c r="K73" s="34"/>
      <c r="L73" s="40"/>
      <c r="M73" s="62"/>
    </row>
    <row r="74" s="15" customFormat="true" ht="12.75" hidden="false" customHeight="false" outlineLevel="0" collapsed="false">
      <c r="A74" s="47" t="s">
        <v>206</v>
      </c>
      <c r="B74" s="66"/>
      <c r="C74" s="66"/>
      <c r="D74" s="66"/>
      <c r="E74" s="77"/>
      <c r="F74" s="77"/>
      <c r="G74" s="47"/>
      <c r="H74" s="66"/>
      <c r="I74" s="66"/>
      <c r="J74" s="66"/>
      <c r="K74" s="77" t="n">
        <f aca="false">SUM(K24,K26,K39,K49,K69,K71)</f>
        <v>135682199.163718</v>
      </c>
      <c r="L74" s="52" t="n">
        <f aca="false">'Sep 30'!$K74/$K$2</f>
        <v>1</v>
      </c>
      <c r="M74" s="66"/>
    </row>
    <row r="75" s="2" customFormat="true" ht="12.75" hidden="false" customHeight="false" outlineLevel="0" collapsed="false">
      <c r="A75" s="62"/>
      <c r="B75" s="62"/>
      <c r="C75" s="62"/>
      <c r="D75" s="78"/>
      <c r="E75" s="79"/>
      <c r="F75" s="36"/>
      <c r="G75" s="80"/>
      <c r="H75" s="62"/>
      <c r="I75" s="62"/>
      <c r="J75" s="62"/>
      <c r="K75" s="62"/>
      <c r="L75" s="40"/>
      <c r="M75" s="62"/>
    </row>
    <row r="76" s="2" customFormat="true" ht="12.75" hidden="false" customHeight="false" outlineLevel="0" collapsed="false">
      <c r="A76" s="62"/>
      <c r="B76" s="62"/>
      <c r="C76" s="62"/>
      <c r="D76" s="78"/>
      <c r="E76" s="79"/>
      <c r="F76" s="36"/>
      <c r="G76" s="80"/>
      <c r="H76" s="62"/>
      <c r="I76" s="62"/>
      <c r="J76" s="62"/>
      <c r="K76" s="62"/>
      <c r="L76" s="40"/>
      <c r="M76" s="62"/>
    </row>
    <row r="77" s="2" customFormat="true" ht="12.7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s="2" customFormat="true" ht="12.7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s="2" customFormat="true" ht="12.7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s="2" customFormat="true" ht="12.7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s="2" customFormat="true" ht="12.7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s="2" customFormat="true" ht="12.7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s="2" customFormat="true" ht="12.7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s="2" customFormat="true" ht="12.75" hidden="false" customHeight="false" outlineLevel="0" collapsed="false"/>
    <row r="85" s="2" customFormat="true" ht="12.75" hidden="false" customHeight="false" outlineLevel="0" collapsed="false"/>
    <row r="87" s="2" customFormat="true" ht="12.75" hidden="false" customHeight="false" outlineLevel="0" collapsed="false">
      <c r="A87" s="81"/>
      <c r="B87" s="81"/>
      <c r="E87" s="81"/>
      <c r="F87" s="81"/>
      <c r="G87" s="81"/>
      <c r="H87" s="82"/>
      <c r="M87" s="81"/>
    </row>
    <row r="88" s="2" customFormat="true" ht="12.75" hidden="false" customHeight="false" outlineLevel="0" collapsed="false">
      <c r="A88" s="81"/>
      <c r="B88" s="81"/>
      <c r="E88" s="81"/>
      <c r="F88" s="81"/>
      <c r="G88" s="81"/>
      <c r="H88" s="82"/>
      <c r="M88" s="81"/>
    </row>
    <row r="89" s="2" customFormat="true" ht="12.75" hidden="false" customHeight="false" outlineLevel="0" collapsed="false">
      <c r="A89" s="83"/>
      <c r="B89" s="83"/>
    </row>
    <row r="90" s="2" customFormat="true" ht="12.75" hidden="false" customHeight="false" outlineLevel="0" collapsed="false">
      <c r="A90" s="84"/>
      <c r="B90" s="84"/>
      <c r="E90" s="84"/>
      <c r="F90" s="83"/>
      <c r="G90" s="83"/>
      <c r="M90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K58" activeCellId="0" sqref="K58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4" min="14" style="2" width="10.58"/>
    <col collapsed="false" customWidth="true" hidden="false" outlineLevel="0" max="15" min="15" style="2" width="13.01"/>
    <col collapsed="false" customWidth="true" hidden="false" outlineLevel="0" max="18" min="16" style="2" width="10.85"/>
    <col collapsed="false" customWidth="true" hidden="false" outlineLevel="0" max="19" min="19" style="2" width="11.29"/>
    <col collapsed="false" customWidth="false" hidden="false" outlineLevel="0" max="1024" min="20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44076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6.6</v>
      </c>
      <c r="D2" s="12"/>
      <c r="E2" s="13" t="n">
        <f aca="false">SUM(E27,E42,E52,E72,E29)</f>
        <v>59247673.6702671</v>
      </c>
      <c r="F2" s="14"/>
      <c r="G2" s="15"/>
      <c r="H2" s="12"/>
      <c r="I2" s="12"/>
      <c r="J2" s="12"/>
      <c r="K2" s="13" t="n">
        <f aca="false">SUM(K27,K42,K52,K72,K29)</f>
        <v>59293523.5120677</v>
      </c>
      <c r="L2" s="16" t="n">
        <f aca="false">SUM(L52,L72,L42,L27,L29)</f>
        <v>1</v>
      </c>
      <c r="M2" s="17" t="n">
        <f aca="false">K2/$C$6</f>
        <v>6.6051009195789</v>
      </c>
      <c r="P2" s="18"/>
    </row>
    <row r="3" customFormat="false" ht="26.25" hidden="false" customHeight="false" outlineLevel="0" collapsed="false">
      <c r="A3" s="3"/>
      <c r="B3" s="3" t="s">
        <v>147</v>
      </c>
      <c r="C3" s="19" t="n">
        <v>8976929.23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P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SUM(E27,E72,E29)</f>
        <v>11849309.5926683</v>
      </c>
      <c r="F4" s="14"/>
      <c r="G4" s="15"/>
      <c r="H4" s="12"/>
      <c r="I4" s="12"/>
      <c r="J4" s="12"/>
      <c r="K4" s="13" t="n">
        <f aca="false">SUM(K27,K29,K72)</f>
        <v>12020652.2627545</v>
      </c>
      <c r="L4" s="12"/>
      <c r="M4" s="17" t="n">
        <f aca="false">K4/$C$6</f>
        <v>1.3390606024366</v>
      </c>
      <c r="P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SUM(D27,D29,D42,D52,D72)</f>
        <v>0.999999</v>
      </c>
      <c r="H5" s="12"/>
      <c r="I5" s="12"/>
      <c r="J5" s="12"/>
      <c r="K5" s="12"/>
      <c r="L5" s="12"/>
      <c r="M5" s="12"/>
      <c r="P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8976929.23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P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1" t="s">
        <v>165</v>
      </c>
      <c r="P8" s="32"/>
      <c r="S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0.010884</v>
      </c>
      <c r="E9" s="36" t="n">
        <f aca="false">'Sep 02'!$D9*$C$6*$C$2</f>
        <v>644852.325079512</v>
      </c>
      <c r="F9" s="36" t="n">
        <v>554.8</v>
      </c>
      <c r="G9" s="37" t="n">
        <f aca="false">'Sep 02'!$E9/'Sep 02'!$F9</f>
        <v>1162.31493345262</v>
      </c>
      <c r="H9" s="34" t="n">
        <v>1205</v>
      </c>
      <c r="I9" s="34" t="n">
        <v>1162</v>
      </c>
      <c r="J9" s="38" t="n">
        <f aca="false">I9-H9</f>
        <v>-43</v>
      </c>
      <c r="K9" s="39" t="n">
        <f aca="false">'Sep 02'!$F9*'Sep 02'!$I9</f>
        <v>644677.6</v>
      </c>
      <c r="L9" s="40" t="n">
        <f aca="false">'Sep 02'!$K9/$K$2</f>
        <v>0.0108726478342747</v>
      </c>
      <c r="M9" s="41"/>
      <c r="P9" s="43"/>
    </row>
    <row r="10" s="42" customFormat="true" ht="25.5" hidden="false" customHeight="true" outlineLevel="0" collapsed="false">
      <c r="A10" s="34" t="s">
        <v>166</v>
      </c>
      <c r="B10" s="34" t="s">
        <v>167</v>
      </c>
      <c r="C10" s="34" t="s">
        <v>168</v>
      </c>
      <c r="D10" s="35" t="n">
        <v>0.010884</v>
      </c>
      <c r="E10" s="36" t="n">
        <f aca="false">'Sep 02'!$D10*$C$6*$C$2</f>
        <v>644852.325079512</v>
      </c>
      <c r="F10" s="36" t="n">
        <v>593.060171919771</v>
      </c>
      <c r="G10" s="37" t="n">
        <f aca="false">'Sep 02'!$E10/'Sep 02'!$F10</f>
        <v>1087.33035130666</v>
      </c>
      <c r="H10" s="34" t="n">
        <v>1047</v>
      </c>
      <c r="I10" s="34" t="n">
        <v>1087</v>
      </c>
      <c r="J10" s="38" t="n">
        <f aca="false">I10-H10</f>
        <v>40</v>
      </c>
      <c r="K10" s="39" t="n">
        <f aca="false">'Sep 02'!$F10*'Sep 02'!$I10</f>
        <v>644656.406876791</v>
      </c>
      <c r="L10" s="40" t="n">
        <f aca="false">'Sep 02'!$K10/$K$2</f>
        <v>0.0108722904069883</v>
      </c>
      <c r="M10" s="41"/>
      <c r="P10" s="43"/>
    </row>
    <row r="11" s="42" customFormat="true" ht="12.75" hidden="false" customHeight="true" outlineLevel="0" collapsed="false">
      <c r="A11" s="34" t="s">
        <v>166</v>
      </c>
      <c r="B11" s="34" t="s">
        <v>138</v>
      </c>
      <c r="C11" s="34" t="s">
        <v>139</v>
      </c>
      <c r="D11" s="35" t="n">
        <v>0.010884</v>
      </c>
      <c r="E11" s="36" t="n">
        <f aca="false">'Sep 02'!$D11*$C$6*$C$2</f>
        <v>644852.325079512</v>
      </c>
      <c r="F11" s="36" t="n">
        <v>480.799676898223</v>
      </c>
      <c r="G11" s="37" t="n">
        <f aca="false">'Sep 02'!$E11/'Sep 02'!$F11</f>
        <v>1341.20790022082</v>
      </c>
      <c r="H11" s="34" t="n">
        <v>1238</v>
      </c>
      <c r="I11" s="34" t="n">
        <v>1341</v>
      </c>
      <c r="J11" s="38" t="n">
        <f aca="false">I11-H11</f>
        <v>103</v>
      </c>
      <c r="K11" s="39" t="n">
        <f aca="false">'Sep 02'!$F11*'Sep 02'!$I11</f>
        <v>644752.366720517</v>
      </c>
      <c r="L11" s="40" t="n">
        <f aca="false">'Sep 02'!$K11/$K$2</f>
        <v>0.0108739087935851</v>
      </c>
      <c r="M11" s="41"/>
    </row>
    <row r="12" s="42" customFormat="true" ht="12.75" hidden="false" customHeight="true" outlineLevel="0" collapsed="false">
      <c r="A12" s="34" t="s">
        <v>166</v>
      </c>
      <c r="B12" s="34" t="s">
        <v>112</v>
      </c>
      <c r="C12" s="34" t="s">
        <v>113</v>
      </c>
      <c r="D12" s="35" t="n">
        <v>0.010884</v>
      </c>
      <c r="E12" s="36" t="n">
        <f aca="false">'Sep 02'!$D12*$C$6*$C$2</f>
        <v>644852.325079512</v>
      </c>
      <c r="F12" s="36" t="n">
        <v>82.9500061417516</v>
      </c>
      <c r="G12" s="37" t="n">
        <f aca="false">'Sep 02'!$E12/'Sep 02'!$F12</f>
        <v>7773.98767129127</v>
      </c>
      <c r="H12" s="34" t="n">
        <v>8141</v>
      </c>
      <c r="I12" s="34" t="n">
        <v>7774</v>
      </c>
      <c r="J12" s="38" t="n">
        <f aca="false">I12-H12</f>
        <v>-367</v>
      </c>
      <c r="K12" s="39" t="n">
        <f aca="false">'Sep 02'!$F12*'Sep 02'!$I12</f>
        <v>644853.347745977</v>
      </c>
      <c r="L12" s="40" t="n">
        <f aca="false">'Sep 02'!$K12/$K$2</f>
        <v>0.0108756118636588</v>
      </c>
      <c r="M12" s="41"/>
    </row>
    <row r="13" s="44" customFormat="true" ht="12.75" hidden="false" customHeight="true" outlineLevel="0" collapsed="false">
      <c r="A13" s="34" t="s">
        <v>166</v>
      </c>
      <c r="B13" s="34" t="s">
        <v>169</v>
      </c>
      <c r="C13" s="34" t="s">
        <v>170</v>
      </c>
      <c r="D13" s="35" t="n">
        <v>0.010884</v>
      </c>
      <c r="E13" s="36" t="n">
        <f aca="false">'Sep 02'!$D13*$C$6*$C$2</f>
        <v>644852.325079512</v>
      </c>
      <c r="F13" s="36" t="n">
        <v>220.109886324492</v>
      </c>
      <c r="G13" s="37" t="n">
        <f aca="false">'Sep 02'!$E13/'Sep 02'!$F13</f>
        <v>2929.68360416512</v>
      </c>
      <c r="H13" s="34" t="n">
        <v>2903</v>
      </c>
      <c r="I13" s="34" t="n">
        <v>2930</v>
      </c>
      <c r="J13" s="38" t="n">
        <f aca="false">I13-H13</f>
        <v>27</v>
      </c>
      <c r="K13" s="39" t="n">
        <f aca="false">'Sep 02'!$F13*'Sep 02'!$I13</f>
        <v>644921.966930762</v>
      </c>
      <c r="L13" s="40" t="n">
        <f aca="false">'Sep 02'!$K13/$K$2</f>
        <v>0.0108767691432523</v>
      </c>
      <c r="M13" s="34"/>
      <c r="O13" s="42"/>
    </row>
    <row r="14" s="44" customFormat="true" ht="12.75" hidden="false" customHeight="true" outlineLevel="0" collapsed="false">
      <c r="A14" s="34" t="s">
        <v>166</v>
      </c>
      <c r="B14" s="34" t="s">
        <v>118</v>
      </c>
      <c r="C14" s="34" t="s">
        <v>119</v>
      </c>
      <c r="D14" s="35" t="n">
        <v>0.009252</v>
      </c>
      <c r="E14" s="36" t="n">
        <f aca="false">'Sep 02'!$D14*$C$6*$C$2</f>
        <v>548160.024957336</v>
      </c>
      <c r="F14" s="36" t="n">
        <v>278.5</v>
      </c>
      <c r="G14" s="37" t="n">
        <f aca="false">'Sep 02'!$E14/'Sep 02'!$F14</f>
        <v>1968.25861744106</v>
      </c>
      <c r="H14" s="34" t="n">
        <v>2682</v>
      </c>
      <c r="I14" s="34" t="n">
        <v>1968</v>
      </c>
      <c r="J14" s="38" t="n">
        <f aca="false">I14-H14</f>
        <v>-714</v>
      </c>
      <c r="K14" s="39" t="n">
        <f aca="false">'Sep 02'!$F14*'Sep 02'!$I14</f>
        <v>548088</v>
      </c>
      <c r="L14" s="40" t="n">
        <f aca="false">'Sep 02'!$K14/$K$2</f>
        <v>0.00924364024155944</v>
      </c>
      <c r="M14" s="34"/>
      <c r="O14" s="42"/>
    </row>
    <row r="15" s="44" customFormat="true" ht="12.75" hidden="false" customHeight="true" outlineLevel="0" collapsed="false">
      <c r="A15" s="34" t="s">
        <v>166</v>
      </c>
      <c r="B15" s="34" t="s">
        <v>171</v>
      </c>
      <c r="C15" s="34" t="s">
        <v>172</v>
      </c>
      <c r="D15" s="35" t="n">
        <v>0.005442</v>
      </c>
      <c r="E15" s="36" t="n">
        <f aca="false">'Sep 02'!$D15*$C$6*$C$2</f>
        <v>322426.162539756</v>
      </c>
      <c r="F15" s="36" t="n">
        <v>63.0899722552517</v>
      </c>
      <c r="G15" s="37" t="n">
        <f aca="false">'Sep 02'!$E15/'Sep 02'!$F15</f>
        <v>5110.57702221317</v>
      </c>
      <c r="H15" s="34" t="n">
        <v>5046</v>
      </c>
      <c r="I15" s="34" t="n">
        <v>5111</v>
      </c>
      <c r="J15" s="38" t="n">
        <f aca="false">I15-H15</f>
        <v>65</v>
      </c>
      <c r="K15" s="39" t="n">
        <f aca="false">'Sep 02'!$F15*'Sep 02'!$I15</f>
        <v>322452.848196591</v>
      </c>
      <c r="L15" s="40" t="n">
        <f aca="false">'Sep 02'!$K15/$K$2</f>
        <v>0.00543824736829756</v>
      </c>
      <c r="M15" s="34"/>
      <c r="O15" s="42"/>
    </row>
    <row r="16" s="44" customFormat="true" ht="12.75" hidden="false" customHeight="true" outlineLevel="0" collapsed="false">
      <c r="A16" s="34" t="s">
        <v>166</v>
      </c>
      <c r="B16" s="34" t="s">
        <v>121</v>
      </c>
      <c r="C16" s="34" t="s">
        <v>122</v>
      </c>
      <c r="D16" s="35" t="n">
        <v>0.009252</v>
      </c>
      <c r="E16" s="36" t="n">
        <f aca="false">'Sep 02'!$D16*$C$6*$C$2</f>
        <v>548160.024957336</v>
      </c>
      <c r="F16" s="36" t="n">
        <v>454</v>
      </c>
      <c r="G16" s="37" t="n">
        <f aca="false">'Sep 02'!$E16/'Sep 02'!$F16</f>
        <v>1207.40093602937</v>
      </c>
      <c r="H16" s="34" t="n">
        <v>1611</v>
      </c>
      <c r="I16" s="34" t="n">
        <v>1207</v>
      </c>
      <c r="J16" s="38" t="n">
        <f aca="false">I16-H16</f>
        <v>-404</v>
      </c>
      <c r="K16" s="39" t="n">
        <f aca="false">'Sep 02'!$F16*'Sep 02'!$I16</f>
        <v>547978</v>
      </c>
      <c r="L16" s="40" t="n">
        <f aca="false">'Sep 02'!$K16/$K$2</f>
        <v>0.00924178506424016</v>
      </c>
      <c r="M16" s="34"/>
      <c r="O16" s="42"/>
    </row>
    <row r="17" s="44" customFormat="true" ht="12.75" hidden="false" customHeight="true" outlineLevel="0" collapsed="false">
      <c r="A17" s="34" t="s">
        <v>166</v>
      </c>
      <c r="B17" s="34" t="s">
        <v>109</v>
      </c>
      <c r="C17" s="34" t="s">
        <v>110</v>
      </c>
      <c r="D17" s="35" t="n">
        <v>0.010884</v>
      </c>
      <c r="E17" s="36" t="n">
        <f aca="false">'Sep 02'!$D17*$C$6*$C$2</f>
        <v>644852.325079512</v>
      </c>
      <c r="F17" s="36" t="n">
        <v>3513.5</v>
      </c>
      <c r="G17" s="37" t="n">
        <f aca="false">'Sep 02'!$E17/'Sep 02'!$F17</f>
        <v>183.535598428778</v>
      </c>
      <c r="H17" s="34" t="n">
        <v>186</v>
      </c>
      <c r="I17" s="34" t="n">
        <v>184</v>
      </c>
      <c r="J17" s="38" t="n">
        <f aca="false">I17-H17</f>
        <v>-2</v>
      </c>
      <c r="K17" s="39" t="n">
        <f aca="false">'Sep 02'!$F17*'Sep 02'!$I17</f>
        <v>646484</v>
      </c>
      <c r="L17" s="40" t="n">
        <f aca="false">'Sep 02'!$K17/$K$2</f>
        <v>0.010903113218907</v>
      </c>
      <c r="M17" s="34"/>
      <c r="O17" s="42"/>
    </row>
    <row r="18" s="44" customFormat="true" ht="12.75" hidden="false" customHeight="true" outlineLevel="0" collapsed="false">
      <c r="A18" s="34" t="s">
        <v>166</v>
      </c>
      <c r="B18" s="34" t="s">
        <v>96</v>
      </c>
      <c r="C18" s="34" t="s">
        <v>97</v>
      </c>
      <c r="D18" s="35" t="n">
        <v>0.010884</v>
      </c>
      <c r="E18" s="36" t="n">
        <f aca="false">'Sep 02'!$D18*$C$6*$C$2</f>
        <v>644852.325079512</v>
      </c>
      <c r="F18" s="36" t="n">
        <v>210.4</v>
      </c>
      <c r="G18" s="37" t="n">
        <f aca="false">'Sep 02'!$E18/'Sep 02'!$F18</f>
        <v>3064.88747661365</v>
      </c>
      <c r="H18" s="34" t="n">
        <v>3175</v>
      </c>
      <c r="I18" s="34" t="n">
        <v>3065</v>
      </c>
      <c r="J18" s="38" t="n">
        <f aca="false">I18-H18</f>
        <v>-110</v>
      </c>
      <c r="K18" s="39" t="n">
        <f aca="false">'Sep 02'!$F18*'Sep 02'!$I18</f>
        <v>644876</v>
      </c>
      <c r="L18" s="40" t="n">
        <f aca="false">'Sep 02'!$K18/$K$2</f>
        <v>0.0108759938995488</v>
      </c>
      <c r="M18" s="34"/>
      <c r="O18" s="42"/>
    </row>
    <row r="19" s="44" customFormat="true" ht="12.75" hidden="false" customHeight="true" outlineLevel="0" collapsed="false">
      <c r="A19" s="34" t="s">
        <v>166</v>
      </c>
      <c r="B19" s="34" t="s">
        <v>124</v>
      </c>
      <c r="C19" s="34" t="s">
        <v>125</v>
      </c>
      <c r="D19" s="35" t="n">
        <v>0.010884</v>
      </c>
      <c r="E19" s="36" t="n">
        <f aca="false">'Sep 02'!$D19*$C$6*$C$2</f>
        <v>644852.325079512</v>
      </c>
      <c r="F19" s="36" t="n">
        <v>281.75010940919</v>
      </c>
      <c r="G19" s="37" t="n">
        <f aca="false">'Sep 02'!$E19/'Sep 02'!$F19</f>
        <v>2288.73850814724</v>
      </c>
      <c r="H19" s="34" t="n">
        <v>2285</v>
      </c>
      <c r="I19" s="34" t="n">
        <v>2289</v>
      </c>
      <c r="J19" s="38" t="n">
        <f aca="false">I19-H19</f>
        <v>4</v>
      </c>
      <c r="K19" s="39" t="n">
        <f aca="false">'Sep 02'!$F19*'Sep 02'!$I19</f>
        <v>644926.000437636</v>
      </c>
      <c r="L19" s="40" t="n">
        <f aca="false">'Sep 02'!$K19/$K$2</f>
        <v>0.0108768371693475</v>
      </c>
      <c r="M19" s="34"/>
      <c r="O19" s="42"/>
    </row>
    <row r="20" s="44" customFormat="true" ht="12.75" hidden="false" customHeight="true" outlineLevel="0" collapsed="false">
      <c r="A20" s="34" t="s">
        <v>166</v>
      </c>
      <c r="B20" s="34" t="s">
        <v>173</v>
      </c>
      <c r="C20" s="34" t="s">
        <v>174</v>
      </c>
      <c r="D20" s="35" t="n">
        <v>0.005442</v>
      </c>
      <c r="E20" s="36" t="n">
        <f aca="false">'Sep 02'!$D20*$C$6*$C$2</f>
        <v>322426.162539756</v>
      </c>
      <c r="F20" s="36" t="n">
        <v>307.316888045541</v>
      </c>
      <c r="G20" s="37" t="n">
        <f aca="false">'Sep 02'!$E20/'Sep 02'!$F20</f>
        <v>1049.16512916132</v>
      </c>
      <c r="H20" s="34" t="n">
        <v>1054</v>
      </c>
      <c r="I20" s="34" t="n">
        <v>1049</v>
      </c>
      <c r="J20" s="38" t="n">
        <f aca="false">I20-H20</f>
        <v>-5</v>
      </c>
      <c r="K20" s="39" t="n">
        <f aca="false">'Sep 02'!$F20*'Sep 02'!$I20</f>
        <v>322375.415559773</v>
      </c>
      <c r="L20" s="40" t="n">
        <f aca="false">'Sep 02'!$K20/$K$2</f>
        <v>0.00543694144764666</v>
      </c>
      <c r="M20" s="34"/>
      <c r="O20" s="42"/>
    </row>
    <row r="21" s="44" customFormat="true" ht="12.75" hidden="false" customHeight="true" outlineLevel="0" collapsed="false">
      <c r="A21" s="34" t="s">
        <v>166</v>
      </c>
      <c r="B21" s="34" t="s">
        <v>175</v>
      </c>
      <c r="C21" s="34" t="s">
        <v>176</v>
      </c>
      <c r="D21" s="35" t="n">
        <v>0.010884</v>
      </c>
      <c r="E21" s="36" t="n">
        <f aca="false">'Sep 02'!$D21*$C$6*$C$2</f>
        <v>644852.325079512</v>
      </c>
      <c r="F21" s="36" t="n">
        <v>218.159851301115</v>
      </c>
      <c r="G21" s="37" t="n">
        <f aca="false">'Sep 02'!$E21/'Sep 02'!$F21</f>
        <v>2955.87075822423</v>
      </c>
      <c r="H21" s="34" t="n">
        <v>2959</v>
      </c>
      <c r="I21" s="34" t="n">
        <v>2956</v>
      </c>
      <c r="J21" s="38" t="n">
        <f aca="false">I21-H21</f>
        <v>-3</v>
      </c>
      <c r="K21" s="39" t="n">
        <f aca="false">'Sep 02'!$F21*'Sep 02'!$I21</f>
        <v>644880.520446096</v>
      </c>
      <c r="L21" s="40" t="n">
        <f aca="false">'Sep 02'!$K21/$K$2</f>
        <v>0.0108760701379949</v>
      </c>
      <c r="M21" s="34"/>
      <c r="O21" s="42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0.010884</v>
      </c>
      <c r="E22" s="36" t="n">
        <f aca="false">'Sep 02'!$D22*$C$6*$C$2</f>
        <v>644852.325079512</v>
      </c>
      <c r="F22" s="36" t="n">
        <v>92.3999717034522</v>
      </c>
      <c r="G22" s="37" t="n">
        <f aca="false">'Sep 02'!$E22/'Sep 02'!$F22</f>
        <v>6978.92340431766</v>
      </c>
      <c r="H22" s="34" t="n">
        <v>7068</v>
      </c>
      <c r="I22" s="34" t="n">
        <v>6979</v>
      </c>
      <c r="J22" s="38" t="n">
        <f aca="false">I22-H22</f>
        <v>-89</v>
      </c>
      <c r="K22" s="39" t="n">
        <f aca="false">'Sep 02'!$F22*'Sep 02'!$I22</f>
        <v>644859.402518393</v>
      </c>
      <c r="L22" s="40" t="n">
        <f aca="false">'Sep 02'!$K22/$K$2</f>
        <v>0.0108757139788994</v>
      </c>
      <c r="M22" s="34"/>
      <c r="O22" s="42"/>
    </row>
    <row r="23" s="44" customFormat="true" ht="12.75" hidden="false" customHeight="true" outlineLevel="0" collapsed="false">
      <c r="A23" s="34" t="s">
        <v>166</v>
      </c>
      <c r="B23" s="34" t="s">
        <v>177</v>
      </c>
      <c r="C23" s="34" t="s">
        <v>178</v>
      </c>
      <c r="D23" s="35" t="n">
        <v>0.010884</v>
      </c>
      <c r="E23" s="36" t="n">
        <f aca="false">'Sep 02'!$D23*$C$6*$C$2</f>
        <v>644852.325079512</v>
      </c>
      <c r="F23" s="36" t="n">
        <v>53.669959473151</v>
      </c>
      <c r="G23" s="37" t="n">
        <f aca="false">'Sep 02'!$E23/'Sep 02'!$F23</f>
        <v>12015.1446248456</v>
      </c>
      <c r="H23" s="34" t="n">
        <v>11844</v>
      </c>
      <c r="I23" s="34" t="n">
        <v>12015</v>
      </c>
      <c r="J23" s="38" t="n">
        <f aca="false">I23-H23</f>
        <v>171</v>
      </c>
      <c r="K23" s="39" t="n">
        <f aca="false">'Sep 02'!$F23*'Sep 02'!$I23</f>
        <v>644844.563069909</v>
      </c>
      <c r="L23" s="40" t="n">
        <f aca="false">'Sep 02'!$K23/$K$2</f>
        <v>0.0108754637079152</v>
      </c>
      <c r="M23" s="34"/>
      <c r="O23" s="42"/>
    </row>
    <row r="24" s="44" customFormat="true" ht="12.75" hidden="false" customHeight="true" outlineLevel="0" collapsed="false">
      <c r="A24" s="34" t="s">
        <v>166</v>
      </c>
      <c r="B24" s="34" t="s">
        <v>179</v>
      </c>
      <c r="C24" s="34" t="s">
        <v>180</v>
      </c>
      <c r="D24" s="35" t="n">
        <v>0.010884</v>
      </c>
      <c r="E24" s="36" t="n">
        <f aca="false">'Sep 02'!$D24*$C$6*$C$2</f>
        <v>644852.325079512</v>
      </c>
      <c r="F24" s="36" t="n">
        <v>134.990052781161</v>
      </c>
      <c r="G24" s="37" t="n">
        <f aca="false">'Sep 02'!$E24/'Sep 02'!$F24</f>
        <v>4777.03587630204</v>
      </c>
      <c r="H24" s="34" t="n">
        <v>4926</v>
      </c>
      <c r="I24" s="34" t="n">
        <v>4777</v>
      </c>
      <c r="J24" s="38" t="n">
        <f aca="false">I24-H24</f>
        <v>-149</v>
      </c>
      <c r="K24" s="39" t="n">
        <f aca="false">'Sep 02'!$F24*'Sep 02'!$I24</f>
        <v>644847.482135606</v>
      </c>
      <c r="L24" s="40" t="n">
        <f aca="false">'Sep 02'!$K24/$K$2</f>
        <v>0.0108755129386832</v>
      </c>
      <c r="M24" s="34"/>
      <c r="O24" s="42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38"/>
      <c r="K25" s="39"/>
      <c r="L25" s="40"/>
      <c r="M25" s="34"/>
      <c r="O25" s="42"/>
    </row>
    <row r="26" s="44" customFormat="true" ht="12.75" hidden="false" customHeight="true" outlineLevel="0" collapsed="false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6"/>
      <c r="M26" s="34"/>
      <c r="O26" s="42"/>
    </row>
    <row r="27" s="53" customFormat="true" ht="12.75" hidden="false" customHeight="true" outlineLevel="0" collapsed="false">
      <c r="A27" s="47" t="s">
        <v>181</v>
      </c>
      <c r="B27" s="47"/>
      <c r="C27" s="47"/>
      <c r="D27" s="48" t="n">
        <f aca="false">SUM(D9:D26)</f>
        <v>0.159996</v>
      </c>
      <c r="E27" s="49" t="n">
        <f aca="false">'Sep 02'!$D27*$C$6*$C$2</f>
        <v>9479400.27594833</v>
      </c>
      <c r="F27" s="50"/>
      <c r="G27" s="50"/>
      <c r="H27" s="47"/>
      <c r="I27" s="47"/>
      <c r="J27" s="51"/>
      <c r="K27" s="49" t="n">
        <f aca="false">SUM(K9:K26)</f>
        <v>9480473.92063805</v>
      </c>
      <c r="L27" s="52" t="n">
        <f aca="false">'Sep 02'!$K27/$K$2</f>
        <v>0.159890547214799</v>
      </c>
      <c r="M27" s="47"/>
      <c r="O27" s="42"/>
    </row>
    <row r="28" s="44" customFormat="true" ht="12.75" hidden="false" customHeight="true" outlineLevel="0" collapsed="false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0"/>
      <c r="M28" s="34"/>
      <c r="O28" s="42"/>
    </row>
    <row r="29" s="42" customFormat="true" ht="12.75" hidden="false" customHeight="true" outlineLevel="0" collapsed="false">
      <c r="A29" s="54"/>
      <c r="B29" s="47" t="s">
        <v>127</v>
      </c>
      <c r="C29" s="54" t="s">
        <v>128</v>
      </c>
      <c r="D29" s="55" t="n">
        <v>0.025</v>
      </c>
      <c r="E29" s="56" t="n">
        <f aca="false">'Sep 02'!$D29*$C$6*$C$2</f>
        <v>1481193.32295</v>
      </c>
      <c r="F29" s="50" t="n">
        <v>18.8199985021719</v>
      </c>
      <c r="G29" s="57" t="n">
        <f aca="false">'Sep 02'!$E29/'Sep 02'!$F29</f>
        <v>78703.1583864932</v>
      </c>
      <c r="H29" s="54" t="n">
        <v>80116</v>
      </c>
      <c r="I29" s="54" t="n">
        <v>78703</v>
      </c>
      <c r="J29" s="58" t="n">
        <f aca="false">I29-H29</f>
        <v>-1413</v>
      </c>
      <c r="K29" s="59" t="n">
        <f aca="false">'Sep 02'!$F29*'Sep 02'!$I29</f>
        <v>1481190.34211644</v>
      </c>
      <c r="L29" s="52" t="n">
        <f aca="false">'Sep 02'!$K29/$K$2</f>
        <v>0.0249806429839673</v>
      </c>
      <c r="M29" s="47"/>
      <c r="Q29" s="43"/>
    </row>
    <row r="30" s="42" customFormat="true" ht="12.75" hidden="false" customHeight="true" outlineLevel="0" collapsed="false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9"/>
      <c r="L30" s="40"/>
      <c r="M30" s="34"/>
      <c r="Q30" s="43"/>
    </row>
    <row r="31" customFormat="false" ht="26.25" hidden="false" customHeight="false" outlineLevel="0" collapsed="false">
      <c r="A31" s="34" t="s">
        <v>182</v>
      </c>
      <c r="B31" s="60" t="s">
        <v>80</v>
      </c>
      <c r="C31" s="61" t="s">
        <v>81</v>
      </c>
      <c r="D31" s="35" t="n">
        <v>0.03</v>
      </c>
      <c r="E31" s="36" t="n">
        <f aca="false">'Sep 02'!$D31*$C$6*$C$2</f>
        <v>1777431.98754</v>
      </c>
      <c r="F31" s="36" t="n">
        <v>159646.272727273</v>
      </c>
      <c r="G31" s="37" t="n">
        <f aca="false">'Sep 02'!$E31/'Sep 02'!$F31</f>
        <v>11.1335639547089</v>
      </c>
      <c r="H31" s="34" t="n">
        <v>11</v>
      </c>
      <c r="I31" s="34" t="n">
        <v>11</v>
      </c>
      <c r="J31" s="38" t="n">
        <f aca="false">I31-H31</f>
        <v>0</v>
      </c>
      <c r="K31" s="39" t="n">
        <f aca="false">'Sep 02'!$F31*'Sep 02'!$I31</f>
        <v>1756109</v>
      </c>
      <c r="L31" s="40" t="n">
        <f aca="false">'Sep 02'!$K31/$K$2</f>
        <v>0.0296172144271809</v>
      </c>
      <c r="M31" s="62"/>
      <c r="O31" s="42"/>
    </row>
    <row r="32" customFormat="false" ht="26.25" hidden="false" customHeight="false" outlineLevel="0" collapsed="false">
      <c r="A32" s="34" t="s">
        <v>182</v>
      </c>
      <c r="B32" s="60" t="s">
        <v>93</v>
      </c>
      <c r="C32" s="61" t="s">
        <v>94</v>
      </c>
      <c r="D32" s="35" t="n">
        <v>0.03</v>
      </c>
      <c r="E32" s="36" t="n">
        <f aca="false">'Sep 02'!$D32*$C$6*$C$2</f>
        <v>1777431.98754</v>
      </c>
      <c r="F32" s="36" t="n">
        <v>221531.25</v>
      </c>
      <c r="G32" s="37" t="n">
        <f aca="false">'Sep 02'!$E32/'Sep 02'!$F32</f>
        <v>8.023391677427</v>
      </c>
      <c r="H32" s="34" t="n">
        <v>8</v>
      </c>
      <c r="I32" s="34" t="n">
        <v>8</v>
      </c>
      <c r="J32" s="38" t="n">
        <f aca="false">I32-H32</f>
        <v>0</v>
      </c>
      <c r="K32" s="39" t="n">
        <f aca="false">'Sep 02'!$F32*'Sep 02'!$I32</f>
        <v>1772250</v>
      </c>
      <c r="L32" s="40" t="n">
        <f aca="false">'Sep 02'!$K32/$K$2</f>
        <v>0.0298894364009132</v>
      </c>
      <c r="M32" s="62"/>
      <c r="O32" s="42"/>
    </row>
    <row r="33" customFormat="false" ht="26.25" hidden="false" customHeight="false" outlineLevel="0" collapsed="false">
      <c r="A33" s="34" t="s">
        <v>182</v>
      </c>
      <c r="B33" s="60" t="s">
        <v>90</v>
      </c>
      <c r="C33" s="61" t="s">
        <v>91</v>
      </c>
      <c r="D33" s="35" t="n">
        <v>0.03</v>
      </c>
      <c r="E33" s="36" t="n">
        <f aca="false">'Sep 02'!$D33*$C$6*$C$2</f>
        <v>1777431.98754</v>
      </c>
      <c r="F33" s="36" t="n">
        <v>176077.5</v>
      </c>
      <c r="G33" s="37" t="n">
        <f aca="false">'Sep 02'!$E33/'Sep 02'!$F33</f>
        <v>10.0946003182689</v>
      </c>
      <c r="H33" s="34" t="n">
        <v>10</v>
      </c>
      <c r="I33" s="34" t="n">
        <v>10</v>
      </c>
      <c r="J33" s="38" t="n">
        <f aca="false">I33-H33</f>
        <v>0</v>
      </c>
      <c r="K33" s="39" t="n">
        <f aca="false">'Sep 02'!$F33*'Sep 02'!$I33</f>
        <v>1760775</v>
      </c>
      <c r="L33" s="40" t="n">
        <f aca="false">'Sep 02'!$K33/$K$2</f>
        <v>0.0296959076760152</v>
      </c>
      <c r="M33" s="62"/>
      <c r="O33" s="42"/>
    </row>
    <row r="34" customFormat="false" ht="26.25" hidden="false" customHeight="false" outlineLevel="0" collapsed="false">
      <c r="A34" s="34" t="s">
        <v>182</v>
      </c>
      <c r="B34" s="60" t="s">
        <v>68</v>
      </c>
      <c r="C34" s="61" t="s">
        <v>69</v>
      </c>
      <c r="D34" s="35" t="n">
        <v>0.03</v>
      </c>
      <c r="E34" s="36" t="n">
        <f aca="false">'Sep 02'!$D34*$C$6*$C$2</f>
        <v>1777431.98754</v>
      </c>
      <c r="F34" s="36" t="n">
        <v>126039.071428571</v>
      </c>
      <c r="G34" s="37" t="n">
        <f aca="false">'Sep 02'!$E34/'Sep 02'!$F34</f>
        <v>14.1022301052679</v>
      </c>
      <c r="H34" s="34" t="n">
        <v>14</v>
      </c>
      <c r="I34" s="34" t="n">
        <v>14</v>
      </c>
      <c r="J34" s="38" t="n">
        <f aca="false">I34-H34</f>
        <v>0</v>
      </c>
      <c r="K34" s="39" t="n">
        <f aca="false">'Sep 02'!$F34*'Sep 02'!$I34</f>
        <v>1764546.99999999</v>
      </c>
      <c r="L34" s="40" t="n">
        <f aca="false">'Sep 02'!$K34/$K$2</f>
        <v>0.0297595233928182</v>
      </c>
      <c r="M34" s="62"/>
      <c r="O34" s="42"/>
    </row>
    <row r="35" customFormat="false" ht="26.25" hidden="false" customHeight="false" outlineLevel="0" collapsed="false">
      <c r="A35" s="34" t="s">
        <v>182</v>
      </c>
      <c r="B35" s="60" t="s">
        <v>83</v>
      </c>
      <c r="C35" s="61" t="s">
        <v>84</v>
      </c>
      <c r="D35" s="35" t="n">
        <v>0.03</v>
      </c>
      <c r="E35" s="36" t="n">
        <f aca="false">'Sep 02'!$D35*$C$6*$C$2</f>
        <v>1777431.98754</v>
      </c>
      <c r="F35" s="36" t="n">
        <v>139376.153846154</v>
      </c>
      <c r="G35" s="37" t="n">
        <f aca="false">'Sep 02'!$E35/'Sep 02'!$F35</f>
        <v>12.7527696703553</v>
      </c>
      <c r="H35" s="34" t="n">
        <v>13</v>
      </c>
      <c r="I35" s="34" t="n">
        <v>13</v>
      </c>
      <c r="J35" s="38" t="n">
        <f aca="false">I35-H35</f>
        <v>0</v>
      </c>
      <c r="K35" s="39" t="n">
        <f aca="false">'Sep 02'!$F35*'Sep 02'!$I35</f>
        <v>1811890</v>
      </c>
      <c r="L35" s="40" t="n">
        <f aca="false">'Sep 02'!$K35/$K$2</f>
        <v>0.0305579748457896</v>
      </c>
      <c r="M35" s="62"/>
      <c r="N35" s="63"/>
      <c r="O35" s="42"/>
    </row>
    <row r="36" customFormat="false" ht="26.25" hidden="false" customHeight="false" outlineLevel="0" collapsed="false">
      <c r="A36" s="34" t="s">
        <v>182</v>
      </c>
      <c r="B36" s="60" t="s">
        <v>60</v>
      </c>
      <c r="C36" s="61" t="s">
        <v>61</v>
      </c>
      <c r="D36" s="35" t="n">
        <v>0.03</v>
      </c>
      <c r="E36" s="36" t="n">
        <f aca="false">'Sep 02'!$D36*$C$6*$C$2</f>
        <v>1777431.98754</v>
      </c>
      <c r="F36" s="36" t="n">
        <v>220933.125</v>
      </c>
      <c r="G36" s="37" t="n">
        <f aca="false">'Sep 02'!$E36/'Sep 02'!$F36</f>
        <v>8.04511314244978</v>
      </c>
      <c r="H36" s="34" t="n">
        <v>8</v>
      </c>
      <c r="I36" s="34" t="n">
        <v>8</v>
      </c>
      <c r="J36" s="38" t="n">
        <f aca="false">I36-H36</f>
        <v>0</v>
      </c>
      <c r="K36" s="39" t="n">
        <f aca="false">'Sep 02'!$F36*'Sep 02'!$I36</f>
        <v>1767465</v>
      </c>
      <c r="L36" s="40" t="n">
        <f aca="false">'Sep 02'!$K36/$K$2</f>
        <v>0.0298087361875244</v>
      </c>
      <c r="M36" s="62"/>
      <c r="O36" s="42"/>
    </row>
    <row r="37" s="42" customFormat="true" ht="25.5" hidden="false" customHeight="true" outlineLevel="0" collapsed="false">
      <c r="A37" s="34" t="s">
        <v>183</v>
      </c>
      <c r="B37" s="34" t="s">
        <v>184</v>
      </c>
      <c r="C37" s="34" t="s">
        <v>28</v>
      </c>
      <c r="D37" s="35" t="n">
        <v>0.03</v>
      </c>
      <c r="E37" s="36" t="n">
        <f aca="false">'Sep 02'!$D37*$C$6*$C$2</f>
        <v>1777431.98754</v>
      </c>
      <c r="F37" s="36" t="n">
        <v>94230.5789473684</v>
      </c>
      <c r="G37" s="37" t="n">
        <f aca="false">'Sep 02'!$E37/'Sep 02'!$F37</f>
        <v>18.8625816310942</v>
      </c>
      <c r="H37" s="34" t="n">
        <v>19</v>
      </c>
      <c r="I37" s="34" t="n">
        <v>19</v>
      </c>
      <c r="J37" s="38" t="n">
        <f aca="false">I37-H37</f>
        <v>0</v>
      </c>
      <c r="K37" s="39" t="n">
        <f aca="false">'Sep 02'!$F37*'Sep 02'!$I37</f>
        <v>1790381</v>
      </c>
      <c r="L37" s="40" t="n">
        <f aca="false">'Sep 02'!$K37/$K$2</f>
        <v>0.0301952202188762</v>
      </c>
      <c r="M37" s="41"/>
      <c r="N37" s="2"/>
      <c r="Q37" s="43"/>
    </row>
    <row r="38" s="42" customFormat="true" ht="25.5" hidden="false" customHeight="true" outlineLevel="0" collapsed="false">
      <c r="A38" s="34" t="s">
        <v>183</v>
      </c>
      <c r="B38" s="34" t="s">
        <v>52</v>
      </c>
      <c r="C38" s="34" t="s">
        <v>53</v>
      </c>
      <c r="D38" s="35" t="n">
        <v>0.03</v>
      </c>
      <c r="E38" s="36" t="n">
        <f aca="false">'Sep 02'!$D38*$C$6*$C$2</f>
        <v>1777431.98754</v>
      </c>
      <c r="F38" s="36" t="n">
        <v>116086.6875</v>
      </c>
      <c r="G38" s="37" t="n">
        <f aca="false">'Sep 02'!$E38/'Sep 02'!$F38</f>
        <v>15.3112473602109</v>
      </c>
      <c r="H38" s="34" t="n">
        <v>16</v>
      </c>
      <c r="I38" s="34" t="n">
        <v>15</v>
      </c>
      <c r="J38" s="38" t="n">
        <f aca="false">I38-H38</f>
        <v>-1</v>
      </c>
      <c r="K38" s="39" t="n">
        <f aca="false">'Sep 02'!$F38*'Sep 02'!$I38</f>
        <v>1741300.3125</v>
      </c>
      <c r="L38" s="40" t="n">
        <f aca="false">'Sep 02'!$K38/$K$2</f>
        <v>0.0293674622346503</v>
      </c>
      <c r="M38" s="41"/>
      <c r="N38" s="2"/>
    </row>
    <row r="39" s="42" customFormat="true" ht="25.5" hidden="false" customHeight="true" outlineLevel="0" collapsed="false">
      <c r="A39" s="34" t="s">
        <v>183</v>
      </c>
      <c r="B39" s="34" t="s">
        <v>185</v>
      </c>
      <c r="C39" s="34" t="s">
        <v>64</v>
      </c>
      <c r="D39" s="35" t="n">
        <v>0.03</v>
      </c>
      <c r="E39" s="36" t="n">
        <f aca="false">'Sep 02'!$D39*$C$6*$C$2</f>
        <v>1777431.98754</v>
      </c>
      <c r="F39" s="36" t="n">
        <v>111291.25</v>
      </c>
      <c r="G39" s="37" t="n">
        <f aca="false">'Sep 02'!$E39/'Sep 02'!$F39</f>
        <v>15.9709949123583</v>
      </c>
      <c r="H39" s="34" t="n">
        <v>16</v>
      </c>
      <c r="I39" s="34" t="n">
        <v>16</v>
      </c>
      <c r="J39" s="38" t="n">
        <f aca="false">I39-H39</f>
        <v>0</v>
      </c>
      <c r="K39" s="39" t="n">
        <f aca="false">'Sep 02'!$F39*'Sep 02'!$I39</f>
        <v>1780660</v>
      </c>
      <c r="L39" s="40" t="n">
        <f aca="false">'Sep 02'!$K39/$K$2</f>
        <v>0.0300312731395966</v>
      </c>
      <c r="M39" s="41"/>
      <c r="N39" s="2"/>
    </row>
    <row r="40" s="42" customFormat="true" ht="25.5" hidden="false" customHeight="false" outlineLevel="0" collapsed="false">
      <c r="A40" s="34" t="s">
        <v>183</v>
      </c>
      <c r="B40" s="34" t="s">
        <v>76</v>
      </c>
      <c r="C40" s="34" t="s">
        <v>77</v>
      </c>
      <c r="D40" s="35" t="n">
        <v>0.03</v>
      </c>
      <c r="E40" s="36" t="n">
        <f aca="false">'Sep 02'!$D40*$C$6*$C$2</f>
        <v>1777431.98754</v>
      </c>
      <c r="F40" s="36" t="n">
        <v>134464.428571429</v>
      </c>
      <c r="G40" s="37" t="n">
        <f aca="false">'Sep 02'!$E40/'Sep 02'!$F40</f>
        <v>13.2186036591515</v>
      </c>
      <c r="H40" s="34" t="n">
        <v>14</v>
      </c>
      <c r="I40" s="34" t="n">
        <v>13</v>
      </c>
      <c r="J40" s="38" t="n">
        <f aca="false">I40-H40</f>
        <v>-1</v>
      </c>
      <c r="K40" s="39" t="n">
        <f aca="false">'Sep 02'!$F40*'Sep 02'!$I40</f>
        <v>1748037.57142858</v>
      </c>
      <c r="L40" s="40" t="n">
        <f aca="false">'Sep 02'!$K40/$K$2</f>
        <v>0.029481087779727</v>
      </c>
      <c r="M40" s="41"/>
      <c r="N40" s="2"/>
    </row>
    <row r="41" s="65" customFormat="true" ht="12.75" hidden="false" customHeight="false" outlineLevel="0" collapsed="false">
      <c r="A41" s="34"/>
      <c r="B41" s="61"/>
      <c r="C41" s="61"/>
      <c r="D41" s="35"/>
      <c r="E41" s="64"/>
      <c r="F41" s="36"/>
      <c r="G41" s="37"/>
      <c r="H41" s="34"/>
      <c r="I41" s="34"/>
      <c r="J41" s="45"/>
      <c r="K41" s="36"/>
      <c r="L41" s="46"/>
      <c r="M41" s="62"/>
      <c r="O41" s="42"/>
    </row>
    <row r="42" s="15" customFormat="true" ht="12.75" hidden="false" customHeight="false" outlineLevel="0" collapsed="false">
      <c r="A42" s="47" t="s">
        <v>186</v>
      </c>
      <c r="B42" s="66"/>
      <c r="C42" s="66"/>
      <c r="D42" s="55" t="n">
        <f aca="false">SUBTOTAL(9,D31:D41)</f>
        <v>0.3</v>
      </c>
      <c r="E42" s="67" t="n">
        <f aca="false">'Sep 02'!$D42*$C$6*$C$2</f>
        <v>17774319.8754</v>
      </c>
      <c r="F42" s="68"/>
      <c r="G42" s="69"/>
      <c r="H42" s="54"/>
      <c r="I42" s="54"/>
      <c r="J42" s="58"/>
      <c r="K42" s="67" t="n">
        <f aca="false">SUM(K31:K41)</f>
        <v>17693414.8839286</v>
      </c>
      <c r="L42" s="70" t="n">
        <f aca="false">'Sep 02'!$K42/$K$2</f>
        <v>0.298403836303092</v>
      </c>
      <c r="M42" s="71"/>
      <c r="O42" s="42"/>
    </row>
    <row r="43" s="65" customFormat="true" ht="12.75" hidden="false" customHeight="false" outlineLevel="0" collapsed="false">
      <c r="A43" s="34"/>
      <c r="B43" s="61"/>
      <c r="C43" s="61"/>
      <c r="D43" s="35"/>
      <c r="E43" s="64"/>
      <c r="F43" s="36"/>
      <c r="G43" s="37"/>
      <c r="H43" s="34"/>
      <c r="I43" s="34"/>
      <c r="J43" s="45"/>
      <c r="K43" s="36"/>
      <c r="L43" s="40"/>
      <c r="M43" s="62"/>
      <c r="O43" s="42"/>
    </row>
    <row r="44" customFormat="false" ht="24.75" hidden="false" customHeight="true" outlineLevel="0" collapsed="false">
      <c r="A44" s="34" t="s">
        <v>182</v>
      </c>
      <c r="B44" s="61" t="s">
        <v>187</v>
      </c>
      <c r="C44" s="61" t="s">
        <v>44</v>
      </c>
      <c r="D44" s="35" t="n">
        <v>0.071429</v>
      </c>
      <c r="E44" s="36" t="n">
        <f aca="false">'Sep 02'!$D44*$C$6*$C$2</f>
        <v>4232006.31459982</v>
      </c>
      <c r="F44" s="36" t="n">
        <v>416368.3</v>
      </c>
      <c r="G44" s="37" t="n">
        <f aca="false">'Sep 02'!$E44/'Sep 02'!$F44</f>
        <v>10.1640934590838</v>
      </c>
      <c r="H44" s="34" t="n">
        <v>10</v>
      </c>
      <c r="I44" s="34" t="n">
        <v>10</v>
      </c>
      <c r="J44" s="38" t="n">
        <f aca="false">I44-H44</f>
        <v>0</v>
      </c>
      <c r="K44" s="39" t="n">
        <f aca="false">'Sep 02'!$F44*'Sep 02'!$I44</f>
        <v>4163683</v>
      </c>
      <c r="L44" s="40" t="n">
        <f aca="false">'Sep 02'!$K44/$K$2</f>
        <v>0.0702215478753356</v>
      </c>
      <c r="M44" s="62"/>
      <c r="O44" s="42"/>
    </row>
    <row r="45" s="42" customFormat="true" ht="25.5" hidden="false" customHeight="false" outlineLevel="0" collapsed="false">
      <c r="A45" s="34" t="s">
        <v>183</v>
      </c>
      <c r="B45" s="34" t="s">
        <v>188</v>
      </c>
      <c r="C45" s="34" t="s">
        <v>25</v>
      </c>
      <c r="D45" s="35" t="n">
        <v>0.071429</v>
      </c>
      <c r="E45" s="36" t="n">
        <f aca="false">'Sep 02'!$D45*$C$6*$C$2</f>
        <v>4232006.31459982</v>
      </c>
      <c r="F45" s="36" t="n">
        <v>249406.529411765</v>
      </c>
      <c r="G45" s="37" t="n">
        <f aca="false">'Sep 02'!$E45/'Sep 02'!$F45</f>
        <v>16.9683060206209</v>
      </c>
      <c r="H45" s="34" t="n">
        <v>17</v>
      </c>
      <c r="I45" s="34" t="n">
        <v>17</v>
      </c>
      <c r="J45" s="38" t="n">
        <f aca="false">I45-H45</f>
        <v>0</v>
      </c>
      <c r="K45" s="39" t="n">
        <f aca="false">'Sep 02'!$F45*'Sep 02'!$I45</f>
        <v>4239911</v>
      </c>
      <c r="L45" s="40" t="n">
        <f aca="false">'Sep 02'!$K45/$K$2</f>
        <v>0.0715071520271026</v>
      </c>
      <c r="M45" s="41"/>
      <c r="N45" s="2"/>
    </row>
    <row r="46" s="42" customFormat="true" ht="25.5" hidden="false" customHeight="false" outlineLevel="0" collapsed="false">
      <c r="A46" s="34" t="s">
        <v>183</v>
      </c>
      <c r="B46" s="34" t="s">
        <v>189</v>
      </c>
      <c r="C46" s="34" t="s">
        <v>38</v>
      </c>
      <c r="D46" s="35" t="n">
        <v>0.071429</v>
      </c>
      <c r="E46" s="36" t="n">
        <f aca="false">'Sep 02'!$D46*$C$6*$C$2</f>
        <v>4232006.31459982</v>
      </c>
      <c r="F46" s="36" t="n">
        <v>416392.1</v>
      </c>
      <c r="G46" s="37" t="n">
        <f aca="false">'Sep 02'!$E46/'Sep 02'!$F46</f>
        <v>10.1635125032387</v>
      </c>
      <c r="H46" s="34" t="n">
        <v>10</v>
      </c>
      <c r="I46" s="34" t="n">
        <v>10</v>
      </c>
      <c r="J46" s="38" t="n">
        <f aca="false">I46-H46</f>
        <v>0</v>
      </c>
      <c r="K46" s="39" t="n">
        <f aca="false">'Sep 02'!$F46*'Sep 02'!$I46</f>
        <v>4163921</v>
      </c>
      <c r="L46" s="40" t="n">
        <f aca="false">'Sep 02'!$K46/$K$2</f>
        <v>0.0702255618044446</v>
      </c>
      <c r="M46" s="41"/>
      <c r="N46" s="2"/>
    </row>
    <row r="47" s="42" customFormat="true" ht="25.5" hidden="false" customHeight="false" outlineLevel="0" collapsed="false">
      <c r="A47" s="34" t="s">
        <v>183</v>
      </c>
      <c r="B47" s="34" t="s">
        <v>190</v>
      </c>
      <c r="C47" s="34" t="s">
        <v>32</v>
      </c>
      <c r="D47" s="35" t="n">
        <v>0.071429</v>
      </c>
      <c r="E47" s="36" t="n">
        <f aca="false">'Sep 02'!$D47*$C$6*$C$2</f>
        <v>4232006.31459982</v>
      </c>
      <c r="F47" s="36" t="n">
        <v>249776</v>
      </c>
      <c r="G47" s="37" t="n">
        <f aca="false">'Sep 02'!$E47/'Sep 02'!$F47</f>
        <v>16.943206371308</v>
      </c>
      <c r="H47" s="34" t="n">
        <v>17</v>
      </c>
      <c r="I47" s="34" t="n">
        <v>17</v>
      </c>
      <c r="J47" s="38" t="n">
        <f aca="false">I47-H47</f>
        <v>0</v>
      </c>
      <c r="K47" s="39" t="n">
        <f aca="false">'Sep 02'!$F47*'Sep 02'!$I47</f>
        <v>4246192</v>
      </c>
      <c r="L47" s="40" t="n">
        <f aca="false">'Sep 02'!$K47/$K$2</f>
        <v>0.0716130826520336</v>
      </c>
      <c r="M47" s="41"/>
      <c r="N47" s="2"/>
    </row>
    <row r="48" s="42" customFormat="true" ht="25.5" hidden="false" customHeight="false" outlineLevel="0" collapsed="false">
      <c r="A48" s="34" t="s">
        <v>183</v>
      </c>
      <c r="B48" s="34" t="s">
        <v>191</v>
      </c>
      <c r="C48" s="34" t="s">
        <v>57</v>
      </c>
      <c r="D48" s="35" t="n">
        <v>0.071429</v>
      </c>
      <c r="E48" s="36" t="n">
        <f aca="false">'Sep 02'!$D48*$C$6*$C$2</f>
        <v>4232006.31459982</v>
      </c>
      <c r="F48" s="36" t="n">
        <v>167111.884615385</v>
      </c>
      <c r="G48" s="37" t="n">
        <f aca="false">'Sep 02'!$E48/'Sep 02'!$F48</f>
        <v>25.3243886533861</v>
      </c>
      <c r="H48" s="34" t="n">
        <v>26</v>
      </c>
      <c r="I48" s="34" t="n">
        <v>25</v>
      </c>
      <c r="J48" s="38" t="n">
        <f aca="false">I48-H48</f>
        <v>-1</v>
      </c>
      <c r="K48" s="39" t="n">
        <f aca="false">'Sep 02'!$F48*'Sep 02'!$I48</f>
        <v>4177797.11538463</v>
      </c>
      <c r="L48" s="40" t="n">
        <f aca="false">'Sep 02'!$K48/$K$2</f>
        <v>0.0704595859366384</v>
      </c>
      <c r="M48" s="41"/>
      <c r="N48" s="2"/>
    </row>
    <row r="49" s="42" customFormat="true" ht="25.5" hidden="false" customHeight="false" outlineLevel="0" collapsed="false">
      <c r="A49" s="34" t="s">
        <v>183</v>
      </c>
      <c r="B49" s="34" t="s">
        <v>192</v>
      </c>
      <c r="C49" s="34" t="s">
        <v>34</v>
      </c>
      <c r="D49" s="35" t="n">
        <v>0.071429</v>
      </c>
      <c r="E49" s="36" t="n">
        <f aca="false">'Sep 02'!$D49*$C$6*$C$2</f>
        <v>4232006.31459982</v>
      </c>
      <c r="F49" s="36" t="n">
        <v>181352.75</v>
      </c>
      <c r="G49" s="37" t="n">
        <f aca="false">'Sep 02'!$E49/'Sep 02'!$F49</f>
        <v>23.3357713880811</v>
      </c>
      <c r="H49" s="34" t="n">
        <v>24</v>
      </c>
      <c r="I49" s="34" t="n">
        <v>23</v>
      </c>
      <c r="J49" s="38" t="n">
        <f aca="false">I49-H49</f>
        <v>-1</v>
      </c>
      <c r="K49" s="39" t="n">
        <f aca="false">'Sep 02'!$F49*'Sep 02'!$I49</f>
        <v>4171113.25</v>
      </c>
      <c r="L49" s="40" t="n">
        <f aca="false">'Sep 02'!$K49/$K$2</f>
        <v>0.0703468608869411</v>
      </c>
      <c r="M49" s="41"/>
      <c r="N49" s="2"/>
    </row>
    <row r="50" s="42" customFormat="true" ht="25.5" hidden="false" customHeight="false" outlineLevel="0" collapsed="false">
      <c r="A50" s="34" t="s">
        <v>183</v>
      </c>
      <c r="B50" s="34" t="s">
        <v>74</v>
      </c>
      <c r="C50" s="34" t="s">
        <v>75</v>
      </c>
      <c r="D50" s="35" t="n">
        <v>0.071429</v>
      </c>
      <c r="E50" s="36" t="n">
        <f aca="false">'Sep 02'!$D50*$C$6*$C$2</f>
        <v>4232006.31459982</v>
      </c>
      <c r="F50" s="36" t="n">
        <v>736139.833333333</v>
      </c>
      <c r="G50" s="37" t="n">
        <f aca="false">'Sep 02'!$E50/'Sep 02'!$F50</f>
        <v>5.7489163375887</v>
      </c>
      <c r="H50" s="34" t="n">
        <v>6</v>
      </c>
      <c r="I50" s="34" t="n">
        <v>6</v>
      </c>
      <c r="J50" s="38" t="n">
        <f aca="false">I50-H50</f>
        <v>0</v>
      </c>
      <c r="K50" s="39" t="n">
        <f aca="false">'Sep 02'!$F50*'Sep 02'!$I50</f>
        <v>4416839</v>
      </c>
      <c r="L50" s="40" t="n">
        <f aca="false">'Sep 02'!$K50/$K$2</f>
        <v>0.0744910866884317</v>
      </c>
      <c r="M50" s="41"/>
      <c r="N50" s="2"/>
    </row>
    <row r="51" s="44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  <c r="N51" s="65"/>
      <c r="O51" s="42"/>
    </row>
    <row r="52" s="53" customFormat="true" ht="25.5" hidden="false" customHeight="false" outlineLevel="0" collapsed="false">
      <c r="A52" s="47" t="s">
        <v>193</v>
      </c>
      <c r="B52" s="47"/>
      <c r="C52" s="47"/>
      <c r="D52" s="55" t="n">
        <f aca="false">SUBTOTAL(9,D44:D51)</f>
        <v>0.500003</v>
      </c>
      <c r="E52" s="49" t="n">
        <f aca="false">'Sep 02'!$D52*$C$6*$C$2</f>
        <v>29624044.2021988</v>
      </c>
      <c r="F52" s="69"/>
      <c r="G52" s="69"/>
      <c r="H52" s="54"/>
      <c r="I52" s="54"/>
      <c r="J52" s="58"/>
      <c r="K52" s="49" t="n">
        <f aca="false">SUM(K44:K51)</f>
        <v>29579456.3653846</v>
      </c>
      <c r="L52" s="72" t="n">
        <f aca="false">'Sep 02'!$K52/$K$2</f>
        <v>0.498864877870928</v>
      </c>
      <c r="M52" s="47"/>
      <c r="N52" s="15"/>
      <c r="O52" s="42"/>
    </row>
    <row r="53" s="44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  <c r="N53" s="65"/>
      <c r="O53" s="42"/>
    </row>
    <row r="54" s="42" customFormat="true" ht="12.75" hidden="false" customHeight="false" outlineLevel="0" collapsed="false">
      <c r="A54" s="34"/>
      <c r="B54" s="34"/>
      <c r="C54" s="34"/>
      <c r="D54" s="35"/>
      <c r="E54" s="36"/>
      <c r="F54" s="36"/>
      <c r="G54" s="73"/>
      <c r="H54" s="34"/>
      <c r="I54" s="34"/>
      <c r="J54" s="38"/>
      <c r="K54" s="39"/>
      <c r="L54" s="40"/>
      <c r="M54" s="41"/>
      <c r="N54" s="2"/>
    </row>
    <row r="55" s="42" customFormat="true" ht="25.5" hidden="false" customHeight="false" outlineLevel="0" collapsed="false">
      <c r="A55" s="34" t="s">
        <v>194</v>
      </c>
      <c r="B55" s="34" t="s">
        <v>195</v>
      </c>
      <c r="C55" s="34" t="s">
        <v>72</v>
      </c>
      <c r="D55" s="35" t="n">
        <v>0.0015</v>
      </c>
      <c r="E55" s="36" t="n">
        <f aca="false">'Sep 02'!$D55*$C$6*$C$2</f>
        <v>88871.599377</v>
      </c>
      <c r="F55" s="36" t="n">
        <v>44829.5</v>
      </c>
      <c r="G55" s="73" t="n">
        <f aca="false">'Sep 02'!$E55/'Sep 02'!$F55</f>
        <v>1.98243565904148</v>
      </c>
      <c r="H55" s="34" t="n">
        <v>2</v>
      </c>
      <c r="I55" s="34" t="n">
        <v>2</v>
      </c>
      <c r="J55" s="38" t="n">
        <f aca="false">I55-H55</f>
        <v>0</v>
      </c>
      <c r="K55" s="39" t="n">
        <f aca="false">'Sep 02'!$F55*'Sep 02'!$I55</f>
        <v>89659</v>
      </c>
      <c r="L55" s="40" t="n">
        <f aca="false">'Sep 02'!$K55/$K$2</f>
        <v>0.00151212130245139</v>
      </c>
      <c r="M55" s="41"/>
      <c r="N55" s="2"/>
    </row>
    <row r="56" s="42" customFormat="true" ht="25.5" hidden="false" customHeight="false" outlineLevel="0" collapsed="false">
      <c r="A56" s="34" t="s">
        <v>194</v>
      </c>
      <c r="B56" s="34" t="s">
        <v>196</v>
      </c>
      <c r="C56" s="34" t="s">
        <v>41</v>
      </c>
      <c r="D56" s="35" t="n">
        <v>0.0015</v>
      </c>
      <c r="E56" s="36" t="n">
        <f aca="false">'Sep 02'!$D56*$C$6*$C$2</f>
        <v>88871.599377</v>
      </c>
      <c r="F56" s="36" t="n">
        <v>167967</v>
      </c>
      <c r="G56" s="73" t="n">
        <f aca="false">'Sep 02'!$E56/'Sep 02'!$F56</f>
        <v>0.529101546000107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02'!$F56*'Sep 02'!$I56</f>
        <v>167967</v>
      </c>
      <c r="L56" s="40" t="n">
        <f aca="false">'Sep 02'!$K56/$K$2</f>
        <v>0.00283280517080107</v>
      </c>
      <c r="M56" s="41"/>
      <c r="N56" s="2"/>
      <c r="R56" s="42" t="s">
        <v>197</v>
      </c>
    </row>
    <row r="57" s="42" customFormat="true" ht="25.5" hidden="false" customHeight="false" outlineLevel="0" collapsed="false">
      <c r="A57" s="34" t="s">
        <v>194</v>
      </c>
      <c r="B57" s="34" t="s">
        <v>198</v>
      </c>
      <c r="C57" s="34" t="s">
        <v>66</v>
      </c>
      <c r="D57" s="35" t="n">
        <v>0.0015</v>
      </c>
      <c r="E57" s="36" t="n">
        <f aca="false">'Sep 02'!$D57*$C$6*$C$2</f>
        <v>88871.599377</v>
      </c>
      <c r="F57" s="36" t="n">
        <v>93671</v>
      </c>
      <c r="G57" s="73" t="n">
        <f aca="false">'Sep 02'!$E57/'Sep 02'!$F57</f>
        <v>0.948763217826222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02'!$F57*'Sep 02'!$I57</f>
        <v>93671</v>
      </c>
      <c r="L57" s="40" t="n">
        <f aca="false">'Sep 02'!$K57/$K$2</f>
        <v>0.00157978467886017</v>
      </c>
      <c r="M57" s="41"/>
      <c r="N57" s="2"/>
    </row>
    <row r="58" s="42" customFormat="true" ht="25.5" hidden="false" customHeight="false" outlineLevel="0" collapsed="false">
      <c r="A58" s="34" t="s">
        <v>194</v>
      </c>
      <c r="B58" s="34" t="s">
        <v>21</v>
      </c>
      <c r="C58" s="34" t="s">
        <v>22</v>
      </c>
      <c r="D58" s="35" t="n">
        <v>0.0015</v>
      </c>
      <c r="E58" s="36" t="n">
        <f aca="false">'Sep 02'!$D58*$C$6*$C$2</f>
        <v>88871.599377</v>
      </c>
      <c r="F58" s="36" t="n">
        <v>229155</v>
      </c>
      <c r="G58" s="73" t="n">
        <f aca="false">'Sep 02'!$E58/'Sep 02'!$F58</f>
        <v>0.387823086456765</v>
      </c>
      <c r="H58" s="34" t="n">
        <v>1</v>
      </c>
      <c r="I58" s="34" t="n">
        <v>1</v>
      </c>
      <c r="J58" s="38" t="n">
        <f aca="false">I58-H58</f>
        <v>0</v>
      </c>
      <c r="K58" s="39" t="n">
        <f aca="false">'Sep 02'!$F58*'Sep 02'!$I58</f>
        <v>229155</v>
      </c>
      <c r="L58" s="40" t="n">
        <f aca="false">'Sep 02'!$K58/$K$2</f>
        <v>0.00386475598727678</v>
      </c>
      <c r="M58" s="41"/>
      <c r="N58" s="2"/>
    </row>
    <row r="59" s="42" customFormat="true" ht="25.5" hidden="false" customHeight="false" outlineLevel="0" collapsed="false">
      <c r="A59" s="34" t="s">
        <v>194</v>
      </c>
      <c r="B59" s="34" t="s">
        <v>199</v>
      </c>
      <c r="C59" s="34" t="s">
        <v>50</v>
      </c>
      <c r="D59" s="35" t="n">
        <v>0.0015</v>
      </c>
      <c r="E59" s="36" t="n">
        <f aca="false">'Sep 02'!$D59*$C$6*$C$2</f>
        <v>88871.599377</v>
      </c>
      <c r="F59" s="36" t="n">
        <v>48871</v>
      </c>
      <c r="G59" s="73" t="n">
        <f aca="false">'Sep 02'!$E59/'Sep 02'!$F59</f>
        <v>1.8184935724049</v>
      </c>
      <c r="H59" s="34" t="n">
        <v>1</v>
      </c>
      <c r="I59" s="34" t="n">
        <v>1</v>
      </c>
      <c r="J59" s="38" t="n">
        <f aca="false">I59-H59</f>
        <v>0</v>
      </c>
      <c r="K59" s="39" t="n">
        <f aca="false">'Sep 02'!$F59*'Sep 02'!$I59</f>
        <v>48871</v>
      </c>
      <c r="L59" s="40" t="n">
        <f aca="false">'Sep 02'!$K59/$K$2</f>
        <v>0.000824221552461013</v>
      </c>
      <c r="M59" s="41"/>
      <c r="N59" s="2"/>
    </row>
    <row r="60" s="42" customFormat="true" ht="25.5" hidden="false" customHeight="false" outlineLevel="0" collapsed="false">
      <c r="A60" s="34" t="s">
        <v>194</v>
      </c>
      <c r="B60" s="34" t="s">
        <v>200</v>
      </c>
      <c r="C60" s="34" t="s">
        <v>89</v>
      </c>
      <c r="D60" s="35" t="n">
        <v>0.0015</v>
      </c>
      <c r="E60" s="36" t="n">
        <f aca="false">'Sep 02'!$D60*$C$6*$C$2</f>
        <v>88871.599377</v>
      </c>
      <c r="F60" s="36" t="n">
        <v>47317</v>
      </c>
      <c r="G60" s="73" t="n">
        <f aca="false">'Sep 02'!$E60/'Sep 02'!$F60</f>
        <v>1.87821711809709</v>
      </c>
      <c r="H60" s="34" t="n">
        <v>1</v>
      </c>
      <c r="I60" s="34" t="n">
        <v>1</v>
      </c>
      <c r="J60" s="38" t="n">
        <f aca="false">I60-H60</f>
        <v>0</v>
      </c>
      <c r="K60" s="39" t="n">
        <f aca="false">'Sep 02'!$F60*'Sep 02'!$I60</f>
        <v>47317</v>
      </c>
      <c r="L60" s="40" t="n">
        <f aca="false">'Sep 02'!$K60/$K$2</f>
        <v>0.000798012956514042</v>
      </c>
      <c r="M60" s="41"/>
      <c r="N60" s="2"/>
    </row>
    <row r="61" s="42" customFormat="true" ht="25.5" hidden="false" customHeight="false" outlineLevel="0" collapsed="false">
      <c r="A61" s="34" t="s">
        <v>194</v>
      </c>
      <c r="B61" s="34" t="s">
        <v>201</v>
      </c>
      <c r="C61" s="34" t="s">
        <v>15</v>
      </c>
      <c r="D61" s="35" t="n">
        <v>0.0015</v>
      </c>
      <c r="E61" s="36" t="n">
        <f aca="false">'Sep 02'!$D61*$C$6*$C$2</f>
        <v>88871.599377</v>
      </c>
      <c r="F61" s="36" t="n">
        <v>12506.1428571429</v>
      </c>
      <c r="G61" s="73" t="n">
        <f aca="false">'Sep 02'!$E61/'Sep 02'!$F61</f>
        <v>7.10623574288062</v>
      </c>
      <c r="H61" s="34" t="n">
        <v>7</v>
      </c>
      <c r="I61" s="34" t="n">
        <v>7</v>
      </c>
      <c r="J61" s="38" t="n">
        <f aca="false">I61-H61</f>
        <v>0</v>
      </c>
      <c r="K61" s="39" t="n">
        <f aca="false">'Sep 02'!$F61*'Sep 02'!$I61</f>
        <v>87543.0000000003</v>
      </c>
      <c r="L61" s="40" t="n">
        <f aca="false">'Sep 02'!$K61/$K$2</f>
        <v>0.00147643443692772</v>
      </c>
      <c r="M61" s="41"/>
      <c r="N61" s="2"/>
    </row>
    <row r="62" s="42" customFormat="true" ht="25.5" hidden="false" customHeight="false" outlineLevel="0" collapsed="false">
      <c r="A62" s="34" t="s">
        <v>194</v>
      </c>
      <c r="B62" s="34" t="s">
        <v>202</v>
      </c>
      <c r="C62" s="34" t="s">
        <v>18</v>
      </c>
      <c r="D62" s="35" t="n">
        <v>0.0015</v>
      </c>
      <c r="E62" s="36" t="n">
        <f aca="false">'Sep 02'!$D62*$C$6*$C$2</f>
        <v>88871.599377</v>
      </c>
      <c r="F62" s="36" t="n">
        <v>90791</v>
      </c>
      <c r="G62" s="73" t="n">
        <f aca="false">'Sep 02'!$E62/'Sep 02'!$F62</f>
        <v>0.978859131158375</v>
      </c>
      <c r="H62" s="34" t="n">
        <v>1</v>
      </c>
      <c r="I62" s="34" t="n">
        <v>1</v>
      </c>
      <c r="J62" s="38" t="n">
        <f aca="false">I62-H62</f>
        <v>0</v>
      </c>
      <c r="K62" s="39" t="n">
        <f aca="false">'Sep 02'!$F62*'Sep 02'!$I62</f>
        <v>90791</v>
      </c>
      <c r="L62" s="40" t="n">
        <f aca="false">'Sep 02'!$K62/$K$2</f>
        <v>0.00153121276359166</v>
      </c>
      <c r="M62" s="41"/>
      <c r="N62" s="2"/>
    </row>
    <row r="63" customFormat="false" ht="26.25" hidden="false" customHeight="false" outlineLevel="0" collapsed="false">
      <c r="A63" s="34" t="s">
        <v>194</v>
      </c>
      <c r="B63" s="61" t="s">
        <v>203</v>
      </c>
      <c r="C63" s="61" t="s">
        <v>47</v>
      </c>
      <c r="D63" s="35" t="n">
        <v>0.0015</v>
      </c>
      <c r="E63" s="36" t="n">
        <f aca="false">'Sep 02'!$D63*$C$6*$C$2</f>
        <v>88871.599377</v>
      </c>
      <c r="F63" s="36" t="n">
        <v>63338</v>
      </c>
      <c r="G63" s="73" t="n">
        <f aca="false">'Sep 02'!$E63/'Sep 02'!$F63</f>
        <v>1.40313239093435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02'!$F63*'Sep 02'!$I63</f>
        <v>63338</v>
      </c>
      <c r="L63" s="40" t="n">
        <f aca="false">'Sep 02'!$K63/$K$2</f>
        <v>0.00106821110044353</v>
      </c>
      <c r="M63" s="62"/>
      <c r="O63" s="42"/>
    </row>
    <row r="64" s="42" customFormat="true" ht="25.5" hidden="false" customHeight="false" outlineLevel="0" collapsed="false">
      <c r="A64" s="34" t="s">
        <v>194</v>
      </c>
      <c r="B64" s="34" t="s">
        <v>204</v>
      </c>
      <c r="C64" s="34" t="s">
        <v>87</v>
      </c>
      <c r="D64" s="35" t="n">
        <v>0.0015</v>
      </c>
      <c r="E64" s="36" t="n">
        <f aca="false">'Sep 02'!$D64*$C$6*$C$2</f>
        <v>88871.599377</v>
      </c>
      <c r="F64" s="36" t="n">
        <v>140676</v>
      </c>
      <c r="G64" s="73" t="n">
        <f aca="false">'Sep 02'!$E64/'Sep 02'!$F64</f>
        <v>0.631746704320566</v>
      </c>
      <c r="H64" s="34" t="n">
        <v>1</v>
      </c>
      <c r="I64" s="34" t="n">
        <v>1</v>
      </c>
      <c r="J64" s="38" t="n">
        <f aca="false">I64-H64</f>
        <v>0</v>
      </c>
      <c r="K64" s="39" t="n">
        <f aca="false">'Sep 02'!$F64*'Sep 02'!$I64</f>
        <v>140676</v>
      </c>
      <c r="L64" s="40" t="n">
        <f aca="false">'Sep 02'!$K64/$K$2</f>
        <v>0.00237253567788679</v>
      </c>
      <c r="M64" s="41"/>
      <c r="N64" s="2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  <c r="N65" s="2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  <c r="N66" s="2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  <c r="N67" s="2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  <c r="N68" s="2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  <c r="N69" s="2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  <c r="N70" s="2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  <c r="N71" s="2"/>
    </row>
    <row r="72" s="15" customFormat="true" ht="12.75" hidden="false" customHeight="false" outlineLevel="0" collapsed="false">
      <c r="A72" s="47" t="s">
        <v>205</v>
      </c>
      <c r="B72" s="66"/>
      <c r="C72" s="66"/>
      <c r="D72" s="74" t="n">
        <f aca="false">SUM(D55:D71)</f>
        <v>0.015</v>
      </c>
      <c r="E72" s="49" t="n">
        <f aca="false">SUM(E54:E71)</f>
        <v>888715.99377</v>
      </c>
      <c r="F72" s="69"/>
      <c r="G72" s="69"/>
      <c r="H72" s="66"/>
      <c r="I72" s="66"/>
      <c r="J72" s="47"/>
      <c r="K72" s="49" t="n">
        <f aca="false">SUM(K54:K71)</f>
        <v>1058988</v>
      </c>
      <c r="L72" s="52" t="n">
        <f aca="false">'Sep 02'!$K72/$K$2</f>
        <v>0.0178600956272142</v>
      </c>
      <c r="M72" s="59"/>
      <c r="O72" s="42"/>
    </row>
    <row r="73" customFormat="false" ht="15" hidden="false" customHeight="false" outlineLevel="0" collapsed="false">
      <c r="A73" s="34"/>
      <c r="B73" s="61"/>
      <c r="C73" s="61"/>
      <c r="D73" s="75"/>
      <c r="E73" s="36"/>
      <c r="F73" s="36"/>
      <c r="G73" s="37"/>
      <c r="H73" s="61"/>
      <c r="I73" s="61"/>
      <c r="J73" s="34"/>
      <c r="K73" s="34"/>
      <c r="L73" s="40"/>
      <c r="M73" s="62"/>
    </row>
    <row r="74" customFormat="false" ht="15" hidden="false" customHeight="false" outlineLevel="0" collapsed="false">
      <c r="A74" s="34"/>
      <c r="B74" s="61"/>
      <c r="C74" s="61"/>
      <c r="D74" s="76"/>
      <c r="E74" s="64"/>
      <c r="F74" s="36"/>
      <c r="G74" s="37"/>
      <c r="H74" s="61"/>
      <c r="I74" s="61"/>
      <c r="J74" s="34"/>
      <c r="K74" s="34"/>
      <c r="L74" s="40"/>
      <c r="M74" s="62"/>
    </row>
    <row r="75" s="15" customFormat="true" ht="12.75" hidden="false" customHeight="false" outlineLevel="0" collapsed="false">
      <c r="A75" s="47" t="s">
        <v>206</v>
      </c>
      <c r="B75" s="66"/>
      <c r="C75" s="66"/>
      <c r="D75" s="66"/>
      <c r="E75" s="77"/>
      <c r="F75" s="77"/>
      <c r="G75" s="47"/>
      <c r="H75" s="66"/>
      <c r="I75" s="66"/>
      <c r="J75" s="66"/>
      <c r="K75" s="77" t="n">
        <f aca="false">SUM(K27,K29,K42,K52,K72)</f>
        <v>59293523.5120677</v>
      </c>
      <c r="L75" s="52" t="n">
        <f aca="false">'Sep 02'!$K75/$K$2</f>
        <v>1</v>
      </c>
      <c r="M75" s="66"/>
    </row>
    <row r="76" customFormat="false" ht="15" hidden="false" customHeight="false" outlineLevel="0" collapsed="false">
      <c r="A76" s="62"/>
      <c r="B76" s="62"/>
      <c r="C76" s="62"/>
      <c r="D76" s="78"/>
      <c r="E76" s="79"/>
      <c r="F76" s="36"/>
      <c r="G76" s="80"/>
      <c r="H76" s="62"/>
      <c r="I76" s="62"/>
      <c r="J76" s="62"/>
      <c r="K76" s="62"/>
      <c r="L76" s="40"/>
      <c r="M76" s="62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/>
    <row r="86" s="2" customFormat="true" ht="12.75" hidden="false" customHeight="false" outlineLevel="0" collapsed="false"/>
    <row r="88" s="2" customFormat="true" ht="12.75" hidden="false" customHeight="false" outlineLevel="0" collapsed="false">
      <c r="A88" s="81"/>
      <c r="B88" s="81"/>
      <c r="E88" s="81"/>
      <c r="F88" s="81"/>
      <c r="G88" s="81"/>
      <c r="H88" s="82"/>
      <c r="M88" s="81"/>
    </row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3"/>
      <c r="B90" s="83"/>
    </row>
    <row r="91" s="2" customFormat="true" ht="12.75" hidden="false" customHeight="false" outlineLevel="0" collapsed="false">
      <c r="A91" s="84"/>
      <c r="B91" s="84"/>
      <c r="E91" s="84"/>
      <c r="F91" s="83"/>
      <c r="G91" s="83"/>
      <c r="M91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O37" activeCellId="0" sqref="O37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4" min="14" style="2" width="10.58"/>
    <col collapsed="false" customWidth="true" hidden="false" outlineLevel="0" max="15" min="15" style="2" width="13.01"/>
    <col collapsed="false" customWidth="true" hidden="false" outlineLevel="0" max="18" min="16" style="2" width="10.85"/>
    <col collapsed="false" customWidth="true" hidden="false" outlineLevel="0" max="19" min="19" style="2" width="11.29"/>
    <col collapsed="false" customWidth="false" hidden="false" outlineLevel="0" max="1024" min="20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44077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6.15</v>
      </c>
      <c r="D2" s="12"/>
      <c r="E2" s="13" t="n">
        <f aca="false">SUM(E27,E42,E52,E72,E29)</f>
        <v>116171959.728955</v>
      </c>
      <c r="F2" s="14"/>
      <c r="G2" s="15"/>
      <c r="H2" s="12"/>
      <c r="I2" s="12"/>
      <c r="J2" s="12"/>
      <c r="K2" s="13" t="n">
        <f aca="false">SUM(K27,K42,K52,K72,K29)</f>
        <v>116123826.576189</v>
      </c>
      <c r="L2" s="16" t="n">
        <f aca="false">SUM(L52,L72,L42,L27,L29)</f>
        <v>1</v>
      </c>
      <c r="M2" s="17" t="n">
        <f aca="false">K2/$C$6</f>
        <v>6.14746418527215</v>
      </c>
      <c r="P2" s="18"/>
    </row>
    <row r="3" customFormat="false" ht="26.25" hidden="false" customHeight="false" outlineLevel="0" collapsed="false">
      <c r="A3" s="3"/>
      <c r="B3" s="3" t="s">
        <v>147</v>
      </c>
      <c r="C3" s="19" t="n">
        <v>8889711.77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P3" s="21"/>
    </row>
    <row r="4" customFormat="false" ht="15" hidden="false" customHeight="false" outlineLevel="0" collapsed="false">
      <c r="A4" s="3"/>
      <c r="B4" s="3" t="s">
        <v>150</v>
      </c>
      <c r="C4" s="19" t="n">
        <v>10000000</v>
      </c>
      <c r="D4" s="20"/>
      <c r="E4" s="13" t="n">
        <f aca="false">SUM(E27,E72,E29)</f>
        <v>23234229.3053726</v>
      </c>
      <c r="F4" s="14"/>
      <c r="G4" s="15"/>
      <c r="H4" s="12"/>
      <c r="I4" s="12"/>
      <c r="J4" s="12"/>
      <c r="K4" s="13" t="n">
        <f aca="false">SUM(K27,K29,K72)</f>
        <v>23303816.7308188</v>
      </c>
      <c r="L4" s="12"/>
      <c r="M4" s="17" t="n">
        <f aca="false">K4/$C$6</f>
        <v>1.23367772968506</v>
      </c>
      <c r="P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SUM(D27,D29,D42,D52,D72)</f>
        <v>1.000002</v>
      </c>
      <c r="H5" s="12"/>
      <c r="I5" s="12"/>
      <c r="J5" s="12"/>
      <c r="K5" s="12"/>
      <c r="L5" s="12"/>
      <c r="M5" s="12"/>
      <c r="P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18889711.77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P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1" t="s">
        <v>165</v>
      </c>
      <c r="P8" s="32"/>
      <c r="S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0.011228</v>
      </c>
      <c r="E9" s="36" t="n">
        <f aca="false">'Sep 03'!$D9*$C$6*$C$2</f>
        <v>1304376.15508439</v>
      </c>
      <c r="F9" s="36" t="n">
        <v>572.240103270224</v>
      </c>
      <c r="G9" s="37" t="n">
        <f aca="false">'Sep 03'!$E9/'Sep 03'!$F9</f>
        <v>2279.42108151836</v>
      </c>
      <c r="H9" s="34" t="n">
        <v>1162</v>
      </c>
      <c r="I9" s="34" t="n">
        <v>2279</v>
      </c>
      <c r="J9" s="38" t="n">
        <f aca="false">I9-H9</f>
        <v>1117</v>
      </c>
      <c r="K9" s="39" t="n">
        <f aca="false">'Sep 03'!$F9*'Sep 03'!$I9</f>
        <v>1304135.19535284</v>
      </c>
      <c r="L9" s="40" t="n">
        <f aca="false">'Sep 03'!$K9/$K$2</f>
        <v>0.0112305564999376</v>
      </c>
      <c r="M9" s="41"/>
      <c r="P9" s="43"/>
    </row>
    <row r="10" s="42" customFormat="true" ht="25.5" hidden="false" customHeight="true" outlineLevel="0" collapsed="false">
      <c r="A10" s="34" t="s">
        <v>166</v>
      </c>
      <c r="B10" s="34" t="s">
        <v>167</v>
      </c>
      <c r="C10" s="34" t="s">
        <v>168</v>
      </c>
      <c r="D10" s="35" t="n">
        <v>0.011228</v>
      </c>
      <c r="E10" s="36" t="n">
        <f aca="false">'Sep 03'!$D10*$C$6*$C$2</f>
        <v>1304376.15508439</v>
      </c>
      <c r="F10" s="36" t="n">
        <v>609.697332106716</v>
      </c>
      <c r="G10" s="37" t="n">
        <f aca="false">'Sep 03'!$E10/'Sep 03'!$F10</f>
        <v>2139.38307812062</v>
      </c>
      <c r="H10" s="34" t="n">
        <v>1087</v>
      </c>
      <c r="I10" s="34" t="n">
        <v>2139</v>
      </c>
      <c r="J10" s="38" t="n">
        <f aca="false">I10-H10</f>
        <v>1052</v>
      </c>
      <c r="K10" s="39" t="n">
        <f aca="false">'Sep 03'!$F10*'Sep 03'!$I10</f>
        <v>1304142.59337627</v>
      </c>
      <c r="L10" s="40" t="n">
        <f aca="false">'Sep 03'!$K10/$K$2</f>
        <v>0.0112306202079951</v>
      </c>
      <c r="M10" s="41"/>
      <c r="P10" s="43"/>
    </row>
    <row r="11" s="42" customFormat="true" ht="12.75" hidden="false" customHeight="true" outlineLevel="0" collapsed="false">
      <c r="A11" s="34" t="s">
        <v>166</v>
      </c>
      <c r="B11" s="34" t="s">
        <v>138</v>
      </c>
      <c r="C11" s="34" t="s">
        <v>139</v>
      </c>
      <c r="D11" s="35" t="n">
        <v>0.008421</v>
      </c>
      <c r="E11" s="36" t="n">
        <f aca="false">'Sep 03'!$D11*$C$6*$C$2</f>
        <v>978282.116313295</v>
      </c>
      <c r="F11" s="36" t="n">
        <v>437.500372856078</v>
      </c>
      <c r="G11" s="37" t="n">
        <f aca="false">'Sep 03'!$E11/'Sep 03'!$F11</f>
        <v>2236.07150304102</v>
      </c>
      <c r="H11" s="34" t="n">
        <v>1341</v>
      </c>
      <c r="I11" s="34" t="n">
        <v>2236</v>
      </c>
      <c r="J11" s="38" t="n">
        <f aca="false">I11-H11</f>
        <v>895</v>
      </c>
      <c r="K11" s="39" t="n">
        <f aca="false">'Sep 03'!$F11*'Sep 03'!$I11</f>
        <v>978250.833706191</v>
      </c>
      <c r="L11" s="40" t="n">
        <f aca="false">'Sep 03'!$K11/$K$2</f>
        <v>0.00842420425290034</v>
      </c>
      <c r="M11" s="41"/>
    </row>
    <row r="12" s="42" customFormat="true" ht="12.75" hidden="false" customHeight="true" outlineLevel="0" collapsed="false">
      <c r="A12" s="34" t="s">
        <v>166</v>
      </c>
      <c r="B12" s="34" t="s">
        <v>112</v>
      </c>
      <c r="C12" s="34" t="s">
        <v>113</v>
      </c>
      <c r="D12" s="35" t="n">
        <v>0.011228</v>
      </c>
      <c r="E12" s="36" t="n">
        <f aca="false">'Sep 03'!$D12*$C$6*$C$2</f>
        <v>1304376.15508439</v>
      </c>
      <c r="F12" s="36" t="n">
        <v>83.5</v>
      </c>
      <c r="G12" s="37" t="n">
        <f aca="false">'Sep 03'!$E12/'Sep 03'!$F12</f>
        <v>15621.271318376</v>
      </c>
      <c r="H12" s="34" t="n">
        <v>7774</v>
      </c>
      <c r="I12" s="34" t="n">
        <v>15621</v>
      </c>
      <c r="J12" s="38" t="n">
        <f aca="false">I12-H12</f>
        <v>7847</v>
      </c>
      <c r="K12" s="39" t="n">
        <f aca="false">'Sep 03'!$F12*'Sep 03'!$I12</f>
        <v>1304353.5</v>
      </c>
      <c r="L12" s="40" t="n">
        <f aca="false">'Sep 03'!$K12/$K$2</f>
        <v>0.0112324364297814</v>
      </c>
      <c r="M12" s="41"/>
    </row>
    <row r="13" s="44" customFormat="true" ht="12.75" hidden="false" customHeight="true" outlineLevel="0" collapsed="false">
      <c r="A13" s="34" t="s">
        <v>166</v>
      </c>
      <c r="B13" s="34" t="s">
        <v>169</v>
      </c>
      <c r="C13" s="34" t="s">
        <v>170</v>
      </c>
      <c r="D13" s="35" t="n">
        <v>0.011228</v>
      </c>
      <c r="E13" s="36" t="n">
        <f aca="false">'Sep 03'!$D13*$C$6*$C$2</f>
        <v>1304376.15508439</v>
      </c>
      <c r="F13" s="36" t="n">
        <v>223.738907849829</v>
      </c>
      <c r="G13" s="37" t="n">
        <f aca="false">'Sep 03'!$E13/'Sep 03'!$F13</f>
        <v>5829.90311171035</v>
      </c>
      <c r="H13" s="34" t="n">
        <v>2930</v>
      </c>
      <c r="I13" s="34" t="n">
        <v>5830</v>
      </c>
      <c r="J13" s="38" t="n">
        <f aca="false">I13-H13</f>
        <v>2900</v>
      </c>
      <c r="K13" s="39" t="n">
        <f aca="false">'Sep 03'!$F13*'Sep 03'!$I13</f>
        <v>1304397.8327645</v>
      </c>
      <c r="L13" s="40" t="n">
        <f aca="false">'Sep 03'!$K13/$K$2</f>
        <v>0.011232818201256</v>
      </c>
      <c r="M13" s="34"/>
      <c r="O13" s="42"/>
    </row>
    <row r="14" s="44" customFormat="true" ht="12.75" hidden="false" customHeight="true" outlineLevel="0" collapsed="false">
      <c r="A14" s="34" t="s">
        <v>166</v>
      </c>
      <c r="B14" s="34" t="s">
        <v>118</v>
      </c>
      <c r="C14" s="34" t="s">
        <v>119</v>
      </c>
      <c r="D14" s="35" t="n">
        <v>0.008421</v>
      </c>
      <c r="E14" s="36" t="n">
        <f aca="false">'Sep 03'!$D14*$C$6*$C$2</f>
        <v>978282.116313295</v>
      </c>
      <c r="F14" s="36" t="n">
        <v>259</v>
      </c>
      <c r="G14" s="37" t="n">
        <f aca="false">'Sep 03'!$E14/'Sep 03'!$F14</f>
        <v>3777.15102823666</v>
      </c>
      <c r="H14" s="34" t="n">
        <v>1968</v>
      </c>
      <c r="I14" s="34" t="n">
        <v>3777</v>
      </c>
      <c r="J14" s="38" t="n">
        <f aca="false">I14-H14</f>
        <v>1809</v>
      </c>
      <c r="K14" s="39" t="n">
        <f aca="false">'Sep 03'!$F14*'Sep 03'!$I14</f>
        <v>978243</v>
      </c>
      <c r="L14" s="40" t="n">
        <f aca="false">'Sep 03'!$K14/$K$2</f>
        <v>0.00842413679296191</v>
      </c>
      <c r="M14" s="34"/>
      <c r="O14" s="42"/>
    </row>
    <row r="15" s="44" customFormat="true" ht="12.75" hidden="false" customHeight="true" outlineLevel="0" collapsed="false">
      <c r="A15" s="34" t="s">
        <v>166</v>
      </c>
      <c r="B15" s="34" t="s">
        <v>171</v>
      </c>
      <c r="C15" s="34" t="s">
        <v>172</v>
      </c>
      <c r="D15" s="35" t="n">
        <v>0.005614</v>
      </c>
      <c r="E15" s="36" t="n">
        <f aca="false">'Sep 03'!$D15*$C$6*$C$2</f>
        <v>652188.077542197</v>
      </c>
      <c r="F15" s="36" t="n">
        <v>64.8900410878497</v>
      </c>
      <c r="G15" s="37" t="n">
        <f aca="false">'Sep 03'!$E15/'Sep 03'!$F15</f>
        <v>10050.6651962086</v>
      </c>
      <c r="H15" s="34" t="n">
        <v>5111</v>
      </c>
      <c r="I15" s="34" t="n">
        <v>10051</v>
      </c>
      <c r="J15" s="38" t="n">
        <f aca="false">I15-H15</f>
        <v>4940</v>
      </c>
      <c r="K15" s="39" t="n">
        <f aca="false">'Sep 03'!$F15*'Sep 03'!$I15</f>
        <v>652209.802973977</v>
      </c>
      <c r="L15" s="40" t="n">
        <f aca="false">'Sep 03'!$K15/$K$2</f>
        <v>0.00561650285048145</v>
      </c>
      <c r="M15" s="34"/>
      <c r="O15" s="42"/>
    </row>
    <row r="16" s="44" customFormat="true" ht="12.75" hidden="false" customHeight="true" outlineLevel="0" collapsed="false">
      <c r="A16" s="34" t="s">
        <v>166</v>
      </c>
      <c r="B16" s="34" t="s">
        <v>121</v>
      </c>
      <c r="C16" s="34" t="s">
        <v>122</v>
      </c>
      <c r="D16" s="35" t="n">
        <v>0.008421</v>
      </c>
      <c r="E16" s="36" t="n">
        <f aca="false">'Sep 03'!$D16*$C$6*$C$2</f>
        <v>978282.116313295</v>
      </c>
      <c r="F16" s="36" t="n">
        <v>418.650372825186</v>
      </c>
      <c r="G16" s="37" t="n">
        <f aca="false">'Sep 03'!$E16/'Sep 03'!$F16</f>
        <v>2336.75204852091</v>
      </c>
      <c r="H16" s="34" t="n">
        <v>1207</v>
      </c>
      <c r="I16" s="34" t="n">
        <v>2337</v>
      </c>
      <c r="J16" s="38" t="n">
        <f aca="false">I16-H16</f>
        <v>1130</v>
      </c>
      <c r="K16" s="39" t="n">
        <f aca="false">'Sep 03'!$F16*'Sep 03'!$I16</f>
        <v>978385.92129246</v>
      </c>
      <c r="L16" s="40" t="n">
        <f aca="false">'Sep 03'!$K16/$K$2</f>
        <v>0.00842536755926262</v>
      </c>
      <c r="M16" s="34"/>
      <c r="O16" s="42"/>
    </row>
    <row r="17" s="44" customFormat="true" ht="12.75" hidden="false" customHeight="true" outlineLevel="0" collapsed="false">
      <c r="A17" s="34" t="s">
        <v>166</v>
      </c>
      <c r="B17" s="34" t="s">
        <v>109</v>
      </c>
      <c r="C17" s="34" t="s">
        <v>110</v>
      </c>
      <c r="D17" s="35" t="n">
        <v>0.011228</v>
      </c>
      <c r="E17" s="36" t="n">
        <f aca="false">'Sep 03'!$D17*$C$6*$C$2</f>
        <v>1304376.15508439</v>
      </c>
      <c r="F17" s="36" t="n">
        <v>3531.65217391304</v>
      </c>
      <c r="G17" s="37" t="n">
        <f aca="false">'Sep 03'!$E17/'Sep 03'!$F17</f>
        <v>369.338794097369</v>
      </c>
      <c r="H17" s="34" t="n">
        <v>184</v>
      </c>
      <c r="I17" s="34" t="n">
        <v>369</v>
      </c>
      <c r="J17" s="38" t="n">
        <f aca="false">I17-H17</f>
        <v>185</v>
      </c>
      <c r="K17" s="39" t="n">
        <f aca="false">'Sep 03'!$F17*'Sep 03'!$I17</f>
        <v>1303179.65217391</v>
      </c>
      <c r="L17" s="40" t="n">
        <f aca="false">'Sep 03'!$K17/$K$2</f>
        <v>0.0112223278425888</v>
      </c>
      <c r="M17" s="34"/>
      <c r="O17" s="42"/>
    </row>
    <row r="18" s="44" customFormat="true" ht="12.75" hidden="false" customHeight="true" outlineLevel="0" collapsed="false">
      <c r="A18" s="34" t="s">
        <v>166</v>
      </c>
      <c r="B18" s="34" t="s">
        <v>96</v>
      </c>
      <c r="C18" s="34" t="s">
        <v>97</v>
      </c>
      <c r="D18" s="35" t="n">
        <v>0.011228</v>
      </c>
      <c r="E18" s="36" t="n">
        <f aca="false">'Sep 03'!$D18*$C$6*$C$2</f>
        <v>1304376.15508439</v>
      </c>
      <c r="F18" s="36" t="n">
        <v>211</v>
      </c>
      <c r="G18" s="37" t="n">
        <f aca="false">'Sep 03'!$E18/'Sep 03'!$F18</f>
        <v>6181.87751224831</v>
      </c>
      <c r="H18" s="34" t="n">
        <v>3065</v>
      </c>
      <c r="I18" s="34" t="n">
        <v>6182</v>
      </c>
      <c r="J18" s="38" t="n">
        <f aca="false">I18-H18</f>
        <v>3117</v>
      </c>
      <c r="K18" s="39" t="n">
        <f aca="false">'Sep 03'!$F18*'Sep 03'!$I18</f>
        <v>1304402</v>
      </c>
      <c r="L18" s="40" t="n">
        <f aca="false">'Sep 03'!$K18/$K$2</f>
        <v>0.0112328540873925</v>
      </c>
      <c r="M18" s="34"/>
      <c r="O18" s="42"/>
    </row>
    <row r="19" s="44" customFormat="true" ht="12.75" hidden="false" customHeight="true" outlineLevel="0" collapsed="false">
      <c r="A19" s="34" t="s">
        <v>166</v>
      </c>
      <c r="B19" s="34" t="s">
        <v>124</v>
      </c>
      <c r="C19" s="34" t="s">
        <v>125</v>
      </c>
      <c r="D19" s="35" t="n">
        <v>0.011228</v>
      </c>
      <c r="E19" s="36" t="n">
        <f aca="false">'Sep 03'!$D19*$C$6*$C$2</f>
        <v>1304376.15508439</v>
      </c>
      <c r="F19" s="36" t="n">
        <v>288.058977719528</v>
      </c>
      <c r="G19" s="37" t="n">
        <f aca="false">'Sep 03'!$E19/'Sep 03'!$F19</f>
        <v>4528.15657894341</v>
      </c>
      <c r="H19" s="34" t="n">
        <v>2289</v>
      </c>
      <c r="I19" s="34" t="n">
        <v>4528</v>
      </c>
      <c r="J19" s="38" t="n">
        <f aca="false">I19-H19</f>
        <v>2239</v>
      </c>
      <c r="K19" s="39" t="n">
        <f aca="false">'Sep 03'!$F19*'Sep 03'!$I19</f>
        <v>1304331.05111402</v>
      </c>
      <c r="L19" s="40" t="n">
        <f aca="false">'Sep 03'!$K19/$K$2</f>
        <v>0.0112322431112641</v>
      </c>
      <c r="M19" s="34"/>
      <c r="O19" s="42"/>
    </row>
    <row r="20" s="44" customFormat="true" ht="12.75" hidden="false" customHeight="true" outlineLevel="0" collapsed="false">
      <c r="A20" s="34" t="s">
        <v>166</v>
      </c>
      <c r="B20" s="34" t="s">
        <v>173</v>
      </c>
      <c r="C20" s="34" t="s">
        <v>174</v>
      </c>
      <c r="D20" s="35" t="n">
        <v>0.005614</v>
      </c>
      <c r="E20" s="36" t="n">
        <f aca="false">'Sep 03'!$D20*$C$6*$C$2</f>
        <v>652188.077542197</v>
      </c>
      <c r="F20" s="36" t="n">
        <v>312.607244995234</v>
      </c>
      <c r="G20" s="37" t="n">
        <f aca="false">'Sep 03'!$E20/'Sep 03'!$F20</f>
        <v>2086.28586823744</v>
      </c>
      <c r="H20" s="34" t="n">
        <v>1049</v>
      </c>
      <c r="I20" s="34" t="n">
        <v>2086</v>
      </c>
      <c r="J20" s="38" t="n">
        <f aca="false">I20-H20</f>
        <v>1037</v>
      </c>
      <c r="K20" s="39" t="n">
        <f aca="false">'Sep 03'!$F20*'Sep 03'!$I20</f>
        <v>652098.713060058</v>
      </c>
      <c r="L20" s="40" t="n">
        <f aca="false">'Sep 03'!$K20/$K$2</f>
        <v>0.00561554620000587</v>
      </c>
      <c r="M20" s="34"/>
      <c r="O20" s="42"/>
    </row>
    <row r="21" s="44" customFormat="true" ht="12.75" hidden="false" customHeight="true" outlineLevel="0" collapsed="false">
      <c r="A21" s="34" t="s">
        <v>166</v>
      </c>
      <c r="B21" s="34" t="s">
        <v>175</v>
      </c>
      <c r="C21" s="34" t="s">
        <v>176</v>
      </c>
      <c r="D21" s="35" t="n">
        <v>0.011228</v>
      </c>
      <c r="E21" s="36" t="n">
        <f aca="false">'Sep 03'!$D21*$C$6*$C$2</f>
        <v>1304376.15508439</v>
      </c>
      <c r="F21" s="36" t="n">
        <v>221.350135317997</v>
      </c>
      <c r="G21" s="37" t="n">
        <f aca="false">'Sep 03'!$E21/'Sep 03'!$F21</f>
        <v>5892.81842186586</v>
      </c>
      <c r="H21" s="34" t="n">
        <v>2956</v>
      </c>
      <c r="I21" s="34" t="n">
        <v>5893</v>
      </c>
      <c r="J21" s="38" t="n">
        <f aca="false">I21-H21</f>
        <v>2937</v>
      </c>
      <c r="K21" s="39" t="n">
        <f aca="false">'Sep 03'!$F21*'Sep 03'!$I21</f>
        <v>1304416.34742896</v>
      </c>
      <c r="L21" s="40" t="n">
        <f aca="false">'Sep 03'!$K21/$K$2</f>
        <v>0.0112329776402359</v>
      </c>
      <c r="M21" s="34"/>
      <c r="O21" s="42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0.011228</v>
      </c>
      <c r="E22" s="36" t="n">
        <f aca="false">'Sep 03'!$D22*$C$6*$C$2</f>
        <v>1304376.15508439</v>
      </c>
      <c r="F22" s="36" t="n">
        <v>90.2400057314802</v>
      </c>
      <c r="G22" s="37" t="n">
        <f aca="false">'Sep 03'!$E22/'Sep 03'!$F22</f>
        <v>14454.522077112</v>
      </c>
      <c r="H22" s="34" t="n">
        <v>6979</v>
      </c>
      <c r="I22" s="34" t="n">
        <v>14455</v>
      </c>
      <c r="J22" s="38" t="n">
        <f aca="false">I22-H22</f>
        <v>7476</v>
      </c>
      <c r="K22" s="39" t="n">
        <f aca="false">'Sep 03'!$F22*'Sep 03'!$I22</f>
        <v>1304419.28284855</v>
      </c>
      <c r="L22" s="40" t="n">
        <f aca="false">'Sep 03'!$K22/$K$2</f>
        <v>0.0112330029185933</v>
      </c>
      <c r="M22" s="34"/>
      <c r="O22" s="42"/>
    </row>
    <row r="23" s="44" customFormat="true" ht="12.75" hidden="false" customHeight="true" outlineLevel="0" collapsed="false">
      <c r="A23" s="34" t="s">
        <v>166</v>
      </c>
      <c r="B23" s="34" t="s">
        <v>177</v>
      </c>
      <c r="C23" s="34" t="s">
        <v>178</v>
      </c>
      <c r="D23" s="35" t="n">
        <v>0.011228</v>
      </c>
      <c r="E23" s="36" t="n">
        <f aca="false">'Sep 03'!$D23*$C$6*$C$2</f>
        <v>1304376.15508439</v>
      </c>
      <c r="F23" s="36" t="n">
        <v>55.0099875156055</v>
      </c>
      <c r="G23" s="37" t="n">
        <f aca="false">'Sep 03'!$E23/'Sep 03'!$F23</f>
        <v>23711.6242703084</v>
      </c>
      <c r="H23" s="34" t="n">
        <v>12015</v>
      </c>
      <c r="I23" s="34" t="n">
        <v>23712</v>
      </c>
      <c r="J23" s="38" t="n">
        <f aca="false">I23-H23</f>
        <v>11697</v>
      </c>
      <c r="K23" s="39" t="n">
        <f aca="false">'Sep 03'!$F23*'Sep 03'!$I23</f>
        <v>1304396.82397004</v>
      </c>
      <c r="L23" s="40" t="n">
        <f aca="false">'Sep 03'!$K23/$K$2</f>
        <v>0.0112328095140253</v>
      </c>
      <c r="M23" s="34"/>
      <c r="O23" s="42"/>
    </row>
    <row r="24" s="44" customFormat="true" ht="12.75" hidden="false" customHeight="true" outlineLevel="0" collapsed="false">
      <c r="A24" s="34" t="s">
        <v>166</v>
      </c>
      <c r="B24" s="34" t="s">
        <v>179</v>
      </c>
      <c r="C24" s="34" t="s">
        <v>180</v>
      </c>
      <c r="D24" s="35" t="n">
        <v>0.011228</v>
      </c>
      <c r="E24" s="36" t="n">
        <f aca="false">'Sep 03'!$D24*$C$6*$C$2</f>
        <v>1304376.15508439</v>
      </c>
      <c r="F24" s="36" t="n">
        <v>131.620054427465</v>
      </c>
      <c r="G24" s="37" t="n">
        <f aca="false">'Sep 03'!$E24/'Sep 03'!$F24</f>
        <v>9910.16270855007</v>
      </c>
      <c r="H24" s="34" t="n">
        <v>4777</v>
      </c>
      <c r="I24" s="34" t="n">
        <v>9910</v>
      </c>
      <c r="J24" s="38" t="n">
        <f aca="false">I24-H24</f>
        <v>5133</v>
      </c>
      <c r="K24" s="39" t="n">
        <f aca="false">'Sep 03'!$F24*'Sep 03'!$I24</f>
        <v>1304354.73937618</v>
      </c>
      <c r="L24" s="40" t="n">
        <f aca="false">'Sep 03'!$K24/$K$2</f>
        <v>0.0112324471026658</v>
      </c>
      <c r="M24" s="34"/>
      <c r="O24" s="42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38"/>
      <c r="K25" s="39"/>
      <c r="L25" s="40"/>
      <c r="M25" s="34"/>
      <c r="O25" s="42"/>
    </row>
    <row r="26" s="44" customFormat="true" ht="12.75" hidden="false" customHeight="true" outlineLevel="0" collapsed="false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6"/>
      <c r="M26" s="34"/>
      <c r="O26" s="42"/>
    </row>
    <row r="27" s="53" customFormat="true" ht="12.75" hidden="false" customHeight="true" outlineLevel="0" collapsed="false">
      <c r="A27" s="47" t="s">
        <v>181</v>
      </c>
      <c r="B27" s="47"/>
      <c r="C27" s="47"/>
      <c r="D27" s="48" t="n">
        <f aca="false">SUM(D9:D26)</f>
        <v>0.159999</v>
      </c>
      <c r="E27" s="49" t="n">
        <f aca="false">'Sep 03'!$D27*$C$6*$C$2</f>
        <v>18587360.2099526</v>
      </c>
      <c r="F27" s="50"/>
      <c r="G27" s="50"/>
      <c r="H27" s="47"/>
      <c r="I27" s="47"/>
      <c r="J27" s="51"/>
      <c r="K27" s="49" t="n">
        <f aca="false">SUM(K9:K26)</f>
        <v>18585717.289438</v>
      </c>
      <c r="L27" s="52" t="n">
        <f aca="false">'Sep 03'!$K27/$K$2</f>
        <v>0.160050851211348</v>
      </c>
      <c r="M27" s="47"/>
      <c r="O27" s="42"/>
    </row>
    <row r="28" s="44" customFormat="true" ht="12.75" hidden="false" customHeight="true" outlineLevel="0" collapsed="false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0"/>
      <c r="M28" s="34"/>
      <c r="O28" s="42"/>
    </row>
    <row r="29" s="42" customFormat="true" ht="12.75" hidden="false" customHeight="true" outlineLevel="0" collapsed="false">
      <c r="A29" s="54"/>
      <c r="B29" s="47" t="s">
        <v>127</v>
      </c>
      <c r="C29" s="54" t="s">
        <v>128</v>
      </c>
      <c r="D29" s="55" t="n">
        <v>0.025</v>
      </c>
      <c r="E29" s="56" t="n">
        <f aca="false">'Sep 03'!$D29*$C$6*$C$2</f>
        <v>2904293.1846375</v>
      </c>
      <c r="F29" s="50" t="n">
        <v>18.4799944093618</v>
      </c>
      <c r="G29" s="57" t="n">
        <f aca="false">'Sep 03'!$E29/'Sep 03'!$F29</f>
        <v>157158.769656673</v>
      </c>
      <c r="H29" s="54" t="n">
        <v>78703</v>
      </c>
      <c r="I29" s="54" t="n">
        <v>157159</v>
      </c>
      <c r="J29" s="58" t="n">
        <f aca="false">I29-H29</f>
        <v>78456</v>
      </c>
      <c r="K29" s="59" t="n">
        <f aca="false">'Sep 03'!$F29*'Sep 03'!$I29</f>
        <v>2904297.44138089</v>
      </c>
      <c r="L29" s="52" t="n">
        <f aca="false">'Sep 03'!$K29/$K$2</f>
        <v>0.0250103490989886</v>
      </c>
      <c r="M29" s="47"/>
      <c r="Q29" s="43"/>
    </row>
    <row r="30" s="42" customFormat="true" ht="12.75" hidden="false" customHeight="true" outlineLevel="0" collapsed="false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9"/>
      <c r="L30" s="40"/>
      <c r="M30" s="34"/>
      <c r="Q30" s="43"/>
    </row>
    <row r="31" customFormat="false" ht="26.25" hidden="false" customHeight="false" outlineLevel="0" collapsed="false">
      <c r="A31" s="34" t="s">
        <v>182</v>
      </c>
      <c r="B31" s="60" t="s">
        <v>80</v>
      </c>
      <c r="C31" s="61" t="s">
        <v>81</v>
      </c>
      <c r="D31" s="35" t="n">
        <v>0.03</v>
      </c>
      <c r="E31" s="36" t="n">
        <f aca="false">'Sep 03'!$D31*$C$6*$C$2</f>
        <v>3485151.821565</v>
      </c>
      <c r="F31" s="36" t="n">
        <v>159918.727272727</v>
      </c>
      <c r="G31" s="37" t="n">
        <f aca="false">'Sep 03'!$E31/'Sep 03'!$F31</f>
        <v>21.7932688747665</v>
      </c>
      <c r="H31" s="34" t="n">
        <v>11</v>
      </c>
      <c r="I31" s="34" t="n">
        <v>22</v>
      </c>
      <c r="J31" s="38" t="n">
        <f aca="false">I31-H31</f>
        <v>11</v>
      </c>
      <c r="K31" s="39" t="n">
        <f aca="false">'Sep 03'!$F31*'Sep 03'!$I31</f>
        <v>3518211.99999999</v>
      </c>
      <c r="L31" s="40" t="n">
        <f aca="false">'Sep 03'!$K31/$K$2</f>
        <v>0.0302970725623798</v>
      </c>
      <c r="M31" s="62"/>
      <c r="O31" s="42"/>
    </row>
    <row r="32" customFormat="false" ht="26.25" hidden="false" customHeight="false" outlineLevel="0" collapsed="false">
      <c r="A32" s="34" t="s">
        <v>182</v>
      </c>
      <c r="B32" s="60" t="s">
        <v>93</v>
      </c>
      <c r="C32" s="61" t="s">
        <v>94</v>
      </c>
      <c r="D32" s="35" t="n">
        <v>0.03</v>
      </c>
      <c r="E32" s="36" t="n">
        <f aca="false">'Sep 03'!$D32*$C$6*$C$2</f>
        <v>3485151.821565</v>
      </c>
      <c r="F32" s="36" t="n">
        <v>223250</v>
      </c>
      <c r="G32" s="37" t="n">
        <f aca="false">'Sep 03'!$E32/'Sep 03'!$F32</f>
        <v>15.6109824034267</v>
      </c>
      <c r="H32" s="34" t="n">
        <v>8</v>
      </c>
      <c r="I32" s="34" t="n">
        <v>16</v>
      </c>
      <c r="J32" s="38" t="n">
        <f aca="false">I32-H32</f>
        <v>8</v>
      </c>
      <c r="K32" s="39" t="n">
        <f aca="false">'Sep 03'!$F32*'Sep 03'!$I32</f>
        <v>3572000</v>
      </c>
      <c r="L32" s="40" t="n">
        <f aca="false">'Sep 03'!$K32/$K$2</f>
        <v>0.0307602677703392</v>
      </c>
      <c r="M32" s="62"/>
      <c r="O32" s="42"/>
    </row>
    <row r="33" customFormat="false" ht="26.25" hidden="false" customHeight="false" outlineLevel="0" collapsed="false">
      <c r="A33" s="34" t="s">
        <v>182</v>
      </c>
      <c r="B33" s="60" t="s">
        <v>90</v>
      </c>
      <c r="C33" s="61" t="s">
        <v>91</v>
      </c>
      <c r="D33" s="35" t="n">
        <v>0.03</v>
      </c>
      <c r="E33" s="36" t="n">
        <f aca="false">'Sep 03'!$D33*$C$6*$C$2</f>
        <v>3485151.821565</v>
      </c>
      <c r="F33" s="36" t="n">
        <v>176898.8</v>
      </c>
      <c r="G33" s="37" t="n">
        <f aca="false">'Sep 03'!$E33/'Sep 03'!$F33</f>
        <v>19.7013875818547</v>
      </c>
      <c r="H33" s="34" t="n">
        <v>10</v>
      </c>
      <c r="I33" s="34" t="n">
        <v>20</v>
      </c>
      <c r="J33" s="38" t="n">
        <f aca="false">I33-H33</f>
        <v>10</v>
      </c>
      <c r="K33" s="39" t="n">
        <f aca="false">'Sep 03'!$F33*'Sep 03'!$I33</f>
        <v>3537976</v>
      </c>
      <c r="L33" s="40" t="n">
        <f aca="false">'Sep 03'!$K33/$K$2</f>
        <v>0.0304672701917787</v>
      </c>
      <c r="M33" s="62"/>
      <c r="O33" s="42"/>
    </row>
    <row r="34" customFormat="false" ht="26.25" hidden="false" customHeight="false" outlineLevel="0" collapsed="false">
      <c r="A34" s="34" t="s">
        <v>182</v>
      </c>
      <c r="B34" s="60" t="s">
        <v>68</v>
      </c>
      <c r="C34" s="61" t="s">
        <v>69</v>
      </c>
      <c r="D34" s="35" t="n">
        <v>0.03</v>
      </c>
      <c r="E34" s="36" t="n">
        <f aca="false">'Sep 03'!$D34*$C$6*$C$2</f>
        <v>3485151.821565</v>
      </c>
      <c r="F34" s="36" t="n">
        <v>126021</v>
      </c>
      <c r="G34" s="37" t="n">
        <f aca="false">'Sep 03'!$E34/'Sep 03'!$F34</f>
        <v>27.6553258708072</v>
      </c>
      <c r="H34" s="34" t="n">
        <v>14</v>
      </c>
      <c r="I34" s="34" t="n">
        <v>28</v>
      </c>
      <c r="J34" s="38" t="n">
        <f aca="false">I34-H34</f>
        <v>14</v>
      </c>
      <c r="K34" s="39" t="n">
        <f aca="false">'Sep 03'!$F34*'Sep 03'!$I34</f>
        <v>3528588</v>
      </c>
      <c r="L34" s="40" t="n">
        <f aca="false">'Sep 03'!$K34/$K$2</f>
        <v>0.0303864254566645</v>
      </c>
      <c r="M34" s="62"/>
      <c r="O34" s="42"/>
    </row>
    <row r="35" customFormat="false" ht="26.25" hidden="false" customHeight="false" outlineLevel="0" collapsed="false">
      <c r="A35" s="34" t="s">
        <v>182</v>
      </c>
      <c r="B35" s="60" t="s">
        <v>83</v>
      </c>
      <c r="C35" s="61" t="s">
        <v>84</v>
      </c>
      <c r="D35" s="35" t="n">
        <v>0.03</v>
      </c>
      <c r="E35" s="36" t="n">
        <f aca="false">'Sep 03'!$D35*$C$6*$C$2</f>
        <v>3485151.821565</v>
      </c>
      <c r="F35" s="36" t="n">
        <v>139463.923076923</v>
      </c>
      <c r="G35" s="37" t="n">
        <f aca="false">'Sep 03'!$E35/'Sep 03'!$F35</f>
        <v>24.9896298962042</v>
      </c>
      <c r="H35" s="34" t="n">
        <v>13</v>
      </c>
      <c r="I35" s="34" t="n">
        <v>25</v>
      </c>
      <c r="J35" s="38" t="n">
        <f aca="false">I35-H35</f>
        <v>12</v>
      </c>
      <c r="K35" s="39" t="n">
        <f aca="false">'Sep 03'!$F35*'Sep 03'!$I35</f>
        <v>3486598.07692308</v>
      </c>
      <c r="L35" s="40" t="n">
        <f aca="false">'Sep 03'!$K35/$K$2</f>
        <v>0.0300248293543403</v>
      </c>
      <c r="M35" s="62"/>
      <c r="N35" s="63"/>
      <c r="O35" s="42"/>
    </row>
    <row r="36" customFormat="false" ht="26.25" hidden="false" customHeight="false" outlineLevel="0" collapsed="false">
      <c r="A36" s="34" t="s">
        <v>182</v>
      </c>
      <c r="B36" s="60" t="s">
        <v>60</v>
      </c>
      <c r="C36" s="61" t="s">
        <v>61</v>
      </c>
      <c r="D36" s="35" t="n">
        <v>0.03</v>
      </c>
      <c r="E36" s="36" t="n">
        <f aca="false">'Sep 03'!$D36*$C$6*$C$2</f>
        <v>3485151.821565</v>
      </c>
      <c r="F36" s="36" t="n">
        <v>220908.5</v>
      </c>
      <c r="G36" s="37" t="n">
        <f aca="false">'Sep 03'!$E36/'Sep 03'!$F36</f>
        <v>15.7764496231019</v>
      </c>
      <c r="H36" s="34" t="n">
        <v>8</v>
      </c>
      <c r="I36" s="34" t="n">
        <v>16</v>
      </c>
      <c r="J36" s="38" t="n">
        <f aca="false">I36-H36</f>
        <v>8</v>
      </c>
      <c r="K36" s="39" t="n">
        <f aca="false">'Sep 03'!$F36*'Sep 03'!$I36</f>
        <v>3534536</v>
      </c>
      <c r="L36" s="40" t="n">
        <f aca="false">'Sep 03'!$K36/$K$2</f>
        <v>0.0304376466416304</v>
      </c>
      <c r="M36" s="62"/>
      <c r="O36" s="42"/>
    </row>
    <row r="37" s="42" customFormat="true" ht="25.5" hidden="false" customHeight="true" outlineLevel="0" collapsed="false">
      <c r="A37" s="34" t="s">
        <v>183</v>
      </c>
      <c r="B37" s="34" t="s">
        <v>184</v>
      </c>
      <c r="C37" s="34" t="s">
        <v>28</v>
      </c>
      <c r="D37" s="35" t="n">
        <v>0.03</v>
      </c>
      <c r="E37" s="36" t="n">
        <f aca="false">'Sep 03'!$D37*$C$6*$C$2</f>
        <v>3485151.821565</v>
      </c>
      <c r="F37" s="36" t="n">
        <v>94125.052631579</v>
      </c>
      <c r="G37" s="37" t="n">
        <f aca="false">'Sep 03'!$E37/'Sep 03'!$F37</f>
        <v>37.02682467766</v>
      </c>
      <c r="H37" s="34" t="n">
        <v>19</v>
      </c>
      <c r="I37" s="34" t="n">
        <v>37</v>
      </c>
      <c r="J37" s="38" t="n">
        <f aca="false">I37-H37</f>
        <v>18</v>
      </c>
      <c r="K37" s="39" t="n">
        <f aca="false">'Sep 03'!$F37*'Sep 03'!$I37</f>
        <v>3482626.94736842</v>
      </c>
      <c r="L37" s="40" t="n">
        <f aca="false">'Sep 03'!$K37/$K$2</f>
        <v>0.0299906319835531</v>
      </c>
      <c r="M37" s="41"/>
      <c r="N37" s="2"/>
      <c r="Q37" s="43"/>
    </row>
    <row r="38" s="42" customFormat="true" ht="25.5" hidden="false" customHeight="true" outlineLevel="0" collapsed="false">
      <c r="A38" s="34" t="s">
        <v>183</v>
      </c>
      <c r="B38" s="34" t="s">
        <v>52</v>
      </c>
      <c r="C38" s="34" t="s">
        <v>53</v>
      </c>
      <c r="D38" s="35" t="n">
        <v>0.03</v>
      </c>
      <c r="E38" s="36" t="n">
        <f aca="false">'Sep 03'!$D38*$C$6*$C$2</f>
        <v>3485151.821565</v>
      </c>
      <c r="F38" s="36" t="n">
        <v>116139.866666667</v>
      </c>
      <c r="G38" s="37" t="n">
        <f aca="false">'Sep 03'!$E38/'Sep 03'!$F38</f>
        <v>30.0082299178777</v>
      </c>
      <c r="H38" s="34" t="n">
        <v>15</v>
      </c>
      <c r="I38" s="34" t="n">
        <v>30</v>
      </c>
      <c r="J38" s="38" t="n">
        <f aca="false">I38-H38</f>
        <v>15</v>
      </c>
      <c r="K38" s="39" t="n">
        <f aca="false">'Sep 03'!$F38*'Sep 03'!$I38</f>
        <v>3484196.00000001</v>
      </c>
      <c r="L38" s="40" t="n">
        <f aca="false">'Sep 03'!$K38/$K$2</f>
        <v>0.0300041438757965</v>
      </c>
      <c r="M38" s="41"/>
      <c r="N38" s="2"/>
    </row>
    <row r="39" s="42" customFormat="true" ht="25.5" hidden="false" customHeight="true" outlineLevel="0" collapsed="false">
      <c r="A39" s="34" t="s">
        <v>183</v>
      </c>
      <c r="B39" s="34" t="s">
        <v>185</v>
      </c>
      <c r="C39" s="34" t="s">
        <v>64</v>
      </c>
      <c r="D39" s="35" t="n">
        <v>0.03</v>
      </c>
      <c r="E39" s="36" t="n">
        <f aca="false">'Sep 03'!$D39*$C$6*$C$2</f>
        <v>3485151.821565</v>
      </c>
      <c r="F39" s="36" t="n">
        <v>111310.375</v>
      </c>
      <c r="G39" s="37" t="n">
        <f aca="false">'Sep 03'!$E39/'Sep 03'!$F39</f>
        <v>31.3102154364766</v>
      </c>
      <c r="H39" s="34" t="n">
        <v>16</v>
      </c>
      <c r="I39" s="34" t="n">
        <v>31</v>
      </c>
      <c r="J39" s="38" t="n">
        <f aca="false">I39-H39</f>
        <v>15</v>
      </c>
      <c r="K39" s="39" t="n">
        <f aca="false">'Sep 03'!$F39*'Sep 03'!$I39</f>
        <v>3450621.625</v>
      </c>
      <c r="L39" s="40" t="n">
        <f aca="false">'Sep 03'!$K39/$K$2</f>
        <v>0.0297150182416358</v>
      </c>
      <c r="M39" s="41"/>
      <c r="N39" s="2"/>
    </row>
    <row r="40" s="42" customFormat="true" ht="25.5" hidden="false" customHeight="false" outlineLevel="0" collapsed="false">
      <c r="A40" s="34" t="s">
        <v>183</v>
      </c>
      <c r="B40" s="34" t="s">
        <v>76</v>
      </c>
      <c r="C40" s="34" t="s">
        <v>77</v>
      </c>
      <c r="D40" s="35" t="n">
        <v>0.03</v>
      </c>
      <c r="E40" s="36" t="n">
        <f aca="false">'Sep 03'!$D40*$C$6*$C$2</f>
        <v>3485151.821565</v>
      </c>
      <c r="F40" s="36" t="n">
        <v>133512</v>
      </c>
      <c r="G40" s="37" t="n">
        <f aca="false">'Sep 03'!$E40/'Sep 03'!$F40</f>
        <v>26.1036597576622</v>
      </c>
      <c r="H40" s="34" t="n">
        <v>13</v>
      </c>
      <c r="I40" s="34" t="n">
        <v>26</v>
      </c>
      <c r="J40" s="38" t="n">
        <f aca="false">I40-H40</f>
        <v>13</v>
      </c>
      <c r="K40" s="39" t="n">
        <f aca="false">'Sep 03'!$F40*'Sep 03'!$I40</f>
        <v>3471312</v>
      </c>
      <c r="L40" s="40" t="n">
        <f aca="false">'Sep 03'!$K40/$K$2</f>
        <v>0.0298931933466942</v>
      </c>
      <c r="M40" s="41"/>
      <c r="N40" s="2"/>
    </row>
    <row r="41" s="65" customFormat="true" ht="12.75" hidden="false" customHeight="false" outlineLevel="0" collapsed="false">
      <c r="A41" s="34"/>
      <c r="B41" s="61"/>
      <c r="C41" s="61"/>
      <c r="D41" s="35"/>
      <c r="E41" s="64"/>
      <c r="F41" s="36"/>
      <c r="G41" s="37"/>
      <c r="H41" s="34"/>
      <c r="I41" s="34"/>
      <c r="J41" s="45"/>
      <c r="K41" s="36"/>
      <c r="L41" s="46"/>
      <c r="M41" s="62"/>
      <c r="O41" s="42"/>
    </row>
    <row r="42" s="15" customFormat="true" ht="12.75" hidden="false" customHeight="false" outlineLevel="0" collapsed="false">
      <c r="A42" s="47" t="s">
        <v>186</v>
      </c>
      <c r="B42" s="66"/>
      <c r="C42" s="66"/>
      <c r="D42" s="55" t="n">
        <f aca="false">SUBTOTAL(9,D31:D41)</f>
        <v>0.3</v>
      </c>
      <c r="E42" s="67" t="n">
        <f aca="false">'Sep 03'!$D42*$C$6*$C$2</f>
        <v>34851518.21565</v>
      </c>
      <c r="F42" s="68"/>
      <c r="G42" s="69"/>
      <c r="H42" s="54"/>
      <c r="I42" s="54"/>
      <c r="J42" s="58"/>
      <c r="K42" s="67" t="n">
        <f aca="false">SUM(K31:K41)</f>
        <v>35066666.6492915</v>
      </c>
      <c r="L42" s="70" t="n">
        <f aca="false">'Sep 03'!$K42/$K$2</f>
        <v>0.301976499424812</v>
      </c>
      <c r="M42" s="71"/>
      <c r="O42" s="42"/>
    </row>
    <row r="43" s="65" customFormat="true" ht="12.75" hidden="false" customHeight="false" outlineLevel="0" collapsed="false">
      <c r="A43" s="34"/>
      <c r="B43" s="61"/>
      <c r="C43" s="61"/>
      <c r="D43" s="35"/>
      <c r="E43" s="64"/>
      <c r="F43" s="36"/>
      <c r="G43" s="37"/>
      <c r="H43" s="34"/>
      <c r="I43" s="34"/>
      <c r="J43" s="45"/>
      <c r="K43" s="36"/>
      <c r="L43" s="40"/>
      <c r="M43" s="62"/>
      <c r="O43" s="42"/>
    </row>
    <row r="44" customFormat="false" ht="24.75" hidden="false" customHeight="true" outlineLevel="0" collapsed="false">
      <c r="A44" s="34" t="s">
        <v>182</v>
      </c>
      <c r="B44" s="61" t="s">
        <v>187</v>
      </c>
      <c r="C44" s="61" t="s">
        <v>44</v>
      </c>
      <c r="D44" s="35" t="n">
        <v>0.071429</v>
      </c>
      <c r="E44" s="36" t="n">
        <f aca="false">'Sep 03'!$D44*$C$6*$C$2</f>
        <v>8298030.31541888</v>
      </c>
      <c r="F44" s="36" t="n">
        <v>416361.6</v>
      </c>
      <c r="G44" s="37" t="n">
        <f aca="false">'Sep 03'!$E44/'Sep 03'!$F44</f>
        <v>19.9298646066757</v>
      </c>
      <c r="H44" s="34" t="n">
        <v>10</v>
      </c>
      <c r="I44" s="34" t="n">
        <v>20</v>
      </c>
      <c r="J44" s="38" t="n">
        <f aca="false">I44-H44</f>
        <v>10</v>
      </c>
      <c r="K44" s="39" t="n">
        <f aca="false">'Sep 03'!$F44*'Sep 03'!$I44</f>
        <v>8327232</v>
      </c>
      <c r="L44" s="40" t="n">
        <f aca="false">'Sep 03'!$K44/$K$2</f>
        <v>0.0717099345200832</v>
      </c>
      <c r="M44" s="62"/>
      <c r="O44" s="42"/>
    </row>
    <row r="45" s="42" customFormat="true" ht="25.5" hidden="false" customHeight="false" outlineLevel="0" collapsed="false">
      <c r="A45" s="34" t="s">
        <v>183</v>
      </c>
      <c r="B45" s="34" t="s">
        <v>188</v>
      </c>
      <c r="C45" s="34" t="s">
        <v>25</v>
      </c>
      <c r="D45" s="35" t="n">
        <v>0.071429</v>
      </c>
      <c r="E45" s="36" t="n">
        <f aca="false">'Sep 03'!$D45*$C$6*$C$2</f>
        <v>8298030.31541888</v>
      </c>
      <c r="F45" s="36" t="n">
        <v>249412.470588235</v>
      </c>
      <c r="G45" s="37" t="n">
        <f aca="false">'Sep 03'!$E45/'Sep 03'!$F45</f>
        <v>33.2703104052821</v>
      </c>
      <c r="H45" s="34" t="n">
        <v>17</v>
      </c>
      <c r="I45" s="34" t="n">
        <v>33</v>
      </c>
      <c r="J45" s="38" t="n">
        <f aca="false">I45-H45</f>
        <v>16</v>
      </c>
      <c r="K45" s="39" t="n">
        <f aca="false">'Sep 03'!$F45*'Sep 03'!$I45</f>
        <v>8230611.52941176</v>
      </c>
      <c r="L45" s="40" t="n">
        <f aca="false">'Sep 03'!$K45/$K$2</f>
        <v>0.0708778876143188</v>
      </c>
      <c r="M45" s="41"/>
      <c r="N45" s="2"/>
    </row>
    <row r="46" s="42" customFormat="true" ht="25.5" hidden="false" customHeight="false" outlineLevel="0" collapsed="false">
      <c r="A46" s="34" t="s">
        <v>183</v>
      </c>
      <c r="B46" s="34" t="s">
        <v>189</v>
      </c>
      <c r="C46" s="34" t="s">
        <v>38</v>
      </c>
      <c r="D46" s="35" t="n">
        <v>0.071429</v>
      </c>
      <c r="E46" s="36" t="n">
        <f aca="false">'Sep 03'!$D46*$C$6*$C$2</f>
        <v>8298030.31541888</v>
      </c>
      <c r="F46" s="36" t="n">
        <v>416384.3</v>
      </c>
      <c r="G46" s="37" t="n">
        <f aca="false">'Sep 03'!$E46/'Sep 03'!$F46</f>
        <v>19.9287780913423</v>
      </c>
      <c r="H46" s="34" t="n">
        <v>10</v>
      </c>
      <c r="I46" s="34" t="n">
        <v>20</v>
      </c>
      <c r="J46" s="38" t="n">
        <f aca="false">I46-H46</f>
        <v>10</v>
      </c>
      <c r="K46" s="39" t="n">
        <f aca="false">'Sep 03'!$F46*'Sep 03'!$I46</f>
        <v>8327686</v>
      </c>
      <c r="L46" s="40" t="n">
        <f aca="false">'Sep 03'!$K46/$K$2</f>
        <v>0.0717138441397831</v>
      </c>
      <c r="M46" s="41"/>
      <c r="N46" s="2"/>
    </row>
    <row r="47" s="42" customFormat="true" ht="25.5" hidden="false" customHeight="false" outlineLevel="0" collapsed="false">
      <c r="A47" s="34" t="s">
        <v>183</v>
      </c>
      <c r="B47" s="34" t="s">
        <v>190</v>
      </c>
      <c r="C47" s="34" t="s">
        <v>32</v>
      </c>
      <c r="D47" s="35" t="n">
        <v>0.071429</v>
      </c>
      <c r="E47" s="36" t="n">
        <f aca="false">'Sep 03'!$D47*$C$6*$C$2</f>
        <v>8298030.31541888</v>
      </c>
      <c r="F47" s="36" t="n">
        <v>249769</v>
      </c>
      <c r="G47" s="37" t="n">
        <f aca="false">'Sep 03'!$E47/'Sep 03'!$F47</f>
        <v>33.2228191465669</v>
      </c>
      <c r="H47" s="34" t="n">
        <v>17</v>
      </c>
      <c r="I47" s="34" t="n">
        <v>33</v>
      </c>
      <c r="J47" s="38" t="n">
        <f aca="false">I47-H47</f>
        <v>16</v>
      </c>
      <c r="K47" s="39" t="n">
        <f aca="false">'Sep 03'!$F47*'Sep 03'!$I47</f>
        <v>8242377</v>
      </c>
      <c r="L47" s="40" t="n">
        <f aca="false">'Sep 03'!$K47/$K$2</f>
        <v>0.070979205930595</v>
      </c>
      <c r="M47" s="41"/>
      <c r="N47" s="2"/>
    </row>
    <row r="48" s="42" customFormat="true" ht="25.5" hidden="false" customHeight="false" outlineLevel="0" collapsed="false">
      <c r="A48" s="34" t="s">
        <v>183</v>
      </c>
      <c r="B48" s="34" t="s">
        <v>191</v>
      </c>
      <c r="C48" s="34" t="s">
        <v>57</v>
      </c>
      <c r="D48" s="35" t="n">
        <v>0.071429</v>
      </c>
      <c r="E48" s="36" t="n">
        <f aca="false">'Sep 03'!$D48*$C$6*$C$2</f>
        <v>8298030.31541888</v>
      </c>
      <c r="F48" s="36" t="n">
        <v>166082.36</v>
      </c>
      <c r="G48" s="37" t="n">
        <f aca="false">'Sep 03'!$E48/'Sep 03'!$F48</f>
        <v>49.9633453873059</v>
      </c>
      <c r="H48" s="34" t="n">
        <v>25</v>
      </c>
      <c r="I48" s="34" t="n">
        <v>50</v>
      </c>
      <c r="J48" s="38" t="n">
        <f aca="false">I48-H48</f>
        <v>25</v>
      </c>
      <c r="K48" s="39" t="n">
        <f aca="false">'Sep 03'!$F48*'Sep 03'!$I48</f>
        <v>8304118</v>
      </c>
      <c r="L48" s="40" t="n">
        <f aca="false">'Sep 03'!$K48/$K$2</f>
        <v>0.0715108883752782</v>
      </c>
      <c r="M48" s="41"/>
      <c r="N48" s="2"/>
    </row>
    <row r="49" s="42" customFormat="true" ht="25.5" hidden="false" customHeight="false" outlineLevel="0" collapsed="false">
      <c r="A49" s="34" t="s">
        <v>183</v>
      </c>
      <c r="B49" s="34" t="s">
        <v>192</v>
      </c>
      <c r="C49" s="34" t="s">
        <v>34</v>
      </c>
      <c r="D49" s="35" t="n">
        <v>0.071429</v>
      </c>
      <c r="E49" s="36" t="n">
        <f aca="false">'Sep 03'!$D49*$C$6*$C$2</f>
        <v>8298030.31541888</v>
      </c>
      <c r="F49" s="36" t="n">
        <v>180048.695652174</v>
      </c>
      <c r="G49" s="37" t="n">
        <f aca="false">'Sep 03'!$E49/'Sep 03'!$F49</f>
        <v>46.0877002488781</v>
      </c>
      <c r="H49" s="34" t="n">
        <v>23</v>
      </c>
      <c r="I49" s="34" t="n">
        <v>46</v>
      </c>
      <c r="J49" s="38" t="n">
        <f aca="false">I49-H49</f>
        <v>23</v>
      </c>
      <c r="K49" s="39" t="n">
        <f aca="false">'Sep 03'!$F49*'Sep 03'!$I49</f>
        <v>8282240.00000001</v>
      </c>
      <c r="L49" s="40" t="n">
        <f aca="false">'Sep 03'!$K49/$K$2</f>
        <v>0.0713224860409335</v>
      </c>
      <c r="M49" s="41"/>
      <c r="N49" s="2"/>
    </row>
    <row r="50" s="42" customFormat="true" ht="25.5" hidden="false" customHeight="false" outlineLevel="0" collapsed="false">
      <c r="A50" s="34" t="s">
        <v>183</v>
      </c>
      <c r="B50" s="34" t="s">
        <v>74</v>
      </c>
      <c r="C50" s="34" t="s">
        <v>75</v>
      </c>
      <c r="D50" s="35" t="n">
        <v>0.071429</v>
      </c>
      <c r="E50" s="36" t="n">
        <f aca="false">'Sep 03'!$D50*$C$6*$C$2</f>
        <v>8298030.31541888</v>
      </c>
      <c r="F50" s="36" t="n">
        <v>730825.333333333</v>
      </c>
      <c r="G50" s="37" t="n">
        <f aca="false">'Sep 03'!$E50/'Sep 03'!$F50</f>
        <v>11.354327685346</v>
      </c>
      <c r="H50" s="34" t="n">
        <v>6</v>
      </c>
      <c r="I50" s="34" t="n">
        <v>11</v>
      </c>
      <c r="J50" s="38" t="n">
        <f aca="false">I50-H50</f>
        <v>5</v>
      </c>
      <c r="K50" s="39" t="n">
        <f aca="false">'Sep 03'!$F50*'Sep 03'!$I50</f>
        <v>8039078.66666666</v>
      </c>
      <c r="L50" s="40" t="n">
        <f aca="false">'Sep 03'!$K50/$K$2</f>
        <v>0.0692285029153102</v>
      </c>
      <c r="M50" s="41"/>
      <c r="N50" s="2"/>
    </row>
    <row r="51" s="44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  <c r="N51" s="65"/>
      <c r="O51" s="42"/>
    </row>
    <row r="52" s="53" customFormat="true" ht="25.5" hidden="false" customHeight="false" outlineLevel="0" collapsed="false">
      <c r="A52" s="47" t="s">
        <v>193</v>
      </c>
      <c r="B52" s="47"/>
      <c r="C52" s="47"/>
      <c r="D52" s="55" t="n">
        <f aca="false">SUBTOTAL(9,D44:D51)</f>
        <v>0.500003</v>
      </c>
      <c r="E52" s="49" t="n">
        <f aca="false">'Sep 03'!$D52*$C$6*$C$2</f>
        <v>58086212.2079322</v>
      </c>
      <c r="F52" s="69"/>
      <c r="G52" s="69"/>
      <c r="H52" s="54"/>
      <c r="I52" s="54"/>
      <c r="J52" s="58"/>
      <c r="K52" s="49" t="n">
        <f aca="false">SUM(K44:K51)</f>
        <v>57753343.1960784</v>
      </c>
      <c r="L52" s="72" t="n">
        <f aca="false">'Sep 03'!$K52/$K$2</f>
        <v>0.497342749536302</v>
      </c>
      <c r="M52" s="47"/>
      <c r="N52" s="15"/>
      <c r="O52" s="42"/>
    </row>
    <row r="53" s="44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  <c r="N53" s="65"/>
      <c r="O53" s="42"/>
    </row>
    <row r="54" s="42" customFormat="true" ht="12.75" hidden="false" customHeight="false" outlineLevel="0" collapsed="false">
      <c r="A54" s="34"/>
      <c r="B54" s="34"/>
      <c r="C54" s="34"/>
      <c r="D54" s="35"/>
      <c r="E54" s="36"/>
      <c r="F54" s="36"/>
      <c r="G54" s="73"/>
      <c r="H54" s="34"/>
      <c r="I54" s="34"/>
      <c r="J54" s="38"/>
      <c r="K54" s="39"/>
      <c r="L54" s="40"/>
      <c r="M54" s="41"/>
      <c r="N54" s="2"/>
    </row>
    <row r="55" s="42" customFormat="true" ht="25.5" hidden="false" customHeight="false" outlineLevel="0" collapsed="false">
      <c r="A55" s="34" t="s">
        <v>194</v>
      </c>
      <c r="B55" s="34" t="s">
        <v>195</v>
      </c>
      <c r="C55" s="34" t="s">
        <v>72</v>
      </c>
      <c r="D55" s="35" t="n">
        <v>0.0015</v>
      </c>
      <c r="E55" s="36" t="n">
        <f aca="false">'Sep 03'!$D55*$C$6*$C$2</f>
        <v>174257.59107825</v>
      </c>
      <c r="F55" s="36" t="n">
        <v>43923</v>
      </c>
      <c r="G55" s="73" t="n">
        <f aca="false">'Sep 03'!$E55/'Sep 03'!$F55</f>
        <v>3.96734264686497</v>
      </c>
      <c r="H55" s="34" t="n">
        <v>2</v>
      </c>
      <c r="I55" s="34" t="n">
        <v>4</v>
      </c>
      <c r="J55" s="38" t="n">
        <f aca="false">I55-H55</f>
        <v>2</v>
      </c>
      <c r="K55" s="39" t="n">
        <f aca="false">'Sep 03'!$F55*'Sep 03'!$I55</f>
        <v>175692</v>
      </c>
      <c r="L55" s="40" t="n">
        <f aca="false">'Sep 03'!$K55/$K$2</f>
        <v>0.00151297115484503</v>
      </c>
      <c r="M55" s="41"/>
      <c r="N55" s="2"/>
    </row>
    <row r="56" s="42" customFormat="true" ht="25.5" hidden="false" customHeight="false" outlineLevel="0" collapsed="false">
      <c r="A56" s="34" t="s">
        <v>194</v>
      </c>
      <c r="B56" s="34" t="s">
        <v>196</v>
      </c>
      <c r="C56" s="34" t="s">
        <v>41</v>
      </c>
      <c r="D56" s="35" t="n">
        <v>0.0015</v>
      </c>
      <c r="E56" s="36" t="n">
        <f aca="false">'Sep 03'!$D56*$C$6*$C$2</f>
        <v>174257.59107825</v>
      </c>
      <c r="F56" s="36" t="n">
        <v>165682</v>
      </c>
      <c r="G56" s="73" t="n">
        <f aca="false">'Sep 03'!$E56/'Sep 03'!$F56</f>
        <v>1.05175934065408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03'!$F56*'Sep 03'!$I56</f>
        <v>165682</v>
      </c>
      <c r="L56" s="40" t="n">
        <f aca="false">'Sep 03'!$K56/$K$2</f>
        <v>0.00142677006851213</v>
      </c>
      <c r="M56" s="41"/>
      <c r="N56" s="2"/>
      <c r="R56" s="42" t="s">
        <v>197</v>
      </c>
    </row>
    <row r="57" s="42" customFormat="true" ht="25.5" hidden="false" customHeight="false" outlineLevel="0" collapsed="false">
      <c r="A57" s="34" t="s">
        <v>194</v>
      </c>
      <c r="B57" s="34" t="s">
        <v>198</v>
      </c>
      <c r="C57" s="34" t="s">
        <v>66</v>
      </c>
      <c r="D57" s="35" t="n">
        <v>0.0015</v>
      </c>
      <c r="E57" s="36" t="n">
        <f aca="false">'Sep 03'!$D57*$C$6*$C$2</f>
        <v>174257.59107825</v>
      </c>
      <c r="F57" s="36" t="n">
        <v>90986</v>
      </c>
      <c r="G57" s="73" t="n">
        <f aca="false">'Sep 03'!$E57/'Sep 03'!$F57</f>
        <v>1.91521323146693</v>
      </c>
      <c r="H57" s="34" t="n">
        <v>1</v>
      </c>
      <c r="I57" s="34" t="n">
        <v>2</v>
      </c>
      <c r="J57" s="38" t="n">
        <f aca="false">I57-H57</f>
        <v>1</v>
      </c>
      <c r="K57" s="39" t="n">
        <f aca="false">'Sep 03'!$F57*'Sep 03'!$I57</f>
        <v>181972</v>
      </c>
      <c r="L57" s="40" t="n">
        <f aca="false">'Sep 03'!$K57/$K$2</f>
        <v>0.00156705135686007</v>
      </c>
      <c r="M57" s="41"/>
      <c r="N57" s="2"/>
    </row>
    <row r="58" s="42" customFormat="true" ht="25.5" hidden="false" customHeight="false" outlineLevel="0" collapsed="false">
      <c r="A58" s="34" t="s">
        <v>194</v>
      </c>
      <c r="B58" s="34" t="s">
        <v>21</v>
      </c>
      <c r="C58" s="34" t="s">
        <v>22</v>
      </c>
      <c r="D58" s="35" t="n">
        <v>0.0015</v>
      </c>
      <c r="E58" s="36" t="n">
        <f aca="false">'Sep 03'!$D58*$C$6*$C$2</f>
        <v>174257.59107825</v>
      </c>
      <c r="F58" s="36" t="n">
        <v>230345</v>
      </c>
      <c r="G58" s="73" t="n">
        <f aca="false">'Sep 03'!$E58/'Sep 03'!$F58</f>
        <v>0.756506939930322</v>
      </c>
      <c r="H58" s="34" t="n">
        <v>1</v>
      </c>
      <c r="I58" s="34" t="n">
        <v>1</v>
      </c>
      <c r="J58" s="38" t="n">
        <f aca="false">I58-H58</f>
        <v>0</v>
      </c>
      <c r="K58" s="39" t="n">
        <f aca="false">'Sep 03'!$F58*'Sep 03'!$I58</f>
        <v>230345</v>
      </c>
      <c r="L58" s="40" t="n">
        <f aca="false">'Sep 03'!$K58/$K$2</f>
        <v>0.00198361530782721</v>
      </c>
      <c r="M58" s="41"/>
      <c r="N58" s="2"/>
    </row>
    <row r="59" s="42" customFormat="true" ht="25.5" hidden="false" customHeight="false" outlineLevel="0" collapsed="false">
      <c r="A59" s="34" t="s">
        <v>194</v>
      </c>
      <c r="B59" s="34" t="s">
        <v>199</v>
      </c>
      <c r="C59" s="34" t="s">
        <v>50</v>
      </c>
      <c r="D59" s="35" t="n">
        <v>0.0015</v>
      </c>
      <c r="E59" s="36" t="n">
        <f aca="false">'Sep 03'!$D59*$C$6*$C$2</f>
        <v>174257.59107825</v>
      </c>
      <c r="F59" s="36" t="n">
        <v>47728</v>
      </c>
      <c r="G59" s="73" t="n">
        <f aca="false">'Sep 03'!$E59/'Sep 03'!$F59</f>
        <v>3.65105579697976</v>
      </c>
      <c r="H59" s="34" t="n">
        <v>1</v>
      </c>
      <c r="I59" s="34" t="n">
        <v>4</v>
      </c>
      <c r="J59" s="38" t="n">
        <f aca="false">I59-H59</f>
        <v>3</v>
      </c>
      <c r="K59" s="39" t="n">
        <f aca="false">'Sep 03'!$F59*'Sep 03'!$I59</f>
        <v>190912</v>
      </c>
      <c r="L59" s="40" t="n">
        <f aca="false">'Sep 03'!$K59/$K$2</f>
        <v>0.00164403814125728</v>
      </c>
      <c r="M59" s="41"/>
      <c r="N59" s="2"/>
    </row>
    <row r="60" s="42" customFormat="true" ht="25.5" hidden="false" customHeight="false" outlineLevel="0" collapsed="false">
      <c r="A60" s="34" t="s">
        <v>194</v>
      </c>
      <c r="B60" s="34" t="s">
        <v>200</v>
      </c>
      <c r="C60" s="34" t="s">
        <v>89</v>
      </c>
      <c r="D60" s="35" t="n">
        <v>0.0015</v>
      </c>
      <c r="E60" s="36" t="n">
        <f aca="false">'Sep 03'!$D60*$C$6*$C$2</f>
        <v>174257.59107825</v>
      </c>
      <c r="F60" s="36" t="n">
        <v>45672</v>
      </c>
      <c r="G60" s="73" t="n">
        <f aca="false">'Sep 03'!$E60/'Sep 03'!$F60</f>
        <v>3.81541406284485</v>
      </c>
      <c r="H60" s="34" t="n">
        <v>1</v>
      </c>
      <c r="I60" s="34" t="n">
        <v>4</v>
      </c>
      <c r="J60" s="38" t="n">
        <f aca="false">I60-H60</f>
        <v>3</v>
      </c>
      <c r="K60" s="39" t="n">
        <f aca="false">'Sep 03'!$F60*'Sep 03'!$I60</f>
        <v>182688</v>
      </c>
      <c r="L60" s="40" t="n">
        <f aca="false">'Sep 03'!$K60/$K$2</f>
        <v>0.00157321718880956</v>
      </c>
      <c r="M60" s="41"/>
      <c r="N60" s="2"/>
    </row>
    <row r="61" s="42" customFormat="true" ht="25.5" hidden="false" customHeight="false" outlineLevel="0" collapsed="false">
      <c r="A61" s="34" t="s">
        <v>194</v>
      </c>
      <c r="B61" s="34" t="s">
        <v>201</v>
      </c>
      <c r="C61" s="34" t="s">
        <v>15</v>
      </c>
      <c r="D61" s="35" t="n">
        <v>0.0015</v>
      </c>
      <c r="E61" s="36" t="n">
        <f aca="false">'Sep 03'!$D61*$C$6*$C$2</f>
        <v>174257.59107825</v>
      </c>
      <c r="F61" s="36" t="n">
        <v>12831</v>
      </c>
      <c r="G61" s="73" t="n">
        <f aca="false">'Sep 03'!$E61/'Sep 03'!$F61</f>
        <v>13.5809828601239</v>
      </c>
      <c r="H61" s="34" t="n">
        <v>7</v>
      </c>
      <c r="I61" s="34" t="n">
        <v>14</v>
      </c>
      <c r="J61" s="38" t="n">
        <f aca="false">I61-H61</f>
        <v>7</v>
      </c>
      <c r="K61" s="39" t="n">
        <f aca="false">'Sep 03'!$F61*'Sep 03'!$I61</f>
        <v>179634</v>
      </c>
      <c r="L61" s="40" t="n">
        <f aca="false">'Sep 03'!$K61/$K$2</f>
        <v>0.00154691767655574</v>
      </c>
      <c r="M61" s="41"/>
      <c r="N61" s="2"/>
    </row>
    <row r="62" s="42" customFormat="true" ht="25.5" hidden="false" customHeight="false" outlineLevel="0" collapsed="false">
      <c r="A62" s="34" t="s">
        <v>194</v>
      </c>
      <c r="B62" s="34" t="s">
        <v>202</v>
      </c>
      <c r="C62" s="34" t="s">
        <v>18</v>
      </c>
      <c r="D62" s="35" t="n">
        <v>0.0015</v>
      </c>
      <c r="E62" s="36" t="n">
        <f aca="false">'Sep 03'!$D62*$C$6*$C$2</f>
        <v>174257.59107825</v>
      </c>
      <c r="F62" s="36" t="n">
        <v>91838</v>
      </c>
      <c r="G62" s="73" t="n">
        <f aca="false">'Sep 03'!$E62/'Sep 03'!$F62</f>
        <v>1.89744540471537</v>
      </c>
      <c r="H62" s="34" t="n">
        <v>1</v>
      </c>
      <c r="I62" s="34" t="n">
        <v>2</v>
      </c>
      <c r="J62" s="38" t="n">
        <f aca="false">I62-H62</f>
        <v>1</v>
      </c>
      <c r="K62" s="39" t="n">
        <f aca="false">'Sep 03'!$F62*'Sep 03'!$I62</f>
        <v>183676</v>
      </c>
      <c r="L62" s="40" t="n">
        <f aca="false">'Sep 03'!$K62/$K$2</f>
        <v>0.00158172534798007</v>
      </c>
      <c r="M62" s="41"/>
      <c r="N62" s="2"/>
    </row>
    <row r="63" customFormat="false" ht="26.25" hidden="false" customHeight="false" outlineLevel="0" collapsed="false">
      <c r="A63" s="34" t="s">
        <v>194</v>
      </c>
      <c r="B63" s="61" t="s">
        <v>203</v>
      </c>
      <c r="C63" s="61" t="s">
        <v>47</v>
      </c>
      <c r="D63" s="35" t="n">
        <v>0.0015</v>
      </c>
      <c r="E63" s="36" t="n">
        <f aca="false">'Sep 03'!$D63*$C$6*$C$2</f>
        <v>174257.59107825</v>
      </c>
      <c r="F63" s="36" t="n">
        <v>62192</v>
      </c>
      <c r="G63" s="73" t="n">
        <f aca="false">'Sep 03'!$E63/'Sep 03'!$F63</f>
        <v>2.80192936516353</v>
      </c>
      <c r="H63" s="34" t="n">
        <v>1</v>
      </c>
      <c r="I63" s="34" t="n">
        <v>3</v>
      </c>
      <c r="J63" s="38" t="n">
        <f aca="false">I63-H63</f>
        <v>2</v>
      </c>
      <c r="K63" s="39" t="n">
        <f aca="false">'Sep 03'!$F63*'Sep 03'!$I63</f>
        <v>186576</v>
      </c>
      <c r="L63" s="40" t="n">
        <f aca="false">'Sep 03'!$K63/$K$2</f>
        <v>0.00160669868967492</v>
      </c>
      <c r="M63" s="62"/>
      <c r="O63" s="42"/>
    </row>
    <row r="64" s="42" customFormat="true" ht="25.5" hidden="false" customHeight="false" outlineLevel="0" collapsed="false">
      <c r="A64" s="34" t="s">
        <v>194</v>
      </c>
      <c r="B64" s="34" t="s">
        <v>204</v>
      </c>
      <c r="C64" s="34" t="s">
        <v>87</v>
      </c>
      <c r="D64" s="35" t="n">
        <v>0.0015</v>
      </c>
      <c r="E64" s="36" t="n">
        <f aca="false">'Sep 03'!$D64*$C$6*$C$2</f>
        <v>174257.59107825</v>
      </c>
      <c r="F64" s="36" t="n">
        <v>136625</v>
      </c>
      <c r="G64" s="73" t="n">
        <f aca="false">'Sep 03'!$E64/'Sep 03'!$F64</f>
        <v>1.27544439947484</v>
      </c>
      <c r="H64" s="34" t="n">
        <v>1</v>
      </c>
      <c r="I64" s="34" t="n">
        <v>1</v>
      </c>
      <c r="J64" s="38" t="n">
        <f aca="false">I64-H64</f>
        <v>0</v>
      </c>
      <c r="K64" s="39" t="n">
        <f aca="false">'Sep 03'!$F64*'Sep 03'!$I64</f>
        <v>136625</v>
      </c>
      <c r="L64" s="40" t="n">
        <f aca="false">'Sep 03'!$K64/$K$2</f>
        <v>0.00117654579622693</v>
      </c>
      <c r="M64" s="41"/>
      <c r="N64" s="2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  <c r="N65" s="2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  <c r="N66" s="2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  <c r="N67" s="2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  <c r="N68" s="2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  <c r="N69" s="2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  <c r="N70" s="2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  <c r="N71" s="2"/>
    </row>
    <row r="72" s="15" customFormat="true" ht="12.75" hidden="false" customHeight="false" outlineLevel="0" collapsed="false">
      <c r="A72" s="47" t="s">
        <v>205</v>
      </c>
      <c r="B72" s="66"/>
      <c r="C72" s="66"/>
      <c r="D72" s="74" t="n">
        <f aca="false">SUM(D55:D71)</f>
        <v>0.015</v>
      </c>
      <c r="E72" s="49" t="n">
        <f aca="false">SUM(E54:E71)</f>
        <v>1742575.9107825</v>
      </c>
      <c r="F72" s="69"/>
      <c r="G72" s="69"/>
      <c r="H72" s="66"/>
      <c r="I72" s="66"/>
      <c r="J72" s="47"/>
      <c r="K72" s="49" t="n">
        <f aca="false">SUM(K54:K71)</f>
        <v>1813802</v>
      </c>
      <c r="L72" s="52" t="n">
        <f aca="false">'Sep 03'!$K72/$K$2</f>
        <v>0.0156195507285489</v>
      </c>
      <c r="M72" s="59"/>
      <c r="O72" s="42"/>
    </row>
    <row r="73" customFormat="false" ht="15" hidden="false" customHeight="false" outlineLevel="0" collapsed="false">
      <c r="A73" s="34"/>
      <c r="B73" s="61"/>
      <c r="C73" s="61"/>
      <c r="D73" s="75"/>
      <c r="E73" s="36"/>
      <c r="F73" s="36"/>
      <c r="G73" s="37"/>
      <c r="H73" s="61"/>
      <c r="I73" s="61"/>
      <c r="J73" s="34"/>
      <c r="K73" s="34"/>
      <c r="L73" s="40"/>
      <c r="M73" s="62"/>
    </row>
    <row r="74" customFormat="false" ht="15" hidden="false" customHeight="false" outlineLevel="0" collapsed="false">
      <c r="A74" s="34"/>
      <c r="B74" s="61"/>
      <c r="C74" s="61"/>
      <c r="D74" s="76"/>
      <c r="E74" s="64"/>
      <c r="F74" s="36"/>
      <c r="G74" s="37"/>
      <c r="H74" s="61"/>
      <c r="I74" s="61"/>
      <c r="J74" s="34"/>
      <c r="K74" s="34"/>
      <c r="L74" s="40"/>
      <c r="M74" s="62"/>
    </row>
    <row r="75" s="15" customFormat="true" ht="12.75" hidden="false" customHeight="false" outlineLevel="0" collapsed="false">
      <c r="A75" s="47" t="s">
        <v>206</v>
      </c>
      <c r="B75" s="66"/>
      <c r="C75" s="66"/>
      <c r="D75" s="66"/>
      <c r="E75" s="77"/>
      <c r="F75" s="77"/>
      <c r="G75" s="47"/>
      <c r="H75" s="66"/>
      <c r="I75" s="66"/>
      <c r="J75" s="66"/>
      <c r="K75" s="77" t="n">
        <f aca="false">SUM(K27,K29,K42,K52,K72)</f>
        <v>116123826.576189</v>
      </c>
      <c r="L75" s="52" t="n">
        <f aca="false">'Sep 03'!$K75/$K$2</f>
        <v>1</v>
      </c>
      <c r="M75" s="66"/>
    </row>
    <row r="76" customFormat="false" ht="15" hidden="false" customHeight="false" outlineLevel="0" collapsed="false">
      <c r="A76" s="62"/>
      <c r="B76" s="62"/>
      <c r="C76" s="62"/>
      <c r="D76" s="78"/>
      <c r="E76" s="79"/>
      <c r="F76" s="36"/>
      <c r="G76" s="80"/>
      <c r="H76" s="62"/>
      <c r="I76" s="62"/>
      <c r="J76" s="62"/>
      <c r="K76" s="62"/>
      <c r="L76" s="40"/>
      <c r="M76" s="62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s="2" customFormat="true" ht="12.75" hidden="false" customHeight="false" outlineLevel="0" collapsed="false"/>
    <row r="86" s="2" customFormat="true" ht="12.75" hidden="false" customHeight="false" outlineLevel="0" collapsed="false"/>
    <row r="88" s="2" customFormat="true" ht="12.75" hidden="false" customHeight="false" outlineLevel="0" collapsed="false">
      <c r="A88" s="81"/>
      <c r="B88" s="81"/>
      <c r="E88" s="81"/>
      <c r="F88" s="81"/>
      <c r="G88" s="81"/>
      <c r="H88" s="82"/>
      <c r="M88" s="81"/>
    </row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3"/>
      <c r="B90" s="83"/>
    </row>
    <row r="91" s="2" customFormat="true" ht="12.75" hidden="false" customHeight="false" outlineLevel="0" collapsed="false">
      <c r="A91" s="84"/>
      <c r="B91" s="84"/>
      <c r="E91" s="84"/>
      <c r="F91" s="83"/>
      <c r="G91" s="83"/>
      <c r="M91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6" activeCellId="0" sqref="D26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44078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5</v>
      </c>
      <c r="D2" s="12"/>
      <c r="E2" s="13" t="n">
        <f aca="false">SUM(E27,E42,E52,E72,E29,E74)</f>
        <v>90856502.0357414</v>
      </c>
      <c r="F2" s="14"/>
      <c r="G2" s="15"/>
      <c r="H2" s="12"/>
      <c r="I2" s="12"/>
      <c r="J2" s="12"/>
      <c r="K2" s="13" t="n">
        <f aca="false">SUM(K27,K42,K52,K72,K29,K74)</f>
        <v>91542422.9868284</v>
      </c>
      <c r="L2" s="16" t="n">
        <f aca="false">SUM(L52,L72,L42,L27,L29,L74)</f>
        <v>1</v>
      </c>
      <c r="M2" s="17" t="n">
        <f aca="false">K2/$C$6</f>
        <v>5.03777771487146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18171191.38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SUM(E27,E72,E29)</f>
        <v>16354344.8098707</v>
      </c>
      <c r="F4" s="14"/>
      <c r="G4" s="15"/>
      <c r="H4" s="12"/>
      <c r="I4" s="12"/>
      <c r="J4" s="12"/>
      <c r="K4" s="13" t="n">
        <f aca="false">SUM(K27,K29,K72)</f>
        <v>16383260.1575672</v>
      </c>
      <c r="L4" s="12"/>
      <c r="M4" s="17" t="n">
        <f aca="false">K4/$C$6</f>
        <v>0.90160627418185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SUM(D27,D29,D42,D52,D72,D74)</f>
        <v>1.000006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18171191.38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0.009825</v>
      </c>
      <c r="E9" s="36" t="n">
        <f aca="false">'Sep 04'!$D9*$C$6*$C$2</f>
        <v>892659.7765425</v>
      </c>
      <c r="F9" s="36" t="n">
        <v>505</v>
      </c>
      <c r="G9" s="37" t="n">
        <f aca="false">'Sep 04'!$E9/'Sep 04'!$F9</f>
        <v>1767.64312186634</v>
      </c>
      <c r="H9" s="34" t="n">
        <v>1762</v>
      </c>
      <c r="I9" s="34" t="n">
        <v>1768</v>
      </c>
      <c r="J9" s="38" t="n">
        <f aca="false">I9-H9</f>
        <v>6</v>
      </c>
      <c r="K9" s="39" t="n">
        <f aca="false">'Sep 04'!$F9*'Sep 04'!$I9</f>
        <v>892840</v>
      </c>
      <c r="L9" s="40" t="n">
        <f aca="false">'Sep 04'!$K9/$K$2</f>
        <v>0.00975329219905471</v>
      </c>
      <c r="M9" s="41"/>
      <c r="N9" s="43"/>
    </row>
    <row r="10" s="42" customFormat="true" ht="25.5" hidden="false" customHeight="true" outlineLevel="0" collapsed="false">
      <c r="A10" s="34" t="s">
        <v>166</v>
      </c>
      <c r="B10" s="34" t="s">
        <v>167</v>
      </c>
      <c r="C10" s="34" t="s">
        <v>168</v>
      </c>
      <c r="D10" s="35" t="n">
        <v>0.009825</v>
      </c>
      <c r="E10" s="36" t="n">
        <f aca="false">'Sep 04'!$D10*$C$6*$C$2</f>
        <v>892659.7765425</v>
      </c>
      <c r="F10" s="36" t="n">
        <v>577.400126023945</v>
      </c>
      <c r="G10" s="37" t="n">
        <f aca="false">'Sep 04'!$E10/'Sep 04'!$F10</f>
        <v>1545.99858280163</v>
      </c>
      <c r="H10" s="34" t="n">
        <v>1587</v>
      </c>
      <c r="I10" s="34" t="n">
        <v>1546</v>
      </c>
      <c r="J10" s="38" t="n">
        <f aca="false">I10-H10</f>
        <v>-41</v>
      </c>
      <c r="K10" s="39" t="n">
        <f aca="false">'Sep 04'!$F10*'Sep 04'!$I10</f>
        <v>892660.594833019</v>
      </c>
      <c r="L10" s="40" t="n">
        <f aca="false">'Sep 04'!$K10/$K$2</f>
        <v>0.00975133239548902</v>
      </c>
      <c r="M10" s="41"/>
      <c r="N10" s="43"/>
    </row>
    <row r="11" s="42" customFormat="true" ht="12.75" hidden="false" customHeight="true" outlineLevel="0" collapsed="false">
      <c r="A11" s="34" t="s">
        <v>166</v>
      </c>
      <c r="B11" s="34" t="s">
        <v>138</v>
      </c>
      <c r="C11" s="34" t="s">
        <v>139</v>
      </c>
      <c r="D11" s="35" t="n">
        <v>0.007368</v>
      </c>
      <c r="E11" s="36" t="n">
        <f aca="false">'Sep 04'!$D11*$C$6*$C$2</f>
        <v>669426.6904392</v>
      </c>
      <c r="F11" s="36" t="n">
        <v>391.199891363389</v>
      </c>
      <c r="G11" s="37" t="n">
        <f aca="false">'Sep 04'!$E11/'Sep 04'!$F11</f>
        <v>1711.21389657382</v>
      </c>
      <c r="H11" s="34" t="n">
        <v>1841</v>
      </c>
      <c r="I11" s="34" t="n">
        <v>1711</v>
      </c>
      <c r="J11" s="38" t="n">
        <f aca="false">I11-H11</f>
        <v>-130</v>
      </c>
      <c r="K11" s="39" t="n">
        <f aca="false">'Sep 04'!$F11*'Sep 04'!$I11</f>
        <v>669343.014122759</v>
      </c>
      <c r="L11" s="40" t="n">
        <f aca="false">'Sep 04'!$K11/$K$2</f>
        <v>0.00731183414512709</v>
      </c>
      <c r="M11" s="41"/>
    </row>
    <row r="12" s="42" customFormat="true" ht="12.75" hidden="false" customHeight="true" outlineLevel="0" collapsed="false">
      <c r="A12" s="34" t="s">
        <v>166</v>
      </c>
      <c r="B12" s="34" t="s">
        <v>112</v>
      </c>
      <c r="C12" s="34" t="s">
        <v>113</v>
      </c>
      <c r="D12" s="35" t="n">
        <v>0.009825</v>
      </c>
      <c r="E12" s="36" t="n">
        <f aca="false">'Sep 04'!$D12*$C$6*$C$2</f>
        <v>892659.7765425</v>
      </c>
      <c r="F12" s="36" t="n">
        <v>79.1200105503781</v>
      </c>
      <c r="G12" s="37" t="n">
        <f aca="false">'Sep 04'!$E12/'Sep 04'!$F12</f>
        <v>11282.3515863173</v>
      </c>
      <c r="H12" s="34" t="n">
        <v>11374</v>
      </c>
      <c r="I12" s="34" t="n">
        <v>11282</v>
      </c>
      <c r="J12" s="38" t="n">
        <f aca="false">I12-H12</f>
        <v>-92</v>
      </c>
      <c r="K12" s="39" t="n">
        <f aca="false">'Sep 04'!$F12*'Sep 04'!$I12</f>
        <v>892631.959029366</v>
      </c>
      <c r="L12" s="40" t="n">
        <f aca="false">'Sep 04'!$K12/$K$2</f>
        <v>0.00975101958091935</v>
      </c>
      <c r="M12" s="41"/>
    </row>
    <row r="13" s="44" customFormat="true" ht="12.75" hidden="false" customHeight="true" outlineLevel="0" collapsed="false">
      <c r="A13" s="34" t="s">
        <v>166</v>
      </c>
      <c r="B13" s="34" t="s">
        <v>169</v>
      </c>
      <c r="C13" s="34" t="s">
        <v>170</v>
      </c>
      <c r="D13" s="35" t="n">
        <v>0.009825</v>
      </c>
      <c r="E13" s="36" t="n">
        <f aca="false">'Sep 04'!$D13*$C$6*$C$2</f>
        <v>892659.7765425</v>
      </c>
      <c r="F13" s="36" t="n">
        <v>216.720055388876</v>
      </c>
      <c r="G13" s="37" t="n">
        <f aca="false">'Sep 04'!$E13/'Sep 04'!$F13</f>
        <v>4118.95325026905</v>
      </c>
      <c r="H13" s="34" t="n">
        <v>4333</v>
      </c>
      <c r="I13" s="34" t="n">
        <v>4119</v>
      </c>
      <c r="J13" s="38" t="n">
        <f aca="false">I13-H13</f>
        <v>-214</v>
      </c>
      <c r="K13" s="39" t="n">
        <f aca="false">'Sep 04'!$F13*'Sep 04'!$I13</f>
        <v>892669.90814678</v>
      </c>
      <c r="L13" s="40" t="n">
        <f aca="false">'Sep 04'!$K13/$K$2</f>
        <v>0.0097514341331693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118</v>
      </c>
      <c r="C14" s="34" t="s">
        <v>119</v>
      </c>
      <c r="D14" s="35" t="n">
        <v>0.007368</v>
      </c>
      <c r="E14" s="36" t="n">
        <f aca="false">'Sep 04'!$D14*$C$6*$C$2</f>
        <v>669426.6904392</v>
      </c>
      <c r="F14" s="36" t="n">
        <v>226</v>
      </c>
      <c r="G14" s="37" t="n">
        <f aca="false">'Sep 04'!$E14/'Sep 04'!$F14</f>
        <v>2962.06500194336</v>
      </c>
      <c r="H14" s="34" t="n">
        <v>2868</v>
      </c>
      <c r="I14" s="34" t="n">
        <v>2962</v>
      </c>
      <c r="J14" s="38" t="n">
        <f aca="false">I14-H14</f>
        <v>94</v>
      </c>
      <c r="K14" s="39" t="n">
        <f aca="false">'Sep 04'!$F14*'Sep 04'!$I14</f>
        <v>669412</v>
      </c>
      <c r="L14" s="40" t="n">
        <f aca="false">'Sep 04'!$K14/$K$2</f>
        <v>0.00731258773974465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171</v>
      </c>
      <c r="C15" s="34" t="s">
        <v>172</v>
      </c>
      <c r="D15" s="35" t="n">
        <v>0.004912</v>
      </c>
      <c r="E15" s="36" t="n">
        <f aca="false">'Sep 04'!$D15*$C$6*$C$2</f>
        <v>446284.4602928</v>
      </c>
      <c r="F15" s="36" t="n">
        <v>65.299959519633</v>
      </c>
      <c r="G15" s="37" t="n">
        <f aca="false">'Sep 04'!$E15/'Sep 04'!$F15</f>
        <v>6834.37575728696</v>
      </c>
      <c r="H15" s="34" t="n">
        <v>7411</v>
      </c>
      <c r="I15" s="34" t="n">
        <v>6834</v>
      </c>
      <c r="J15" s="38" t="n">
        <f aca="false">I15-H15</f>
        <v>-577</v>
      </c>
      <c r="K15" s="39" t="n">
        <f aca="false">'Sep 04'!$F15*'Sep 04'!$I15</f>
        <v>446259.923357172</v>
      </c>
      <c r="L15" s="40" t="n">
        <f aca="false">'Sep 04'!$K15/$K$2</f>
        <v>0.00487489743876871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121</v>
      </c>
      <c r="C16" s="34" t="s">
        <v>122</v>
      </c>
      <c r="D16" s="35" t="n">
        <v>0.007368</v>
      </c>
      <c r="E16" s="36" t="n">
        <f aca="false">'Sep 04'!$D16*$C$6*$C$2</f>
        <v>669426.6904392</v>
      </c>
      <c r="F16" s="36" t="n">
        <v>373</v>
      </c>
      <c r="G16" s="37" t="n">
        <f aca="false">'Sep 04'!$E16/'Sep 04'!$F16</f>
        <v>1794.70962584236</v>
      </c>
      <c r="H16" s="34" t="n">
        <v>1807</v>
      </c>
      <c r="I16" s="34" t="n">
        <v>1795</v>
      </c>
      <c r="J16" s="38" t="n">
        <f aca="false">I16-H16</f>
        <v>-12</v>
      </c>
      <c r="K16" s="39" t="n">
        <f aca="false">'Sep 04'!$F16*'Sep 04'!$I16</f>
        <v>669535</v>
      </c>
      <c r="L16" s="40" t="n">
        <f aca="false">'Sep 04'!$K16/$K$2</f>
        <v>0.00731393137907586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109</v>
      </c>
      <c r="C17" s="34" t="s">
        <v>110</v>
      </c>
      <c r="D17" s="35" t="n">
        <v>0.009825</v>
      </c>
      <c r="E17" s="36" t="n">
        <f aca="false">'Sep 04'!$D17*$C$6*$C$2</f>
        <v>892659.7765425</v>
      </c>
      <c r="F17" s="36" t="n">
        <v>3369.90845070423</v>
      </c>
      <c r="G17" s="37" t="n">
        <f aca="false">'Sep 04'!$E17/'Sep 04'!$F17</f>
        <v>264.891402719251</v>
      </c>
      <c r="H17" s="34" t="n">
        <v>284</v>
      </c>
      <c r="I17" s="34" t="n">
        <v>265</v>
      </c>
      <c r="J17" s="38" t="n">
        <f aca="false">I17-H17</f>
        <v>-19</v>
      </c>
      <c r="K17" s="39" t="n">
        <f aca="false">'Sep 04'!$F17*'Sep 04'!$I17</f>
        <v>893025.739436621</v>
      </c>
      <c r="L17" s="40" t="n">
        <f aca="false">'Sep 04'!$K17/$K$2</f>
        <v>0.00975532119752952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96</v>
      </c>
      <c r="C18" s="34" t="s">
        <v>97</v>
      </c>
      <c r="D18" s="35" t="n">
        <v>0.009825</v>
      </c>
      <c r="E18" s="36" t="n">
        <f aca="false">'Sep 04'!$D18*$C$6*$C$2</f>
        <v>892659.7765425</v>
      </c>
      <c r="F18" s="36" t="n">
        <v>203</v>
      </c>
      <c r="G18" s="37" t="n">
        <f aca="false">'Sep 04'!$E18/'Sep 04'!$F18</f>
        <v>4397.33880070197</v>
      </c>
      <c r="H18" s="34" t="n">
        <v>4565</v>
      </c>
      <c r="I18" s="34" t="n">
        <v>4397</v>
      </c>
      <c r="J18" s="38" t="n">
        <f aca="false">I18-H18</f>
        <v>-168</v>
      </c>
      <c r="K18" s="39" t="n">
        <f aca="false">'Sep 04'!$F18*'Sep 04'!$I18</f>
        <v>892591</v>
      </c>
      <c r="L18" s="40" t="n">
        <f aca="false">'Sep 04'!$K18/$K$2</f>
        <v>0.00975057214870127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124</v>
      </c>
      <c r="C19" s="34" t="s">
        <v>125</v>
      </c>
      <c r="D19" s="35" t="n">
        <v>0.009825</v>
      </c>
      <c r="E19" s="36" t="n">
        <f aca="false">'Sep 04'!$D19*$C$6*$C$2</f>
        <v>892659.7765425</v>
      </c>
      <c r="F19" s="36" t="n">
        <v>267.300088521688</v>
      </c>
      <c r="G19" s="37" t="n">
        <f aca="false">'Sep 04'!$E19/'Sep 04'!$F19</f>
        <v>3339.54164205251</v>
      </c>
      <c r="H19" s="34" t="n">
        <v>3389</v>
      </c>
      <c r="I19" s="34" t="n">
        <v>3340</v>
      </c>
      <c r="J19" s="38" t="n">
        <f aca="false">I19-H19</f>
        <v>-49</v>
      </c>
      <c r="K19" s="39" t="n">
        <f aca="false">'Sep 04'!$F19*'Sep 04'!$I19</f>
        <v>892782.295662438</v>
      </c>
      <c r="L19" s="40" t="n">
        <f aca="false">'Sep 04'!$K19/$K$2</f>
        <v>0.00975266184281463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173</v>
      </c>
      <c r="C20" s="34" t="s">
        <v>174</v>
      </c>
      <c r="D20" s="35" t="n">
        <v>0.004912</v>
      </c>
      <c r="E20" s="36" t="n">
        <f aca="false">'Sep 04'!$D20*$C$6*$C$2</f>
        <v>446284.4602928</v>
      </c>
      <c r="F20" s="36" t="n">
        <v>294.069076823757</v>
      </c>
      <c r="G20" s="37" t="n">
        <f aca="false">'Sep 04'!$E20/'Sep 04'!$F20</f>
        <v>1517.61778257382</v>
      </c>
      <c r="H20" s="34" t="n">
        <v>1549</v>
      </c>
      <c r="I20" s="34" t="n">
        <v>1518</v>
      </c>
      <c r="J20" s="38" t="n">
        <f aca="false">I20-H20</f>
        <v>-31</v>
      </c>
      <c r="K20" s="39" t="n">
        <f aca="false">'Sep 04'!$F20*'Sep 04'!$I20</f>
        <v>446396.858618463</v>
      </c>
      <c r="L20" s="40" t="n">
        <f aca="false">'Sep 04'!$K20/$K$2</f>
        <v>0.00487639330545897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175</v>
      </c>
      <c r="C21" s="34" t="s">
        <v>176</v>
      </c>
      <c r="D21" s="35" t="n">
        <v>0.009825</v>
      </c>
      <c r="E21" s="36" t="n">
        <f aca="false">'Sep 04'!$D21*$C$6*$C$2</f>
        <v>892659.7765425</v>
      </c>
      <c r="F21" s="36" t="n">
        <v>218.149907749078</v>
      </c>
      <c r="G21" s="37" t="n">
        <f aca="false">'Sep 04'!$E21/'Sep 04'!$F21</f>
        <v>4091.95578285214</v>
      </c>
      <c r="H21" s="34" t="n">
        <v>4336</v>
      </c>
      <c r="I21" s="34" t="n">
        <v>4092</v>
      </c>
      <c r="J21" s="38" t="n">
        <f aca="false">I21-H21</f>
        <v>-244</v>
      </c>
      <c r="K21" s="39" t="n">
        <f aca="false">'Sep 04'!$F21*'Sep 04'!$I21</f>
        <v>892669.422509227</v>
      </c>
      <c r="L21" s="40" t="n">
        <f aca="false">'Sep 04'!$K21/$K$2</f>
        <v>0.00975142882811469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0.009825</v>
      </c>
      <c r="E22" s="36" t="n">
        <f aca="false">'Sep 04'!$D22*$C$6*$C$2</f>
        <v>892659.7765425</v>
      </c>
      <c r="F22" s="36" t="n">
        <v>81.2000192696792</v>
      </c>
      <c r="G22" s="37" t="n">
        <f aca="false">'Sep 04'!$E22/'Sep 04'!$F22</f>
        <v>10993.3443929099</v>
      </c>
      <c r="H22" s="34" t="n">
        <v>10379</v>
      </c>
      <c r="I22" s="34" t="n">
        <v>10993</v>
      </c>
      <c r="J22" s="38" t="n">
        <f aca="false">I22-H22</f>
        <v>614</v>
      </c>
      <c r="K22" s="39" t="n">
        <f aca="false">'Sep 04'!$F22*'Sep 04'!$I22</f>
        <v>892631.811831584</v>
      </c>
      <c r="L22" s="40" t="n">
        <f aca="false">'Sep 04'!$K22/$K$2</f>
        <v>0.00975101797294594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177</v>
      </c>
      <c r="C23" s="34" t="s">
        <v>178</v>
      </c>
      <c r="D23" s="35" t="n">
        <v>0.009825</v>
      </c>
      <c r="E23" s="36" t="n">
        <f aca="false">'Sep 04'!$D23*$C$6*$C$2</f>
        <v>892659.7765425</v>
      </c>
      <c r="F23" s="36" t="n">
        <v>53.1599770312949</v>
      </c>
      <c r="G23" s="37" t="n">
        <f aca="false">'Sep 04'!$E23/'Sep 04'!$F23</f>
        <v>16791.9518854758</v>
      </c>
      <c r="H23" s="34" t="n">
        <v>17415</v>
      </c>
      <c r="I23" s="34" t="n">
        <v>16792</v>
      </c>
      <c r="J23" s="38" t="n">
        <f aca="false">I23-H23</f>
        <v>-623</v>
      </c>
      <c r="K23" s="39" t="n">
        <f aca="false">'Sep 04'!$F23*'Sep 04'!$I23</f>
        <v>892662.334309504</v>
      </c>
      <c r="L23" s="40" t="n">
        <f aca="false">'Sep 04'!$K23/$K$2</f>
        <v>0.00975135139735098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179</v>
      </c>
      <c r="C24" s="34" t="s">
        <v>180</v>
      </c>
      <c r="D24" s="35" t="n">
        <v>0.009825</v>
      </c>
      <c r="E24" s="36" t="n">
        <f aca="false">'Sep 04'!$D24*$C$6*$C$2</f>
        <v>892659.7765425</v>
      </c>
      <c r="F24" s="36" t="n">
        <v>120.320050160234</v>
      </c>
      <c r="G24" s="37" t="n">
        <f aca="false">'Sep 04'!$E24/'Sep 04'!$F24</f>
        <v>7419.04425200718</v>
      </c>
      <c r="H24" s="34" t="n">
        <v>7177</v>
      </c>
      <c r="I24" s="34" t="n">
        <v>7419</v>
      </c>
      <c r="J24" s="38" t="n">
        <f aca="false">I24-H24</f>
        <v>242</v>
      </c>
      <c r="K24" s="39" t="n">
        <f aca="false">'Sep 04'!$F24*'Sep 04'!$I24</f>
        <v>892654.452138776</v>
      </c>
      <c r="L24" s="40" t="n">
        <f aca="false">'Sep 04'!$K24/$K$2</f>
        <v>0.0097512652933298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38"/>
      <c r="K25" s="39"/>
      <c r="L25" s="40"/>
      <c r="M25" s="34"/>
    </row>
    <row r="26" s="44" customFormat="true" ht="12.75" hidden="false" customHeight="true" outlineLevel="0" collapsed="false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6"/>
      <c r="M26" s="34"/>
    </row>
    <row r="27" s="53" customFormat="true" ht="12.75" hidden="false" customHeight="true" outlineLevel="0" collapsed="false">
      <c r="A27" s="47" t="s">
        <v>181</v>
      </c>
      <c r="B27" s="47"/>
      <c r="C27" s="47"/>
      <c r="D27" s="48" t="n">
        <f aca="false">SUM(D9:D26)</f>
        <v>0.140003</v>
      </c>
      <c r="E27" s="49" t="n">
        <f aca="false">'Sep 04'!$D27*$C$6*$C$2</f>
        <v>12720106.5338707</v>
      </c>
      <c r="F27" s="50"/>
      <c r="G27" s="50"/>
      <c r="H27" s="47"/>
      <c r="I27" s="47"/>
      <c r="J27" s="51"/>
      <c r="K27" s="49" t="n">
        <f aca="false">SUM(K9:K26)</f>
        <v>12720766.3139957</v>
      </c>
      <c r="L27" s="52" t="n">
        <f aca="false">'Sep 04'!$K27/$K$2</f>
        <v>0.138960340997595</v>
      </c>
      <c r="M27" s="47"/>
    </row>
    <row r="28" s="44" customFormat="true" ht="12.75" hidden="false" customHeight="true" outlineLevel="0" collapsed="false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0"/>
      <c r="M28" s="34"/>
    </row>
    <row r="29" s="42" customFormat="true" ht="12.75" hidden="false" customHeight="true" outlineLevel="0" collapsed="false">
      <c r="A29" s="54"/>
      <c r="B29" s="47" t="s">
        <v>127</v>
      </c>
      <c r="C29" s="54" t="s">
        <v>128</v>
      </c>
      <c r="D29" s="55" t="n">
        <v>0.025</v>
      </c>
      <c r="E29" s="56" t="n">
        <f aca="false">'Sep 04'!$D29*$C$6*$C$2</f>
        <v>2271398.9225</v>
      </c>
      <c r="F29" s="50" t="n">
        <v>18.4200013998562</v>
      </c>
      <c r="G29" s="57" t="n">
        <f aca="false">'Sep 04'!$E29/'Sep 04'!$F29</f>
        <v>123311.549939281</v>
      </c>
      <c r="H29" s="54" t="n">
        <v>157159</v>
      </c>
      <c r="I29" s="54" t="n">
        <v>123312</v>
      </c>
      <c r="J29" s="58" t="n">
        <f aca="false">I29-H29</f>
        <v>-33847</v>
      </c>
      <c r="K29" s="59" t="n">
        <f aca="false">'Sep 04'!$F29*'Sep 04'!$I29</f>
        <v>2271407.21261907</v>
      </c>
      <c r="L29" s="52" t="n">
        <f aca="false">'Sep 04'!$K29/$K$2</f>
        <v>0.0248126184397139</v>
      </c>
      <c r="M29" s="47"/>
      <c r="O29" s="43"/>
    </row>
    <row r="30" s="42" customFormat="true" ht="12.75" hidden="false" customHeight="true" outlineLevel="0" collapsed="false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9"/>
      <c r="L30" s="40"/>
      <c r="M30" s="34"/>
      <c r="O30" s="43"/>
    </row>
    <row r="31" customFormat="false" ht="26.25" hidden="false" customHeight="false" outlineLevel="0" collapsed="false">
      <c r="A31" s="34" t="s">
        <v>182</v>
      </c>
      <c r="B31" s="60" t="s">
        <v>80</v>
      </c>
      <c r="C31" s="61" t="s">
        <v>81</v>
      </c>
      <c r="D31" s="35" t="n">
        <v>0.032</v>
      </c>
      <c r="E31" s="36" t="n">
        <f aca="false">'Sep 04'!$D31*$C$6*$C$2</f>
        <v>2907390.6208</v>
      </c>
      <c r="F31" s="36" t="n">
        <v>160162.5</v>
      </c>
      <c r="G31" s="37" t="n">
        <f aca="false">'Sep 04'!$E31/'Sep 04'!$F31</f>
        <v>18.1527549882151</v>
      </c>
      <c r="H31" s="34" t="n">
        <v>22</v>
      </c>
      <c r="I31" s="34" t="n">
        <v>18</v>
      </c>
      <c r="J31" s="38" t="n">
        <f aca="false">I31-H31</f>
        <v>-4</v>
      </c>
      <c r="K31" s="39" t="n">
        <f aca="false">'Sep 04'!$F31*'Sep 04'!$I31</f>
        <v>2882925</v>
      </c>
      <c r="L31" s="40" t="n">
        <f aca="false">'Sep 04'!$K31/$K$2</f>
        <v>0.0314927757638096</v>
      </c>
      <c r="M31" s="62"/>
    </row>
    <row r="32" customFormat="false" ht="26.25" hidden="false" customHeight="false" outlineLevel="0" collapsed="false">
      <c r="A32" s="34" t="s">
        <v>182</v>
      </c>
      <c r="B32" s="60" t="s">
        <v>93</v>
      </c>
      <c r="C32" s="61" t="s">
        <v>94</v>
      </c>
      <c r="D32" s="35" t="n">
        <v>0.032</v>
      </c>
      <c r="E32" s="36" t="n">
        <f aca="false">'Sep 04'!$D32*$C$6*$C$2</f>
        <v>2907390.6208</v>
      </c>
      <c r="F32" s="36" t="n">
        <v>224145.375</v>
      </c>
      <c r="G32" s="37" t="n">
        <f aca="false">'Sep 04'!$E32/'Sep 04'!$F32</f>
        <v>12.9710042904075</v>
      </c>
      <c r="H32" s="34" t="n">
        <v>16</v>
      </c>
      <c r="I32" s="34" t="n">
        <v>13</v>
      </c>
      <c r="J32" s="38" t="n">
        <f aca="false">I32-H32</f>
        <v>-3</v>
      </c>
      <c r="K32" s="39" t="n">
        <f aca="false">'Sep 04'!$F32*'Sep 04'!$I32</f>
        <v>2913889.875</v>
      </c>
      <c r="L32" s="40" t="n">
        <f aca="false">'Sep 04'!$K32/$K$2</f>
        <v>0.0318310328689821</v>
      </c>
      <c r="M32" s="62"/>
    </row>
    <row r="33" customFormat="false" ht="26.25" hidden="false" customHeight="false" outlineLevel="0" collapsed="false">
      <c r="A33" s="34" t="s">
        <v>182</v>
      </c>
      <c r="B33" s="60" t="s">
        <v>90</v>
      </c>
      <c r="C33" s="61" t="s">
        <v>91</v>
      </c>
      <c r="D33" s="35" t="n">
        <v>0.032</v>
      </c>
      <c r="E33" s="36" t="n">
        <f aca="false">'Sep 04'!$D33*$C$6*$C$2</f>
        <v>2907390.6208</v>
      </c>
      <c r="F33" s="36" t="n">
        <v>177131.6</v>
      </c>
      <c r="G33" s="37" t="n">
        <f aca="false">'Sep 04'!$E33/'Sep 04'!$F33</f>
        <v>16.4137320545854</v>
      </c>
      <c r="H33" s="34" t="n">
        <v>20</v>
      </c>
      <c r="I33" s="34" t="n">
        <v>16</v>
      </c>
      <c r="J33" s="38" t="n">
        <f aca="false">I33-H33</f>
        <v>-4</v>
      </c>
      <c r="K33" s="39" t="n">
        <f aca="false">'Sep 04'!$F33*'Sep 04'!$I33</f>
        <v>2834105.6</v>
      </c>
      <c r="L33" s="40" t="n">
        <f aca="false">'Sep 04'!$K33/$K$2</f>
        <v>0.0309594776665217</v>
      </c>
      <c r="M33" s="62"/>
    </row>
    <row r="34" customFormat="false" ht="26.25" hidden="false" customHeight="false" outlineLevel="0" collapsed="false">
      <c r="A34" s="34" t="s">
        <v>182</v>
      </c>
      <c r="B34" s="60" t="s">
        <v>68</v>
      </c>
      <c r="C34" s="61" t="s">
        <v>69</v>
      </c>
      <c r="D34" s="35" t="n">
        <v>0.032</v>
      </c>
      <c r="E34" s="36" t="n">
        <f aca="false">'Sep 04'!$D34*$C$6*$C$2</f>
        <v>2907390.6208</v>
      </c>
      <c r="F34" s="36" t="n">
        <v>126075.464285714</v>
      </c>
      <c r="G34" s="37" t="n">
        <f aca="false">'Sep 04'!$E34/'Sep 04'!$F34</f>
        <v>23.060717144862</v>
      </c>
      <c r="H34" s="34" t="n">
        <v>28</v>
      </c>
      <c r="I34" s="34" t="n">
        <v>23</v>
      </c>
      <c r="J34" s="38" t="n">
        <f aca="false">I34-H34</f>
        <v>-5</v>
      </c>
      <c r="K34" s="39" t="n">
        <f aca="false">'Sep 04'!$F34*'Sep 04'!$I34</f>
        <v>2899735.67857142</v>
      </c>
      <c r="L34" s="40" t="n">
        <f aca="false">'Sep 04'!$K34/$K$2</f>
        <v>0.0316764138850536</v>
      </c>
      <c r="M34" s="62"/>
    </row>
    <row r="35" customFormat="false" ht="26.25" hidden="false" customHeight="false" outlineLevel="0" collapsed="false">
      <c r="A35" s="34" t="s">
        <v>182</v>
      </c>
      <c r="B35" s="60" t="s">
        <v>83</v>
      </c>
      <c r="C35" s="61" t="s">
        <v>84</v>
      </c>
      <c r="D35" s="35" t="n">
        <v>0.032</v>
      </c>
      <c r="E35" s="36" t="n">
        <f aca="false">'Sep 04'!$D35*$C$6*$C$2</f>
        <v>2907390.6208</v>
      </c>
      <c r="F35" s="36" t="n">
        <v>139593.76</v>
      </c>
      <c r="G35" s="37" t="n">
        <f aca="false">'Sep 04'!$E35/'Sep 04'!$F35</f>
        <v>20.8275113500775</v>
      </c>
      <c r="H35" s="34" t="n">
        <v>25</v>
      </c>
      <c r="I35" s="34" t="n">
        <v>21</v>
      </c>
      <c r="J35" s="38" t="n">
        <f aca="false">I35-H35</f>
        <v>-4</v>
      </c>
      <c r="K35" s="39" t="n">
        <f aca="false">'Sep 04'!$F35*'Sep 04'!$I35</f>
        <v>2931468.96</v>
      </c>
      <c r="L35" s="40" t="n">
        <f aca="false">'Sep 04'!$K35/$K$2</f>
        <v>0.0320230649829074</v>
      </c>
      <c r="M35" s="62"/>
    </row>
    <row r="36" customFormat="false" ht="26.25" hidden="false" customHeight="false" outlineLevel="0" collapsed="false">
      <c r="A36" s="34" t="s">
        <v>182</v>
      </c>
      <c r="B36" s="60" t="s">
        <v>60</v>
      </c>
      <c r="C36" s="61" t="s">
        <v>61</v>
      </c>
      <c r="D36" s="35" t="n">
        <v>0.032</v>
      </c>
      <c r="E36" s="36" t="n">
        <f aca="false">'Sep 04'!$D36*$C$6*$C$2</f>
        <v>2907390.6208</v>
      </c>
      <c r="F36" s="36" t="n">
        <v>220934.875</v>
      </c>
      <c r="G36" s="37" t="n">
        <f aca="false">'Sep 04'!$E36/'Sep 04'!$F36</f>
        <v>13.159491550621</v>
      </c>
      <c r="H36" s="34" t="n">
        <v>16</v>
      </c>
      <c r="I36" s="34" t="n">
        <v>13</v>
      </c>
      <c r="J36" s="38" t="n">
        <f aca="false">I36-H36</f>
        <v>-3</v>
      </c>
      <c r="K36" s="39" t="n">
        <f aca="false">'Sep 04'!$F36*'Sep 04'!$I36</f>
        <v>2872153.375</v>
      </c>
      <c r="L36" s="40" t="n">
        <f aca="false">'Sep 04'!$K36/$K$2</f>
        <v>0.031375107641768</v>
      </c>
      <c r="M36" s="62"/>
    </row>
    <row r="37" s="42" customFormat="true" ht="25.5" hidden="false" customHeight="true" outlineLevel="0" collapsed="false">
      <c r="A37" s="34" t="s">
        <v>183</v>
      </c>
      <c r="B37" s="34" t="s">
        <v>184</v>
      </c>
      <c r="C37" s="34" t="s">
        <v>28</v>
      </c>
      <c r="D37" s="35" t="n">
        <v>0.032</v>
      </c>
      <c r="E37" s="36" t="n">
        <f aca="false">'Sep 04'!$D37*$C$6*$C$2</f>
        <v>2907390.6208</v>
      </c>
      <c r="F37" s="36" t="n">
        <v>93972.9459459459</v>
      </c>
      <c r="G37" s="37" t="n">
        <f aca="false">'Sep 04'!$E37/'Sep 04'!$F37</f>
        <v>30.9385918631556</v>
      </c>
      <c r="H37" s="34" t="n">
        <v>37</v>
      </c>
      <c r="I37" s="34" t="n">
        <v>31</v>
      </c>
      <c r="J37" s="38" t="n">
        <f aca="false">I37-H37</f>
        <v>-6</v>
      </c>
      <c r="K37" s="39" t="n">
        <f aca="false">'Sep 04'!$F37*'Sep 04'!$I37</f>
        <v>2913161.32432432</v>
      </c>
      <c r="L37" s="40" t="n">
        <f aca="false">'Sep 04'!$K37/$K$2</f>
        <v>0.0318230742564405</v>
      </c>
      <c r="M37" s="41"/>
      <c r="O37" s="43"/>
    </row>
    <row r="38" s="42" customFormat="true" ht="25.5" hidden="false" customHeight="true" outlineLevel="0" collapsed="false">
      <c r="A38" s="34" t="s">
        <v>183</v>
      </c>
      <c r="B38" s="34" t="s">
        <v>52</v>
      </c>
      <c r="C38" s="34" t="s">
        <v>53</v>
      </c>
      <c r="D38" s="35" t="n">
        <v>0.032</v>
      </c>
      <c r="E38" s="36" t="n">
        <f aca="false">'Sep 04'!$D38*$C$6*$C$2</f>
        <v>2907390.6208</v>
      </c>
      <c r="F38" s="36" t="n">
        <v>115968.366666667</v>
      </c>
      <c r="G38" s="37" t="n">
        <f aca="false">'Sep 04'!$E38/'Sep 04'!$F38</f>
        <v>25.0705490158091</v>
      </c>
      <c r="H38" s="34" t="n">
        <v>30</v>
      </c>
      <c r="I38" s="34" t="n">
        <v>25</v>
      </c>
      <c r="J38" s="38" t="n">
        <f aca="false">I38-H38</f>
        <v>-5</v>
      </c>
      <c r="K38" s="39" t="n">
        <f aca="false">'Sep 04'!$F38*'Sep 04'!$I38</f>
        <v>2899209.16666667</v>
      </c>
      <c r="L38" s="40" t="n">
        <f aca="false">'Sep 04'!$K38/$K$2</f>
        <v>0.0316706623232359</v>
      </c>
      <c r="M38" s="41"/>
    </row>
    <row r="39" s="42" customFormat="true" ht="25.5" hidden="false" customHeight="true" outlineLevel="0" collapsed="false">
      <c r="A39" s="34" t="s">
        <v>183</v>
      </c>
      <c r="B39" s="34" t="s">
        <v>185</v>
      </c>
      <c r="C39" s="34" t="s">
        <v>64</v>
      </c>
      <c r="D39" s="35" t="n">
        <v>0.032</v>
      </c>
      <c r="E39" s="36" t="n">
        <f aca="false">'Sep 04'!$D39*$C$6*$C$2</f>
        <v>2907390.6208</v>
      </c>
      <c r="F39" s="36" t="n">
        <v>111083.838709677</v>
      </c>
      <c r="G39" s="37" t="n">
        <f aca="false">'Sep 04'!$E39/'Sep 04'!$F39</f>
        <v>26.1729397774829</v>
      </c>
      <c r="H39" s="34" t="n">
        <v>31</v>
      </c>
      <c r="I39" s="34" t="n">
        <v>26</v>
      </c>
      <c r="J39" s="38" t="n">
        <f aca="false">I39-H39</f>
        <v>-5</v>
      </c>
      <c r="K39" s="39" t="n">
        <f aca="false">'Sep 04'!$F39*'Sep 04'!$I39</f>
        <v>2888179.8064516</v>
      </c>
      <c r="L39" s="40" t="n">
        <f aca="false">'Sep 04'!$K39/$K$2</f>
        <v>0.0315501787282511</v>
      </c>
      <c r="M39" s="41"/>
    </row>
    <row r="40" s="42" customFormat="true" ht="25.5" hidden="false" customHeight="false" outlineLevel="0" collapsed="false">
      <c r="A40" s="34" t="s">
        <v>183</v>
      </c>
      <c r="B40" s="34" t="s">
        <v>76</v>
      </c>
      <c r="C40" s="34" t="s">
        <v>77</v>
      </c>
      <c r="D40" s="35" t="n">
        <v>0.032</v>
      </c>
      <c r="E40" s="36" t="n">
        <f aca="false">'Sep 04'!$D40*$C$6*$C$2</f>
        <v>2907390.6208</v>
      </c>
      <c r="F40" s="36" t="n">
        <v>133777.230769231</v>
      </c>
      <c r="G40" s="37" t="n">
        <f aca="false">'Sep 04'!$E40/'Sep 04'!$F40</f>
        <v>21.7330752332235</v>
      </c>
      <c r="H40" s="34" t="n">
        <v>26</v>
      </c>
      <c r="I40" s="34" t="n">
        <v>22</v>
      </c>
      <c r="J40" s="38" t="n">
        <f aca="false">I40-H40</f>
        <v>-4</v>
      </c>
      <c r="K40" s="39" t="n">
        <f aca="false">'Sep 04'!$F40*'Sep 04'!$I40</f>
        <v>2943099.07692308</v>
      </c>
      <c r="L40" s="40" t="n">
        <f aca="false">'Sep 04'!$K40/$K$2</f>
        <v>0.0321501111822936</v>
      </c>
      <c r="M40" s="41"/>
    </row>
    <row r="41" s="65" customFormat="true" ht="12.75" hidden="false" customHeight="false" outlineLevel="0" collapsed="false">
      <c r="A41" s="34"/>
      <c r="B41" s="61"/>
      <c r="C41" s="61"/>
      <c r="D41" s="35"/>
      <c r="E41" s="64"/>
      <c r="F41" s="36"/>
      <c r="G41" s="37"/>
      <c r="H41" s="34"/>
      <c r="I41" s="34"/>
      <c r="J41" s="45"/>
      <c r="K41" s="36"/>
      <c r="L41" s="46"/>
      <c r="M41" s="62"/>
    </row>
    <row r="42" s="15" customFormat="true" ht="12.75" hidden="false" customHeight="false" outlineLevel="0" collapsed="false">
      <c r="A42" s="47" t="s">
        <v>186</v>
      </c>
      <c r="B42" s="66"/>
      <c r="C42" s="66"/>
      <c r="D42" s="55" t="n">
        <f aca="false">SUBTOTAL(9,D31:D41)</f>
        <v>0.32</v>
      </c>
      <c r="E42" s="67" t="n">
        <f aca="false">'Sep 04'!$D42*$C$6*$C$2</f>
        <v>29073906.208</v>
      </c>
      <c r="F42" s="68"/>
      <c r="G42" s="69"/>
      <c r="H42" s="54"/>
      <c r="I42" s="54"/>
      <c r="J42" s="58"/>
      <c r="K42" s="67" t="n">
        <f aca="false">SUM(K31:K41)</f>
        <v>28977927.8629371</v>
      </c>
      <c r="L42" s="70" t="n">
        <f aca="false">'Sep 04'!$K42/$K$2</f>
        <v>0.316551899299264</v>
      </c>
      <c r="M42" s="71"/>
    </row>
    <row r="43" s="65" customFormat="true" ht="12.75" hidden="false" customHeight="false" outlineLevel="0" collapsed="false">
      <c r="A43" s="34"/>
      <c r="B43" s="61"/>
      <c r="C43" s="61"/>
      <c r="D43" s="35"/>
      <c r="E43" s="64"/>
      <c r="F43" s="36"/>
      <c r="G43" s="37"/>
      <c r="H43" s="34"/>
      <c r="I43" s="34"/>
      <c r="J43" s="45"/>
      <c r="K43" s="36"/>
      <c r="L43" s="40"/>
      <c r="M43" s="62"/>
    </row>
    <row r="44" customFormat="false" ht="24.75" hidden="false" customHeight="true" outlineLevel="0" collapsed="false">
      <c r="A44" s="34" t="s">
        <v>182</v>
      </c>
      <c r="B44" s="61" t="s">
        <v>187</v>
      </c>
      <c r="C44" s="61" t="s">
        <v>44</v>
      </c>
      <c r="D44" s="35" t="n">
        <v>0.071429</v>
      </c>
      <c r="E44" s="36" t="n">
        <f aca="false">'Sep 04'!$D44*$C$6*$C$2</f>
        <v>6489750.1454101</v>
      </c>
      <c r="F44" s="36" t="n">
        <v>416352.05</v>
      </c>
      <c r="G44" s="37" t="n">
        <f aca="false">'Sep 04'!$E44/'Sep 04'!$F44</f>
        <v>15.5871699092393</v>
      </c>
      <c r="H44" s="34" t="n">
        <v>20</v>
      </c>
      <c r="I44" s="34" t="n">
        <v>16</v>
      </c>
      <c r="J44" s="38" t="n">
        <f aca="false">I44-H44</f>
        <v>-4</v>
      </c>
      <c r="K44" s="39" t="n">
        <f aca="false">'Sep 04'!$F44*'Sep 04'!$I44</f>
        <v>6661632.8</v>
      </c>
      <c r="L44" s="40" t="n">
        <f aca="false">'Sep 04'!$K44/$K$2</f>
        <v>0.0727709905707708</v>
      </c>
      <c r="M44" s="62"/>
    </row>
    <row r="45" s="42" customFormat="true" ht="25.5" hidden="false" customHeight="false" outlineLevel="0" collapsed="false">
      <c r="A45" s="34" t="s">
        <v>183</v>
      </c>
      <c r="B45" s="34" t="s">
        <v>188</v>
      </c>
      <c r="C45" s="34" t="s">
        <v>25</v>
      </c>
      <c r="D45" s="35" t="n">
        <v>0.071429</v>
      </c>
      <c r="E45" s="36" t="n">
        <f aca="false">'Sep 04'!$D45*$C$6*$C$2</f>
        <v>6489750.1454101</v>
      </c>
      <c r="F45" s="36" t="n">
        <v>249407.757575758</v>
      </c>
      <c r="G45" s="37" t="n">
        <f aca="false">'Sep 04'!$E45/'Sep 04'!$F45</f>
        <v>26.0206426956821</v>
      </c>
      <c r="H45" s="34" t="n">
        <v>33</v>
      </c>
      <c r="I45" s="34" t="n">
        <v>26</v>
      </c>
      <c r="J45" s="38" t="n">
        <f aca="false">I45-H45</f>
        <v>-7</v>
      </c>
      <c r="K45" s="39" t="n">
        <f aca="false">'Sep 04'!$F45*'Sep 04'!$I45</f>
        <v>6484601.69696971</v>
      </c>
      <c r="L45" s="40" t="n">
        <f aca="false">'Sep 04'!$K45/$K$2</f>
        <v>0.0708371210351592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189</v>
      </c>
      <c r="C46" s="34" t="s">
        <v>38</v>
      </c>
      <c r="D46" s="35" t="n">
        <v>0.071429</v>
      </c>
      <c r="E46" s="36" t="n">
        <f aca="false">'Sep 04'!$D46*$C$6*$C$2</f>
        <v>6489750.1454101</v>
      </c>
      <c r="F46" s="36" t="n">
        <v>416369.1</v>
      </c>
      <c r="G46" s="37" t="n">
        <f aca="false">'Sep 04'!$E46/'Sep 04'!$F46</f>
        <v>15.5865316264106</v>
      </c>
      <c r="H46" s="34" t="n">
        <v>20</v>
      </c>
      <c r="I46" s="34" t="n">
        <v>16</v>
      </c>
      <c r="J46" s="38" t="n">
        <f aca="false">I46-H46</f>
        <v>-4</v>
      </c>
      <c r="K46" s="39" t="n">
        <f aca="false">'Sep 04'!$F46*'Sep 04'!$I46</f>
        <v>6661905.6</v>
      </c>
      <c r="L46" s="40" t="n">
        <f aca="false">'Sep 04'!$K46/$K$2</f>
        <v>0.0727739706098728</v>
      </c>
      <c r="M46" s="41"/>
      <c r="O46" s="86"/>
    </row>
    <row r="47" s="42" customFormat="true" ht="25.5" hidden="false" customHeight="false" outlineLevel="0" collapsed="false">
      <c r="A47" s="34" t="s">
        <v>183</v>
      </c>
      <c r="B47" s="34" t="s">
        <v>190</v>
      </c>
      <c r="C47" s="34" t="s">
        <v>32</v>
      </c>
      <c r="D47" s="35" t="n">
        <v>0.071429</v>
      </c>
      <c r="E47" s="36" t="n">
        <f aca="false">'Sep 04'!$D47*$C$6*$C$2</f>
        <v>6489750.1454101</v>
      </c>
      <c r="F47" s="36" t="n">
        <v>249771.878787879</v>
      </c>
      <c r="G47" s="37" t="n">
        <f aca="false">'Sep 04'!$E47/'Sep 04'!$F47</f>
        <v>25.9827094102999</v>
      </c>
      <c r="H47" s="34" t="n">
        <v>33</v>
      </c>
      <c r="I47" s="34" t="n">
        <v>26</v>
      </c>
      <c r="J47" s="38" t="n">
        <f aca="false">I47-H47</f>
        <v>-7</v>
      </c>
      <c r="K47" s="39" t="n">
        <f aca="false">'Sep 04'!$F47*'Sep 04'!$I47</f>
        <v>6494068.84848485</v>
      </c>
      <c r="L47" s="40" t="n">
        <f aca="false">'Sep 04'!$K47/$K$2</f>
        <v>0.0709405392232108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191</v>
      </c>
      <c r="C48" s="34" t="s">
        <v>57</v>
      </c>
      <c r="D48" s="35" t="n">
        <v>0.071429</v>
      </c>
      <c r="E48" s="36" t="n">
        <f aca="false">'Sep 04'!$D48*$C$6*$C$2</f>
        <v>6489750.1454101</v>
      </c>
      <c r="F48" s="36" t="n">
        <v>166005.84</v>
      </c>
      <c r="G48" s="37" t="n">
        <f aca="false">'Sep 04'!$E48/'Sep 04'!$F48</f>
        <v>39.0935050562685</v>
      </c>
      <c r="H48" s="34" t="n">
        <v>50</v>
      </c>
      <c r="I48" s="34" t="n">
        <v>39</v>
      </c>
      <c r="J48" s="38" t="n">
        <f aca="false">I48-H48</f>
        <v>-11</v>
      </c>
      <c r="K48" s="39" t="n">
        <f aca="false">'Sep 04'!$F48*'Sep 04'!$I48</f>
        <v>6474227.76</v>
      </c>
      <c r="L48" s="40" t="n">
        <f aca="false">'Sep 04'!$K48/$K$2</f>
        <v>0.0707237972161994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192</v>
      </c>
      <c r="C49" s="34" t="s">
        <v>34</v>
      </c>
      <c r="D49" s="35" t="n">
        <v>0.071429</v>
      </c>
      <c r="E49" s="36" t="n">
        <f aca="false">'Sep 04'!$D49*$C$6*$C$2</f>
        <v>6489750.1454101</v>
      </c>
      <c r="F49" s="36" t="n">
        <v>179337.673913044</v>
      </c>
      <c r="G49" s="37" t="n">
        <f aca="false">'Sep 04'!$E49/'Sep 04'!$F49</f>
        <v>36.1873219597841</v>
      </c>
      <c r="H49" s="34" t="n">
        <v>46</v>
      </c>
      <c r="I49" s="34" t="n">
        <v>36</v>
      </c>
      <c r="J49" s="38" t="n">
        <f aca="false">I49-H49</f>
        <v>-10</v>
      </c>
      <c r="K49" s="39" t="n">
        <f aca="false">'Sep 04'!$F49*'Sep 04'!$I49</f>
        <v>6456156.26086958</v>
      </c>
      <c r="L49" s="40" t="n">
        <f aca="false">'Sep 04'!$K49/$K$2</f>
        <v>0.0705263860210312</v>
      </c>
      <c r="M49" s="41"/>
    </row>
    <row r="50" s="42" customFormat="true" ht="25.5" hidden="false" customHeight="false" outlineLevel="0" collapsed="false">
      <c r="A50" s="34" t="s">
        <v>183</v>
      </c>
      <c r="B50" s="34" t="s">
        <v>74</v>
      </c>
      <c r="C50" s="34" t="s">
        <v>75</v>
      </c>
      <c r="D50" s="35" t="n">
        <v>0.071429</v>
      </c>
      <c r="E50" s="36" t="n">
        <f aca="false">'Sep 04'!$D50*$C$6*$C$2</f>
        <v>6489750.1454101</v>
      </c>
      <c r="F50" s="36" t="n">
        <v>727938</v>
      </c>
      <c r="G50" s="37" t="n">
        <f aca="false">'Sep 04'!$E50/'Sep 04'!$F50</f>
        <v>8.91525122388184</v>
      </c>
      <c r="H50" s="34" t="n">
        <v>11</v>
      </c>
      <c r="I50" s="34" t="n">
        <v>9</v>
      </c>
      <c r="J50" s="38" t="n">
        <f aca="false">I50-H50</f>
        <v>-2</v>
      </c>
      <c r="K50" s="39" t="n">
        <f aca="false">'Sep 04'!$F50*'Sep 04'!$I50</f>
        <v>6551442</v>
      </c>
      <c r="L50" s="40" t="n">
        <f aca="false">'Sep 04'!$K50/$K$2</f>
        <v>0.0715672776210288</v>
      </c>
      <c r="M50" s="41"/>
    </row>
    <row r="51" s="44" customFormat="true" ht="12.75" hidden="false" customHeight="false" outlineLevel="0" collapsed="false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="53" customFormat="true" ht="25.5" hidden="false" customHeight="false" outlineLevel="0" collapsed="false">
      <c r="A52" s="47" t="s">
        <v>193</v>
      </c>
      <c r="B52" s="47"/>
      <c r="C52" s="47"/>
      <c r="D52" s="55" t="n">
        <f aca="false">SUBTOTAL(9,D44:D51)</f>
        <v>0.500003</v>
      </c>
      <c r="E52" s="49" t="n">
        <f aca="false">'Sep 04'!$D52*$C$6*$C$2</f>
        <v>45428251.0178707</v>
      </c>
      <c r="F52" s="69"/>
      <c r="G52" s="69"/>
      <c r="H52" s="54"/>
      <c r="I52" s="54"/>
      <c r="J52" s="58"/>
      <c r="K52" s="49" t="n">
        <f aca="false">SUM(K44:K51)</f>
        <v>45784034.9663241</v>
      </c>
      <c r="L52" s="72" t="n">
        <f aca="false">'Sep 04'!$K52/$K$2</f>
        <v>0.500140082297273</v>
      </c>
      <c r="M52" s="47"/>
    </row>
    <row r="53" s="44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="42" customFormat="true" ht="12.75" hidden="false" customHeight="false" outlineLevel="0" collapsed="false">
      <c r="A54" s="34"/>
      <c r="B54" s="34"/>
      <c r="C54" s="34"/>
      <c r="D54" s="35"/>
      <c r="E54" s="36"/>
      <c r="F54" s="36"/>
      <c r="G54" s="73"/>
      <c r="H54" s="34"/>
      <c r="I54" s="34"/>
      <c r="J54" s="38"/>
      <c r="K54" s="39"/>
      <c r="L54" s="40"/>
      <c r="M54" s="41"/>
    </row>
    <row r="55" s="42" customFormat="true" ht="25.5" hidden="false" customHeight="false" outlineLevel="0" collapsed="false">
      <c r="A55" s="34" t="s">
        <v>194</v>
      </c>
      <c r="B55" s="34" t="s">
        <v>195</v>
      </c>
      <c r="C55" s="34" t="s">
        <v>72</v>
      </c>
      <c r="D55" s="35" t="n">
        <v>0.0015</v>
      </c>
      <c r="E55" s="36" t="n">
        <f aca="false">'Sep 04'!$D55*$C$6*$C$2</f>
        <v>136283.93535</v>
      </c>
      <c r="F55" s="36" t="n">
        <v>43843.25</v>
      </c>
      <c r="G55" s="73" t="n">
        <f aca="false">'Sep 04'!$E55/'Sep 04'!$F55</f>
        <v>3.10843597018925</v>
      </c>
      <c r="H55" s="34" t="n">
        <v>4</v>
      </c>
      <c r="I55" s="34" t="n">
        <v>3</v>
      </c>
      <c r="J55" s="38" t="n">
        <f aca="false">I55-H55</f>
        <v>-1</v>
      </c>
      <c r="K55" s="39" t="n">
        <f aca="false">'Sep 04'!$F55*'Sep 04'!$I55</f>
        <v>131529.75</v>
      </c>
      <c r="L55" s="40" t="n">
        <f aca="false">'Sep 04'!$K55/$K$2</f>
        <v>0.00143681744166773</v>
      </c>
      <c r="M55" s="41"/>
    </row>
    <row r="56" s="42" customFormat="true" ht="25.5" hidden="false" customHeight="false" outlineLevel="0" collapsed="false">
      <c r="A56" s="34" t="s">
        <v>194</v>
      </c>
      <c r="B56" s="34" t="s">
        <v>196</v>
      </c>
      <c r="C56" s="34" t="s">
        <v>41</v>
      </c>
      <c r="D56" s="35" t="n">
        <v>0.0015</v>
      </c>
      <c r="E56" s="36" t="n">
        <f aca="false">'Sep 04'!$D56*$C$6*$C$2</f>
        <v>136283.93535</v>
      </c>
      <c r="F56" s="36" t="n">
        <v>166681</v>
      </c>
      <c r="G56" s="73" t="n">
        <f aca="false">'Sep 04'!$E56/'Sep 04'!$F56</f>
        <v>0.817633295636575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04'!$F56*'Sep 04'!$I56</f>
        <v>166681</v>
      </c>
      <c r="L56" s="40" t="n">
        <f aca="false">'Sep 04'!$K56/$K$2</f>
        <v>0.00182080607615098</v>
      </c>
      <c r="M56" s="41"/>
      <c r="P56" s="42" t="s">
        <v>197</v>
      </c>
    </row>
    <row r="57" s="42" customFormat="true" ht="25.5" hidden="false" customHeight="false" outlineLevel="0" collapsed="false">
      <c r="A57" s="34" t="s">
        <v>194</v>
      </c>
      <c r="B57" s="34" t="s">
        <v>198</v>
      </c>
      <c r="C57" s="34" t="s">
        <v>66</v>
      </c>
      <c r="D57" s="35" t="n">
        <v>0.0015</v>
      </c>
      <c r="E57" s="36" t="n">
        <f aca="false">'Sep 04'!$D57*$C$6*$C$2</f>
        <v>136283.93535</v>
      </c>
      <c r="F57" s="36" t="n">
        <v>91260</v>
      </c>
      <c r="G57" s="73" t="n">
        <f aca="false">'Sep 04'!$E57/'Sep 04'!$F57</f>
        <v>1.49335892340565</v>
      </c>
      <c r="H57" s="34" t="n">
        <v>2</v>
      </c>
      <c r="I57" s="34" t="n">
        <v>1</v>
      </c>
      <c r="J57" s="38" t="n">
        <f aca="false">I57-H57</f>
        <v>-1</v>
      </c>
      <c r="K57" s="39" t="n">
        <f aca="false">'Sep 04'!$F57*'Sep 04'!$I57</f>
        <v>91260</v>
      </c>
      <c r="L57" s="40" t="n">
        <f aca="false">'Sep 04'!$K57/$K$2</f>
        <v>0.000996914840380956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21</v>
      </c>
      <c r="C58" s="34" t="s">
        <v>22</v>
      </c>
      <c r="D58" s="35" t="n">
        <v>0.0015</v>
      </c>
      <c r="E58" s="36" t="n">
        <f aca="false">'Sep 04'!$D58*$C$6*$C$2</f>
        <v>136283.93535</v>
      </c>
      <c r="F58" s="36" t="n">
        <v>230407</v>
      </c>
      <c r="G58" s="73" t="n">
        <f aca="false">'Sep 04'!$E58/'Sep 04'!$F58</f>
        <v>0.5914921653856</v>
      </c>
      <c r="H58" s="34" t="n">
        <v>1</v>
      </c>
      <c r="I58" s="34" t="n">
        <v>1</v>
      </c>
      <c r="J58" s="38" t="n">
        <f aca="false">I58-H58</f>
        <v>0</v>
      </c>
      <c r="K58" s="39" t="n">
        <f aca="false">'Sep 04'!$F58*'Sep 04'!$I58</f>
        <v>230407</v>
      </c>
      <c r="L58" s="40" t="n">
        <f aca="false">'Sep 04'!$K58/$K$2</f>
        <v>0.00251694233648537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199</v>
      </c>
      <c r="C59" s="34" t="s">
        <v>50</v>
      </c>
      <c r="D59" s="35" t="n">
        <v>0.0015</v>
      </c>
      <c r="E59" s="36" t="n">
        <f aca="false">'Sep 04'!$D59*$C$6*$C$2</f>
        <v>136283.93535</v>
      </c>
      <c r="F59" s="36" t="n">
        <v>48601.75</v>
      </c>
      <c r="G59" s="73" t="n">
        <f aca="false">'Sep 04'!$E59/'Sep 04'!$F59</f>
        <v>2.80409523011003</v>
      </c>
      <c r="H59" s="34" t="n">
        <v>4</v>
      </c>
      <c r="I59" s="34" t="n">
        <v>3</v>
      </c>
      <c r="J59" s="38" t="n">
        <f aca="false">I59-H59</f>
        <v>-1</v>
      </c>
      <c r="K59" s="39" t="n">
        <f aca="false">'Sep 04'!$F59*'Sep 04'!$I59</f>
        <v>145805.25</v>
      </c>
      <c r="L59" s="40" t="n">
        <f aca="false">'Sep 04'!$K59/$K$2</f>
        <v>0.00159276153331641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200</v>
      </c>
      <c r="C60" s="34" t="s">
        <v>89</v>
      </c>
      <c r="D60" s="35" t="n">
        <v>0.0015</v>
      </c>
      <c r="E60" s="36" t="n">
        <f aca="false">'Sep 04'!$D60*$C$6*$C$2</f>
        <v>136283.93535</v>
      </c>
      <c r="F60" s="36" t="n">
        <v>45227.75</v>
      </c>
      <c r="G60" s="73" t="n">
        <f aca="false">'Sep 04'!$E60/'Sep 04'!$F60</f>
        <v>3.01328134497073</v>
      </c>
      <c r="H60" s="34" t="n">
        <v>4</v>
      </c>
      <c r="I60" s="34" t="n">
        <v>3</v>
      </c>
      <c r="J60" s="38" t="n">
        <f aca="false">I60-H60</f>
        <v>-1</v>
      </c>
      <c r="K60" s="39" t="n">
        <f aca="false">'Sep 04'!$F60*'Sep 04'!$I60</f>
        <v>135683.25</v>
      </c>
      <c r="L60" s="40" t="n">
        <f aca="false">'Sep 04'!$K60/$K$2</f>
        <v>0.00148218984786456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201</v>
      </c>
      <c r="C61" s="34" t="s">
        <v>15</v>
      </c>
      <c r="D61" s="35" t="n">
        <v>0.0015</v>
      </c>
      <c r="E61" s="36" t="n">
        <f aca="false">'Sep 04'!$D61*$C$6*$C$2</f>
        <v>136283.93535</v>
      </c>
      <c r="F61" s="36" t="n">
        <v>12740.9285714286</v>
      </c>
      <c r="G61" s="73" t="n">
        <f aca="false">'Sep 04'!$E61/'Sep 04'!$F61</f>
        <v>10.6965465339485</v>
      </c>
      <c r="H61" s="34" t="n">
        <v>14</v>
      </c>
      <c r="I61" s="34" t="n">
        <v>11</v>
      </c>
      <c r="J61" s="38" t="n">
        <f aca="false">I61-H61</f>
        <v>-3</v>
      </c>
      <c r="K61" s="39" t="n">
        <f aca="false">'Sep 04'!$F61*'Sep 04'!$I61</f>
        <v>140150.214285715</v>
      </c>
      <c r="L61" s="40" t="n">
        <f aca="false">'Sep 04'!$K61/$K$2</f>
        <v>0.00153098650563226</v>
      </c>
      <c r="M61" s="41"/>
    </row>
    <row r="62" s="42" customFormat="true" ht="25.5" hidden="false" customHeight="false" outlineLevel="0" collapsed="false">
      <c r="A62" s="34" t="s">
        <v>194</v>
      </c>
      <c r="B62" s="34" t="s">
        <v>202</v>
      </c>
      <c r="C62" s="34" t="s">
        <v>18</v>
      </c>
      <c r="D62" s="35" t="n">
        <v>0.0015</v>
      </c>
      <c r="E62" s="36" t="n">
        <f aca="false">'Sep 04'!$D62*$C$6*$C$2</f>
        <v>136283.93535</v>
      </c>
      <c r="F62" s="36" t="n">
        <v>91507.5</v>
      </c>
      <c r="G62" s="73" t="n">
        <f aca="false">'Sep 04'!$E62/'Sep 04'!$F62</f>
        <v>1.48931984099664</v>
      </c>
      <c r="H62" s="34" t="n">
        <v>2</v>
      </c>
      <c r="I62" s="34" t="n">
        <v>1</v>
      </c>
      <c r="J62" s="38" t="n">
        <f aca="false">I62-H62</f>
        <v>-1</v>
      </c>
      <c r="K62" s="39" t="n">
        <f aca="false">'Sep 04'!$F62*'Sep 04'!$I62</f>
        <v>91507.5</v>
      </c>
      <c r="L62" s="40" t="n">
        <f aca="false">'Sep 04'!$K62/$K$2</f>
        <v>0.000999618504888892</v>
      </c>
      <c r="M62" s="41"/>
    </row>
    <row r="63" customFormat="false" ht="26.25" hidden="false" customHeight="false" outlineLevel="0" collapsed="false">
      <c r="A63" s="34" t="s">
        <v>194</v>
      </c>
      <c r="B63" s="61" t="s">
        <v>203</v>
      </c>
      <c r="C63" s="61" t="s">
        <v>47</v>
      </c>
      <c r="D63" s="35" t="n">
        <v>0.0015</v>
      </c>
      <c r="E63" s="36" t="n">
        <f aca="false">'Sep 04'!$D63*$C$6*$C$2</f>
        <v>136283.93535</v>
      </c>
      <c r="F63" s="36" t="n">
        <v>62033.3333333333</v>
      </c>
      <c r="G63" s="73" t="n">
        <f aca="false">'Sep 04'!$E63/'Sep 04'!$F63</f>
        <v>2.1969468353036</v>
      </c>
      <c r="H63" s="34" t="n">
        <v>3</v>
      </c>
      <c r="I63" s="34" t="n">
        <v>2</v>
      </c>
      <c r="J63" s="38" t="n">
        <f aca="false">I63-H63</f>
        <v>-1</v>
      </c>
      <c r="K63" s="39" t="n">
        <f aca="false">'Sep 04'!$F63*'Sep 04'!$I63</f>
        <v>124066.666666667</v>
      </c>
      <c r="L63" s="40" t="n">
        <f aca="false">'Sep 04'!$K63/$K$2</f>
        <v>0.00135529148801882</v>
      </c>
      <c r="M63" s="62"/>
    </row>
    <row r="64" s="42" customFormat="true" ht="25.5" hidden="false" customHeight="false" outlineLevel="0" collapsed="false">
      <c r="A64" s="34" t="s">
        <v>194</v>
      </c>
      <c r="B64" s="34" t="s">
        <v>204</v>
      </c>
      <c r="C64" s="34" t="s">
        <v>87</v>
      </c>
      <c r="D64" s="35" t="n">
        <v>0.0015</v>
      </c>
      <c r="E64" s="36" t="n">
        <f aca="false">'Sep 04'!$D64*$C$6*$C$2</f>
        <v>136283.93535</v>
      </c>
      <c r="F64" s="36" t="n">
        <v>133996</v>
      </c>
      <c r="G64" s="73" t="n">
        <f aca="false">'Sep 04'!$E64/'Sep 04'!$F64</f>
        <v>1.01707465409415</v>
      </c>
      <c r="H64" s="34" t="n">
        <v>1</v>
      </c>
      <c r="I64" s="34" t="n">
        <v>1</v>
      </c>
      <c r="J64" s="38" t="n">
        <f aca="false">I64-H64</f>
        <v>0</v>
      </c>
      <c r="K64" s="39" t="n">
        <f aca="false">'Sep 04'!$F64*'Sep 04'!$I64</f>
        <v>133996</v>
      </c>
      <c r="L64" s="40" t="n">
        <f aca="false">'Sep 04'!$K64/$K$2</f>
        <v>0.00146375850264833</v>
      </c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="15" customFormat="true" ht="12.75" hidden="false" customHeight="false" outlineLevel="0" collapsed="false">
      <c r="A72" s="47" t="s">
        <v>205</v>
      </c>
      <c r="B72" s="66"/>
      <c r="C72" s="66"/>
      <c r="D72" s="74" t="n">
        <f aca="false">SUM(D55:D71)</f>
        <v>0.015</v>
      </c>
      <c r="E72" s="49" t="n">
        <f aca="false">SUM(E54:E71)</f>
        <v>1362839.3535</v>
      </c>
      <c r="F72" s="69"/>
      <c r="G72" s="69"/>
      <c r="H72" s="66"/>
      <c r="I72" s="66"/>
      <c r="J72" s="47"/>
      <c r="K72" s="49" t="n">
        <f aca="false">SUM(K54:K71)</f>
        <v>1391086.63095238</v>
      </c>
      <c r="L72" s="52" t="n">
        <f aca="false">'Sep 04'!$K72/$K$2</f>
        <v>0.0151960870770543</v>
      </c>
      <c r="M72" s="59"/>
    </row>
    <row r="73" customFormat="false" ht="15" hidden="false" customHeight="false" outlineLevel="0" collapsed="false">
      <c r="A73" s="34"/>
      <c r="B73" s="61"/>
      <c r="C73" s="61"/>
      <c r="D73" s="75"/>
      <c r="E73" s="36"/>
      <c r="F73" s="36"/>
      <c r="G73" s="37"/>
      <c r="H73" s="61"/>
      <c r="I73" s="61"/>
      <c r="J73" s="34"/>
      <c r="K73" s="34"/>
      <c r="L73" s="40"/>
      <c r="M73" s="62"/>
    </row>
    <row r="74" s="42" customFormat="true" ht="25.5" hidden="false" customHeight="false" outlineLevel="0" collapsed="false">
      <c r="A74" s="47" t="s">
        <v>207</v>
      </c>
      <c r="B74" s="54" t="s">
        <v>208</v>
      </c>
      <c r="C74" s="54" t="s">
        <v>11</v>
      </c>
      <c r="D74" s="55" t="n">
        <v>0</v>
      </c>
      <c r="E74" s="56" t="n">
        <f aca="false">'Sep 04'!$D74*$C$6*$C$2</f>
        <v>0</v>
      </c>
      <c r="F74" s="56" t="n">
        <v>33100</v>
      </c>
      <c r="G74" s="57" t="n">
        <f aca="false">'Sep 04'!$E74/'Sep 04'!$F74</f>
        <v>0</v>
      </c>
      <c r="H74" s="54" t="n">
        <v>0</v>
      </c>
      <c r="I74" s="54" t="n">
        <v>12</v>
      </c>
      <c r="J74" s="87" t="n">
        <f aca="false">I74-H74</f>
        <v>12</v>
      </c>
      <c r="K74" s="56" t="n">
        <f aca="false">'Sep 04'!$F74*'Sep 04'!$I74</f>
        <v>397200</v>
      </c>
      <c r="L74" s="88" t="n">
        <f aca="false">'Sep 04'!$K74/$K$2</f>
        <v>0.00433897188910054</v>
      </c>
      <c r="M74" s="54"/>
    </row>
    <row r="75" customFormat="false" ht="15" hidden="false" customHeight="false" outlineLevel="0" collapsed="false">
      <c r="A75" s="34"/>
      <c r="B75" s="61"/>
      <c r="C75" s="61"/>
      <c r="D75" s="75"/>
      <c r="E75" s="36"/>
      <c r="F75" s="36"/>
      <c r="G75" s="37"/>
      <c r="H75" s="61"/>
      <c r="I75" s="61"/>
      <c r="J75" s="34"/>
      <c r="K75" s="34"/>
      <c r="L75" s="40"/>
      <c r="M75" s="62"/>
    </row>
    <row r="76" customFormat="false" ht="15" hidden="false" customHeight="false" outlineLevel="0" collapsed="false">
      <c r="A76" s="34"/>
      <c r="B76" s="61"/>
      <c r="C76" s="61"/>
      <c r="D76" s="76"/>
      <c r="E76" s="64"/>
      <c r="F76" s="36"/>
      <c r="G76" s="37"/>
      <c r="H76" s="61"/>
      <c r="I76" s="61"/>
      <c r="J76" s="34"/>
      <c r="K76" s="34"/>
      <c r="L76" s="40"/>
      <c r="M76" s="62"/>
    </row>
    <row r="77" s="15" customFormat="true" ht="12.75" hidden="false" customHeight="false" outlineLevel="0" collapsed="false">
      <c r="A77" s="47" t="s">
        <v>206</v>
      </c>
      <c r="B77" s="66"/>
      <c r="C77" s="66"/>
      <c r="D77" s="66"/>
      <c r="E77" s="77"/>
      <c r="F77" s="77"/>
      <c r="G77" s="47"/>
      <c r="H77" s="66"/>
      <c r="I77" s="66"/>
      <c r="J77" s="66"/>
      <c r="K77" s="77" t="n">
        <f aca="false">SUM(K27,K29,K42,K52,K72,K74)</f>
        <v>91542422.9868284</v>
      </c>
      <c r="L77" s="52" t="n">
        <f aca="false">'Sep 04'!$K77/$K$2</f>
        <v>1</v>
      </c>
      <c r="M77" s="66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customFormat="false" ht="15" hidden="false" customHeight="false" outlineLevel="0" collapsed="false">
      <c r="A86" s="62"/>
      <c r="B86" s="62"/>
      <c r="C86" s="62"/>
      <c r="D86" s="78"/>
      <c r="E86" s="79"/>
      <c r="F86" s="36"/>
      <c r="G86" s="80"/>
      <c r="H86" s="62"/>
      <c r="I86" s="62"/>
      <c r="J86" s="62"/>
      <c r="K86" s="62"/>
      <c r="L86" s="40"/>
      <c r="M86" s="62"/>
    </row>
    <row r="87" s="2" customFormat="true" ht="12.75" hidden="false" customHeight="false" outlineLevel="0" collapsed="false"/>
    <row r="88" s="2" customFormat="true" ht="12.75" hidden="false" customHeight="false" outlineLevel="0" collapsed="false"/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1"/>
      <c r="B91" s="81"/>
      <c r="E91" s="81"/>
      <c r="F91" s="81"/>
      <c r="G91" s="81"/>
      <c r="H91" s="82"/>
      <c r="M91" s="81"/>
    </row>
    <row r="92" s="2" customFormat="true" ht="12.75" hidden="false" customHeight="false" outlineLevel="0" collapsed="false">
      <c r="A92" s="83"/>
      <c r="B92" s="83"/>
    </row>
    <row r="93" s="2" customFormat="true" ht="12.75" hidden="false" customHeight="false" outlineLevel="0" collapsed="false">
      <c r="A93" s="84"/>
      <c r="B93" s="84"/>
      <c r="E93" s="84"/>
      <c r="F93" s="83"/>
      <c r="G93" s="83"/>
      <c r="M93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H12" activeCellId="0" sqref="H12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44082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3.95</v>
      </c>
      <c r="D2" s="12"/>
      <c r="E2" s="13" t="n">
        <f aca="false">SUM(E32,E47,E57,E77,E34,E79)</f>
        <v>70143548.4698814</v>
      </c>
      <c r="F2" s="14"/>
      <c r="G2" s="15"/>
      <c r="H2" s="12"/>
      <c r="I2" s="12"/>
      <c r="J2" s="12"/>
      <c r="K2" s="13" t="n">
        <f aca="false">SUM(K32,K47,K57,K77,K34,K79)</f>
        <v>70680532.2223832</v>
      </c>
      <c r="L2" s="16" t="n">
        <f aca="false">SUM(L57,L77,L47,L32,L34,L79)</f>
        <v>1</v>
      </c>
      <c r="M2" s="17" t="n">
        <f aca="false">K2/$C$6</f>
        <v>3.98023523446622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17757878.13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SUM(E32,E77,E34)</f>
        <v>12625570.7759555</v>
      </c>
      <c r="F4" s="14"/>
      <c r="G4" s="15"/>
      <c r="H4" s="12"/>
      <c r="I4" s="12"/>
      <c r="J4" s="12"/>
      <c r="K4" s="13" t="n">
        <f aca="false">SUM(K32,K34,K77)</f>
        <v>12793029.740926</v>
      </c>
      <c r="L4" s="12"/>
      <c r="M4" s="17" t="n">
        <f aca="false">K4/$C$6</f>
        <v>0.720414322436053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SUM(D32,D34,D47,D57,D77,D79)</f>
        <v>0.999999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17757878.13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0.009333</v>
      </c>
      <c r="E9" s="36" t="n">
        <f aca="false">'Sep 08'!$D9*$C$6*$C$2</f>
        <v>654650.392519795</v>
      </c>
      <c r="F9" s="36" t="n">
        <v>499.299773755656</v>
      </c>
      <c r="G9" s="37" t="n">
        <f aca="false">'Sep 08'!$E9/'Sep 08'!$F9</f>
        <v>1311.13697007234</v>
      </c>
      <c r="H9" s="34" t="n">
        <v>1768</v>
      </c>
      <c r="I9" s="34" t="n">
        <v>1311</v>
      </c>
      <c r="J9" s="38" t="n">
        <f aca="false">I9-H9</f>
        <v>-457</v>
      </c>
      <c r="K9" s="39" t="n">
        <f aca="false">'Sep 08'!$F9*'Sep 08'!$I9</f>
        <v>654582.003393665</v>
      </c>
      <c r="L9" s="40" t="n">
        <f aca="false">'Sep 08'!$K9/$K$2</f>
        <v>0.00926113574433968</v>
      </c>
      <c r="M9" s="41"/>
      <c r="N9" s="43"/>
    </row>
    <row r="10" s="42" customFormat="true" ht="25.5" hidden="false" customHeight="true" outlineLevel="0" collapsed="false">
      <c r="A10" s="34" t="s">
        <v>166</v>
      </c>
      <c r="B10" s="34" t="s">
        <v>167</v>
      </c>
      <c r="C10" s="34" t="s">
        <v>168</v>
      </c>
      <c r="D10" s="35" t="n">
        <v>0</v>
      </c>
      <c r="E10" s="36" t="n">
        <f aca="false">'Sep 08'!$D10*$C$6*$C$2</f>
        <v>0</v>
      </c>
      <c r="F10" s="36" t="n">
        <v>580.641009055628</v>
      </c>
      <c r="G10" s="37" t="n">
        <f aca="false">'Sep 08'!$E10/'Sep 08'!$F10</f>
        <v>0</v>
      </c>
      <c r="H10" s="34" t="n">
        <v>1546</v>
      </c>
      <c r="I10" s="34" t="n">
        <v>0</v>
      </c>
      <c r="J10" s="38" t="n">
        <f aca="false">I10-H10</f>
        <v>-1546</v>
      </c>
      <c r="K10" s="39" t="n">
        <f aca="false">'Sep 08'!$F10*'Sep 08'!$I10</f>
        <v>0</v>
      </c>
      <c r="L10" s="40" t="n">
        <f aca="false">'Sep 08'!$K10/$K$2</f>
        <v>0</v>
      </c>
      <c r="M10" s="41"/>
      <c r="N10" s="43"/>
    </row>
    <row r="11" s="42" customFormat="true" ht="12.75" hidden="false" customHeight="true" outlineLevel="0" collapsed="false">
      <c r="A11" s="34" t="s">
        <v>166</v>
      </c>
      <c r="B11" s="34" t="s">
        <v>138</v>
      </c>
      <c r="C11" s="34" t="s">
        <v>139</v>
      </c>
      <c r="D11" s="35" t="n">
        <v>0.009333</v>
      </c>
      <c r="E11" s="36" t="n">
        <f aca="false">'Sep 08'!$D11*$C$6*$C$2</f>
        <v>654650.392519795</v>
      </c>
      <c r="F11" s="36" t="n">
        <v>391.410286382233</v>
      </c>
      <c r="G11" s="37" t="n">
        <f aca="false">'Sep 08'!$E11/'Sep 08'!$F11</f>
        <v>1672.54263696201</v>
      </c>
      <c r="H11" s="34" t="n">
        <v>1711</v>
      </c>
      <c r="I11" s="34" t="n">
        <v>1673</v>
      </c>
      <c r="J11" s="38" t="n">
        <f aca="false">I11-H11</f>
        <v>-38</v>
      </c>
      <c r="K11" s="39" t="n">
        <f aca="false">'Sep 08'!$F11*'Sep 08'!$I11</f>
        <v>654829.409117476</v>
      </c>
      <c r="L11" s="40" t="n">
        <f aca="false">'Sep 08'!$K11/$K$2</f>
        <v>0.00926463608192955</v>
      </c>
      <c r="M11" s="41"/>
    </row>
    <row r="12" s="42" customFormat="true" ht="12.75" hidden="false" customHeight="true" outlineLevel="0" collapsed="false">
      <c r="A12" s="34" t="s">
        <v>166</v>
      </c>
      <c r="B12" s="34" t="s">
        <v>112</v>
      </c>
      <c r="C12" s="34" t="s">
        <v>113</v>
      </c>
      <c r="D12" s="35" t="n">
        <v>0.009333</v>
      </c>
      <c r="E12" s="36" t="n">
        <f aca="false">'Sep 08'!$D12*$C$6*$C$2</f>
        <v>654650.392519795</v>
      </c>
      <c r="F12" s="36" t="n">
        <v>79.9500088636767</v>
      </c>
      <c r="G12" s="37" t="n">
        <f aca="false">'Sep 08'!$E12/'Sep 08'!$F12</f>
        <v>8188.2466534312</v>
      </c>
      <c r="H12" s="34" t="n">
        <v>11282</v>
      </c>
      <c r="I12" s="34" t="n">
        <v>8188</v>
      </c>
      <c r="J12" s="38" t="n">
        <f aca="false">I12-H12</f>
        <v>-3094</v>
      </c>
      <c r="K12" s="39" t="n">
        <f aca="false">'Sep 08'!$F12*'Sep 08'!$I12</f>
        <v>654630.672575785</v>
      </c>
      <c r="L12" s="40" t="n">
        <f aca="false">'Sep 08'!$K12/$K$2</f>
        <v>0.00926182432407429</v>
      </c>
      <c r="M12" s="41"/>
    </row>
    <row r="13" s="44" customFormat="true" ht="12.75" hidden="false" customHeight="true" outlineLevel="0" collapsed="false">
      <c r="A13" s="34" t="s">
        <v>166</v>
      </c>
      <c r="B13" s="34" t="s">
        <v>169</v>
      </c>
      <c r="C13" s="34" t="s">
        <v>170</v>
      </c>
      <c r="D13" s="35" t="n">
        <v>0</v>
      </c>
      <c r="E13" s="36" t="n">
        <f aca="false">'Sep 08'!$D13*$C$6*$C$2</f>
        <v>0</v>
      </c>
      <c r="F13" s="36" t="n">
        <v>212.500121388687</v>
      </c>
      <c r="G13" s="37" t="n">
        <f aca="false">'Sep 08'!$E13/'Sep 08'!$F13</f>
        <v>0</v>
      </c>
      <c r="H13" s="34" t="n">
        <v>4119</v>
      </c>
      <c r="I13" s="34" t="n">
        <v>0</v>
      </c>
      <c r="J13" s="38" t="n">
        <f aca="false">I13-H13</f>
        <v>-4119</v>
      </c>
      <c r="K13" s="39" t="n">
        <f aca="false">'Sep 08'!$F13*'Sep 08'!$I13</f>
        <v>0</v>
      </c>
      <c r="L13" s="40" t="n">
        <f aca="false">'Sep 08'!$K13/$K$2</f>
        <v>0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118</v>
      </c>
      <c r="C14" s="34" t="s">
        <v>119</v>
      </c>
      <c r="D14" s="35" t="n">
        <v>0.009333</v>
      </c>
      <c r="E14" s="36" t="n">
        <f aca="false">'Sep 08'!$D14*$C$6*$C$2</f>
        <v>654650.392519795</v>
      </c>
      <c r="F14" s="36" t="n">
        <v>215.489871708305</v>
      </c>
      <c r="G14" s="37" t="n">
        <f aca="false">'Sep 08'!$E14/'Sep 08'!$F14</f>
        <v>3037.9636283136</v>
      </c>
      <c r="H14" s="34" t="n">
        <v>2962</v>
      </c>
      <c r="I14" s="34" t="n">
        <v>3038</v>
      </c>
      <c r="J14" s="38" t="n">
        <f aca="false">I14-H14</f>
        <v>76</v>
      </c>
      <c r="K14" s="39" t="n">
        <f aca="false">'Sep 08'!$F14*'Sep 08'!$I14</f>
        <v>654658.230249831</v>
      </c>
      <c r="L14" s="40" t="n">
        <f aca="false">'Sep 08'!$K14/$K$2</f>
        <v>0.00926221421465914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171</v>
      </c>
      <c r="C15" s="34" t="s">
        <v>172</v>
      </c>
      <c r="D15" s="35" t="n">
        <v>0</v>
      </c>
      <c r="E15" s="36" t="n">
        <f aca="false">'Sep 08'!$D15*$C$6*$C$2</f>
        <v>0</v>
      </c>
      <c r="F15" s="36" t="n">
        <v>62.2999707345625</v>
      </c>
      <c r="G15" s="37" t="n">
        <f aca="false">'Sep 08'!$E15/'Sep 08'!$F15</f>
        <v>0</v>
      </c>
      <c r="H15" s="34" t="n">
        <v>6834</v>
      </c>
      <c r="I15" s="34" t="n">
        <v>0</v>
      </c>
      <c r="J15" s="38" t="n">
        <f aca="false">I15-H15</f>
        <v>-6834</v>
      </c>
      <c r="K15" s="39" t="n">
        <f aca="false">'Sep 08'!$F15*'Sep 08'!$I15</f>
        <v>0</v>
      </c>
      <c r="L15" s="40" t="n">
        <f aca="false">'Sep 08'!$K15/$K$2</f>
        <v>0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121</v>
      </c>
      <c r="C16" s="34" t="s">
        <v>122</v>
      </c>
      <c r="D16" s="35" t="n">
        <v>0.009333</v>
      </c>
      <c r="E16" s="36" t="n">
        <f aca="false">'Sep 08'!$D16*$C$6*$C$2</f>
        <v>654650.392519795</v>
      </c>
      <c r="F16" s="36" t="n">
        <v>370</v>
      </c>
      <c r="G16" s="37" t="n">
        <f aca="false">'Sep 08'!$E16/'Sep 08'!$F16</f>
        <v>1769.32538518864</v>
      </c>
      <c r="H16" s="34" t="n">
        <v>1795</v>
      </c>
      <c r="I16" s="34" t="n">
        <v>1769</v>
      </c>
      <c r="J16" s="38" t="n">
        <f aca="false">I16-H16</f>
        <v>-26</v>
      </c>
      <c r="K16" s="39" t="n">
        <f aca="false">'Sep 08'!$F16*'Sep 08'!$I16</f>
        <v>654530</v>
      </c>
      <c r="L16" s="40" t="n">
        <f aca="false">'Sep 08'!$K16/$K$2</f>
        <v>0.00926039999162206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109</v>
      </c>
      <c r="C17" s="34" t="s">
        <v>110</v>
      </c>
      <c r="D17" s="35" t="n">
        <v>0.009333</v>
      </c>
      <c r="E17" s="36" t="n">
        <f aca="false">'Sep 08'!$D17*$C$6*$C$2</f>
        <v>654650.392519795</v>
      </c>
      <c r="F17" s="36" t="n">
        <v>3250</v>
      </c>
      <c r="G17" s="37" t="n">
        <f aca="false">'Sep 08'!$E17/'Sep 08'!$F17</f>
        <v>201.430890006091</v>
      </c>
      <c r="H17" s="34" t="n">
        <v>265</v>
      </c>
      <c r="I17" s="34" t="n">
        <v>201</v>
      </c>
      <c r="J17" s="38" t="n">
        <f aca="false">I17-H17</f>
        <v>-64</v>
      </c>
      <c r="K17" s="39" t="n">
        <f aca="false">'Sep 08'!$F17*'Sep 08'!$I17</f>
        <v>653250</v>
      </c>
      <c r="L17" s="40" t="n">
        <f aca="false">'Sep 08'!$K17/$K$2</f>
        <v>0.00924229033738272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96</v>
      </c>
      <c r="C18" s="34" t="s">
        <v>97</v>
      </c>
      <c r="D18" s="35" t="n">
        <v>0.009333</v>
      </c>
      <c r="E18" s="36" t="n">
        <f aca="false">'Sep 08'!$D18*$C$6*$C$2</f>
        <v>654650.392519795</v>
      </c>
      <c r="F18" s="36" t="n">
        <v>191.56993404594</v>
      </c>
      <c r="G18" s="37" t="n">
        <f aca="false">'Sep 08'!$E18/'Sep 08'!$F18</f>
        <v>3417.29194500221</v>
      </c>
      <c r="H18" s="34" t="n">
        <v>4397</v>
      </c>
      <c r="I18" s="34" t="n">
        <v>3417</v>
      </c>
      <c r="J18" s="38" t="n">
        <f aca="false">I18-H18</f>
        <v>-980</v>
      </c>
      <c r="K18" s="39" t="n">
        <f aca="false">'Sep 08'!$F18*'Sep 08'!$I18</f>
        <v>654594.464634977</v>
      </c>
      <c r="L18" s="40" t="n">
        <f aca="false">'Sep 08'!$K18/$K$2</f>
        <v>0.00926131204806745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124</v>
      </c>
      <c r="C19" s="34" t="s">
        <v>125</v>
      </c>
      <c r="D19" s="35" t="n">
        <v>0.009333</v>
      </c>
      <c r="E19" s="36" t="n">
        <f aca="false">'Sep 08'!$D19*$C$6*$C$2</f>
        <v>654650.392519795</v>
      </c>
      <c r="F19" s="36" t="n">
        <v>263.659880239521</v>
      </c>
      <c r="G19" s="37" t="n">
        <f aca="false">'Sep 08'!$E19/'Sep 08'!$F19</f>
        <v>2482.935181208</v>
      </c>
      <c r="H19" s="34" t="n">
        <v>3340</v>
      </c>
      <c r="I19" s="34" t="n">
        <v>2483</v>
      </c>
      <c r="J19" s="38" t="n">
        <f aca="false">I19-H19</f>
        <v>-857</v>
      </c>
      <c r="K19" s="39" t="n">
        <f aca="false">'Sep 08'!$F19*'Sep 08'!$I19</f>
        <v>654667.482634731</v>
      </c>
      <c r="L19" s="40" t="n">
        <f aca="false">'Sep 08'!$K19/$K$2</f>
        <v>0.00926234511894932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173</v>
      </c>
      <c r="C20" s="34" t="s">
        <v>174</v>
      </c>
      <c r="D20" s="35" t="n">
        <v>0</v>
      </c>
      <c r="E20" s="36" t="n">
        <f aca="false">'Sep 08'!$D20*$C$6*$C$2</f>
        <v>0</v>
      </c>
      <c r="F20" s="36" t="n">
        <v>275.779973649539</v>
      </c>
      <c r="G20" s="37" t="n">
        <f aca="false">'Sep 08'!$E20/'Sep 08'!$F20</f>
        <v>0</v>
      </c>
      <c r="H20" s="34" t="n">
        <v>1518</v>
      </c>
      <c r="I20" s="34" t="n">
        <v>0</v>
      </c>
      <c r="J20" s="38" t="n">
        <f aca="false">I20-H20</f>
        <v>-1518</v>
      </c>
      <c r="K20" s="39" t="n">
        <f aca="false">'Sep 08'!$F20*'Sep 08'!$I20</f>
        <v>0</v>
      </c>
      <c r="L20" s="40" t="n">
        <f aca="false">'Sep 08'!$K20/$K$2</f>
        <v>0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175</v>
      </c>
      <c r="C21" s="34" t="s">
        <v>176</v>
      </c>
      <c r="D21" s="35" t="n">
        <v>0</v>
      </c>
      <c r="E21" s="36" t="n">
        <f aca="false">'Sep 08'!$D21*$C$6*$C$2</f>
        <v>0</v>
      </c>
      <c r="F21" s="36" t="n">
        <v>218.199902248289</v>
      </c>
      <c r="G21" s="37" t="n">
        <f aca="false">'Sep 08'!$E21/'Sep 08'!$F21</f>
        <v>0</v>
      </c>
      <c r="H21" s="34" t="n">
        <v>4092</v>
      </c>
      <c r="I21" s="34" t="n">
        <v>0</v>
      </c>
      <c r="J21" s="38" t="n">
        <f aca="false">I21-H21</f>
        <v>-4092</v>
      </c>
      <c r="K21" s="39" t="n">
        <f aca="false">'Sep 08'!$F21*'Sep 08'!$I21</f>
        <v>0</v>
      </c>
      <c r="L21" s="40" t="n">
        <f aca="false">'Sep 08'!$K21/$K$2</f>
        <v>0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0.009333</v>
      </c>
      <c r="E22" s="36" t="n">
        <f aca="false">'Sep 08'!$D22*$C$6*$C$2</f>
        <v>654650.392519795</v>
      </c>
      <c r="F22" s="36" t="n">
        <v>81.6400436641499</v>
      </c>
      <c r="G22" s="37" t="n">
        <f aca="false">'Sep 08'!$E22/'Sep 08'!$F22</f>
        <v>8018.7413325364</v>
      </c>
      <c r="H22" s="34" t="n">
        <v>10993</v>
      </c>
      <c r="I22" s="34" t="n">
        <v>8019</v>
      </c>
      <c r="J22" s="38" t="n">
        <f aca="false">I22-H22</f>
        <v>-2974</v>
      </c>
      <c r="K22" s="39" t="n">
        <f aca="false">'Sep 08'!$F22*'Sep 08'!$I22</f>
        <v>654671.510142818</v>
      </c>
      <c r="L22" s="40" t="n">
        <f aca="false">'Sep 08'!$K22/$K$2</f>
        <v>0.00926240210080784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177</v>
      </c>
      <c r="C23" s="34" t="s">
        <v>178</v>
      </c>
      <c r="D23" s="35" t="n">
        <v>0</v>
      </c>
      <c r="E23" s="36" t="n">
        <f aca="false">'Sep 08'!$D23*$C$6*$C$2</f>
        <v>0</v>
      </c>
      <c r="F23" s="36" t="n">
        <v>52.3199737970462</v>
      </c>
      <c r="G23" s="37" t="n">
        <f aca="false">'Sep 08'!$E23/'Sep 08'!$F23</f>
        <v>0</v>
      </c>
      <c r="H23" s="34" t="n">
        <v>16792</v>
      </c>
      <c r="I23" s="34" t="n">
        <v>0</v>
      </c>
      <c r="J23" s="38" t="n">
        <f aca="false">I23-H23</f>
        <v>-16792</v>
      </c>
      <c r="K23" s="39" t="n">
        <f aca="false">'Sep 08'!$F23*'Sep 08'!$I23</f>
        <v>0</v>
      </c>
      <c r="L23" s="40" t="n">
        <f aca="false">'Sep 08'!$K23/$K$2</f>
        <v>0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179</v>
      </c>
      <c r="C24" s="34" t="s">
        <v>180</v>
      </c>
      <c r="D24" s="35" t="n">
        <v>0.009333</v>
      </c>
      <c r="E24" s="36" t="n">
        <f aca="false">'Sep 08'!$D24*$C$6*$C$2</f>
        <v>654650.392519795</v>
      </c>
      <c r="F24" s="36" t="n">
        <v>120.00997439008</v>
      </c>
      <c r="G24" s="37" t="n">
        <f aca="false">'Sep 08'!$E24/'Sep 08'!$F24</f>
        <v>5454.96652129866</v>
      </c>
      <c r="H24" s="34" t="n">
        <v>7419</v>
      </c>
      <c r="I24" s="34" t="n">
        <v>5455</v>
      </c>
      <c r="J24" s="38" t="n">
        <f aca="false">I24-H24</f>
        <v>-1964</v>
      </c>
      <c r="K24" s="39" t="n">
        <f aca="false">'Sep 08'!$F24*'Sep 08'!$I24</f>
        <v>654654.410297886</v>
      </c>
      <c r="L24" s="40" t="n">
        <f aca="false">'Sep 08'!$K24/$K$2</f>
        <v>0.00926216016933967</v>
      </c>
      <c r="M24" s="34"/>
    </row>
    <row r="25" s="44" customFormat="true" ht="12.75" hidden="false" customHeight="true" outlineLevel="0" collapsed="false">
      <c r="A25" s="34" t="s">
        <v>166</v>
      </c>
      <c r="B25" s="34" t="s">
        <v>209</v>
      </c>
      <c r="C25" s="34" t="s">
        <v>210</v>
      </c>
      <c r="D25" s="35" t="n">
        <v>0.004667</v>
      </c>
      <c r="E25" s="36" t="n">
        <f aca="false">'Sep 08'!$D25*$C$6*$C$2</f>
        <v>327360.268069205</v>
      </c>
      <c r="F25" s="36" t="n">
        <v>16.05</v>
      </c>
      <c r="G25" s="37" t="n">
        <f aca="false">'Sep 08'!$E25/'Sep 08'!$F25</f>
        <v>20396.2783843741</v>
      </c>
      <c r="H25" s="34" t="n">
        <v>0</v>
      </c>
      <c r="I25" s="34" t="n">
        <v>20396</v>
      </c>
      <c r="J25" s="38" t="n">
        <f aca="false">I25-H25</f>
        <v>20396</v>
      </c>
      <c r="K25" s="39" t="n">
        <f aca="false">'Sep 08'!$F25*'Sep 08'!$I25</f>
        <v>327355.8</v>
      </c>
      <c r="L25" s="40" t="n">
        <f aca="false">'Sep 08'!$K25/$K$2</f>
        <v>0.00463148464940864</v>
      </c>
      <c r="M25" s="34"/>
    </row>
    <row r="26" s="44" customFormat="true" ht="12.75" hidden="false" customHeight="true" outlineLevel="0" collapsed="false">
      <c r="A26" s="34" t="s">
        <v>166</v>
      </c>
      <c r="B26" s="34" t="s">
        <v>115</v>
      </c>
      <c r="C26" s="34" t="s">
        <v>116</v>
      </c>
      <c r="D26" s="35" t="n">
        <v>0.009333</v>
      </c>
      <c r="E26" s="36" t="n">
        <f aca="false">'Sep 08'!$D26*$C$6*$C$2</f>
        <v>654650.392519795</v>
      </c>
      <c r="F26" s="36" t="n">
        <v>1074.1</v>
      </c>
      <c r="G26" s="37" t="n">
        <f aca="false">'Sep 08'!$E26/'Sep 08'!$F26</f>
        <v>609.487377823104</v>
      </c>
      <c r="H26" s="34" t="n">
        <v>0</v>
      </c>
      <c r="I26" s="34" t="n">
        <v>609</v>
      </c>
      <c r="J26" s="38" t="n">
        <f aca="false">I26-H26</f>
        <v>609</v>
      </c>
      <c r="K26" s="39" t="n">
        <f aca="false">'Sep 08'!$F26*'Sep 08'!$I26</f>
        <v>654126.9</v>
      </c>
      <c r="L26" s="40" t="n">
        <f aca="false">'Sep 08'!$K26/$K$2</f>
        <v>0.00925469686535341</v>
      </c>
      <c r="M26" s="34"/>
    </row>
    <row r="27" s="44" customFormat="true" ht="12.75" hidden="false" customHeight="true" outlineLevel="0" collapsed="false">
      <c r="A27" s="34" t="s">
        <v>166</v>
      </c>
      <c r="B27" s="34" t="s">
        <v>211</v>
      </c>
      <c r="C27" s="34" t="s">
        <v>212</v>
      </c>
      <c r="D27" s="35" t="n">
        <v>0.009333</v>
      </c>
      <c r="E27" s="36" t="n">
        <f aca="false">'Sep 08'!$D27*$C$6*$C$2</f>
        <v>654650.392519795</v>
      </c>
      <c r="F27" s="36" t="n">
        <v>1313.73</v>
      </c>
      <c r="G27" s="37" t="n">
        <f aca="false">'Sep 08'!$E27/'Sep 08'!$F27</f>
        <v>498.314259794475</v>
      </c>
      <c r="H27" s="34" t="n">
        <v>0</v>
      </c>
      <c r="I27" s="34" t="n">
        <v>498</v>
      </c>
      <c r="J27" s="38" t="n">
        <f aca="false">I27-H27</f>
        <v>498</v>
      </c>
      <c r="K27" s="39" t="n">
        <f aca="false">'Sep 08'!$F27*'Sep 08'!$I27</f>
        <v>654237.54</v>
      </c>
      <c r="L27" s="40" t="n">
        <f aca="false">'Sep 08'!$K27/$K$2</f>
        <v>0.00925626221859172</v>
      </c>
      <c r="M27" s="34"/>
    </row>
    <row r="28" s="44" customFormat="true" ht="12.75" hidden="false" customHeight="true" outlineLevel="0" collapsed="false">
      <c r="A28" s="34" t="s">
        <v>166</v>
      </c>
      <c r="B28" s="34" t="s">
        <v>100</v>
      </c>
      <c r="C28" s="34" t="s">
        <v>107</v>
      </c>
      <c r="D28" s="35" t="n">
        <v>0.009333</v>
      </c>
      <c r="E28" s="36" t="n">
        <f aca="false">'Sep 08'!$D28*$C$6*$C$2</f>
        <v>654650.392519795</v>
      </c>
      <c r="F28" s="36" t="n">
        <v>160.78</v>
      </c>
      <c r="G28" s="37" t="n">
        <f aca="false">'Sep 08'!$E28/'Sep 08'!$F28</f>
        <v>4071.71534096153</v>
      </c>
      <c r="H28" s="34" t="n">
        <v>0</v>
      </c>
      <c r="I28" s="34" t="n">
        <v>4072</v>
      </c>
      <c r="J28" s="38" t="n">
        <f aca="false">I28-H28</f>
        <v>4072</v>
      </c>
      <c r="K28" s="39" t="n">
        <f aca="false">'Sep 08'!$F28*'Sep 08'!$I28</f>
        <v>654696.16</v>
      </c>
      <c r="L28" s="40" t="n">
        <f aca="false">'Sep 08'!$K28/$K$2</f>
        <v>0.00926275085111301</v>
      </c>
      <c r="M28" s="34"/>
    </row>
    <row r="29" s="44" customFormat="true" ht="12.75" hidden="false" customHeight="true" outlineLevel="0" collapsed="false">
      <c r="A29" s="34" t="s">
        <v>166</v>
      </c>
      <c r="B29" s="34" t="s">
        <v>106</v>
      </c>
      <c r="C29" s="34" t="s">
        <v>101</v>
      </c>
      <c r="D29" s="35" t="n">
        <v>0.009333</v>
      </c>
      <c r="E29" s="36" t="n">
        <f aca="false">'Sep 08'!$D29*$C$6*$C$2</f>
        <v>654650.392519795</v>
      </c>
      <c r="F29" s="36" t="n">
        <v>227.52</v>
      </c>
      <c r="G29" s="37" t="n">
        <f aca="false">'Sep 08'!$E29/'Sep 08'!$F29</f>
        <v>2877.33119075156</v>
      </c>
      <c r="H29" s="34" t="n">
        <v>0</v>
      </c>
      <c r="I29" s="34" t="n">
        <v>2877</v>
      </c>
      <c r="J29" s="38" t="n">
        <f aca="false">I29-H29</f>
        <v>2877</v>
      </c>
      <c r="K29" s="39" t="n">
        <f aca="false">'Sep 08'!$F29*'Sep 08'!$I29</f>
        <v>654575.04</v>
      </c>
      <c r="L29" s="40" t="n">
        <f aca="false">'Sep 08'!$K29/$K$2</f>
        <v>0.00926103722508061</v>
      </c>
      <c r="M29" s="34"/>
    </row>
    <row r="30" s="44" customFormat="true" ht="12.75" hidden="false" customHeight="true" outlineLevel="0" collapsed="false">
      <c r="A30" s="34" t="s">
        <v>166</v>
      </c>
      <c r="B30" s="34" t="s">
        <v>213</v>
      </c>
      <c r="C30" s="34" t="s">
        <v>214</v>
      </c>
      <c r="D30" s="35" t="n">
        <v>0.004667</v>
      </c>
      <c r="E30" s="36" t="n">
        <f aca="false">'Sep 08'!$D30*$C$6*$C$2</f>
        <v>327360.268069205</v>
      </c>
      <c r="F30" s="36" t="n">
        <v>35.47</v>
      </c>
      <c r="G30" s="37" t="n">
        <f aca="false">'Sep 08'!$E30/'Sep 08'!$F30</f>
        <v>9229.2153388555</v>
      </c>
      <c r="H30" s="34" t="n">
        <v>0</v>
      </c>
      <c r="I30" s="34" t="n">
        <v>9229</v>
      </c>
      <c r="J30" s="38" t="n">
        <f aca="false">I30-H30</f>
        <v>9229</v>
      </c>
      <c r="K30" s="39" t="n">
        <f aca="false">'Sep 08'!$F30*'Sep 08'!$I30</f>
        <v>327352.63</v>
      </c>
      <c r="L30" s="40" t="n">
        <f aca="false">'Sep 08'!$K30/$K$2</f>
        <v>0.00463143979971806</v>
      </c>
      <c r="M30" s="34"/>
    </row>
    <row r="31" s="44" customFormat="true" ht="12.75" hidden="false" customHeight="true" outlineLevel="0" collapsed="false">
      <c r="A31" s="34"/>
      <c r="B31" s="34"/>
      <c r="C31" s="34"/>
      <c r="D31" s="35"/>
      <c r="E31" s="36"/>
      <c r="F31" s="36"/>
      <c r="G31" s="37"/>
      <c r="H31" s="34"/>
      <c r="I31" s="34"/>
      <c r="J31" s="45"/>
      <c r="K31" s="36"/>
      <c r="L31" s="46"/>
      <c r="M31" s="34"/>
    </row>
    <row r="32" s="53" customFormat="true" ht="12.75" hidden="false" customHeight="true" outlineLevel="0" collapsed="false">
      <c r="A32" s="47" t="s">
        <v>181</v>
      </c>
      <c r="B32" s="47"/>
      <c r="C32" s="47"/>
      <c r="D32" s="48" t="n">
        <f aca="false">SUM(D9:D31)</f>
        <v>0.139996</v>
      </c>
      <c r="E32" s="49" t="n">
        <f aca="false">'Sep 08'!$D32*$C$6*$C$2</f>
        <v>9819826.03141555</v>
      </c>
      <c r="F32" s="50"/>
      <c r="G32" s="50"/>
      <c r="H32" s="47"/>
      <c r="I32" s="47"/>
      <c r="J32" s="51"/>
      <c r="K32" s="49" t="n">
        <f aca="false">SUM(K9:K31)</f>
        <v>9817412.25304717</v>
      </c>
      <c r="L32" s="52" t="n">
        <f aca="false">'Sep 08'!$K32/$K$2</f>
        <v>0.138898391740437</v>
      </c>
      <c r="M32" s="47"/>
    </row>
    <row r="33" s="44" customFormat="true" ht="12.75" hidden="false" customHeight="true" outlineLevel="0" collapsed="false">
      <c r="A33" s="34"/>
      <c r="B33" s="34"/>
      <c r="C33" s="34"/>
      <c r="D33" s="35"/>
      <c r="E33" s="36"/>
      <c r="F33" s="36"/>
      <c r="G33" s="37"/>
      <c r="H33" s="34"/>
      <c r="I33" s="34"/>
      <c r="J33" s="45"/>
      <c r="K33" s="36"/>
      <c r="L33" s="40"/>
      <c r="M33" s="34"/>
    </row>
    <row r="34" s="42" customFormat="true" ht="12.75" hidden="false" customHeight="true" outlineLevel="0" collapsed="false">
      <c r="A34" s="54"/>
      <c r="B34" s="47" t="s">
        <v>127</v>
      </c>
      <c r="C34" s="54" t="s">
        <v>128</v>
      </c>
      <c r="D34" s="55" t="n">
        <v>0.025</v>
      </c>
      <c r="E34" s="56" t="n">
        <f aca="false">'Sep 08'!$D34*$C$6*$C$2</f>
        <v>1753590.4653375</v>
      </c>
      <c r="F34" s="50" t="n">
        <v>18.45</v>
      </c>
      <c r="G34" s="57" t="n">
        <f aca="false">'Sep 08'!$E34/'Sep 08'!$F34</f>
        <v>95045.5536768293</v>
      </c>
      <c r="H34" s="54" t="n">
        <v>123312</v>
      </c>
      <c r="I34" s="54" t="n">
        <v>95046</v>
      </c>
      <c r="J34" s="58" t="n">
        <f aca="false">I34-H34</f>
        <v>-28266</v>
      </c>
      <c r="K34" s="59" t="n">
        <f aca="false">'Sep 08'!$F34*'Sep 08'!$I34</f>
        <v>1753598.7</v>
      </c>
      <c r="L34" s="52" t="n">
        <f aca="false">'Sep 08'!$K34/$K$2</f>
        <v>0.0248102079152804</v>
      </c>
      <c r="M34" s="47"/>
      <c r="O34" s="43"/>
    </row>
    <row r="35" s="42" customFormat="true" ht="12.75" hidden="false" customHeight="true" outlineLevel="0" collapsed="false">
      <c r="A35" s="34"/>
      <c r="B35" s="34"/>
      <c r="C35" s="34"/>
      <c r="D35" s="35"/>
      <c r="E35" s="36"/>
      <c r="F35" s="36"/>
      <c r="G35" s="37"/>
      <c r="H35" s="34"/>
      <c r="I35" s="34"/>
      <c r="J35" s="45"/>
      <c r="K35" s="39"/>
      <c r="L35" s="40"/>
      <c r="M35" s="34"/>
      <c r="O35" s="43"/>
    </row>
    <row r="36" customFormat="false" ht="26.25" hidden="false" customHeight="false" outlineLevel="0" collapsed="false">
      <c r="A36" s="34" t="s">
        <v>182</v>
      </c>
      <c r="B36" s="60" t="s">
        <v>80</v>
      </c>
      <c r="C36" s="61" t="s">
        <v>81</v>
      </c>
      <c r="D36" s="35" t="n">
        <v>0.032</v>
      </c>
      <c r="E36" s="36" t="n">
        <f aca="false">'Sep 08'!$D36*$C$6*$C$2</f>
        <v>2244595.795632</v>
      </c>
      <c r="F36" s="36" t="n">
        <v>159244.277777778</v>
      </c>
      <c r="G36" s="37" t="n">
        <f aca="false">'Sep 08'!$E36/'Sep 08'!$F36</f>
        <v>14.0952995420299</v>
      </c>
      <c r="H36" s="34" t="n">
        <v>18</v>
      </c>
      <c r="I36" s="34" t="n">
        <v>14</v>
      </c>
      <c r="J36" s="38" t="n">
        <f aca="false">I36-H36</f>
        <v>-4</v>
      </c>
      <c r="K36" s="39" t="n">
        <f aca="false">'Sep 08'!$F36*'Sep 08'!$I36</f>
        <v>2229419.88888889</v>
      </c>
      <c r="L36" s="40" t="n">
        <f aca="false">'Sep 08'!$K36/$K$2</f>
        <v>0.0315422057360071</v>
      </c>
      <c r="M36" s="62"/>
    </row>
    <row r="37" customFormat="false" ht="26.25" hidden="false" customHeight="false" outlineLevel="0" collapsed="false">
      <c r="A37" s="34" t="s">
        <v>182</v>
      </c>
      <c r="B37" s="60" t="s">
        <v>93</v>
      </c>
      <c r="C37" s="61" t="s">
        <v>94</v>
      </c>
      <c r="D37" s="35" t="n">
        <v>0.032</v>
      </c>
      <c r="E37" s="36" t="n">
        <f aca="false">'Sep 08'!$D37*$C$6*$C$2</f>
        <v>2244595.795632</v>
      </c>
      <c r="F37" s="36" t="n">
        <v>220261.307692308</v>
      </c>
      <c r="G37" s="37" t="n">
        <f aca="false">'Sep 08'!$E37/'Sep 08'!$F37</f>
        <v>10.1906041471776</v>
      </c>
      <c r="H37" s="34" t="n">
        <v>13</v>
      </c>
      <c r="I37" s="34" t="n">
        <v>10</v>
      </c>
      <c r="J37" s="38" t="n">
        <f aca="false">I37-H37</f>
        <v>-3</v>
      </c>
      <c r="K37" s="39" t="n">
        <f aca="false">'Sep 08'!$F37*'Sep 08'!$I37</f>
        <v>2202613.07692308</v>
      </c>
      <c r="L37" s="40" t="n">
        <f aca="false">'Sep 08'!$K37/$K$2</f>
        <v>0.0311629384735385</v>
      </c>
      <c r="M37" s="62"/>
    </row>
    <row r="38" customFormat="false" ht="26.25" hidden="false" customHeight="false" outlineLevel="0" collapsed="false">
      <c r="A38" s="34" t="s">
        <v>182</v>
      </c>
      <c r="B38" s="60" t="s">
        <v>90</v>
      </c>
      <c r="C38" s="61" t="s">
        <v>91</v>
      </c>
      <c r="D38" s="35" t="n">
        <v>0.032</v>
      </c>
      <c r="E38" s="36" t="n">
        <f aca="false">'Sep 08'!$D38*$C$6*$C$2</f>
        <v>2244595.795632</v>
      </c>
      <c r="F38" s="36" t="n">
        <v>175500</v>
      </c>
      <c r="G38" s="37" t="n">
        <f aca="false">'Sep 08'!$E38/'Sep 08'!$F38</f>
        <v>12.7897196332308</v>
      </c>
      <c r="H38" s="34" t="n">
        <v>16</v>
      </c>
      <c r="I38" s="34" t="n">
        <v>13</v>
      </c>
      <c r="J38" s="38" t="n">
        <f aca="false">I38-H38</f>
        <v>-3</v>
      </c>
      <c r="K38" s="39" t="n">
        <f aca="false">'Sep 08'!$F38*'Sep 08'!$I38</f>
        <v>2281500</v>
      </c>
      <c r="L38" s="40" t="n">
        <f aca="false">'Sep 08'!$K38/$K$2</f>
        <v>0.0322790438648889</v>
      </c>
      <c r="M38" s="62"/>
    </row>
    <row r="39" customFormat="false" ht="26.25" hidden="false" customHeight="false" outlineLevel="0" collapsed="false">
      <c r="A39" s="34" t="s">
        <v>182</v>
      </c>
      <c r="B39" s="60" t="s">
        <v>68</v>
      </c>
      <c r="C39" s="61" t="s">
        <v>69</v>
      </c>
      <c r="D39" s="35" t="n">
        <v>0.032</v>
      </c>
      <c r="E39" s="36" t="n">
        <f aca="false">'Sep 08'!$D39*$C$6*$C$2</f>
        <v>2244595.795632</v>
      </c>
      <c r="F39" s="36" t="n">
        <v>125899.739130435</v>
      </c>
      <c r="G39" s="37" t="n">
        <f aca="false">'Sep 08'!$E39/'Sep 08'!$F39</f>
        <v>17.8284388127806</v>
      </c>
      <c r="H39" s="34" t="n">
        <v>23</v>
      </c>
      <c r="I39" s="34" t="n">
        <v>18</v>
      </c>
      <c r="J39" s="38" t="n">
        <f aca="false">I39-H39</f>
        <v>-5</v>
      </c>
      <c r="K39" s="39" t="n">
        <f aca="false">'Sep 08'!$F39*'Sep 08'!$I39</f>
        <v>2266195.30434783</v>
      </c>
      <c r="L39" s="40" t="n">
        <f aca="false">'Sep 08'!$K39/$K$2</f>
        <v>0.0320625104691864</v>
      </c>
      <c r="M39" s="62"/>
    </row>
    <row r="40" customFormat="false" ht="26.25" hidden="false" customHeight="false" outlineLevel="0" collapsed="false">
      <c r="A40" s="34" t="s">
        <v>182</v>
      </c>
      <c r="B40" s="60" t="s">
        <v>83</v>
      </c>
      <c r="C40" s="61" t="s">
        <v>84</v>
      </c>
      <c r="D40" s="35" t="n">
        <v>0.032</v>
      </c>
      <c r="E40" s="36" t="n">
        <f aca="false">'Sep 08'!$D40*$C$6*$C$2</f>
        <v>2244595.795632</v>
      </c>
      <c r="F40" s="36" t="n">
        <v>139152.476190476</v>
      </c>
      <c r="G40" s="37" t="n">
        <f aca="false">'Sep 08'!$E40/'Sep 08'!$F40</f>
        <v>16.1304768487162</v>
      </c>
      <c r="H40" s="34" t="n">
        <v>21</v>
      </c>
      <c r="I40" s="34" t="n">
        <v>16</v>
      </c>
      <c r="J40" s="38" t="n">
        <f aca="false">I40-H40</f>
        <v>-5</v>
      </c>
      <c r="K40" s="39" t="n">
        <f aca="false">'Sep 08'!$F40*'Sep 08'!$I40</f>
        <v>2226439.61904762</v>
      </c>
      <c r="L40" s="40" t="n">
        <f aca="false">'Sep 08'!$K40/$K$2</f>
        <v>0.0315000403794716</v>
      </c>
      <c r="M40" s="62"/>
    </row>
    <row r="41" customFormat="false" ht="26.25" hidden="false" customHeight="false" outlineLevel="0" collapsed="false">
      <c r="A41" s="34" t="s">
        <v>182</v>
      </c>
      <c r="B41" s="60" t="s">
        <v>60</v>
      </c>
      <c r="C41" s="61" t="s">
        <v>61</v>
      </c>
      <c r="D41" s="35" t="n">
        <v>0.032</v>
      </c>
      <c r="E41" s="36" t="n">
        <f aca="false">'Sep 08'!$D41*$C$6*$C$2</f>
        <v>2244595.795632</v>
      </c>
      <c r="F41" s="36" t="n">
        <v>220901.153846154</v>
      </c>
      <c r="G41" s="37" t="n">
        <f aca="false">'Sep 08'!$E41/'Sep 08'!$F41</f>
        <v>10.161086787239</v>
      </c>
      <c r="H41" s="34" t="n">
        <v>13</v>
      </c>
      <c r="I41" s="34" t="n">
        <v>10</v>
      </c>
      <c r="J41" s="38" t="n">
        <f aca="false">I41-H41</f>
        <v>-3</v>
      </c>
      <c r="K41" s="39" t="n">
        <f aca="false">'Sep 08'!$F41*'Sep 08'!$I41</f>
        <v>2209011.53846154</v>
      </c>
      <c r="L41" s="40" t="n">
        <f aca="false">'Sep 08'!$K41/$K$2</f>
        <v>0.0312534649783238</v>
      </c>
      <c r="M41" s="62"/>
    </row>
    <row r="42" s="42" customFormat="true" ht="25.5" hidden="false" customHeight="true" outlineLevel="0" collapsed="false">
      <c r="A42" s="34" t="s">
        <v>183</v>
      </c>
      <c r="B42" s="34" t="s">
        <v>184</v>
      </c>
      <c r="C42" s="34" t="s">
        <v>28</v>
      </c>
      <c r="D42" s="35" t="n">
        <v>0.032</v>
      </c>
      <c r="E42" s="36" t="n">
        <f aca="false">'Sep 08'!$D42*$C$6*$C$2</f>
        <v>2244595.795632</v>
      </c>
      <c r="F42" s="36" t="n">
        <v>94024.1612903226</v>
      </c>
      <c r="G42" s="37" t="n">
        <f aca="false">'Sep 08'!$E42/'Sep 08'!$F42</f>
        <v>23.8725425978676</v>
      </c>
      <c r="H42" s="34" t="n">
        <v>31</v>
      </c>
      <c r="I42" s="34" t="n">
        <v>24</v>
      </c>
      <c r="J42" s="38" t="n">
        <f aca="false">I42-H42</f>
        <v>-7</v>
      </c>
      <c r="K42" s="39" t="n">
        <f aca="false">'Sep 08'!$F42*'Sep 08'!$I42</f>
        <v>2256579.87096774</v>
      </c>
      <c r="L42" s="40" t="n">
        <f aca="false">'Sep 08'!$K42/$K$2</f>
        <v>0.0319264697083467</v>
      </c>
      <c r="M42" s="41"/>
      <c r="O42" s="43"/>
    </row>
    <row r="43" s="42" customFormat="true" ht="25.5" hidden="false" customHeight="true" outlineLevel="0" collapsed="false">
      <c r="A43" s="34" t="s">
        <v>183</v>
      </c>
      <c r="B43" s="34" t="s">
        <v>52</v>
      </c>
      <c r="C43" s="34" t="s">
        <v>53</v>
      </c>
      <c r="D43" s="35" t="n">
        <v>0.032</v>
      </c>
      <c r="E43" s="36" t="n">
        <f aca="false">'Sep 08'!$D43*$C$6*$C$2</f>
        <v>2244595.795632</v>
      </c>
      <c r="F43" s="36" t="n">
        <v>115484.68</v>
      </c>
      <c r="G43" s="37" t="n">
        <f aca="false">'Sep 08'!$E43/'Sep 08'!$F43</f>
        <v>19.436307877651</v>
      </c>
      <c r="H43" s="34" t="n">
        <v>25</v>
      </c>
      <c r="I43" s="34" t="n">
        <v>19</v>
      </c>
      <c r="J43" s="38" t="n">
        <f aca="false">I43-H43</f>
        <v>-6</v>
      </c>
      <c r="K43" s="39" t="n">
        <f aca="false">'Sep 08'!$F43*'Sep 08'!$I43</f>
        <v>2194208.92</v>
      </c>
      <c r="L43" s="40" t="n">
        <f aca="false">'Sep 08'!$K43/$K$2</f>
        <v>0.0310440350547493</v>
      </c>
      <c r="M43" s="41"/>
    </row>
    <row r="44" s="42" customFormat="true" ht="25.5" hidden="false" customHeight="true" outlineLevel="0" collapsed="false">
      <c r="A44" s="34" t="s">
        <v>183</v>
      </c>
      <c r="B44" s="34" t="s">
        <v>185</v>
      </c>
      <c r="C44" s="34" t="s">
        <v>64</v>
      </c>
      <c r="D44" s="35" t="n">
        <v>0.032</v>
      </c>
      <c r="E44" s="36" t="n">
        <f aca="false">'Sep 08'!$D44*$C$6*$C$2</f>
        <v>2244595.795632</v>
      </c>
      <c r="F44" s="36" t="n">
        <v>110943.346153846</v>
      </c>
      <c r="G44" s="37" t="n">
        <f aca="false">'Sep 08'!$E44/'Sep 08'!$F44</f>
        <v>20.2319100103525</v>
      </c>
      <c r="H44" s="34" t="n">
        <v>26</v>
      </c>
      <c r="I44" s="34" t="n">
        <v>20</v>
      </c>
      <c r="J44" s="38" t="n">
        <f aca="false">I44-H44</f>
        <v>-6</v>
      </c>
      <c r="K44" s="39" t="n">
        <f aca="false">'Sep 08'!$F44*'Sep 08'!$I44</f>
        <v>2218866.92307692</v>
      </c>
      <c r="L44" s="40" t="n">
        <f aca="false">'Sep 08'!$K44/$K$2</f>
        <v>0.0313929006094021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76</v>
      </c>
      <c r="C45" s="34" t="s">
        <v>77</v>
      </c>
      <c r="D45" s="35" t="n">
        <v>0.032</v>
      </c>
      <c r="E45" s="36" t="n">
        <f aca="false">'Sep 08'!$D45*$C$6*$C$2</f>
        <v>2244595.795632</v>
      </c>
      <c r="F45" s="36" t="n">
        <v>133121</v>
      </c>
      <c r="G45" s="37" t="n">
        <f aca="false">'Sep 08'!$E45/'Sep 08'!$F45</f>
        <v>16.8613201195304</v>
      </c>
      <c r="H45" s="34" t="n">
        <v>22</v>
      </c>
      <c r="I45" s="34" t="n">
        <v>17</v>
      </c>
      <c r="J45" s="38" t="n">
        <f aca="false">I45-H45</f>
        <v>-5</v>
      </c>
      <c r="K45" s="39" t="n">
        <f aca="false">'Sep 08'!$F45*'Sep 08'!$I45</f>
        <v>2263057</v>
      </c>
      <c r="L45" s="40" t="n">
        <f aca="false">'Sep 08'!$K45/$K$2</f>
        <v>0.0320181092140013</v>
      </c>
      <c r="M45" s="41"/>
    </row>
    <row r="46" s="65" customFormat="true" ht="12.75" hidden="false" customHeight="false" outlineLevel="0" collapsed="false">
      <c r="A46" s="34"/>
      <c r="B46" s="61"/>
      <c r="C46" s="61"/>
      <c r="D46" s="35"/>
      <c r="E46" s="64"/>
      <c r="F46" s="36"/>
      <c r="G46" s="37"/>
      <c r="H46" s="34"/>
      <c r="I46" s="34"/>
      <c r="J46" s="45"/>
      <c r="K46" s="36"/>
      <c r="L46" s="46"/>
      <c r="M46" s="62"/>
    </row>
    <row r="47" s="15" customFormat="true" ht="12.75" hidden="false" customHeight="false" outlineLevel="0" collapsed="false">
      <c r="A47" s="47" t="s">
        <v>186</v>
      </c>
      <c r="B47" s="66"/>
      <c r="C47" s="66"/>
      <c r="D47" s="55" t="n">
        <f aca="false">SUBTOTAL(9,D36:D46)</f>
        <v>0.32</v>
      </c>
      <c r="E47" s="67" t="n">
        <f aca="false">'Sep 08'!$D47*$C$6*$C$2</f>
        <v>22445957.95632</v>
      </c>
      <c r="F47" s="68"/>
      <c r="G47" s="69"/>
      <c r="H47" s="54"/>
      <c r="I47" s="54"/>
      <c r="J47" s="58"/>
      <c r="K47" s="67" t="n">
        <f aca="false">SUM(K36:K46)</f>
        <v>22347892.1417136</v>
      </c>
      <c r="L47" s="70" t="n">
        <f aca="false">'Sep 08'!$K47/$K$2</f>
        <v>0.316181718487916</v>
      </c>
      <c r="M47" s="71"/>
      <c r="O47" s="89"/>
    </row>
    <row r="48" s="65" customFormat="true" ht="12.75" hidden="false" customHeight="false" outlineLevel="0" collapsed="false">
      <c r="A48" s="34"/>
      <c r="B48" s="61"/>
      <c r="C48" s="61"/>
      <c r="D48" s="35"/>
      <c r="E48" s="64"/>
      <c r="F48" s="36"/>
      <c r="G48" s="37"/>
      <c r="H48" s="34"/>
      <c r="I48" s="34"/>
      <c r="J48" s="45"/>
      <c r="K48" s="36"/>
      <c r="L48" s="40"/>
      <c r="M48" s="62"/>
    </row>
    <row r="49" customFormat="false" ht="24.75" hidden="false" customHeight="true" outlineLevel="0" collapsed="false">
      <c r="A49" s="34" t="s">
        <v>182</v>
      </c>
      <c r="B49" s="61" t="s">
        <v>187</v>
      </c>
      <c r="C49" s="61" t="s">
        <v>44</v>
      </c>
      <c r="D49" s="35" t="n">
        <v>0.071429</v>
      </c>
      <c r="E49" s="36" t="n">
        <f aca="false">'Sep 08'!$D49*$C$6*$C$2</f>
        <v>5010288.53394369</v>
      </c>
      <c r="F49" s="36" t="n">
        <v>416330.1875</v>
      </c>
      <c r="G49" s="37" t="n">
        <f aca="false">'Sep 08'!$E49/'Sep 08'!$F49</f>
        <v>12.0344108699629</v>
      </c>
      <c r="H49" s="34" t="n">
        <v>16</v>
      </c>
      <c r="I49" s="34" t="n">
        <v>12</v>
      </c>
      <c r="J49" s="38" t="n">
        <f aca="false">I49-H49</f>
        <v>-4</v>
      </c>
      <c r="K49" s="39" t="n">
        <f aca="false">'Sep 08'!$F49*'Sep 08'!$I49</f>
        <v>4995962.25</v>
      </c>
      <c r="L49" s="40" t="n">
        <f aca="false">'Sep 08'!$K49/$K$2</f>
        <v>0.0706837101096117</v>
      </c>
      <c r="M49" s="62"/>
    </row>
    <row r="50" s="42" customFormat="true" ht="25.5" hidden="false" customHeight="false" outlineLevel="0" collapsed="false">
      <c r="A50" s="34" t="s">
        <v>183</v>
      </c>
      <c r="B50" s="34" t="s">
        <v>188</v>
      </c>
      <c r="C50" s="34" t="s">
        <v>25</v>
      </c>
      <c r="D50" s="35" t="n">
        <v>0.071429</v>
      </c>
      <c r="E50" s="36" t="n">
        <f aca="false">'Sep 08'!$D50*$C$6*$C$2</f>
        <v>5010288.53394369</v>
      </c>
      <c r="F50" s="36" t="n">
        <v>249405</v>
      </c>
      <c r="G50" s="37" t="n">
        <f aca="false">'Sep 08'!$E50/'Sep 08'!$F50</f>
        <v>20.0889658745562</v>
      </c>
      <c r="H50" s="34" t="n">
        <v>26</v>
      </c>
      <c r="I50" s="34" t="n">
        <v>20</v>
      </c>
      <c r="J50" s="38" t="n">
        <f aca="false">I50-H50</f>
        <v>-6</v>
      </c>
      <c r="K50" s="39" t="n">
        <f aca="false">'Sep 08'!$F50*'Sep 08'!$I50</f>
        <v>4988100</v>
      </c>
      <c r="L50" s="40" t="n">
        <f aca="false">'Sep 08'!$K50/$K$2</f>
        <v>0.0705724736806716</v>
      </c>
      <c r="M50" s="41"/>
    </row>
    <row r="51" s="42" customFormat="true" ht="25.5" hidden="false" customHeight="false" outlineLevel="0" collapsed="false">
      <c r="A51" s="34" t="s">
        <v>183</v>
      </c>
      <c r="B51" s="34" t="s">
        <v>189</v>
      </c>
      <c r="C51" s="34" t="s">
        <v>38</v>
      </c>
      <c r="D51" s="35" t="n">
        <v>0.071429</v>
      </c>
      <c r="E51" s="36" t="n">
        <f aca="false">'Sep 08'!$D51*$C$6*$C$2</f>
        <v>5010288.53394369</v>
      </c>
      <c r="F51" s="36" t="n">
        <v>416332.875</v>
      </c>
      <c r="G51" s="37" t="n">
        <f aca="false">'Sep 08'!$E51/'Sep 08'!$F51</f>
        <v>12.03433318578</v>
      </c>
      <c r="H51" s="34" t="n">
        <v>16</v>
      </c>
      <c r="I51" s="34" t="n">
        <v>12</v>
      </c>
      <c r="J51" s="38" t="n">
        <f aca="false">I51-H51</f>
        <v>-4</v>
      </c>
      <c r="K51" s="39" t="n">
        <f aca="false">'Sep 08'!$F51*'Sep 08'!$I51</f>
        <v>4995994.5</v>
      </c>
      <c r="L51" s="40" t="n">
        <f aca="false">'Sep 08'!$K51/$K$2</f>
        <v>0.0706841663880095</v>
      </c>
      <c r="M51" s="41"/>
    </row>
    <row r="52" s="42" customFormat="true" ht="25.5" hidden="false" customHeight="false" outlineLevel="0" collapsed="false">
      <c r="A52" s="34" t="s">
        <v>183</v>
      </c>
      <c r="B52" s="34" t="s">
        <v>190</v>
      </c>
      <c r="C52" s="34" t="s">
        <v>32</v>
      </c>
      <c r="D52" s="35" t="n">
        <v>0.071429</v>
      </c>
      <c r="E52" s="36" t="n">
        <f aca="false">'Sep 08'!$D52*$C$6*$C$2</f>
        <v>5010288.53394369</v>
      </c>
      <c r="F52" s="36" t="n">
        <v>249771.153846154</v>
      </c>
      <c r="G52" s="37" t="n">
        <f aca="false">'Sep 08'!$E52/'Sep 08'!$F52</f>
        <v>20.0595163083955</v>
      </c>
      <c r="H52" s="34" t="n">
        <v>26</v>
      </c>
      <c r="I52" s="34" t="n">
        <v>20</v>
      </c>
      <c r="J52" s="38" t="n">
        <f aca="false">I52-H52</f>
        <v>-6</v>
      </c>
      <c r="K52" s="39" t="n">
        <f aca="false">'Sep 08'!$F52*'Sep 08'!$I52</f>
        <v>4995423.07692308</v>
      </c>
      <c r="L52" s="40" t="n">
        <f aca="false">'Sep 08'!$K52/$K$2</f>
        <v>0.0706760817986756</v>
      </c>
      <c r="M52" s="41"/>
    </row>
    <row r="53" s="42" customFormat="true" ht="25.5" hidden="false" customHeight="false" outlineLevel="0" collapsed="false">
      <c r="A53" s="34" t="s">
        <v>183</v>
      </c>
      <c r="B53" s="34" t="s">
        <v>191</v>
      </c>
      <c r="C53" s="34" t="s">
        <v>57</v>
      </c>
      <c r="D53" s="35" t="n">
        <v>0.071429</v>
      </c>
      <c r="E53" s="36" t="n">
        <f aca="false">'Sep 08'!$D53*$C$6*$C$2</f>
        <v>5010288.53394369</v>
      </c>
      <c r="F53" s="36" t="n">
        <v>164279.435897436</v>
      </c>
      <c r="G53" s="37" t="n">
        <f aca="false">'Sep 08'!$E53/'Sep 08'!$F53</f>
        <v>30.4985740094198</v>
      </c>
      <c r="H53" s="34" t="n">
        <v>39</v>
      </c>
      <c r="I53" s="34" t="n">
        <v>31</v>
      </c>
      <c r="J53" s="38" t="n">
        <f aca="false">I53-H53</f>
        <v>-8</v>
      </c>
      <c r="K53" s="39" t="n">
        <f aca="false">'Sep 08'!$F53*'Sep 08'!$I53</f>
        <v>5092662.51282052</v>
      </c>
      <c r="L53" s="40" t="n">
        <f aca="false">'Sep 08'!$K53/$K$2</f>
        <v>0.0720518416131531</v>
      </c>
      <c r="M53" s="41"/>
    </row>
    <row r="54" s="42" customFormat="true" ht="25.5" hidden="false" customHeight="false" outlineLevel="0" collapsed="false">
      <c r="A54" s="34" t="s">
        <v>183</v>
      </c>
      <c r="B54" s="34" t="s">
        <v>192</v>
      </c>
      <c r="C54" s="34" t="s">
        <v>34</v>
      </c>
      <c r="D54" s="35" t="n">
        <v>0.071429</v>
      </c>
      <c r="E54" s="36" t="n">
        <f aca="false">'Sep 08'!$D54*$C$6*$C$2</f>
        <v>5010288.53394369</v>
      </c>
      <c r="F54" s="36" t="n">
        <v>179277</v>
      </c>
      <c r="G54" s="37" t="n">
        <f aca="false">'Sep 08'!$E54/'Sep 08'!$F54</f>
        <v>27.9471908495997</v>
      </c>
      <c r="H54" s="34" t="n">
        <v>36</v>
      </c>
      <c r="I54" s="34" t="n">
        <v>28</v>
      </c>
      <c r="J54" s="38" t="n">
        <f aca="false">I54-H54</f>
        <v>-8</v>
      </c>
      <c r="K54" s="39" t="n">
        <f aca="false">'Sep 08'!$F54*'Sep 08'!$I54</f>
        <v>5019756</v>
      </c>
      <c r="L54" s="40" t="n">
        <f aca="false">'Sep 08'!$K54/$K$2</f>
        <v>0.0710203480670784</v>
      </c>
      <c r="M54" s="41"/>
    </row>
    <row r="55" s="42" customFormat="true" ht="25.5" hidden="false" customHeight="false" outlineLevel="0" collapsed="false">
      <c r="A55" s="34" t="s">
        <v>183</v>
      </c>
      <c r="B55" s="34" t="s">
        <v>74</v>
      </c>
      <c r="C55" s="34" t="s">
        <v>75</v>
      </c>
      <c r="D55" s="35" t="n">
        <v>0.071429</v>
      </c>
      <c r="E55" s="36" t="n">
        <f aca="false">'Sep 08'!$D55*$C$6*$C$2</f>
        <v>5010288.53394369</v>
      </c>
      <c r="F55" s="36" t="n">
        <v>727702</v>
      </c>
      <c r="G55" s="37" t="n">
        <f aca="false">'Sep 08'!$E55/'Sep 08'!$F55</f>
        <v>6.88508281404159</v>
      </c>
      <c r="H55" s="34" t="n">
        <v>9</v>
      </c>
      <c r="I55" s="34" t="n">
        <v>7</v>
      </c>
      <c r="J55" s="38" t="n">
        <f aca="false">I55-H55</f>
        <v>-2</v>
      </c>
      <c r="K55" s="39" t="n">
        <f aca="false">'Sep 08'!$F55*'Sep 08'!$I55</f>
        <v>5093914</v>
      </c>
      <c r="L55" s="40" t="n">
        <f aca="false">'Sep 08'!$K55/$K$2</f>
        <v>0.0720695478632355</v>
      </c>
      <c r="M55" s="41"/>
    </row>
    <row r="56" s="44" customFormat="true" ht="12.75" hidden="false" customHeight="false" outlineLevel="0" collapsed="false">
      <c r="A56" s="34"/>
      <c r="B56" s="34"/>
      <c r="C56" s="34"/>
      <c r="D56" s="35"/>
      <c r="E56" s="36"/>
      <c r="F56" s="36"/>
      <c r="G56" s="37"/>
      <c r="H56" s="34"/>
      <c r="I56" s="34"/>
      <c r="J56" s="45"/>
      <c r="K56" s="36"/>
      <c r="L56" s="40"/>
      <c r="M56" s="34"/>
    </row>
    <row r="57" s="53" customFormat="true" ht="25.5" hidden="false" customHeight="false" outlineLevel="0" collapsed="false">
      <c r="A57" s="47" t="s">
        <v>193</v>
      </c>
      <c r="B57" s="47"/>
      <c r="C57" s="47"/>
      <c r="D57" s="55" t="n">
        <f aca="false">SUBTOTAL(9,D49:D56)</f>
        <v>0.500003</v>
      </c>
      <c r="E57" s="49" t="n">
        <f aca="false">'Sep 08'!$D57*$C$6*$C$2</f>
        <v>35072019.7376058</v>
      </c>
      <c r="F57" s="69"/>
      <c r="G57" s="69"/>
      <c r="H57" s="54"/>
      <c r="I57" s="54"/>
      <c r="J57" s="58"/>
      <c r="K57" s="49" t="n">
        <f aca="false">SUM(K49:K56)</f>
        <v>35181812.3397436</v>
      </c>
      <c r="L57" s="72" t="n">
        <f aca="false">'Sep 08'!$K57/$K$2</f>
        <v>0.497758169520435</v>
      </c>
      <c r="M57" s="47"/>
    </row>
    <row r="58" s="44" customFormat="true" ht="12.75" hidden="false" customHeight="false" outlineLevel="0" collapsed="false">
      <c r="A58" s="34"/>
      <c r="B58" s="34"/>
      <c r="C58" s="34"/>
      <c r="D58" s="35"/>
      <c r="E58" s="36"/>
      <c r="F58" s="36"/>
      <c r="G58" s="37"/>
      <c r="H58" s="34"/>
      <c r="I58" s="34"/>
      <c r="J58" s="45"/>
      <c r="K58" s="36"/>
      <c r="L58" s="40"/>
      <c r="M58" s="34"/>
    </row>
    <row r="59" s="42" customFormat="true" ht="12.75" hidden="false" customHeight="false" outlineLevel="0" collapsed="false">
      <c r="A59" s="34"/>
      <c r="B59" s="34"/>
      <c r="C59" s="34"/>
      <c r="D59" s="35"/>
      <c r="E59" s="36"/>
      <c r="F59" s="36"/>
      <c r="G59" s="73"/>
      <c r="H59" s="34"/>
      <c r="I59" s="34"/>
      <c r="J59" s="38"/>
      <c r="K59" s="39"/>
      <c r="L59" s="40"/>
      <c r="M59" s="41"/>
    </row>
    <row r="60" s="42" customFormat="true" ht="25.5" hidden="false" customHeight="false" outlineLevel="0" collapsed="false">
      <c r="A60" s="34" t="s">
        <v>194</v>
      </c>
      <c r="B60" s="34" t="s">
        <v>195</v>
      </c>
      <c r="C60" s="34" t="s">
        <v>72</v>
      </c>
      <c r="D60" s="35" t="n">
        <v>0.0015</v>
      </c>
      <c r="E60" s="36" t="n">
        <f aca="false">'Sep 08'!$D60*$C$6*$C$2</f>
        <v>105215.42792025</v>
      </c>
      <c r="F60" s="36" t="n">
        <v>44094.6666666667</v>
      </c>
      <c r="G60" s="73" t="n">
        <f aca="false">'Sep 08'!$E60/'Sep 08'!$F60</f>
        <v>2.38612593934829</v>
      </c>
      <c r="H60" s="34" t="n">
        <v>3</v>
      </c>
      <c r="I60" s="34" t="n">
        <v>2</v>
      </c>
      <c r="J60" s="38" t="n">
        <f aca="false">I60-H60</f>
        <v>-1</v>
      </c>
      <c r="K60" s="39" t="n">
        <f aca="false">'Sep 08'!$F60*'Sep 08'!$I60</f>
        <v>88189.3333333334</v>
      </c>
      <c r="L60" s="40" t="n">
        <f aca="false">'Sep 08'!$K60/$K$2</f>
        <v>0.0012477174486443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196</v>
      </c>
      <c r="C61" s="34" t="s">
        <v>41</v>
      </c>
      <c r="D61" s="35" t="n">
        <v>0.0015</v>
      </c>
      <c r="E61" s="36" t="n">
        <f aca="false">'Sep 08'!$D61*$C$6*$C$2</f>
        <v>105215.42792025</v>
      </c>
      <c r="F61" s="36" t="n">
        <v>169959</v>
      </c>
      <c r="G61" s="73" t="n">
        <f aca="false">'Sep 08'!$E61/'Sep 08'!$F61</f>
        <v>0.619063585454433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08'!$F61*'Sep 08'!$I61</f>
        <v>169959</v>
      </c>
      <c r="L61" s="40" t="n">
        <f aca="false">'Sep 08'!$K61/$K$2</f>
        <v>0.0024046083788002</v>
      </c>
      <c r="M61" s="41"/>
      <c r="P61" s="42" t="s">
        <v>197</v>
      </c>
    </row>
    <row r="62" s="42" customFormat="true" ht="25.5" hidden="false" customHeight="false" outlineLevel="0" collapsed="false">
      <c r="A62" s="34" t="s">
        <v>194</v>
      </c>
      <c r="B62" s="34" t="s">
        <v>198</v>
      </c>
      <c r="C62" s="34" t="s">
        <v>66</v>
      </c>
      <c r="D62" s="35" t="n">
        <v>0.0015</v>
      </c>
      <c r="E62" s="36" t="n">
        <f aca="false">'Sep 08'!$D62*$C$6*$C$2</f>
        <v>105215.42792025</v>
      </c>
      <c r="F62" s="36" t="n">
        <v>90665</v>
      </c>
      <c r="G62" s="73" t="n">
        <f aca="false">'Sep 08'!$E62/'Sep 08'!$F62</f>
        <v>1.16048561098825</v>
      </c>
      <c r="H62" s="34" t="n">
        <v>1</v>
      </c>
      <c r="I62" s="34" t="n">
        <v>1</v>
      </c>
      <c r="J62" s="38" t="n">
        <f aca="false">I62-H62</f>
        <v>0</v>
      </c>
      <c r="K62" s="39" t="n">
        <f aca="false">'Sep 08'!$F62*'Sep 08'!$I62</f>
        <v>90665</v>
      </c>
      <c r="L62" s="40" t="n">
        <f aca="false">'Sep 08'!$K62/$K$2</f>
        <v>0.00128274359500774</v>
      </c>
      <c r="M62" s="41"/>
    </row>
    <row r="63" s="42" customFormat="true" ht="25.5" hidden="false" customHeight="false" outlineLevel="0" collapsed="false">
      <c r="A63" s="34" t="s">
        <v>194</v>
      </c>
      <c r="B63" s="34" t="s">
        <v>21</v>
      </c>
      <c r="C63" s="34" t="s">
        <v>22</v>
      </c>
      <c r="D63" s="35" t="n">
        <v>0.0015</v>
      </c>
      <c r="E63" s="36" t="n">
        <f aca="false">'Sep 08'!$D63*$C$6*$C$2</f>
        <v>105215.42792025</v>
      </c>
      <c r="F63" s="36" t="n">
        <v>232502</v>
      </c>
      <c r="G63" s="73" t="n">
        <f aca="false">'Sep 08'!$E63/'Sep 08'!$F63</f>
        <v>0.452535582146605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08'!$F63*'Sep 08'!$I63</f>
        <v>232502</v>
      </c>
      <c r="L63" s="40" t="n">
        <f aca="false">'Sep 08'!$K63/$K$2</f>
        <v>0.00328947721090265</v>
      </c>
      <c r="M63" s="41"/>
    </row>
    <row r="64" s="42" customFormat="true" ht="25.5" hidden="false" customHeight="false" outlineLevel="0" collapsed="false">
      <c r="A64" s="34" t="s">
        <v>194</v>
      </c>
      <c r="B64" s="34" t="s">
        <v>199</v>
      </c>
      <c r="C64" s="34" t="s">
        <v>50</v>
      </c>
      <c r="D64" s="35" t="n">
        <v>0.0015</v>
      </c>
      <c r="E64" s="36" t="n">
        <f aca="false">'Sep 08'!$D64*$C$6*$C$2</f>
        <v>105215.42792025</v>
      </c>
      <c r="F64" s="36" t="n">
        <v>48665</v>
      </c>
      <c r="G64" s="73" t="n">
        <f aca="false">'Sep 08'!$E64/'Sep 08'!$F64</f>
        <v>2.16203488996712</v>
      </c>
      <c r="H64" s="34" t="n">
        <v>3</v>
      </c>
      <c r="I64" s="34" t="n">
        <v>2</v>
      </c>
      <c r="J64" s="38" t="n">
        <f aca="false">I64-H64</f>
        <v>-1</v>
      </c>
      <c r="K64" s="39" t="n">
        <f aca="false">'Sep 08'!$F64*'Sep 08'!$I64</f>
        <v>97330</v>
      </c>
      <c r="L64" s="40" t="n">
        <f aca="false">'Sep 08'!$K64/$K$2</f>
        <v>0.00137704113055868</v>
      </c>
      <c r="M64" s="41"/>
    </row>
    <row r="65" s="42" customFormat="true" ht="25.5" hidden="false" customHeight="false" outlineLevel="0" collapsed="false">
      <c r="A65" s="34" t="s">
        <v>194</v>
      </c>
      <c r="B65" s="34" t="s">
        <v>200</v>
      </c>
      <c r="C65" s="34" t="s">
        <v>89</v>
      </c>
      <c r="D65" s="35" t="n">
        <v>0.0015</v>
      </c>
      <c r="E65" s="36" t="n">
        <f aca="false">'Sep 08'!$D65*$C$6*$C$2</f>
        <v>105215.42792025</v>
      </c>
      <c r="F65" s="36" t="n">
        <v>45553</v>
      </c>
      <c r="G65" s="73" t="n">
        <f aca="false">'Sep 08'!$E65/'Sep 08'!$F65</f>
        <v>2.3097365249325</v>
      </c>
      <c r="H65" s="34" t="n">
        <v>3</v>
      </c>
      <c r="I65" s="34" t="n">
        <v>2</v>
      </c>
      <c r="J65" s="38" t="n">
        <f aca="false">I65-H65</f>
        <v>-1</v>
      </c>
      <c r="K65" s="39" t="n">
        <f aca="false">'Sep 08'!$F65*'Sep 08'!$I65</f>
        <v>91106</v>
      </c>
      <c r="L65" s="40" t="n">
        <f aca="false">'Sep 08'!$K65/$K$2</f>
        <v>0.00128898293681989</v>
      </c>
      <c r="M65" s="41"/>
    </row>
    <row r="66" s="42" customFormat="true" ht="25.5" hidden="false" customHeight="false" outlineLevel="0" collapsed="false">
      <c r="A66" s="34" t="s">
        <v>194</v>
      </c>
      <c r="B66" s="34" t="s">
        <v>201</v>
      </c>
      <c r="C66" s="34" t="s">
        <v>15</v>
      </c>
      <c r="D66" s="35" t="n">
        <v>0.0015</v>
      </c>
      <c r="E66" s="36" t="n">
        <f aca="false">'Sep 08'!$D66*$C$6*$C$2</f>
        <v>105215.42792025</v>
      </c>
      <c r="F66" s="36" t="n">
        <v>12912.1818181818</v>
      </c>
      <c r="G66" s="73" t="n">
        <f aca="false">'Sep 08'!$E66/'Sep 08'!$F66</f>
        <v>8.14853983639658</v>
      </c>
      <c r="H66" s="34" t="n">
        <v>11</v>
      </c>
      <c r="I66" s="34" t="n">
        <v>8</v>
      </c>
      <c r="J66" s="38" t="n">
        <f aca="false">I66-H66</f>
        <v>-3</v>
      </c>
      <c r="K66" s="39" t="n">
        <f aca="false">'Sep 08'!$F66*'Sep 08'!$I66</f>
        <v>103297.454545454</v>
      </c>
      <c r="L66" s="40" t="n">
        <f aca="false">'Sep 08'!$K66/$K$2</f>
        <v>0.00146146967626741</v>
      </c>
      <c r="M66" s="41"/>
    </row>
    <row r="67" s="42" customFormat="true" ht="25.5" hidden="false" customHeight="false" outlineLevel="0" collapsed="false">
      <c r="A67" s="34" t="s">
        <v>194</v>
      </c>
      <c r="B67" s="34" t="s">
        <v>202</v>
      </c>
      <c r="C67" s="34" t="s">
        <v>18</v>
      </c>
      <c r="D67" s="35" t="n">
        <v>0.0015</v>
      </c>
      <c r="E67" s="36" t="n">
        <f aca="false">'Sep 08'!$D67*$C$6*$C$2</f>
        <v>105215.42792025</v>
      </c>
      <c r="F67" s="36" t="n">
        <v>91613</v>
      </c>
      <c r="G67" s="73" t="n">
        <f aca="false">'Sep 08'!$E67/'Sep 08'!$F67</f>
        <v>1.14847704932979</v>
      </c>
      <c r="H67" s="34" t="n">
        <v>1</v>
      </c>
      <c r="I67" s="34" t="n">
        <v>1</v>
      </c>
      <c r="J67" s="38" t="n">
        <f aca="false">I67-H67</f>
        <v>0</v>
      </c>
      <c r="K67" s="39" t="n">
        <f aca="false">'Sep 08'!$F67*'Sep 08'!$I67</f>
        <v>91613</v>
      </c>
      <c r="L67" s="40" t="n">
        <f aca="false">'Sep 08'!$K67/$K$2</f>
        <v>0.00129615605767875</v>
      </c>
      <c r="M67" s="41"/>
    </row>
    <row r="68" customFormat="false" ht="26.25" hidden="false" customHeight="false" outlineLevel="0" collapsed="false">
      <c r="A68" s="34" t="s">
        <v>194</v>
      </c>
      <c r="B68" s="61" t="s">
        <v>203</v>
      </c>
      <c r="C68" s="61" t="s">
        <v>47</v>
      </c>
      <c r="D68" s="35" t="n">
        <v>0.0015</v>
      </c>
      <c r="E68" s="36" t="n">
        <f aca="false">'Sep 08'!$D68*$C$6*$C$2</f>
        <v>105215.42792025</v>
      </c>
      <c r="F68" s="36" t="n">
        <v>61570</v>
      </c>
      <c r="G68" s="73" t="n">
        <f aca="false">'Sep 08'!$E68/'Sep 08'!$F68</f>
        <v>1.70887490531509</v>
      </c>
      <c r="H68" s="34" t="n">
        <v>2</v>
      </c>
      <c r="I68" s="34" t="n">
        <v>2</v>
      </c>
      <c r="J68" s="38" t="n">
        <f aca="false">I68-H68</f>
        <v>0</v>
      </c>
      <c r="K68" s="39" t="n">
        <f aca="false">'Sep 08'!$F68*'Sep 08'!$I68</f>
        <v>123140</v>
      </c>
      <c r="L68" s="40" t="n">
        <f aca="false">'Sep 08'!$K68/$K$2</f>
        <v>0.00174220533049416</v>
      </c>
      <c r="M68" s="62"/>
    </row>
    <row r="69" s="42" customFormat="true" ht="25.5" hidden="false" customHeight="false" outlineLevel="0" collapsed="false">
      <c r="A69" s="34" t="s">
        <v>194</v>
      </c>
      <c r="B69" s="34" t="s">
        <v>204</v>
      </c>
      <c r="C69" s="34" t="s">
        <v>87</v>
      </c>
      <c r="D69" s="35" t="n">
        <v>0.0015</v>
      </c>
      <c r="E69" s="36" t="n">
        <f aca="false">'Sep 08'!$D69*$C$6*$C$2</f>
        <v>105215.42792025</v>
      </c>
      <c r="F69" s="36" t="n">
        <v>134217</v>
      </c>
      <c r="G69" s="73" t="n">
        <f aca="false">'Sep 08'!$E69/'Sep 08'!$F69</f>
        <v>0.783920277761014</v>
      </c>
      <c r="H69" s="34" t="n">
        <v>1</v>
      </c>
      <c r="I69" s="34" t="n">
        <v>1</v>
      </c>
      <c r="J69" s="38" t="n">
        <f aca="false">I69-H69</f>
        <v>0</v>
      </c>
      <c r="K69" s="39" t="n">
        <f aca="false">'Sep 08'!$F69*'Sep 08'!$I69</f>
        <v>134217</v>
      </c>
      <c r="L69" s="40" t="n">
        <f aca="false">'Sep 08'!$K69/$K$2</f>
        <v>0.00189892458050133</v>
      </c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="42" customFormat="true" ht="12.75" hidden="false" customHeight="false" outlineLevel="0" collapsed="false">
      <c r="A72" s="34"/>
      <c r="B72" s="34"/>
      <c r="C72" s="34"/>
      <c r="D72" s="35"/>
      <c r="E72" s="36"/>
      <c r="F72" s="36"/>
      <c r="G72" s="37"/>
      <c r="H72" s="34"/>
      <c r="I72" s="34"/>
      <c r="J72" s="41"/>
      <c r="K72" s="39"/>
      <c r="L72" s="40"/>
      <c r="M72" s="41"/>
    </row>
    <row r="73" s="42" customFormat="true" ht="12.75" hidden="false" customHeight="false" outlineLevel="0" collapsed="false">
      <c r="A73" s="34"/>
      <c r="B73" s="34"/>
      <c r="C73" s="34"/>
      <c r="D73" s="35"/>
      <c r="E73" s="36"/>
      <c r="F73" s="36"/>
      <c r="G73" s="37"/>
      <c r="H73" s="34"/>
      <c r="I73" s="34"/>
      <c r="J73" s="41"/>
      <c r="K73" s="39"/>
      <c r="L73" s="40"/>
      <c r="M73" s="41"/>
    </row>
    <row r="74" s="42" customFormat="true" ht="12.75" hidden="false" customHeight="false" outlineLevel="0" collapsed="false">
      <c r="A74" s="34"/>
      <c r="B74" s="34"/>
      <c r="C74" s="34"/>
      <c r="D74" s="35"/>
      <c r="E74" s="36"/>
      <c r="F74" s="36"/>
      <c r="G74" s="37"/>
      <c r="H74" s="34"/>
      <c r="I74" s="34"/>
      <c r="J74" s="41"/>
      <c r="K74" s="39"/>
      <c r="L74" s="40"/>
      <c r="M74" s="41"/>
    </row>
    <row r="75" s="42" customFormat="true" ht="12.75" hidden="false" customHeight="false" outlineLevel="0" collapsed="false">
      <c r="A75" s="34"/>
      <c r="B75" s="34"/>
      <c r="C75" s="34"/>
      <c r="D75" s="35"/>
      <c r="E75" s="36"/>
      <c r="F75" s="36"/>
      <c r="G75" s="37"/>
      <c r="H75" s="34"/>
      <c r="I75" s="34"/>
      <c r="J75" s="41"/>
      <c r="K75" s="39"/>
      <c r="L75" s="40"/>
      <c r="M75" s="41"/>
    </row>
    <row r="76" s="42" customFormat="true" ht="12.75" hidden="false" customHeight="false" outlineLevel="0" collapsed="false">
      <c r="A76" s="34"/>
      <c r="B76" s="34"/>
      <c r="C76" s="34"/>
      <c r="D76" s="35"/>
      <c r="E76" s="36"/>
      <c r="F76" s="36"/>
      <c r="G76" s="37"/>
      <c r="H76" s="34"/>
      <c r="I76" s="34"/>
      <c r="J76" s="41"/>
      <c r="K76" s="39"/>
      <c r="L76" s="40"/>
      <c r="M76" s="41"/>
    </row>
    <row r="77" s="15" customFormat="true" ht="12.75" hidden="false" customHeight="false" outlineLevel="0" collapsed="false">
      <c r="A77" s="47" t="s">
        <v>205</v>
      </c>
      <c r="B77" s="66"/>
      <c r="C77" s="66"/>
      <c r="D77" s="74" t="n">
        <f aca="false">SUM(D60:D76)</f>
        <v>0.015</v>
      </c>
      <c r="E77" s="49" t="n">
        <f aca="false">SUM(E59:E76)</f>
        <v>1052154.2792025</v>
      </c>
      <c r="F77" s="69"/>
      <c r="G77" s="69"/>
      <c r="H77" s="66"/>
      <c r="I77" s="66"/>
      <c r="J77" s="47"/>
      <c r="K77" s="49" t="n">
        <f aca="false">SUM(K59:K76)</f>
        <v>1222018.78787879</v>
      </c>
      <c r="L77" s="52" t="n">
        <f aca="false">'Sep 08'!$K77/$K$2</f>
        <v>0.0172893263456751</v>
      </c>
      <c r="M77" s="59"/>
    </row>
    <row r="78" customFormat="false" ht="15" hidden="false" customHeight="false" outlineLevel="0" collapsed="false">
      <c r="A78" s="34"/>
      <c r="B78" s="61"/>
      <c r="C78" s="61"/>
      <c r="D78" s="75"/>
      <c r="E78" s="36"/>
      <c r="F78" s="36"/>
      <c r="G78" s="37"/>
      <c r="H78" s="61"/>
      <c r="I78" s="61"/>
      <c r="J78" s="34"/>
      <c r="K78" s="34"/>
      <c r="L78" s="40"/>
      <c r="M78" s="62"/>
    </row>
    <row r="79" s="42" customFormat="true" ht="25.5" hidden="false" customHeight="false" outlineLevel="0" collapsed="false">
      <c r="A79" s="47" t="s">
        <v>207</v>
      </c>
      <c r="B79" s="54" t="s">
        <v>208</v>
      </c>
      <c r="C79" s="54" t="s">
        <v>11</v>
      </c>
      <c r="D79" s="55" t="n">
        <v>0</v>
      </c>
      <c r="E79" s="56" t="n">
        <f aca="false">'Sep 08'!$D79*$C$6*$C$2</f>
        <v>0</v>
      </c>
      <c r="F79" s="56" t="n">
        <v>29816.5</v>
      </c>
      <c r="G79" s="57" t="n">
        <f aca="false">'Sep 08'!$E79/'Sep 08'!$F79</f>
        <v>0</v>
      </c>
      <c r="H79" s="54" t="n">
        <v>12</v>
      </c>
      <c r="I79" s="54" t="n">
        <v>12</v>
      </c>
      <c r="J79" s="87" t="n">
        <f aca="false">I79-H79</f>
        <v>0</v>
      </c>
      <c r="K79" s="56" t="n">
        <f aca="false">'Sep 08'!$F79*'Sep 08'!$I79</f>
        <v>357798</v>
      </c>
      <c r="L79" s="88" t="n">
        <f aca="false">'Sep 08'!$K79/$K$2</f>
        <v>0.0050621859902562</v>
      </c>
      <c r="M79" s="54"/>
    </row>
    <row r="80" customFormat="false" ht="15" hidden="false" customHeight="false" outlineLevel="0" collapsed="false">
      <c r="A80" s="34"/>
      <c r="B80" s="61"/>
      <c r="C80" s="61"/>
      <c r="D80" s="75"/>
      <c r="E80" s="36"/>
      <c r="F80" s="36"/>
      <c r="G80" s="37"/>
      <c r="H80" s="61"/>
      <c r="I80" s="61"/>
      <c r="J80" s="34"/>
      <c r="K80" s="34"/>
      <c r="L80" s="40"/>
      <c r="M80" s="62"/>
    </row>
    <row r="81" customFormat="false" ht="15" hidden="false" customHeight="false" outlineLevel="0" collapsed="false">
      <c r="A81" s="34"/>
      <c r="B81" s="61"/>
      <c r="C81" s="61"/>
      <c r="D81" s="76"/>
      <c r="E81" s="64"/>
      <c r="F81" s="36"/>
      <c r="G81" s="37"/>
      <c r="H81" s="61"/>
      <c r="I81" s="61"/>
      <c r="J81" s="34"/>
      <c r="K81" s="34"/>
      <c r="L81" s="40"/>
      <c r="M81" s="62"/>
    </row>
    <row r="82" s="15" customFormat="true" ht="12.75" hidden="false" customHeight="false" outlineLevel="0" collapsed="false">
      <c r="A82" s="47" t="s">
        <v>206</v>
      </c>
      <c r="B82" s="66"/>
      <c r="C82" s="66"/>
      <c r="D82" s="66"/>
      <c r="E82" s="77"/>
      <c r="F82" s="77"/>
      <c r="G82" s="47"/>
      <c r="H82" s="66"/>
      <c r="I82" s="66"/>
      <c r="J82" s="66"/>
      <c r="K82" s="77" t="n">
        <f aca="false">SUM(K32,K34,K47,K57,K77,K79)</f>
        <v>70680532.2223832</v>
      </c>
      <c r="L82" s="52" t="n">
        <f aca="false">'Sep 08'!$K82/$K$2</f>
        <v>1</v>
      </c>
      <c r="M82" s="66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customFormat="false" ht="15" hidden="false" customHeight="false" outlineLevel="0" collapsed="false">
      <c r="A86" s="62"/>
      <c r="B86" s="62"/>
      <c r="C86" s="62"/>
      <c r="D86" s="78"/>
      <c r="E86" s="79"/>
      <c r="F86" s="36"/>
      <c r="G86" s="80"/>
      <c r="H86" s="62"/>
      <c r="I86" s="62"/>
      <c r="J86" s="62"/>
      <c r="K86" s="62"/>
      <c r="L86" s="40"/>
      <c r="M86" s="62"/>
    </row>
    <row r="87" customFormat="false" ht="15" hidden="false" customHeight="false" outlineLevel="0" collapsed="false">
      <c r="A87" s="62"/>
      <c r="B87" s="62"/>
      <c r="C87" s="62"/>
      <c r="D87" s="78"/>
      <c r="E87" s="79"/>
      <c r="F87" s="36"/>
      <c r="G87" s="80"/>
      <c r="H87" s="62"/>
      <c r="I87" s="62"/>
      <c r="J87" s="62"/>
      <c r="K87" s="62"/>
      <c r="L87" s="40"/>
      <c r="M87" s="62"/>
    </row>
    <row r="88" customFormat="false" ht="15" hidden="false" customHeight="false" outlineLevel="0" collapsed="false">
      <c r="A88" s="62"/>
      <c r="B88" s="62"/>
      <c r="C88" s="62"/>
      <c r="D88" s="78"/>
      <c r="E88" s="79"/>
      <c r="F88" s="36"/>
      <c r="G88" s="80"/>
      <c r="H88" s="62"/>
      <c r="I88" s="62"/>
      <c r="J88" s="62"/>
      <c r="K88" s="62"/>
      <c r="L88" s="40"/>
      <c r="M88" s="62"/>
    </row>
    <row r="89" customFormat="false" ht="15" hidden="false" customHeight="false" outlineLevel="0" collapsed="false">
      <c r="A89" s="62"/>
      <c r="B89" s="62"/>
      <c r="C89" s="62"/>
      <c r="D89" s="78"/>
      <c r="E89" s="79"/>
      <c r="F89" s="36"/>
      <c r="G89" s="80"/>
      <c r="H89" s="62"/>
      <c r="I89" s="62"/>
      <c r="J89" s="62"/>
      <c r="K89" s="62"/>
      <c r="L89" s="40"/>
      <c r="M89" s="62"/>
    </row>
    <row r="90" customFormat="false" ht="15" hidden="false" customHeight="false" outlineLevel="0" collapsed="false">
      <c r="A90" s="62"/>
      <c r="B90" s="62"/>
      <c r="C90" s="62"/>
      <c r="D90" s="78"/>
      <c r="E90" s="79"/>
      <c r="F90" s="36"/>
      <c r="G90" s="80"/>
      <c r="H90" s="62"/>
      <c r="I90" s="62"/>
      <c r="J90" s="62"/>
      <c r="K90" s="62"/>
      <c r="L90" s="40"/>
      <c r="M90" s="62"/>
    </row>
    <row r="91" customFormat="false" ht="15" hidden="false" customHeight="false" outlineLevel="0" collapsed="false">
      <c r="A91" s="62"/>
      <c r="B91" s="62"/>
      <c r="C91" s="62"/>
      <c r="D91" s="78"/>
      <c r="E91" s="79"/>
      <c r="F91" s="36"/>
      <c r="G91" s="80"/>
      <c r="H91" s="62"/>
      <c r="I91" s="62"/>
      <c r="J91" s="62"/>
      <c r="K91" s="62"/>
      <c r="L91" s="40"/>
      <c r="M91" s="62"/>
    </row>
    <row r="92" s="2" customFormat="true" ht="12.75" hidden="false" customHeight="false" outlineLevel="0" collapsed="false"/>
    <row r="93" s="2" customFormat="true" ht="12.75" hidden="false" customHeight="false" outlineLevel="0" collapsed="false"/>
    <row r="95" s="2" customFormat="true" ht="12.75" hidden="false" customHeight="false" outlineLevel="0" collapsed="false">
      <c r="A95" s="81"/>
      <c r="B95" s="81"/>
      <c r="E95" s="81"/>
      <c r="F95" s="81"/>
      <c r="G95" s="81"/>
      <c r="H95" s="82"/>
      <c r="M95" s="81"/>
    </row>
    <row r="96" s="2" customFormat="true" ht="12.75" hidden="false" customHeight="false" outlineLevel="0" collapsed="false">
      <c r="A96" s="81"/>
      <c r="B96" s="81"/>
      <c r="E96" s="81"/>
      <c r="F96" s="81"/>
      <c r="G96" s="81"/>
      <c r="H96" s="82"/>
      <c r="M96" s="81"/>
    </row>
    <row r="97" s="2" customFormat="true" ht="12.75" hidden="false" customHeight="false" outlineLevel="0" collapsed="false">
      <c r="A97" s="83"/>
      <c r="B97" s="83"/>
    </row>
    <row r="98" s="2" customFormat="true" ht="12.75" hidden="false" customHeight="false" outlineLevel="0" collapsed="false">
      <c r="A98" s="84"/>
      <c r="B98" s="84"/>
      <c r="E98" s="84"/>
      <c r="F98" s="83"/>
      <c r="G98" s="83"/>
      <c r="M98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21" activeCellId="0" sqref="I21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44083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4.16</v>
      </c>
      <c r="D2" s="12"/>
      <c r="E2" s="13" t="n">
        <f aca="false">SUM(E32,E47,E57,E77,E34,E79)</f>
        <v>72645856.4292709</v>
      </c>
      <c r="F2" s="14"/>
      <c r="G2" s="15"/>
      <c r="H2" s="12"/>
      <c r="I2" s="12"/>
      <c r="J2" s="12"/>
      <c r="K2" s="13" t="n">
        <f aca="false">SUM(K32,K47,K57,K77,K34,K79)</f>
        <v>72810645.1224547</v>
      </c>
      <c r="L2" s="16" t="n">
        <f aca="false">SUM(L57,L77,L47,L32,L34,L79)</f>
        <v>1</v>
      </c>
      <c r="M2" s="17" t="n">
        <f aca="false">K2/$C$6</f>
        <v>4.16943230770537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17462963.72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SUM(E32,E77,E34)</f>
        <v>13075976.6498197</v>
      </c>
      <c r="F4" s="14"/>
      <c r="G4" s="15"/>
      <c r="H4" s="12"/>
      <c r="I4" s="12"/>
      <c r="J4" s="12"/>
      <c r="K4" s="13" t="n">
        <f aca="false">SUM(K32,K34,K77)</f>
        <v>13201347.5737377</v>
      </c>
      <c r="L4" s="12"/>
      <c r="M4" s="17" t="n">
        <f aca="false">K4/$C$6</f>
        <v>0.755962606657565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SUM(D32,D34,D47,D57,D77,D79)</f>
        <v>0.999999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17462963.72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0.009333</v>
      </c>
      <c r="E9" s="36" t="n">
        <f aca="false">'Sep 09'!$D9*$C$6*$C$2</f>
        <v>678004.456058842</v>
      </c>
      <c r="F9" s="36" t="n">
        <v>489.890160183066</v>
      </c>
      <c r="G9" s="37" t="n">
        <f aca="false">'Sep 09'!$E9/'Sep 09'!$F9</f>
        <v>1383.99280321425</v>
      </c>
      <c r="H9" s="34" t="n">
        <v>1311</v>
      </c>
      <c r="I9" s="34" t="n">
        <v>1384</v>
      </c>
      <c r="J9" s="38" t="n">
        <f aca="false">I9-H9</f>
        <v>73</v>
      </c>
      <c r="K9" s="39" t="n">
        <f aca="false">'Sep 09'!$F9*'Sep 09'!$I9</f>
        <v>678007.981693363</v>
      </c>
      <c r="L9" s="40" t="n">
        <f aca="false">'Sep 09'!$K9/$K$2</f>
        <v>0.00931193482152333</v>
      </c>
      <c r="M9" s="41"/>
      <c r="N9" s="43"/>
    </row>
    <row r="10" s="42" customFormat="true" ht="25.5" hidden="false" customHeight="true" outlineLevel="0" collapsed="false">
      <c r="A10" s="34"/>
      <c r="B10" s="34"/>
      <c r="C10" s="34"/>
      <c r="D10" s="35"/>
      <c r="E10" s="36"/>
      <c r="F10" s="36"/>
      <c r="G10" s="37"/>
      <c r="H10" s="34"/>
      <c r="I10" s="34"/>
      <c r="J10" s="38"/>
      <c r="K10" s="39"/>
      <c r="L10" s="40"/>
      <c r="M10" s="41"/>
      <c r="N10" s="43"/>
    </row>
    <row r="11" s="42" customFormat="true" ht="12.75" hidden="false" customHeight="true" outlineLevel="0" collapsed="false">
      <c r="A11" s="34" t="s">
        <v>166</v>
      </c>
      <c r="B11" s="34" t="s">
        <v>138</v>
      </c>
      <c r="C11" s="34" t="s">
        <v>139</v>
      </c>
      <c r="D11" s="35" t="n">
        <v>0.009333</v>
      </c>
      <c r="E11" s="36" t="n">
        <f aca="false">'Sep 09'!$D11*$C$6*$C$2</f>
        <v>678004.456058842</v>
      </c>
      <c r="F11" s="36" t="n">
        <v>347.399880454274</v>
      </c>
      <c r="G11" s="37" t="n">
        <f aca="false">'Sep 09'!$E11/'Sep 09'!$F11</f>
        <v>1951.6542584075</v>
      </c>
      <c r="H11" s="34" t="n">
        <v>1673</v>
      </c>
      <c r="I11" s="34" t="n">
        <v>1952</v>
      </c>
      <c r="J11" s="38" t="n">
        <f aca="false">I11-H11</f>
        <v>279</v>
      </c>
      <c r="K11" s="39" t="n">
        <f aca="false">'Sep 09'!$F11*'Sep 09'!$I11</f>
        <v>678124.566646743</v>
      </c>
      <c r="L11" s="40" t="n">
        <f aca="false">'Sep 09'!$K11/$K$2</f>
        <v>0.00931353602905532</v>
      </c>
      <c r="M11" s="41"/>
    </row>
    <row r="12" s="42" customFormat="true" ht="12.75" hidden="false" customHeight="true" outlineLevel="0" collapsed="false">
      <c r="A12" s="34" t="s">
        <v>166</v>
      </c>
      <c r="B12" s="34" t="s">
        <v>112</v>
      </c>
      <c r="C12" s="34" t="s">
        <v>113</v>
      </c>
      <c r="D12" s="35" t="n">
        <v>0.009333</v>
      </c>
      <c r="E12" s="36" t="n">
        <f aca="false">'Sep 09'!$D12*$C$6*$C$2</f>
        <v>678004.456058842</v>
      </c>
      <c r="F12" s="36" t="n">
        <v>76.5499511480215</v>
      </c>
      <c r="G12" s="37" t="n">
        <f aca="false">'Sep 09'!$E12/'Sep 09'!$F12</f>
        <v>8857.02010113386</v>
      </c>
      <c r="H12" s="34" t="n">
        <v>8188</v>
      </c>
      <c r="I12" s="34" t="n">
        <v>8857</v>
      </c>
      <c r="J12" s="38" t="n">
        <f aca="false">I12-H12</f>
        <v>669</v>
      </c>
      <c r="K12" s="39" t="n">
        <f aca="false">'Sep 09'!$F12*'Sep 09'!$I12</f>
        <v>678002.917318027</v>
      </c>
      <c r="L12" s="40" t="n">
        <f aca="false">'Sep 09'!$K12/$K$2</f>
        <v>0.00931186526609873</v>
      </c>
      <c r="M12" s="41"/>
    </row>
    <row r="13" s="44" customFormat="true" ht="12.75" hidden="false" customHeight="true" outlineLevel="0" collapsed="false">
      <c r="A13" s="34"/>
      <c r="B13" s="34"/>
      <c r="C13" s="34"/>
      <c r="D13" s="35"/>
      <c r="E13" s="36"/>
      <c r="F13" s="36"/>
      <c r="G13" s="37"/>
      <c r="H13" s="34"/>
      <c r="I13" s="34"/>
      <c r="J13" s="38"/>
      <c r="K13" s="39"/>
      <c r="L13" s="40"/>
      <c r="M13" s="34"/>
    </row>
    <row r="14" s="44" customFormat="true" ht="12.75" hidden="false" customHeight="true" outlineLevel="0" collapsed="false">
      <c r="A14" s="34" t="s">
        <v>166</v>
      </c>
      <c r="B14" s="34" t="s">
        <v>118</v>
      </c>
      <c r="C14" s="34" t="s">
        <v>119</v>
      </c>
      <c r="D14" s="35" t="n">
        <v>0.009333</v>
      </c>
      <c r="E14" s="36" t="n">
        <f aca="false">'Sep 09'!$D14*$C$6*$C$2</f>
        <v>678004.456058842</v>
      </c>
      <c r="F14" s="36" t="n">
        <v>208.990125082291</v>
      </c>
      <c r="G14" s="37" t="n">
        <f aca="false">'Sep 09'!$E14/'Sep 09'!$F14</f>
        <v>3244.19374260805</v>
      </c>
      <c r="H14" s="34" t="n">
        <v>3038</v>
      </c>
      <c r="I14" s="34" t="n">
        <v>3244</v>
      </c>
      <c r="J14" s="38" t="n">
        <f aca="false">I14-H14</f>
        <v>206</v>
      </c>
      <c r="K14" s="39" t="n">
        <f aca="false">'Sep 09'!$F14*'Sep 09'!$I14</f>
        <v>677963.965766952</v>
      </c>
      <c r="L14" s="40" t="n">
        <f aca="false">'Sep 09'!$K14/$K$2</f>
        <v>0.00931133029554588</v>
      </c>
      <c r="M14" s="34"/>
    </row>
    <row r="15" s="44" customFormat="true" ht="12.75" hidden="false" customHeight="true" outlineLevel="0" collapsed="false">
      <c r="A15" s="34"/>
      <c r="B15" s="34"/>
      <c r="C15" s="34"/>
      <c r="D15" s="35"/>
      <c r="E15" s="36"/>
      <c r="F15" s="36"/>
      <c r="G15" s="37"/>
      <c r="H15" s="34"/>
      <c r="I15" s="34"/>
      <c r="J15" s="38"/>
      <c r="K15" s="39"/>
      <c r="L15" s="40"/>
      <c r="M15" s="34"/>
    </row>
    <row r="16" s="44" customFormat="true" ht="12.75" hidden="false" customHeight="true" outlineLevel="0" collapsed="false">
      <c r="A16" s="34" t="s">
        <v>166</v>
      </c>
      <c r="B16" s="34" t="s">
        <v>121</v>
      </c>
      <c r="C16" s="34" t="s">
        <v>122</v>
      </c>
      <c r="D16" s="35" t="n">
        <v>0.009333</v>
      </c>
      <c r="E16" s="36" t="n">
        <f aca="false">'Sep 09'!$D16*$C$6*$C$2</f>
        <v>678004.456058842</v>
      </c>
      <c r="F16" s="36" t="n">
        <v>363.500282645562</v>
      </c>
      <c r="G16" s="37" t="n">
        <f aca="false">'Sep 09'!$E16/'Sep 09'!$F16</f>
        <v>1865.2102582268</v>
      </c>
      <c r="H16" s="34" t="n">
        <v>1769</v>
      </c>
      <c r="I16" s="34" t="n">
        <v>1865</v>
      </c>
      <c r="J16" s="38" t="n">
        <f aca="false">I16-H16</f>
        <v>96</v>
      </c>
      <c r="K16" s="39" t="n">
        <f aca="false">'Sep 09'!$F16*'Sep 09'!$I16</f>
        <v>677928.027133973</v>
      </c>
      <c r="L16" s="40" t="n">
        <f aca="false">'Sep 09'!$K16/$K$2</f>
        <v>0.00931083670517982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109</v>
      </c>
      <c r="C17" s="34" t="s">
        <v>110</v>
      </c>
      <c r="D17" s="35" t="n">
        <v>0.009333</v>
      </c>
      <c r="E17" s="36" t="n">
        <f aca="false">'Sep 09'!$D17*$C$6*$C$2</f>
        <v>678004.456058842</v>
      </c>
      <c r="F17" s="36" t="n">
        <v>3185</v>
      </c>
      <c r="G17" s="37" t="n">
        <f aca="false">'Sep 09'!$E17/'Sep 09'!$F17</f>
        <v>212.874240520829</v>
      </c>
      <c r="H17" s="34" t="n">
        <v>201</v>
      </c>
      <c r="I17" s="34" t="n">
        <v>213</v>
      </c>
      <c r="J17" s="38" t="n">
        <f aca="false">I17-H17</f>
        <v>12</v>
      </c>
      <c r="K17" s="39" t="n">
        <f aca="false">'Sep 09'!$F17*'Sep 09'!$I17</f>
        <v>678405</v>
      </c>
      <c r="L17" s="40" t="n">
        <f aca="false">'Sep 09'!$K17/$K$2</f>
        <v>0.00931738757236723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96</v>
      </c>
      <c r="C18" s="34" t="s">
        <v>97</v>
      </c>
      <c r="D18" s="35" t="n">
        <v>0.009333</v>
      </c>
      <c r="E18" s="36" t="n">
        <f aca="false">'Sep 09'!$D18*$C$6*$C$2</f>
        <v>678004.456058842</v>
      </c>
      <c r="F18" s="36" t="n">
        <v>190</v>
      </c>
      <c r="G18" s="37" t="n">
        <f aca="false">'Sep 09'!$E18/'Sep 09'!$F18</f>
        <v>3568.44450557285</v>
      </c>
      <c r="H18" s="34" t="n">
        <v>3417</v>
      </c>
      <c r="I18" s="34" t="n">
        <v>3568</v>
      </c>
      <c r="J18" s="38" t="n">
        <f aca="false">I18-H18</f>
        <v>151</v>
      </c>
      <c r="K18" s="39" t="n">
        <f aca="false">'Sep 09'!$F18*'Sep 09'!$I18</f>
        <v>677920</v>
      </c>
      <c r="L18" s="40" t="n">
        <f aca="false">'Sep 09'!$K18/$K$2</f>
        <v>0.00931072645847126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124</v>
      </c>
      <c r="C19" s="34" t="s">
        <v>125</v>
      </c>
      <c r="D19" s="35" t="n">
        <v>0.009333</v>
      </c>
      <c r="E19" s="36" t="n">
        <f aca="false">'Sep 09'!$D19*$C$6*$C$2</f>
        <v>678004.456058842</v>
      </c>
      <c r="F19" s="36" t="n">
        <v>262.619814740234</v>
      </c>
      <c r="G19" s="37" t="n">
        <f aca="false">'Sep 09'!$E19/'Sep 09'!$F19</f>
        <v>2581.69573658971</v>
      </c>
      <c r="H19" s="34" t="n">
        <v>2483</v>
      </c>
      <c r="I19" s="34" t="n">
        <v>2582</v>
      </c>
      <c r="J19" s="38" t="n">
        <f aca="false">I19-H19</f>
        <v>99</v>
      </c>
      <c r="K19" s="39" t="n">
        <f aca="false">'Sep 09'!$F19*'Sep 09'!$I19</f>
        <v>678084.361659284</v>
      </c>
      <c r="L19" s="40" t="n">
        <f aca="false">'Sep 09'!$K19/$K$2</f>
        <v>0.00931298384348698</v>
      </c>
      <c r="M19" s="34"/>
    </row>
    <row r="20" s="44" customFormat="true" ht="12.75" hidden="false" customHeight="true" outlineLevel="0" collapsed="false">
      <c r="A20" s="34"/>
      <c r="B20" s="34"/>
      <c r="C20" s="34"/>
      <c r="D20" s="35"/>
      <c r="E20" s="36"/>
      <c r="F20" s="36"/>
      <c r="G20" s="37"/>
      <c r="H20" s="34"/>
      <c r="I20" s="34"/>
      <c r="J20" s="38"/>
      <c r="K20" s="39"/>
      <c r="L20" s="40"/>
      <c r="M20" s="34"/>
    </row>
    <row r="21" s="44" customFormat="true" ht="12.75" hidden="false" customHeight="true" outlineLevel="0" collapsed="false">
      <c r="A21" s="34"/>
      <c r="B21" s="34"/>
      <c r="C21" s="34"/>
      <c r="D21" s="35"/>
      <c r="E21" s="36"/>
      <c r="F21" s="36"/>
      <c r="G21" s="37"/>
      <c r="H21" s="34"/>
      <c r="I21" s="34"/>
      <c r="J21" s="38"/>
      <c r="K21" s="39"/>
      <c r="L21" s="40"/>
      <c r="M21" s="34"/>
    </row>
    <row r="22" s="44" customFormat="true" ht="12.75" hidden="false" customHeight="true" outlineLevel="0" collapsed="false">
      <c r="A22" s="34" t="s">
        <v>166</v>
      </c>
      <c r="B22" s="34" t="s">
        <v>135</v>
      </c>
      <c r="C22" s="34" t="s">
        <v>136</v>
      </c>
      <c r="D22" s="35" t="n">
        <v>0.009333</v>
      </c>
      <c r="E22" s="36" t="n">
        <f aca="false">'Sep 09'!$D22*$C$6*$C$2</f>
        <v>678004.456058842</v>
      </c>
      <c r="F22" s="36" t="n">
        <v>80.9900236937274</v>
      </c>
      <c r="G22" s="37" t="n">
        <f aca="false">'Sep 09'!$E22/'Sep 09'!$F22</f>
        <v>8371.45644780633</v>
      </c>
      <c r="H22" s="34" t="n">
        <v>8019</v>
      </c>
      <c r="I22" s="34" t="n">
        <v>8371</v>
      </c>
      <c r="J22" s="38" t="n">
        <f aca="false">I22-H22</f>
        <v>352</v>
      </c>
      <c r="K22" s="39" t="n">
        <f aca="false">'Sep 09'!$F22*'Sep 09'!$I22</f>
        <v>677967.488340192</v>
      </c>
      <c r="L22" s="40" t="n">
        <f aca="false">'Sep 09'!$K22/$K$2</f>
        <v>0.00931137867546662</v>
      </c>
      <c r="M22" s="34"/>
    </row>
    <row r="23" s="44" customFormat="true" ht="12.75" hidden="false" customHeight="true" outlineLevel="0" collapsed="false">
      <c r="A23" s="34"/>
      <c r="B23" s="34"/>
      <c r="C23" s="34"/>
      <c r="D23" s="35"/>
      <c r="E23" s="36"/>
      <c r="F23" s="36"/>
      <c r="G23" s="37"/>
      <c r="H23" s="34"/>
      <c r="I23" s="34"/>
      <c r="J23" s="38"/>
      <c r="K23" s="39"/>
      <c r="L23" s="40"/>
      <c r="M23" s="34"/>
    </row>
    <row r="24" s="44" customFormat="true" ht="12.75" hidden="false" customHeight="true" outlineLevel="0" collapsed="false">
      <c r="A24" s="34" t="s">
        <v>166</v>
      </c>
      <c r="B24" s="34" t="s">
        <v>179</v>
      </c>
      <c r="C24" s="34" t="s">
        <v>180</v>
      </c>
      <c r="D24" s="35" t="n">
        <v>0.009333</v>
      </c>
      <c r="E24" s="36" t="n">
        <f aca="false">'Sep 09'!$D24*$C$6*$C$2</f>
        <v>678004.456058842</v>
      </c>
      <c r="F24" s="36" t="n">
        <v>115.819981668194</v>
      </c>
      <c r="G24" s="37" t="n">
        <f aca="false">'Sep 09'!$E24/'Sep 09'!$F24</f>
        <v>5853.95064213719</v>
      </c>
      <c r="H24" s="34" t="n">
        <v>5455</v>
      </c>
      <c r="I24" s="34" t="n">
        <v>5854</v>
      </c>
      <c r="J24" s="38" t="n">
        <f aca="false">I24-H24</f>
        <v>399</v>
      </c>
      <c r="K24" s="39" t="n">
        <f aca="false">'Sep 09'!$F24*'Sep 09'!$I24</f>
        <v>678010.172685608</v>
      </c>
      <c r="L24" s="40" t="n">
        <f aca="false">'Sep 09'!$K24/$K$2</f>
        <v>0.00931196491317051</v>
      </c>
      <c r="M24" s="34"/>
    </row>
    <row r="25" s="44" customFormat="true" ht="12.75" hidden="false" customHeight="true" outlineLevel="0" collapsed="false">
      <c r="A25" s="34" t="s">
        <v>166</v>
      </c>
      <c r="B25" s="34" t="s">
        <v>209</v>
      </c>
      <c r="C25" s="34" t="s">
        <v>210</v>
      </c>
      <c r="D25" s="35" t="n">
        <v>0.004667</v>
      </c>
      <c r="E25" s="36" t="n">
        <f aca="false">'Sep 09'!$D25*$C$6*$C$2</f>
        <v>339038.550993958</v>
      </c>
      <c r="F25" s="36" t="n">
        <v>15.7199941164934</v>
      </c>
      <c r="G25" s="37" t="n">
        <f aca="false">'Sep 09'!$E25/'Sep 09'!$F25</f>
        <v>21567.3459214746</v>
      </c>
      <c r="H25" s="34" t="n">
        <v>20396</v>
      </c>
      <c r="I25" s="34" t="n">
        <v>21567</v>
      </c>
      <c r="J25" s="38" t="n">
        <f aca="false">I25-H25</f>
        <v>1171</v>
      </c>
      <c r="K25" s="39" t="n">
        <f aca="false">'Sep 09'!$F25*'Sep 09'!$I25</f>
        <v>339033.113110413</v>
      </c>
      <c r="L25" s="40" t="n">
        <f aca="false">'Sep 09'!$K25/$K$2</f>
        <v>0.0046563673833712</v>
      </c>
      <c r="M25" s="34"/>
    </row>
    <row r="26" s="44" customFormat="true" ht="12.75" hidden="false" customHeight="true" outlineLevel="0" collapsed="false">
      <c r="A26" s="34" t="s">
        <v>166</v>
      </c>
      <c r="B26" s="34" t="s">
        <v>115</v>
      </c>
      <c r="C26" s="34" t="s">
        <v>116</v>
      </c>
      <c r="D26" s="35" t="n">
        <v>0.009333</v>
      </c>
      <c r="E26" s="36" t="n">
        <f aca="false">'Sep 09'!$D26*$C$6*$C$2</f>
        <v>678004.456058842</v>
      </c>
      <c r="F26" s="36" t="n">
        <v>1022.53037766831</v>
      </c>
      <c r="G26" s="37" t="n">
        <f aca="false">'Sep 09'!$E26/'Sep 09'!$F26</f>
        <v>663.065343452098</v>
      </c>
      <c r="H26" s="34" t="n">
        <v>609</v>
      </c>
      <c r="I26" s="34" t="n">
        <v>663</v>
      </c>
      <c r="J26" s="38" t="n">
        <f aca="false">I26-H26</f>
        <v>54</v>
      </c>
      <c r="K26" s="39" t="n">
        <f aca="false">'Sep 09'!$F26*'Sep 09'!$I26</f>
        <v>677937.64039409</v>
      </c>
      <c r="L26" s="40" t="n">
        <f aca="false">'Sep 09'!$K26/$K$2</f>
        <v>0.00931096873615002</v>
      </c>
      <c r="M26" s="34"/>
    </row>
    <row r="27" s="44" customFormat="true" ht="12.75" hidden="false" customHeight="true" outlineLevel="0" collapsed="false">
      <c r="A27" s="34" t="s">
        <v>166</v>
      </c>
      <c r="B27" s="34" t="s">
        <v>211</v>
      </c>
      <c r="C27" s="34" t="s">
        <v>212</v>
      </c>
      <c r="D27" s="35" t="n">
        <v>0.009333</v>
      </c>
      <c r="E27" s="36" t="n">
        <f aca="false">'Sep 09'!$D27*$C$6*$C$2</f>
        <v>678004.456058842</v>
      </c>
      <c r="F27" s="36" t="n">
        <v>1299.75100401606</v>
      </c>
      <c r="G27" s="37" t="n">
        <f aca="false">'Sep 09'!$E27/'Sep 09'!$F27</f>
        <v>521.641802132791</v>
      </c>
      <c r="H27" s="34" t="n">
        <v>498</v>
      </c>
      <c r="I27" s="34" t="n">
        <v>522</v>
      </c>
      <c r="J27" s="38" t="n">
        <f aca="false">I27-H27</f>
        <v>24</v>
      </c>
      <c r="K27" s="39" t="n">
        <f aca="false">'Sep 09'!$F27*'Sep 09'!$I27</f>
        <v>678470.024096383</v>
      </c>
      <c r="L27" s="40" t="n">
        <f aca="false">'Sep 09'!$K27/$K$2</f>
        <v>0.00931828062991773</v>
      </c>
      <c r="M27" s="34"/>
    </row>
    <row r="28" s="44" customFormat="true" ht="12.75" hidden="false" customHeight="true" outlineLevel="0" collapsed="false">
      <c r="A28" s="34" t="s">
        <v>166</v>
      </c>
      <c r="B28" s="34" t="s">
        <v>100</v>
      </c>
      <c r="C28" s="34" t="s">
        <v>107</v>
      </c>
      <c r="D28" s="35" t="n">
        <v>0.009333</v>
      </c>
      <c r="E28" s="36" t="n">
        <f aca="false">'Sep 09'!$D28*$C$6*$C$2</f>
        <v>678004.456058842</v>
      </c>
      <c r="F28" s="36" t="n">
        <v>156.5</v>
      </c>
      <c r="G28" s="37" t="n">
        <f aca="false">'Sep 09'!$E28/'Sep 09'!$F28</f>
        <v>4332.29684382646</v>
      </c>
      <c r="H28" s="34" t="n">
        <v>4072</v>
      </c>
      <c r="I28" s="34" t="n">
        <v>4332</v>
      </c>
      <c r="J28" s="38" t="n">
        <f aca="false">I28-H28</f>
        <v>260</v>
      </c>
      <c r="K28" s="39" t="n">
        <f aca="false">'Sep 09'!$F28*'Sep 09'!$I28</f>
        <v>677958</v>
      </c>
      <c r="L28" s="40" t="n">
        <f aca="false">'Sep 09'!$K28/$K$2</f>
        <v>0.00931124836017857</v>
      </c>
      <c r="M28" s="34"/>
    </row>
    <row r="29" s="44" customFormat="true" ht="12.75" hidden="false" customHeight="true" outlineLevel="0" collapsed="false">
      <c r="A29" s="34" t="s">
        <v>166</v>
      </c>
      <c r="B29" s="34" t="s">
        <v>106</v>
      </c>
      <c r="C29" s="34" t="s">
        <v>101</v>
      </c>
      <c r="D29" s="35" t="n">
        <v>0.009333</v>
      </c>
      <c r="E29" s="36" t="n">
        <f aca="false">'Sep 09'!$D29*$C$6*$C$2</f>
        <v>678004.456058842</v>
      </c>
      <c r="F29" s="36" t="n">
        <v>223.419881821342</v>
      </c>
      <c r="G29" s="37" t="n">
        <f aca="false">'Sep 09'!$E29/'Sep 09'!$F29</f>
        <v>3034.66482271712</v>
      </c>
      <c r="H29" s="34" t="n">
        <v>2877</v>
      </c>
      <c r="I29" s="34" t="n">
        <v>3035</v>
      </c>
      <c r="J29" s="38" t="n">
        <f aca="false">I29-H29</f>
        <v>158</v>
      </c>
      <c r="K29" s="39" t="n">
        <f aca="false">'Sep 09'!$F29*'Sep 09'!$I29</f>
        <v>678079.341327773</v>
      </c>
      <c r="L29" s="40" t="n">
        <f aca="false">'Sep 09'!$K29/$K$2</f>
        <v>0.00931291489297153</v>
      </c>
      <c r="M29" s="34"/>
    </row>
    <row r="30" s="44" customFormat="true" ht="12.75" hidden="false" customHeight="true" outlineLevel="0" collapsed="false">
      <c r="A30" s="34" t="s">
        <v>166</v>
      </c>
      <c r="B30" s="34" t="s">
        <v>213</v>
      </c>
      <c r="C30" s="34" t="s">
        <v>214</v>
      </c>
      <c r="D30" s="35" t="n">
        <v>0.004667</v>
      </c>
      <c r="E30" s="36" t="n">
        <f aca="false">'Sep 09'!$D30*$C$6*$C$2</f>
        <v>339038.550993958</v>
      </c>
      <c r="F30" s="36" t="n">
        <v>34.620002167082</v>
      </c>
      <c r="G30" s="37" t="n">
        <f aca="false">'Sep 09'!$E30/'Sep 09'!$F30</f>
        <v>9793.14066353032</v>
      </c>
      <c r="H30" s="34" t="n">
        <v>9229</v>
      </c>
      <c r="I30" s="34" t="n">
        <v>9793</v>
      </c>
      <c r="J30" s="38" t="n">
        <f aca="false">I30-H30</f>
        <v>564</v>
      </c>
      <c r="K30" s="39" t="n">
        <f aca="false">'Sep 09'!$F30*'Sep 09'!$I30</f>
        <v>339033.681222234</v>
      </c>
      <c r="L30" s="40" t="n">
        <f aca="false">'Sep 09'!$K30/$K$2</f>
        <v>0.00465637518596407</v>
      </c>
      <c r="M30" s="34"/>
    </row>
    <row r="31" s="44" customFormat="true" ht="12.75" hidden="false" customHeight="true" outlineLevel="0" collapsed="false">
      <c r="A31" s="34"/>
      <c r="B31" s="34"/>
      <c r="C31" s="34"/>
      <c r="D31" s="35"/>
      <c r="E31" s="36"/>
      <c r="F31" s="36"/>
      <c r="G31" s="37"/>
      <c r="H31" s="34"/>
      <c r="I31" s="34"/>
      <c r="J31" s="45"/>
      <c r="K31" s="36"/>
      <c r="L31" s="46"/>
      <c r="M31" s="34"/>
    </row>
    <row r="32" s="53" customFormat="true" ht="12.75" hidden="false" customHeight="true" outlineLevel="0" collapsed="false">
      <c r="A32" s="47" t="s">
        <v>181</v>
      </c>
      <c r="B32" s="47"/>
      <c r="C32" s="47"/>
      <c r="D32" s="48" t="n">
        <f aca="false">SUM(D9:D31)</f>
        <v>0.139996</v>
      </c>
      <c r="E32" s="49" t="n">
        <f aca="false">'Sep 09'!$D32*$C$6*$C$2</f>
        <v>10170139.4868117</v>
      </c>
      <c r="F32" s="50"/>
      <c r="G32" s="50"/>
      <c r="H32" s="47"/>
      <c r="I32" s="47"/>
      <c r="J32" s="51"/>
      <c r="K32" s="49" t="n">
        <f aca="false">SUM(K9:K31)</f>
        <v>10170926.281395</v>
      </c>
      <c r="L32" s="52" t="n">
        <f aca="false">'Sep 09'!$K32/$K$2</f>
        <v>0.139690099768919</v>
      </c>
      <c r="M32" s="47"/>
    </row>
    <row r="33" s="44" customFormat="true" ht="12.75" hidden="false" customHeight="true" outlineLevel="0" collapsed="false">
      <c r="A33" s="34"/>
      <c r="B33" s="34"/>
      <c r="C33" s="34"/>
      <c r="D33" s="35"/>
      <c r="E33" s="36"/>
      <c r="F33" s="36"/>
      <c r="G33" s="37"/>
      <c r="H33" s="34"/>
      <c r="I33" s="34"/>
      <c r="J33" s="45"/>
      <c r="K33" s="36"/>
      <c r="L33" s="40"/>
      <c r="M33" s="34"/>
    </row>
    <row r="34" s="42" customFormat="true" ht="12.75" hidden="false" customHeight="true" outlineLevel="0" collapsed="false">
      <c r="A34" s="54"/>
      <c r="B34" s="47" t="s">
        <v>127</v>
      </c>
      <c r="C34" s="54" t="s">
        <v>128</v>
      </c>
      <c r="D34" s="55" t="n">
        <v>0.025</v>
      </c>
      <c r="E34" s="56" t="n">
        <f aca="false">'Sep 09'!$D34*$C$6*$C$2</f>
        <v>1816148.22688</v>
      </c>
      <c r="F34" s="50" t="n">
        <v>18.3900006312733</v>
      </c>
      <c r="G34" s="57" t="n">
        <f aca="false">'Sep 09'!$E34/'Sep 09'!$F34</f>
        <v>98757.3770819524</v>
      </c>
      <c r="H34" s="54" t="n">
        <v>95046</v>
      </c>
      <c r="I34" s="54" t="n">
        <v>98757</v>
      </c>
      <c r="J34" s="58" t="n">
        <f aca="false">I34-H34</f>
        <v>3711</v>
      </c>
      <c r="K34" s="59" t="n">
        <f aca="false">'Sep 09'!$F34*'Sep 09'!$I34</f>
        <v>1816141.29234266</v>
      </c>
      <c r="L34" s="52" t="n">
        <f aca="false">'Sep 09'!$K34/$K$2</f>
        <v>0.0249433484525268</v>
      </c>
      <c r="M34" s="47"/>
      <c r="O34" s="43"/>
    </row>
    <row r="35" s="42" customFormat="true" ht="12.75" hidden="false" customHeight="true" outlineLevel="0" collapsed="false">
      <c r="A35" s="34"/>
      <c r="B35" s="34"/>
      <c r="C35" s="34"/>
      <c r="D35" s="35"/>
      <c r="E35" s="36"/>
      <c r="F35" s="36"/>
      <c r="G35" s="37"/>
      <c r="H35" s="34"/>
      <c r="I35" s="34"/>
      <c r="J35" s="45"/>
      <c r="K35" s="39"/>
      <c r="L35" s="40"/>
      <c r="M35" s="34"/>
      <c r="O35" s="43"/>
    </row>
    <row r="36" customFormat="false" ht="26.25" hidden="false" customHeight="false" outlineLevel="0" collapsed="false">
      <c r="A36" s="34" t="s">
        <v>182</v>
      </c>
      <c r="B36" s="60" t="s">
        <v>80</v>
      </c>
      <c r="C36" s="61" t="s">
        <v>81</v>
      </c>
      <c r="D36" s="35" t="n">
        <v>0.032</v>
      </c>
      <c r="E36" s="36" t="n">
        <f aca="false">'Sep 09'!$D36*$C$6*$C$2</f>
        <v>2324669.7304064</v>
      </c>
      <c r="F36" s="36" t="n">
        <v>159863.714285714</v>
      </c>
      <c r="G36" s="37" t="n">
        <f aca="false">'Sep 09'!$E36/'Sep 09'!$F36</f>
        <v>14.5415721184338</v>
      </c>
      <c r="H36" s="34" t="n">
        <v>14</v>
      </c>
      <c r="I36" s="34" t="n">
        <v>15</v>
      </c>
      <c r="J36" s="38" t="n">
        <f aca="false">I36-H36</f>
        <v>1</v>
      </c>
      <c r="K36" s="39" t="n">
        <f aca="false">'Sep 09'!$F36*'Sep 09'!$I36</f>
        <v>2397955.71428571</v>
      </c>
      <c r="L36" s="40" t="n">
        <f aca="false">'Sep 09'!$K36/$K$2</f>
        <v>0.0329341363512543</v>
      </c>
      <c r="M36" s="62"/>
    </row>
    <row r="37" customFormat="false" ht="26.25" hidden="false" customHeight="false" outlineLevel="0" collapsed="false">
      <c r="A37" s="34" t="s">
        <v>182</v>
      </c>
      <c r="B37" s="60" t="s">
        <v>93</v>
      </c>
      <c r="C37" s="61" t="s">
        <v>94</v>
      </c>
      <c r="D37" s="35" t="n">
        <v>0.032</v>
      </c>
      <c r="E37" s="36" t="n">
        <f aca="false">'Sep 09'!$D37*$C$6*$C$2</f>
        <v>2324669.7304064</v>
      </c>
      <c r="F37" s="36" t="n">
        <v>222856.2</v>
      </c>
      <c r="G37" s="37" t="n">
        <f aca="false">'Sep 09'!$E37/'Sep 09'!$F37</f>
        <v>10.4312544609771</v>
      </c>
      <c r="H37" s="34" t="n">
        <v>10</v>
      </c>
      <c r="I37" s="34" t="n">
        <v>10</v>
      </c>
      <c r="J37" s="38" t="n">
        <f aca="false">I37-H37</f>
        <v>0</v>
      </c>
      <c r="K37" s="39" t="n">
        <f aca="false">'Sep 09'!$F37*'Sep 09'!$I37</f>
        <v>2228562</v>
      </c>
      <c r="L37" s="40" t="n">
        <f aca="false">'Sep 09'!$K37/$K$2</f>
        <v>0.0306076398066787</v>
      </c>
      <c r="M37" s="62"/>
    </row>
    <row r="38" customFormat="false" ht="26.25" hidden="false" customHeight="false" outlineLevel="0" collapsed="false">
      <c r="A38" s="34" t="s">
        <v>182</v>
      </c>
      <c r="B38" s="60" t="s">
        <v>90</v>
      </c>
      <c r="C38" s="61" t="s">
        <v>91</v>
      </c>
      <c r="D38" s="35" t="n">
        <v>0.032</v>
      </c>
      <c r="E38" s="36" t="n">
        <f aca="false">'Sep 09'!$D38*$C$6*$C$2</f>
        <v>2324669.7304064</v>
      </c>
      <c r="F38" s="36" t="n">
        <v>176531.230769231</v>
      </c>
      <c r="G38" s="37" t="n">
        <f aca="false">'Sep 09'!$E38/'Sep 09'!$F38</f>
        <v>13.168603199993</v>
      </c>
      <c r="H38" s="34" t="n">
        <v>13</v>
      </c>
      <c r="I38" s="34" t="n">
        <v>13</v>
      </c>
      <c r="J38" s="38" t="n">
        <f aca="false">I38-H38</f>
        <v>0</v>
      </c>
      <c r="K38" s="39" t="n">
        <f aca="false">'Sep 09'!$F38*'Sep 09'!$I38</f>
        <v>2294906</v>
      </c>
      <c r="L38" s="40" t="n">
        <f aca="false">'Sep 09'!$K38/$K$2</f>
        <v>0.0315188252506261</v>
      </c>
      <c r="M38" s="62"/>
    </row>
    <row r="39" customFormat="false" ht="26.25" hidden="false" customHeight="false" outlineLevel="0" collapsed="false">
      <c r="A39" s="34" t="s">
        <v>182</v>
      </c>
      <c r="B39" s="60" t="s">
        <v>68</v>
      </c>
      <c r="C39" s="61" t="s">
        <v>69</v>
      </c>
      <c r="D39" s="35" t="n">
        <v>0.032</v>
      </c>
      <c r="E39" s="36" t="n">
        <f aca="false">'Sep 09'!$D39*$C$6*$C$2</f>
        <v>2324669.7304064</v>
      </c>
      <c r="F39" s="36" t="n">
        <v>125974.777777778</v>
      </c>
      <c r="G39" s="37" t="n">
        <f aca="false">'Sep 09'!$E39/'Sep 09'!$F39</f>
        <v>18.4534537104496</v>
      </c>
      <c r="H39" s="34" t="n">
        <v>18</v>
      </c>
      <c r="I39" s="34" t="n">
        <v>18</v>
      </c>
      <c r="J39" s="38" t="n">
        <f aca="false">I39-H39</f>
        <v>0</v>
      </c>
      <c r="K39" s="39" t="n">
        <f aca="false">'Sep 09'!$F39*'Sep 09'!$I39</f>
        <v>2267546</v>
      </c>
      <c r="L39" s="40" t="n">
        <f aca="false">'Sep 09'!$K39/$K$2</f>
        <v>0.0311430560213605</v>
      </c>
      <c r="M39" s="62"/>
    </row>
    <row r="40" customFormat="false" ht="26.25" hidden="false" customHeight="false" outlineLevel="0" collapsed="false">
      <c r="A40" s="34" t="s">
        <v>182</v>
      </c>
      <c r="B40" s="60" t="s">
        <v>83</v>
      </c>
      <c r="C40" s="61" t="s">
        <v>84</v>
      </c>
      <c r="D40" s="35" t="n">
        <v>0.032</v>
      </c>
      <c r="E40" s="36" t="n">
        <f aca="false">'Sep 09'!$D40*$C$6*$C$2</f>
        <v>2324669.7304064</v>
      </c>
      <c r="F40" s="36" t="n">
        <v>139433.4375</v>
      </c>
      <c r="G40" s="37" t="n">
        <f aca="false">'Sep 09'!$E40/'Sep 09'!$F40</f>
        <v>16.6722543178095</v>
      </c>
      <c r="H40" s="34" t="n">
        <v>16</v>
      </c>
      <c r="I40" s="34" t="n">
        <v>17</v>
      </c>
      <c r="J40" s="38" t="n">
        <f aca="false">I40-H40</f>
        <v>1</v>
      </c>
      <c r="K40" s="39" t="n">
        <f aca="false">'Sep 09'!$F40*'Sep 09'!$I40</f>
        <v>2370368.4375</v>
      </c>
      <c r="L40" s="40" t="n">
        <f aca="false">'Sep 09'!$K40/$K$2</f>
        <v>0.0325552456445546</v>
      </c>
      <c r="M40" s="62"/>
    </row>
    <row r="41" customFormat="false" ht="26.25" hidden="false" customHeight="false" outlineLevel="0" collapsed="false">
      <c r="A41" s="34" t="s">
        <v>182</v>
      </c>
      <c r="B41" s="60" t="s">
        <v>60</v>
      </c>
      <c r="C41" s="61" t="s">
        <v>61</v>
      </c>
      <c r="D41" s="35" t="n">
        <v>0.032</v>
      </c>
      <c r="E41" s="36" t="n">
        <f aca="false">'Sep 09'!$D41*$C$6*$C$2</f>
        <v>2324669.7304064</v>
      </c>
      <c r="F41" s="36" t="n">
        <v>220889.8</v>
      </c>
      <c r="G41" s="37" t="n">
        <f aca="false">'Sep 09'!$E41/'Sep 09'!$F41</f>
        <v>10.5241153299356</v>
      </c>
      <c r="H41" s="34" t="n">
        <v>10</v>
      </c>
      <c r="I41" s="34" t="n">
        <v>11</v>
      </c>
      <c r="J41" s="38" t="n">
        <f aca="false">I41-H41</f>
        <v>1</v>
      </c>
      <c r="K41" s="39" t="n">
        <f aca="false">'Sep 09'!$F41*'Sep 09'!$I41</f>
        <v>2429787.8</v>
      </c>
      <c r="L41" s="40" t="n">
        <f aca="false">'Sep 09'!$K41/$K$2</f>
        <v>0.0333713263481394</v>
      </c>
      <c r="M41" s="62"/>
    </row>
    <row r="42" s="42" customFormat="true" ht="25.5" hidden="false" customHeight="true" outlineLevel="0" collapsed="false">
      <c r="A42" s="34" t="s">
        <v>183</v>
      </c>
      <c r="B42" s="34" t="s">
        <v>184</v>
      </c>
      <c r="C42" s="34" t="s">
        <v>28</v>
      </c>
      <c r="D42" s="35" t="n">
        <v>0.032</v>
      </c>
      <c r="E42" s="36" t="n">
        <f aca="false">'Sep 09'!$D42*$C$6*$C$2</f>
        <v>2324669.7304064</v>
      </c>
      <c r="F42" s="36" t="n">
        <v>94642.0416666667</v>
      </c>
      <c r="G42" s="37" t="n">
        <f aca="false">'Sep 09'!$E42/'Sep 09'!$F42</f>
        <v>24.562759736249</v>
      </c>
      <c r="H42" s="34" t="n">
        <v>24</v>
      </c>
      <c r="I42" s="34" t="n">
        <v>25</v>
      </c>
      <c r="J42" s="38" t="n">
        <f aca="false">I42-H42</f>
        <v>1</v>
      </c>
      <c r="K42" s="39" t="n">
        <f aca="false">'Sep 09'!$F42*'Sep 09'!$I42</f>
        <v>2366051.04166667</v>
      </c>
      <c r="L42" s="40" t="n">
        <f aca="false">'Sep 09'!$K42/$K$2</f>
        <v>0.0324959494272766</v>
      </c>
      <c r="M42" s="41"/>
      <c r="O42" s="43"/>
    </row>
    <row r="43" s="42" customFormat="true" ht="25.5" hidden="false" customHeight="true" outlineLevel="0" collapsed="false">
      <c r="A43" s="34" t="s">
        <v>183</v>
      </c>
      <c r="B43" s="34" t="s">
        <v>52</v>
      </c>
      <c r="C43" s="34" t="s">
        <v>53</v>
      </c>
      <c r="D43" s="35" t="n">
        <v>0.032</v>
      </c>
      <c r="E43" s="36" t="n">
        <f aca="false">'Sep 09'!$D43*$C$6*$C$2</f>
        <v>2324669.7304064</v>
      </c>
      <c r="F43" s="36" t="n">
        <v>114810.473684211</v>
      </c>
      <c r="G43" s="37" t="n">
        <f aca="false">'Sep 09'!$E43/'Sep 09'!$F43</f>
        <v>20.2478890279685</v>
      </c>
      <c r="H43" s="34" t="n">
        <v>19</v>
      </c>
      <c r="I43" s="34" t="n">
        <v>20</v>
      </c>
      <c r="J43" s="38" t="n">
        <f aca="false">I43-H43</f>
        <v>1</v>
      </c>
      <c r="K43" s="39" t="n">
        <f aca="false">'Sep 09'!$F43*'Sep 09'!$I43</f>
        <v>2296209.47368422</v>
      </c>
      <c r="L43" s="40" t="n">
        <f aca="false">'Sep 09'!$K43/$K$2</f>
        <v>0.0315367274911848</v>
      </c>
      <c r="M43" s="41"/>
    </row>
    <row r="44" s="42" customFormat="true" ht="25.5" hidden="false" customHeight="true" outlineLevel="0" collapsed="false">
      <c r="A44" s="34" t="s">
        <v>183</v>
      </c>
      <c r="B44" s="34" t="s">
        <v>185</v>
      </c>
      <c r="C44" s="34" t="s">
        <v>64</v>
      </c>
      <c r="D44" s="35" t="n">
        <v>0.032</v>
      </c>
      <c r="E44" s="36" t="n">
        <f aca="false">'Sep 09'!$D44*$C$6*$C$2</f>
        <v>2324669.7304064</v>
      </c>
      <c r="F44" s="36" t="n">
        <v>111909.2</v>
      </c>
      <c r="G44" s="37" t="n">
        <f aca="false">'Sep 09'!$E44/'Sep 09'!$F44</f>
        <v>20.7728205581525</v>
      </c>
      <c r="H44" s="34" t="n">
        <v>20</v>
      </c>
      <c r="I44" s="34" t="n">
        <v>21</v>
      </c>
      <c r="J44" s="38" t="n">
        <f aca="false">I44-H44</f>
        <v>1</v>
      </c>
      <c r="K44" s="39" t="n">
        <f aca="false">'Sep 09'!$F44*'Sep 09'!$I44</f>
        <v>2350093.2</v>
      </c>
      <c r="L44" s="40" t="n">
        <f aca="false">'Sep 09'!$K44/$K$2</f>
        <v>0.0322767803533063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76</v>
      </c>
      <c r="C45" s="34" t="s">
        <v>77</v>
      </c>
      <c r="D45" s="35" t="n">
        <v>0.032</v>
      </c>
      <c r="E45" s="36" t="n">
        <f aca="false">'Sep 09'!$D45*$C$6*$C$2</f>
        <v>2324669.7304064</v>
      </c>
      <c r="F45" s="36" t="n">
        <v>132862.411764706</v>
      </c>
      <c r="G45" s="37" t="n">
        <f aca="false">'Sep 09'!$E45/'Sep 09'!$F45</f>
        <v>17.4968202031685</v>
      </c>
      <c r="H45" s="34" t="n">
        <v>17</v>
      </c>
      <c r="I45" s="34" t="n">
        <v>18</v>
      </c>
      <c r="J45" s="38" t="n">
        <f aca="false">I45-H45</f>
        <v>1</v>
      </c>
      <c r="K45" s="39" t="n">
        <f aca="false">'Sep 09'!$F45*'Sep 09'!$I45</f>
        <v>2391523.41176471</v>
      </c>
      <c r="L45" s="40" t="n">
        <f aca="false">'Sep 09'!$K45/$K$2</f>
        <v>0.032845793465263</v>
      </c>
      <c r="M45" s="41"/>
    </row>
    <row r="46" s="65" customFormat="true" ht="12.75" hidden="false" customHeight="false" outlineLevel="0" collapsed="false">
      <c r="A46" s="34"/>
      <c r="B46" s="61"/>
      <c r="C46" s="61"/>
      <c r="D46" s="35"/>
      <c r="E46" s="64"/>
      <c r="F46" s="36"/>
      <c r="G46" s="37"/>
      <c r="H46" s="34"/>
      <c r="I46" s="34"/>
      <c r="J46" s="45"/>
      <c r="K46" s="36"/>
      <c r="L46" s="46"/>
      <c r="M46" s="62"/>
    </row>
    <row r="47" s="15" customFormat="true" ht="12.75" hidden="false" customHeight="false" outlineLevel="0" collapsed="false">
      <c r="A47" s="47" t="s">
        <v>186</v>
      </c>
      <c r="B47" s="66"/>
      <c r="C47" s="66"/>
      <c r="D47" s="55" t="n">
        <f aca="false">SUBTOTAL(9,D36:D46)</f>
        <v>0.32</v>
      </c>
      <c r="E47" s="67" t="n">
        <f aca="false">'Sep 09'!$D47*$C$6*$C$2</f>
        <v>23246697.304064</v>
      </c>
      <c r="F47" s="68"/>
      <c r="G47" s="69"/>
      <c r="H47" s="54"/>
      <c r="I47" s="54"/>
      <c r="J47" s="58"/>
      <c r="K47" s="67" t="n">
        <f aca="false">SUM(K36:K46)</f>
        <v>23393003.0789013</v>
      </c>
      <c r="L47" s="70" t="n">
        <f aca="false">'Sep 09'!$K47/$K$2</f>
        <v>0.321285480159644</v>
      </c>
      <c r="M47" s="71"/>
    </row>
    <row r="48" s="65" customFormat="true" ht="12.75" hidden="false" customHeight="false" outlineLevel="0" collapsed="false">
      <c r="A48" s="34"/>
      <c r="B48" s="61"/>
      <c r="C48" s="61"/>
      <c r="D48" s="35"/>
      <c r="E48" s="64"/>
      <c r="F48" s="36"/>
      <c r="G48" s="37"/>
      <c r="H48" s="34"/>
      <c r="I48" s="34"/>
      <c r="J48" s="45"/>
      <c r="K48" s="36"/>
      <c r="L48" s="40"/>
      <c r="M48" s="62"/>
    </row>
    <row r="49" customFormat="false" ht="24.75" hidden="false" customHeight="true" outlineLevel="0" collapsed="false">
      <c r="A49" s="34" t="s">
        <v>182</v>
      </c>
      <c r="B49" s="61" t="s">
        <v>187</v>
      </c>
      <c r="C49" s="61" t="s">
        <v>44</v>
      </c>
      <c r="D49" s="35" t="n">
        <v>0.071429</v>
      </c>
      <c r="E49" s="36" t="n">
        <f aca="false">'Sep 09'!$D49*$C$6*$C$2</f>
        <v>5189026.06791246</v>
      </c>
      <c r="F49" s="36" t="n">
        <v>416329.166666667</v>
      </c>
      <c r="G49" s="37" t="n">
        <f aca="false">'Sep 09'!$E49/'Sep 09'!$F49</f>
        <v>12.4637582071377</v>
      </c>
      <c r="H49" s="34" t="n">
        <v>12</v>
      </c>
      <c r="I49" s="34" t="n">
        <v>12</v>
      </c>
      <c r="J49" s="38" t="n">
        <f aca="false">I49-H49</f>
        <v>0</v>
      </c>
      <c r="K49" s="39" t="n">
        <f aca="false">'Sep 09'!$F49*'Sep 09'!$I49</f>
        <v>4995950</v>
      </c>
      <c r="L49" s="40" t="n">
        <f aca="false">'Sep 09'!$K49/$K$2</f>
        <v>0.0686156535434852</v>
      </c>
      <c r="M49" s="62"/>
    </row>
    <row r="50" s="42" customFormat="true" ht="25.5" hidden="false" customHeight="false" outlineLevel="0" collapsed="false">
      <c r="A50" s="34" t="s">
        <v>183</v>
      </c>
      <c r="B50" s="34" t="s">
        <v>188</v>
      </c>
      <c r="C50" s="34" t="s">
        <v>25</v>
      </c>
      <c r="D50" s="35" t="n">
        <v>0.071429</v>
      </c>
      <c r="E50" s="36" t="n">
        <f aca="false">'Sep 09'!$D50*$C$6*$C$2</f>
        <v>5189026.06791246</v>
      </c>
      <c r="F50" s="36" t="n">
        <v>249390.5</v>
      </c>
      <c r="G50" s="37" t="n">
        <f aca="false">'Sep 09'!$E50/'Sep 09'!$F50</f>
        <v>20.8068313264237</v>
      </c>
      <c r="H50" s="34" t="n">
        <v>20</v>
      </c>
      <c r="I50" s="34" t="n">
        <v>21</v>
      </c>
      <c r="J50" s="38" t="n">
        <f aca="false">I50-H50</f>
        <v>1</v>
      </c>
      <c r="K50" s="39" t="n">
        <f aca="false">'Sep 09'!$F50*'Sep 09'!$I50</f>
        <v>5237200.5</v>
      </c>
      <c r="L50" s="40" t="n">
        <f aca="false">'Sep 09'!$K50/$K$2</f>
        <v>0.0719290495392803</v>
      </c>
      <c r="M50" s="41"/>
    </row>
    <row r="51" s="42" customFormat="true" ht="25.5" hidden="false" customHeight="false" outlineLevel="0" collapsed="false">
      <c r="A51" s="34" t="s">
        <v>183</v>
      </c>
      <c r="B51" s="34" t="s">
        <v>189</v>
      </c>
      <c r="C51" s="34" t="s">
        <v>38</v>
      </c>
      <c r="D51" s="35" t="n">
        <v>0.071429</v>
      </c>
      <c r="E51" s="36" t="n">
        <f aca="false">'Sep 09'!$D51*$C$6*$C$2</f>
        <v>5189026.06791246</v>
      </c>
      <c r="F51" s="36" t="n">
        <v>416335.416666667</v>
      </c>
      <c r="G51" s="37" t="n">
        <f aca="false">'Sep 09'!$E51/'Sep 09'!$F51</f>
        <v>12.463571102016</v>
      </c>
      <c r="H51" s="34" t="n">
        <v>12</v>
      </c>
      <c r="I51" s="34" t="n">
        <v>12</v>
      </c>
      <c r="J51" s="38" t="n">
        <f aca="false">I51-H51</f>
        <v>0</v>
      </c>
      <c r="K51" s="39" t="n">
        <f aca="false">'Sep 09'!$F51*'Sep 09'!$I51</f>
        <v>4996025</v>
      </c>
      <c r="L51" s="40" t="n">
        <f aca="false">'Sep 09'!$K51/$K$2</f>
        <v>0.0686166836126444</v>
      </c>
      <c r="M51" s="41"/>
    </row>
    <row r="52" s="42" customFormat="true" ht="25.5" hidden="false" customHeight="false" outlineLevel="0" collapsed="false">
      <c r="A52" s="34" t="s">
        <v>183</v>
      </c>
      <c r="B52" s="34" t="s">
        <v>190</v>
      </c>
      <c r="C52" s="34" t="s">
        <v>32</v>
      </c>
      <c r="D52" s="35" t="n">
        <v>0.071429</v>
      </c>
      <c r="E52" s="36" t="n">
        <f aca="false">'Sep 09'!$D52*$C$6*$C$2</f>
        <v>5189026.06791246</v>
      </c>
      <c r="F52" s="36" t="n">
        <v>249763.85</v>
      </c>
      <c r="G52" s="37" t="n">
        <f aca="false">'Sep 09'!$E52/'Sep 09'!$F52</f>
        <v>20.7757290252871</v>
      </c>
      <c r="H52" s="34" t="n">
        <v>20</v>
      </c>
      <c r="I52" s="34" t="n">
        <v>21</v>
      </c>
      <c r="J52" s="38" t="n">
        <f aca="false">I52-H52</f>
        <v>1</v>
      </c>
      <c r="K52" s="39" t="n">
        <f aca="false">'Sep 09'!$F52*'Sep 09'!$I52</f>
        <v>5245040.85</v>
      </c>
      <c r="L52" s="40" t="n">
        <f aca="false">'Sep 09'!$K52/$K$2</f>
        <v>0.0720367309090418</v>
      </c>
      <c r="M52" s="41"/>
    </row>
    <row r="53" s="42" customFormat="true" ht="25.5" hidden="false" customHeight="false" outlineLevel="0" collapsed="false">
      <c r="A53" s="34" t="s">
        <v>183</v>
      </c>
      <c r="B53" s="34" t="s">
        <v>191</v>
      </c>
      <c r="C53" s="34" t="s">
        <v>57</v>
      </c>
      <c r="D53" s="35" t="n">
        <v>0.071429</v>
      </c>
      <c r="E53" s="36" t="n">
        <f aca="false">'Sep 09'!$D53*$C$6*$C$2</f>
        <v>5189026.06791246</v>
      </c>
      <c r="F53" s="36" t="n">
        <v>161696.548387097</v>
      </c>
      <c r="G53" s="37" t="n">
        <f aca="false">'Sep 09'!$E53/'Sep 09'!$F53</f>
        <v>32.0911368837019</v>
      </c>
      <c r="H53" s="34" t="n">
        <v>31</v>
      </c>
      <c r="I53" s="34" t="n">
        <v>32</v>
      </c>
      <c r="J53" s="38" t="n">
        <f aca="false">I53-H53</f>
        <v>1</v>
      </c>
      <c r="K53" s="39" t="n">
        <f aca="false">'Sep 09'!$F53*'Sep 09'!$I53</f>
        <v>5174289.5483871</v>
      </c>
      <c r="L53" s="40" t="n">
        <f aca="false">'Sep 09'!$K53/$K$2</f>
        <v>0.0710650144588729</v>
      </c>
      <c r="M53" s="41"/>
    </row>
    <row r="54" s="42" customFormat="true" ht="25.5" hidden="false" customHeight="false" outlineLevel="0" collapsed="false">
      <c r="A54" s="34" t="s">
        <v>183</v>
      </c>
      <c r="B54" s="34" t="s">
        <v>192</v>
      </c>
      <c r="C54" s="34" t="s">
        <v>34</v>
      </c>
      <c r="D54" s="35" t="n">
        <v>0.071429</v>
      </c>
      <c r="E54" s="36" t="n">
        <f aca="false">'Sep 09'!$D54*$C$6*$C$2</f>
        <v>5189026.06791246</v>
      </c>
      <c r="F54" s="36" t="n">
        <v>177763.571428571</v>
      </c>
      <c r="G54" s="37" t="n">
        <f aca="false">'Sep 09'!$E54/'Sep 09'!$F54</f>
        <v>29.1906042740456</v>
      </c>
      <c r="H54" s="34" t="n">
        <v>28</v>
      </c>
      <c r="I54" s="34" t="n">
        <v>29</v>
      </c>
      <c r="J54" s="38" t="n">
        <f aca="false">I54-H54</f>
        <v>1</v>
      </c>
      <c r="K54" s="39" t="n">
        <f aca="false">'Sep 09'!$F54*'Sep 09'!$I54</f>
        <v>5155143.57142856</v>
      </c>
      <c r="L54" s="40" t="n">
        <f aca="false">'Sep 09'!$K54/$K$2</f>
        <v>0.0708020587203769</v>
      </c>
      <c r="M54" s="41"/>
    </row>
    <row r="55" s="42" customFormat="true" ht="25.5" hidden="false" customHeight="false" outlineLevel="0" collapsed="false">
      <c r="A55" s="34" t="s">
        <v>183</v>
      </c>
      <c r="B55" s="34" t="s">
        <v>74</v>
      </c>
      <c r="C55" s="34" t="s">
        <v>75</v>
      </c>
      <c r="D55" s="35" t="n">
        <v>0.071429</v>
      </c>
      <c r="E55" s="36" t="n">
        <f aca="false">'Sep 09'!$D55*$C$6*$C$2</f>
        <v>5189026.06791246</v>
      </c>
      <c r="F55" s="36" t="n">
        <v>721549.285714286</v>
      </c>
      <c r="G55" s="37" t="n">
        <f aca="false">'Sep 09'!$E55/'Sep 09'!$F55</f>
        <v>7.19150606985311</v>
      </c>
      <c r="H55" s="34" t="n">
        <v>7</v>
      </c>
      <c r="I55" s="34" t="n">
        <v>7</v>
      </c>
      <c r="J55" s="38" t="n">
        <f aca="false">I55-H55</f>
        <v>0</v>
      </c>
      <c r="K55" s="39" t="n">
        <f aca="false">'Sep 09'!$F55*'Sep 09'!$I55</f>
        <v>5050845</v>
      </c>
      <c r="L55" s="40" t="n">
        <f aca="false">'Sep 09'!$K55/$K$2</f>
        <v>0.0693695954967213</v>
      </c>
      <c r="M55" s="41"/>
    </row>
    <row r="56" s="44" customFormat="true" ht="12.75" hidden="false" customHeight="false" outlineLevel="0" collapsed="false">
      <c r="A56" s="34"/>
      <c r="B56" s="34"/>
      <c r="C56" s="34"/>
      <c r="D56" s="35"/>
      <c r="E56" s="36"/>
      <c r="F56" s="36"/>
      <c r="G56" s="37"/>
      <c r="H56" s="34"/>
      <c r="I56" s="34"/>
      <c r="J56" s="45"/>
      <c r="K56" s="36"/>
      <c r="L56" s="40"/>
      <c r="M56" s="34"/>
    </row>
    <row r="57" s="53" customFormat="true" ht="25.5" hidden="false" customHeight="false" outlineLevel="0" collapsed="false">
      <c r="A57" s="47" t="s">
        <v>193</v>
      </c>
      <c r="B57" s="47"/>
      <c r="C57" s="47"/>
      <c r="D57" s="55" t="n">
        <f aca="false">SUBTOTAL(9,D49:D56)</f>
        <v>0.500003</v>
      </c>
      <c r="E57" s="49" t="n">
        <f aca="false">'Sep 09'!$D57*$C$6*$C$2</f>
        <v>36323182.4753872</v>
      </c>
      <c r="F57" s="69"/>
      <c r="G57" s="69"/>
      <c r="H57" s="54"/>
      <c r="I57" s="54"/>
      <c r="J57" s="58"/>
      <c r="K57" s="49" t="n">
        <f aca="false">SUM(K49:K56)</f>
        <v>35854494.4698157</v>
      </c>
      <c r="L57" s="72" t="n">
        <f aca="false">'Sep 09'!$K57/$K$2</f>
        <v>0.492434786280423</v>
      </c>
      <c r="M57" s="47"/>
    </row>
    <row r="58" s="44" customFormat="true" ht="12.75" hidden="false" customHeight="false" outlineLevel="0" collapsed="false">
      <c r="A58" s="34"/>
      <c r="B58" s="34"/>
      <c r="C58" s="34"/>
      <c r="D58" s="35"/>
      <c r="E58" s="36"/>
      <c r="F58" s="36"/>
      <c r="G58" s="37"/>
      <c r="H58" s="34"/>
      <c r="I58" s="34"/>
      <c r="J58" s="45"/>
      <c r="K58" s="36"/>
      <c r="L58" s="40"/>
      <c r="M58" s="34"/>
    </row>
    <row r="59" s="42" customFormat="true" ht="12.75" hidden="false" customHeight="false" outlineLevel="0" collapsed="false">
      <c r="A59" s="34"/>
      <c r="B59" s="34"/>
      <c r="C59" s="34"/>
      <c r="D59" s="35"/>
      <c r="E59" s="36"/>
      <c r="F59" s="36"/>
      <c r="G59" s="73"/>
      <c r="H59" s="34"/>
      <c r="I59" s="34"/>
      <c r="J59" s="38"/>
      <c r="K59" s="39"/>
      <c r="L59" s="40"/>
      <c r="M59" s="41"/>
    </row>
    <row r="60" s="42" customFormat="true" ht="25.5" hidden="false" customHeight="false" outlineLevel="0" collapsed="false">
      <c r="A60" s="34" t="s">
        <v>194</v>
      </c>
      <c r="B60" s="34" t="s">
        <v>71</v>
      </c>
      <c r="C60" s="34" t="s">
        <v>72</v>
      </c>
      <c r="D60" s="35" t="n">
        <v>0.0015</v>
      </c>
      <c r="E60" s="36" t="n">
        <f aca="false">'Sep 09'!$D60*$C$6*$C$2</f>
        <v>108968.8936128</v>
      </c>
      <c r="F60" s="36" t="n">
        <v>44026.5</v>
      </c>
      <c r="G60" s="73" t="n">
        <f aca="false">'Sep 09'!$E60/'Sep 09'!$F60</f>
        <v>2.47507509370039</v>
      </c>
      <c r="H60" s="34" t="n">
        <v>2</v>
      </c>
      <c r="I60" s="34" t="n">
        <v>2</v>
      </c>
      <c r="J60" s="38" t="n">
        <f aca="false">I60-H60</f>
        <v>0</v>
      </c>
      <c r="K60" s="39" t="n">
        <f aca="false">'Sep 09'!$F60*'Sep 09'!$I60</f>
        <v>88053</v>
      </c>
      <c r="L60" s="40" t="n">
        <f aca="false">'Sep 09'!$K60/$K$2</f>
        <v>0.00120934239563336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40</v>
      </c>
      <c r="C61" s="34" t="s">
        <v>41</v>
      </c>
      <c r="D61" s="35" t="n">
        <v>0.0015</v>
      </c>
      <c r="E61" s="36" t="n">
        <f aca="false">'Sep 09'!$D61*$C$6*$C$2</f>
        <v>108968.8936128</v>
      </c>
      <c r="F61" s="36" t="n">
        <v>167445</v>
      </c>
      <c r="G61" s="73" t="n">
        <f aca="false">'Sep 09'!$E61/'Sep 09'!$F61</f>
        <v>0.650774245948222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09'!$F61*'Sep 09'!$I61</f>
        <v>167445</v>
      </c>
      <c r="L61" s="40" t="n">
        <f aca="false">'Sep 09'!$K61/$K$2</f>
        <v>0.00229973240476564</v>
      </c>
      <c r="M61" s="41"/>
      <c r="P61" s="42" t="s">
        <v>197</v>
      </c>
    </row>
    <row r="62" s="42" customFormat="true" ht="25.5" hidden="false" customHeight="false" outlineLevel="0" collapsed="false">
      <c r="A62" s="34" t="s">
        <v>194</v>
      </c>
      <c r="B62" s="34" t="s">
        <v>65</v>
      </c>
      <c r="C62" s="34" t="s">
        <v>66</v>
      </c>
      <c r="D62" s="35" t="n">
        <v>0.0015</v>
      </c>
      <c r="E62" s="36" t="n">
        <f aca="false">'Sep 09'!$D62*$C$6*$C$2</f>
        <v>108968.8936128</v>
      </c>
      <c r="F62" s="36" t="n">
        <v>88408</v>
      </c>
      <c r="G62" s="73" t="n">
        <f aca="false">'Sep 09'!$E62/'Sep 09'!$F62</f>
        <v>1.23256824736223</v>
      </c>
      <c r="H62" s="34" t="n">
        <v>1</v>
      </c>
      <c r="I62" s="34" t="n">
        <v>1</v>
      </c>
      <c r="J62" s="38" t="n">
        <f aca="false">I62-H62</f>
        <v>0</v>
      </c>
      <c r="K62" s="39" t="n">
        <f aca="false">'Sep 09'!$F62*'Sep 09'!$I62</f>
        <v>88408</v>
      </c>
      <c r="L62" s="40" t="n">
        <f aca="false">'Sep 09'!$K62/$K$2</f>
        <v>0.00121421805632011</v>
      </c>
      <c r="M62" s="41"/>
    </row>
    <row r="63" s="42" customFormat="true" ht="25.5" hidden="false" customHeight="false" outlineLevel="0" collapsed="false">
      <c r="A63" s="34" t="s">
        <v>194</v>
      </c>
      <c r="B63" s="34" t="s">
        <v>21</v>
      </c>
      <c r="C63" s="34" t="s">
        <v>22</v>
      </c>
      <c r="D63" s="35" t="n">
        <v>0.0015</v>
      </c>
      <c r="E63" s="36" t="n">
        <f aca="false">'Sep 09'!$D63*$C$6*$C$2</f>
        <v>108968.8936128</v>
      </c>
      <c r="F63" s="36" t="n">
        <v>228220</v>
      </c>
      <c r="G63" s="73" t="n">
        <f aca="false">'Sep 09'!$E63/'Sep 09'!$F63</f>
        <v>0.477473024330909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09'!$F63*'Sep 09'!$I63</f>
        <v>228220</v>
      </c>
      <c r="L63" s="40" t="n">
        <f aca="false">'Sep 09'!$K63/$K$2</f>
        <v>0.0031344317800807</v>
      </c>
      <c r="M63" s="41"/>
    </row>
    <row r="64" s="42" customFormat="true" ht="25.5" hidden="false" customHeight="false" outlineLevel="0" collapsed="false">
      <c r="A64" s="34" t="s">
        <v>194</v>
      </c>
      <c r="B64" s="34" t="s">
        <v>49</v>
      </c>
      <c r="C64" s="34" t="s">
        <v>50</v>
      </c>
      <c r="D64" s="35" t="n">
        <v>0.0015</v>
      </c>
      <c r="E64" s="36" t="n">
        <f aca="false">'Sep 09'!$D64*$C$6*$C$2</f>
        <v>108968.8936128</v>
      </c>
      <c r="F64" s="36" t="n">
        <v>47430.5</v>
      </c>
      <c r="G64" s="73" t="n">
        <f aca="false">'Sep 09'!$E64/'Sep 09'!$F64</f>
        <v>2.29744349338084</v>
      </c>
      <c r="H64" s="34" t="n">
        <v>2</v>
      </c>
      <c r="I64" s="34" t="n">
        <v>2</v>
      </c>
      <c r="J64" s="38" t="n">
        <f aca="false">I64-H64</f>
        <v>0</v>
      </c>
      <c r="K64" s="39" t="n">
        <f aca="false">'Sep 09'!$F64*'Sep 09'!$I64</f>
        <v>94861</v>
      </c>
      <c r="L64" s="40" t="n">
        <f aca="false">'Sep 09'!$K64/$K$2</f>
        <v>0.0013028452067752</v>
      </c>
      <c r="M64" s="41"/>
    </row>
    <row r="65" s="42" customFormat="true" ht="25.5" hidden="false" customHeight="false" outlineLevel="0" collapsed="false">
      <c r="A65" s="34" t="s">
        <v>194</v>
      </c>
      <c r="B65" s="34" t="s">
        <v>200</v>
      </c>
      <c r="C65" s="34" t="s">
        <v>89</v>
      </c>
      <c r="D65" s="35" t="n">
        <v>0.0015</v>
      </c>
      <c r="E65" s="36" t="n">
        <f aca="false">'Sep 09'!$D65*$C$6*$C$2</f>
        <v>108968.8936128</v>
      </c>
      <c r="F65" s="36" t="n">
        <v>45267.5</v>
      </c>
      <c r="G65" s="73" t="n">
        <f aca="false">'Sep 09'!$E65/'Sep 09'!$F65</f>
        <v>2.40722137544154</v>
      </c>
      <c r="H65" s="34" t="n">
        <v>2</v>
      </c>
      <c r="I65" s="34" t="n">
        <v>2</v>
      </c>
      <c r="J65" s="38" t="n">
        <f aca="false">I65-H65</f>
        <v>0</v>
      </c>
      <c r="K65" s="39" t="n">
        <f aca="false">'Sep 09'!$F65*'Sep 09'!$I65</f>
        <v>90535</v>
      </c>
      <c r="L65" s="40" t="n">
        <f aca="false">'Sep 09'!$K65/$K$2</f>
        <v>0.0012434308176742</v>
      </c>
      <c r="M65" s="41"/>
    </row>
    <row r="66" s="42" customFormat="true" ht="25.5" hidden="false" customHeight="false" outlineLevel="0" collapsed="false">
      <c r="A66" s="34" t="s">
        <v>194</v>
      </c>
      <c r="B66" s="34" t="s">
        <v>201</v>
      </c>
      <c r="C66" s="34" t="s">
        <v>15</v>
      </c>
      <c r="D66" s="35" t="n">
        <v>0.0015</v>
      </c>
      <c r="E66" s="36" t="n">
        <f aca="false">'Sep 09'!$D66*$C$6*$C$2</f>
        <v>108968.8936128</v>
      </c>
      <c r="F66" s="36" t="n">
        <v>12570.4444444444</v>
      </c>
      <c r="G66" s="73" t="n">
        <f aca="false">'Sep 09'!$E66/'Sep 09'!$F66</f>
        <v>8.66865878087227</v>
      </c>
      <c r="H66" s="34" t="n">
        <v>8</v>
      </c>
      <c r="I66" s="34" t="n">
        <v>9</v>
      </c>
      <c r="J66" s="38" t="n">
        <f aca="false">I66-H66</f>
        <v>1</v>
      </c>
      <c r="K66" s="39" t="n">
        <f aca="false">'Sep 09'!$F66*'Sep 09'!$I66</f>
        <v>113134</v>
      </c>
      <c r="L66" s="40" t="n">
        <f aca="false">'Sep 09'!$K66/$K$2</f>
        <v>0.00155381125671567</v>
      </c>
      <c r="M66" s="41"/>
    </row>
    <row r="67" s="42" customFormat="true" ht="25.5" hidden="false" customHeight="false" outlineLevel="0" collapsed="false">
      <c r="A67" s="34" t="s">
        <v>194</v>
      </c>
      <c r="B67" s="34" t="s">
        <v>17</v>
      </c>
      <c r="C67" s="34" t="s">
        <v>18</v>
      </c>
      <c r="D67" s="35" t="n">
        <v>0.0015</v>
      </c>
      <c r="E67" s="36" t="n">
        <f aca="false">'Sep 09'!$D67*$C$6*$C$2</f>
        <v>108968.8936128</v>
      </c>
      <c r="F67" s="36" t="n">
        <v>90311</v>
      </c>
      <c r="G67" s="73" t="n">
        <f aca="false">'Sep 09'!$E67/'Sep 09'!$F67</f>
        <v>1.2065960249892</v>
      </c>
      <c r="H67" s="34" t="n">
        <v>1</v>
      </c>
      <c r="I67" s="34" t="n">
        <v>1</v>
      </c>
      <c r="J67" s="38" t="n">
        <f aca="false">I67-H67</f>
        <v>0</v>
      </c>
      <c r="K67" s="39" t="n">
        <f aca="false">'Sep 09'!$F67*'Sep 09'!$I67</f>
        <v>90311</v>
      </c>
      <c r="L67" s="40" t="n">
        <f aca="false">'Sep 09'!$K67/$K$2</f>
        <v>0.00124035434445214</v>
      </c>
      <c r="M67" s="41"/>
    </row>
    <row r="68" customFormat="false" ht="26.25" hidden="false" customHeight="false" outlineLevel="0" collapsed="false">
      <c r="A68" s="34" t="s">
        <v>194</v>
      </c>
      <c r="B68" s="61" t="s">
        <v>46</v>
      </c>
      <c r="C68" s="61" t="s">
        <v>47</v>
      </c>
      <c r="D68" s="35" t="n">
        <v>0.0015</v>
      </c>
      <c r="E68" s="36" t="n">
        <f aca="false">'Sep 09'!$D68*$C$6*$C$2</f>
        <v>108968.8936128</v>
      </c>
      <c r="F68" s="36" t="n">
        <v>59881.5</v>
      </c>
      <c r="G68" s="73" t="n">
        <f aca="false">'Sep 09'!$E68/'Sep 09'!$F68</f>
        <v>1.81974221776008</v>
      </c>
      <c r="H68" s="34" t="n">
        <v>2</v>
      </c>
      <c r="I68" s="34" t="n">
        <v>2</v>
      </c>
      <c r="J68" s="38" t="n">
        <f aca="false">I68-H68</f>
        <v>0</v>
      </c>
      <c r="K68" s="39" t="n">
        <f aca="false">'Sep 09'!$F68*'Sep 09'!$I68</f>
        <v>119763</v>
      </c>
      <c r="L68" s="40" t="n">
        <f aca="false">'Sep 09'!$K68/$K$2</f>
        <v>0.00164485563613095</v>
      </c>
      <c r="M68" s="62"/>
    </row>
    <row r="69" s="42" customFormat="true" ht="25.5" hidden="false" customHeight="false" outlineLevel="0" collapsed="false">
      <c r="A69" s="34" t="s">
        <v>194</v>
      </c>
      <c r="B69" s="34" t="s">
        <v>204</v>
      </c>
      <c r="C69" s="34" t="s">
        <v>87</v>
      </c>
      <c r="D69" s="35" t="n">
        <v>0.0015</v>
      </c>
      <c r="E69" s="36" t="n">
        <f aca="false">'Sep 09'!$D69*$C$6*$C$2</f>
        <v>108968.8936128</v>
      </c>
      <c r="F69" s="36" t="n">
        <v>133550</v>
      </c>
      <c r="G69" s="73" t="n">
        <f aca="false">'Sep 09'!$E69/'Sep 09'!$F69</f>
        <v>0.815940798298765</v>
      </c>
      <c r="H69" s="34" t="n">
        <v>1</v>
      </c>
      <c r="I69" s="34" t="n">
        <v>1</v>
      </c>
      <c r="J69" s="38" t="n">
        <f aca="false">I69-H69</f>
        <v>0</v>
      </c>
      <c r="K69" s="39" t="n">
        <f aca="false">'Sep 09'!$F69*'Sep 09'!$I69</f>
        <v>133550</v>
      </c>
      <c r="L69" s="40" t="n">
        <f aca="false">'Sep 09'!$K69/$K$2</f>
        <v>0.00183420981609753</v>
      </c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42" customFormat="true" ht="12.75" hidden="false" customHeight="false" outlineLevel="0" collapsed="false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="42" customFormat="true" ht="12.75" hidden="false" customHeight="false" outlineLevel="0" collapsed="false">
      <c r="A72" s="34"/>
      <c r="B72" s="34"/>
      <c r="C72" s="34"/>
      <c r="D72" s="35"/>
      <c r="E72" s="36"/>
      <c r="F72" s="36"/>
      <c r="G72" s="37"/>
      <c r="H72" s="34"/>
      <c r="I72" s="34"/>
      <c r="J72" s="41"/>
      <c r="K72" s="39"/>
      <c r="L72" s="40"/>
      <c r="M72" s="41"/>
    </row>
    <row r="73" s="42" customFormat="true" ht="12.75" hidden="false" customHeight="false" outlineLevel="0" collapsed="false">
      <c r="A73" s="34"/>
      <c r="B73" s="34"/>
      <c r="C73" s="34"/>
      <c r="D73" s="35"/>
      <c r="E73" s="36"/>
      <c r="F73" s="36"/>
      <c r="G73" s="37"/>
      <c r="H73" s="34"/>
      <c r="I73" s="34"/>
      <c r="J73" s="41"/>
      <c r="K73" s="39"/>
      <c r="L73" s="40"/>
      <c r="M73" s="41"/>
    </row>
    <row r="74" s="42" customFormat="true" ht="12.75" hidden="false" customHeight="false" outlineLevel="0" collapsed="false">
      <c r="A74" s="34"/>
      <c r="B74" s="34"/>
      <c r="C74" s="34"/>
      <c r="D74" s="35"/>
      <c r="E74" s="36"/>
      <c r="F74" s="36"/>
      <c r="G74" s="37"/>
      <c r="H74" s="34"/>
      <c r="I74" s="34"/>
      <c r="J74" s="41"/>
      <c r="K74" s="39"/>
      <c r="L74" s="40"/>
      <c r="M74" s="41"/>
    </row>
    <row r="75" s="42" customFormat="true" ht="12.75" hidden="false" customHeight="false" outlineLevel="0" collapsed="false">
      <c r="A75" s="34"/>
      <c r="B75" s="34"/>
      <c r="C75" s="34"/>
      <c r="D75" s="35"/>
      <c r="E75" s="36"/>
      <c r="F75" s="36"/>
      <c r="G75" s="37"/>
      <c r="H75" s="34"/>
      <c r="I75" s="34"/>
      <c r="J75" s="41"/>
      <c r="K75" s="39"/>
      <c r="L75" s="40"/>
      <c r="M75" s="41"/>
    </row>
    <row r="76" s="42" customFormat="true" ht="12.75" hidden="false" customHeight="false" outlineLevel="0" collapsed="false">
      <c r="A76" s="34"/>
      <c r="B76" s="34"/>
      <c r="C76" s="34"/>
      <c r="D76" s="35"/>
      <c r="E76" s="36"/>
      <c r="F76" s="36"/>
      <c r="G76" s="37"/>
      <c r="H76" s="34"/>
      <c r="I76" s="34"/>
      <c r="J76" s="41"/>
      <c r="K76" s="39"/>
      <c r="L76" s="40"/>
      <c r="M76" s="41"/>
    </row>
    <row r="77" s="15" customFormat="true" ht="12.75" hidden="false" customHeight="false" outlineLevel="0" collapsed="false">
      <c r="A77" s="47" t="s">
        <v>205</v>
      </c>
      <c r="B77" s="66"/>
      <c r="C77" s="66"/>
      <c r="D77" s="74" t="n">
        <f aca="false">SUM(D60:D76)</f>
        <v>0.015</v>
      </c>
      <c r="E77" s="49" t="n">
        <f aca="false">SUM(E59:E76)</f>
        <v>1089688.936128</v>
      </c>
      <c r="F77" s="69"/>
      <c r="G77" s="69"/>
      <c r="H77" s="66"/>
      <c r="I77" s="66"/>
      <c r="J77" s="47"/>
      <c r="K77" s="49" t="n">
        <f aca="false">SUM(K59:K76)</f>
        <v>1214280</v>
      </c>
      <c r="L77" s="52" t="n">
        <f aca="false">'Sep 09'!$K77/$K$2</f>
        <v>0.0166772317146455</v>
      </c>
      <c r="M77" s="59"/>
    </row>
    <row r="78" customFormat="false" ht="15" hidden="false" customHeight="false" outlineLevel="0" collapsed="false">
      <c r="A78" s="34"/>
      <c r="B78" s="61"/>
      <c r="C78" s="61"/>
      <c r="D78" s="75"/>
      <c r="E78" s="36"/>
      <c r="F78" s="36"/>
      <c r="G78" s="37"/>
      <c r="H78" s="61"/>
      <c r="I78" s="61"/>
      <c r="J78" s="34"/>
      <c r="K78" s="34"/>
      <c r="L78" s="40"/>
      <c r="M78" s="62"/>
    </row>
    <row r="79" s="42" customFormat="true" ht="25.5" hidden="false" customHeight="false" outlineLevel="0" collapsed="false">
      <c r="A79" s="47" t="s">
        <v>207</v>
      </c>
      <c r="B79" s="54" t="s">
        <v>208</v>
      </c>
      <c r="C79" s="54" t="s">
        <v>11</v>
      </c>
      <c r="D79" s="55" t="n">
        <v>0</v>
      </c>
      <c r="E79" s="56" t="n">
        <f aca="false">'Sep 09'!$D79*$C$6*$C$2</f>
        <v>0</v>
      </c>
      <c r="F79" s="56" t="n">
        <v>30150</v>
      </c>
      <c r="G79" s="57" t="n">
        <f aca="false">'Sep 09'!$E79/'Sep 09'!$F79</f>
        <v>0</v>
      </c>
      <c r="H79" s="54" t="n">
        <v>12</v>
      </c>
      <c r="I79" s="54" t="n">
        <v>12</v>
      </c>
      <c r="J79" s="87" t="n">
        <f aca="false">I79-H79</f>
        <v>0</v>
      </c>
      <c r="K79" s="56" t="n">
        <f aca="false">'Sep 09'!$F79*'Sep 09'!$I79</f>
        <v>361800</v>
      </c>
      <c r="L79" s="88" t="n">
        <f aca="false">'Sep 09'!$K79/$K$2</f>
        <v>0.0049690536238419</v>
      </c>
      <c r="M79" s="54"/>
    </row>
    <row r="80" customFormat="false" ht="15" hidden="false" customHeight="false" outlineLevel="0" collapsed="false">
      <c r="A80" s="34"/>
      <c r="B80" s="61"/>
      <c r="C80" s="61"/>
      <c r="D80" s="75"/>
      <c r="E80" s="36"/>
      <c r="F80" s="36"/>
      <c r="G80" s="37"/>
      <c r="H80" s="61"/>
      <c r="I80" s="61"/>
      <c r="J80" s="34"/>
      <c r="K80" s="34"/>
      <c r="L80" s="40"/>
      <c r="M80" s="62"/>
    </row>
    <row r="81" customFormat="false" ht="15" hidden="false" customHeight="false" outlineLevel="0" collapsed="false">
      <c r="A81" s="34"/>
      <c r="B81" s="61"/>
      <c r="C81" s="61"/>
      <c r="D81" s="76"/>
      <c r="E81" s="64"/>
      <c r="F81" s="36"/>
      <c r="G81" s="37"/>
      <c r="H81" s="61"/>
      <c r="I81" s="61"/>
      <c r="J81" s="34"/>
      <c r="K81" s="34"/>
      <c r="L81" s="40"/>
      <c r="M81" s="62"/>
    </row>
    <row r="82" s="15" customFormat="true" ht="12.75" hidden="false" customHeight="false" outlineLevel="0" collapsed="false">
      <c r="A82" s="47" t="s">
        <v>206</v>
      </c>
      <c r="B82" s="66"/>
      <c r="C82" s="66"/>
      <c r="D82" s="66"/>
      <c r="E82" s="77"/>
      <c r="F82" s="77"/>
      <c r="G82" s="47"/>
      <c r="H82" s="66"/>
      <c r="I82" s="66"/>
      <c r="J82" s="66"/>
      <c r="K82" s="77" t="n">
        <f aca="false">SUM(K32,K34,K47,K57,K77,K79)</f>
        <v>72810645.1224547</v>
      </c>
      <c r="L82" s="52" t="n">
        <f aca="false">'Sep 09'!$K82/$K$2</f>
        <v>1</v>
      </c>
      <c r="M82" s="66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customFormat="false" ht="15" hidden="false" customHeight="false" outlineLevel="0" collapsed="false">
      <c r="A86" s="62"/>
      <c r="B86" s="62"/>
      <c r="C86" s="62"/>
      <c r="D86" s="78"/>
      <c r="E86" s="79"/>
      <c r="F86" s="36"/>
      <c r="G86" s="80"/>
      <c r="H86" s="62"/>
      <c r="I86" s="62"/>
      <c r="J86" s="62"/>
      <c r="K86" s="62"/>
      <c r="L86" s="40"/>
      <c r="M86" s="62"/>
    </row>
    <row r="87" customFormat="false" ht="15" hidden="false" customHeight="false" outlineLevel="0" collapsed="false">
      <c r="A87" s="62"/>
      <c r="B87" s="62"/>
      <c r="C87" s="62"/>
      <c r="D87" s="78"/>
      <c r="E87" s="79"/>
      <c r="F87" s="36"/>
      <c r="G87" s="80"/>
      <c r="H87" s="62"/>
      <c r="I87" s="62"/>
      <c r="J87" s="62"/>
      <c r="K87" s="62"/>
      <c r="L87" s="40"/>
      <c r="M87" s="62"/>
    </row>
    <row r="88" customFormat="false" ht="15" hidden="false" customHeight="false" outlineLevel="0" collapsed="false">
      <c r="A88" s="62"/>
      <c r="B88" s="62"/>
      <c r="C88" s="62"/>
      <c r="D88" s="78"/>
      <c r="E88" s="79"/>
      <c r="F88" s="36"/>
      <c r="G88" s="80"/>
      <c r="H88" s="62"/>
      <c r="I88" s="62"/>
      <c r="J88" s="62"/>
      <c r="K88" s="62"/>
      <c r="L88" s="40"/>
      <c r="M88" s="62"/>
    </row>
    <row r="89" customFormat="false" ht="15" hidden="false" customHeight="false" outlineLevel="0" collapsed="false">
      <c r="A89" s="62"/>
      <c r="B89" s="62"/>
      <c r="C89" s="62"/>
      <c r="D89" s="78"/>
      <c r="E89" s="79"/>
      <c r="F89" s="36"/>
      <c r="G89" s="80"/>
      <c r="H89" s="62"/>
      <c r="I89" s="62"/>
      <c r="J89" s="62"/>
      <c r="K89" s="62"/>
      <c r="L89" s="40"/>
      <c r="M89" s="62"/>
    </row>
    <row r="90" customFormat="false" ht="15" hidden="false" customHeight="false" outlineLevel="0" collapsed="false">
      <c r="A90" s="62"/>
      <c r="B90" s="62"/>
      <c r="C90" s="62"/>
      <c r="D90" s="78"/>
      <c r="E90" s="79"/>
      <c r="F90" s="36"/>
      <c r="G90" s="80"/>
      <c r="H90" s="62"/>
      <c r="I90" s="62"/>
      <c r="J90" s="62"/>
      <c r="K90" s="62"/>
      <c r="L90" s="40"/>
      <c r="M90" s="62"/>
    </row>
    <row r="91" customFormat="false" ht="15" hidden="false" customHeight="false" outlineLevel="0" collapsed="false">
      <c r="A91" s="62"/>
      <c r="B91" s="62"/>
      <c r="C91" s="62"/>
      <c r="D91" s="78"/>
      <c r="E91" s="79"/>
      <c r="F91" s="36"/>
      <c r="G91" s="80"/>
      <c r="H91" s="62"/>
      <c r="I91" s="62"/>
      <c r="J91" s="62"/>
      <c r="K91" s="62"/>
      <c r="L91" s="40"/>
      <c r="M91" s="62"/>
    </row>
    <row r="92" s="2" customFormat="true" ht="12.75" hidden="false" customHeight="false" outlineLevel="0" collapsed="false"/>
    <row r="93" s="2" customFormat="true" ht="12.75" hidden="false" customHeight="false" outlineLevel="0" collapsed="false"/>
    <row r="95" s="2" customFormat="true" ht="12.75" hidden="false" customHeight="false" outlineLevel="0" collapsed="false">
      <c r="A95" s="81"/>
      <c r="B95" s="81"/>
      <c r="E95" s="81"/>
      <c r="F95" s="81"/>
      <c r="G95" s="81"/>
      <c r="H95" s="82"/>
      <c r="M95" s="81"/>
    </row>
    <row r="96" s="2" customFormat="true" ht="12.75" hidden="false" customHeight="false" outlineLevel="0" collapsed="false">
      <c r="A96" s="81"/>
      <c r="B96" s="81"/>
      <c r="E96" s="81"/>
      <c r="F96" s="81"/>
      <c r="G96" s="81"/>
      <c r="H96" s="82"/>
      <c r="M96" s="81"/>
    </row>
    <row r="97" s="2" customFormat="true" ht="12.75" hidden="false" customHeight="false" outlineLevel="0" collapsed="false">
      <c r="A97" s="83"/>
      <c r="B97" s="83"/>
    </row>
    <row r="98" s="2" customFormat="true" ht="12.75" hidden="false" customHeight="false" outlineLevel="0" collapsed="false">
      <c r="A98" s="84"/>
      <c r="B98" s="84"/>
      <c r="E98" s="84"/>
      <c r="F98" s="83"/>
      <c r="G98" s="83"/>
      <c r="M98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N4" activeCellId="0" sqref="N4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44084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4.27</v>
      </c>
      <c r="D2" s="12"/>
      <c r="E2" s="13" t="n">
        <f aca="false">SUM(E26,E41,E51,E71,E28,E73)</f>
        <v>75535579.1357576</v>
      </c>
      <c r="F2" s="14"/>
      <c r="G2" s="15"/>
      <c r="H2" s="12"/>
      <c r="I2" s="12"/>
      <c r="J2" s="12"/>
      <c r="K2" s="13" t="n">
        <f aca="false">SUM(K26,K41,K51,K71,K28,K73)</f>
        <v>75862533.3655747</v>
      </c>
      <c r="L2" s="16" t="n">
        <f aca="false">SUM(L51,L71,L41,L26,L28,L73)</f>
        <v>1</v>
      </c>
      <c r="M2" s="17" t="n">
        <f aca="false">K2/$C$6</f>
        <v>4.28849547426995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17689778.11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14351716.980643</v>
      </c>
      <c r="F4" s="14"/>
      <c r="G4" s="15"/>
      <c r="H4" s="12"/>
      <c r="I4" s="12"/>
      <c r="J4" s="12"/>
      <c r="K4" s="13" t="n">
        <f aca="false">SUM(K26,K28,K71)</f>
        <v>14477890.4363704</v>
      </c>
      <c r="L4" s="12"/>
      <c r="M4" s="17" t="n">
        <f aca="false">K4/$C$6</f>
        <v>0.818432562937918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17689778.11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</v>
      </c>
      <c r="E9" s="36" t="n">
        <f aca="false">'Sep 10'!$D9*$C$6*$C$2</f>
        <v>755353.525297</v>
      </c>
      <c r="F9" s="36" t="n">
        <v>503.5</v>
      </c>
      <c r="G9" s="37" t="n">
        <f aca="false">'Sep 10'!$E9/'Sep 10'!$F9</f>
        <v>1500.2056113148</v>
      </c>
      <c r="H9" s="34" t="n">
        <v>1384</v>
      </c>
      <c r="I9" s="34" t="n">
        <v>1500</v>
      </c>
      <c r="J9" s="38" t="n">
        <f aca="false">I9-H9</f>
        <v>116</v>
      </c>
      <c r="K9" s="39" t="n">
        <f aca="false">'Sep 10'!$F9*'Sep 10'!$I9</f>
        <v>755250</v>
      </c>
      <c r="L9" s="40" t="n">
        <f aca="false">'Sep 10'!$K9/$K$2</f>
        <v>0.00995550723781552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0.01</v>
      </c>
      <c r="E10" s="36" t="n">
        <f aca="false">'Sep 10'!$D10*$C$6*$C$2</f>
        <v>755353.525297</v>
      </c>
      <c r="F10" s="36" t="n">
        <v>360.590163934426</v>
      </c>
      <c r="G10" s="37" t="n">
        <f aca="false">'Sep 10'!$E10/'Sep 10'!$F10</f>
        <v>2094.77018744849</v>
      </c>
      <c r="H10" s="34" t="n">
        <v>1952</v>
      </c>
      <c r="I10" s="34" t="n">
        <v>2095</v>
      </c>
      <c r="J10" s="38" t="n">
        <f aca="false">I10-H10</f>
        <v>143</v>
      </c>
      <c r="K10" s="39" t="n">
        <f aca="false">'Sep 10'!$F10*'Sep 10'!$I10</f>
        <v>755436.393442623</v>
      </c>
      <c r="L10" s="40" t="n">
        <f aca="false">'Sep 10'!$K10/$K$2</f>
        <v>0.00995796422724565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0.01</v>
      </c>
      <c r="E11" s="36" t="n">
        <f aca="false">'Sep 10'!$D11*$C$6*$C$2</f>
        <v>755353.525297</v>
      </c>
      <c r="F11" s="36" t="n">
        <v>76.1999548379813</v>
      </c>
      <c r="G11" s="37" t="n">
        <f aca="false">'Sep 10'!$E11/'Sep 10'!$F11</f>
        <v>9912.78179761466</v>
      </c>
      <c r="H11" s="34" t="n">
        <v>8857</v>
      </c>
      <c r="I11" s="34" t="n">
        <v>9913</v>
      </c>
      <c r="J11" s="38" t="n">
        <f aca="false">I11-H11</f>
        <v>1056</v>
      </c>
      <c r="K11" s="39" t="n">
        <f aca="false">'Sep 10'!$F11*'Sep 10'!$I11</f>
        <v>755370.152308909</v>
      </c>
      <c r="L11" s="40" t="n">
        <f aca="false">'Sep 10'!$K11/$K$2</f>
        <v>0.00995709105401013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0.01</v>
      </c>
      <c r="E12" s="36" t="n">
        <f aca="false">'Sep 10'!$D12*$C$6*$C$2</f>
        <v>755353.525297</v>
      </c>
      <c r="F12" s="36" t="n">
        <v>211</v>
      </c>
      <c r="G12" s="37" t="n">
        <f aca="false">'Sep 10'!$E12/'Sep 10'!$F12</f>
        <v>3579.87452747393</v>
      </c>
      <c r="H12" s="34" t="n">
        <v>3244</v>
      </c>
      <c r="I12" s="34" t="n">
        <v>3580</v>
      </c>
      <c r="J12" s="38" t="n">
        <f aca="false">I12-H12</f>
        <v>336</v>
      </c>
      <c r="K12" s="39" t="n">
        <f aca="false">'Sep 10'!$F12*'Sep 10'!$I12</f>
        <v>755380</v>
      </c>
      <c r="L12" s="40" t="n">
        <f aca="false">'Sep 10'!$K12/$K$2</f>
        <v>0.00995722086368896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0.01</v>
      </c>
      <c r="E13" s="36" t="n">
        <f aca="false">'Sep 10'!$D13*$C$6*$C$2</f>
        <v>755353.525297</v>
      </c>
      <c r="F13" s="36" t="n">
        <v>386</v>
      </c>
      <c r="G13" s="37" t="n">
        <f aca="false">'Sep 10'!$E13/'Sep 10'!$F13</f>
        <v>1956.87441786788</v>
      </c>
      <c r="H13" s="34" t="n">
        <v>1865</v>
      </c>
      <c r="I13" s="34" t="n">
        <v>1957</v>
      </c>
      <c r="J13" s="38" t="n">
        <f aca="false">I13-H13</f>
        <v>92</v>
      </c>
      <c r="K13" s="39" t="n">
        <f aca="false">'Sep 10'!$F13*'Sep 10'!$I13</f>
        <v>755402</v>
      </c>
      <c r="L13" s="40" t="n">
        <f aca="false">'Sep 10'!$K13/$K$2</f>
        <v>0.0099575108619137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0.01</v>
      </c>
      <c r="E14" s="36" t="n">
        <f aca="false">'Sep 10'!$D14*$C$6*$C$2</f>
        <v>755353.525297</v>
      </c>
      <c r="F14" s="36" t="n">
        <v>3247</v>
      </c>
      <c r="G14" s="37" t="n">
        <f aca="false">'Sep 10'!$E14/'Sep 10'!$F14</f>
        <v>232.631205819834</v>
      </c>
      <c r="H14" s="34" t="n">
        <v>213</v>
      </c>
      <c r="I14" s="34" t="n">
        <v>233</v>
      </c>
      <c r="J14" s="38" t="n">
        <f aca="false">I14-H14</f>
        <v>20</v>
      </c>
      <c r="K14" s="39" t="n">
        <f aca="false">'Sep 10'!$F14*'Sep 10'!$I14</f>
        <v>756551</v>
      </c>
      <c r="L14" s="40" t="n">
        <f aca="false">'Sep 10'!$K14/$K$2</f>
        <v>0.00997265667828741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0.01</v>
      </c>
      <c r="E15" s="36" t="n">
        <f aca="false">'Sep 10'!$D15*$C$6*$C$2</f>
        <v>755353.525297</v>
      </c>
      <c r="F15" s="36" t="n">
        <v>193.700112107623</v>
      </c>
      <c r="G15" s="37" t="n">
        <f aca="false">'Sep 10'!$E15/'Sep 10'!$F15</f>
        <v>3899.60293299837</v>
      </c>
      <c r="H15" s="34" t="n">
        <v>3568</v>
      </c>
      <c r="I15" s="34" t="n">
        <v>3900</v>
      </c>
      <c r="J15" s="38" t="n">
        <f aca="false">I15-H15</f>
        <v>332</v>
      </c>
      <c r="K15" s="39" t="n">
        <f aca="false">'Sep 10'!$F15*'Sep 10'!$I15</f>
        <v>755430.43721973</v>
      </c>
      <c r="L15" s="40" t="n">
        <f aca="false">'Sep 10'!$K15/$K$2</f>
        <v>0.00995788571387906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0.01</v>
      </c>
      <c r="E16" s="36" t="n">
        <f aca="false">'Sep 10'!$D16*$C$6*$C$2</f>
        <v>755353.525297</v>
      </c>
      <c r="F16" s="36" t="n">
        <v>272.350116189001</v>
      </c>
      <c r="G16" s="37" t="n">
        <f aca="false">'Sep 10'!$E16/'Sep 10'!$F16</f>
        <v>2773.46503782217</v>
      </c>
      <c r="H16" s="34" t="n">
        <v>2582</v>
      </c>
      <c r="I16" s="34" t="n">
        <v>2773</v>
      </c>
      <c r="J16" s="38" t="n">
        <f aca="false">I16-H16</f>
        <v>191</v>
      </c>
      <c r="K16" s="39" t="n">
        <f aca="false">'Sep 10'!$F16*'Sep 10'!$I16</f>
        <v>755226.8721921</v>
      </c>
      <c r="L16" s="40" t="n">
        <f aca="false">'Sep 10'!$K16/$K$2</f>
        <v>0.00995520237312311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0.01</v>
      </c>
      <c r="E17" s="36" t="n">
        <f aca="false">'Sep 10'!$D17*$C$6*$C$2</f>
        <v>755353.525297</v>
      </c>
      <c r="F17" s="36" t="n">
        <v>81</v>
      </c>
      <c r="G17" s="37" t="n">
        <f aca="false">'Sep 10'!$E17/'Sep 10'!$F17</f>
        <v>9325.35216416049</v>
      </c>
      <c r="H17" s="34" t="n">
        <v>8371</v>
      </c>
      <c r="I17" s="34" t="n">
        <v>9325</v>
      </c>
      <c r="J17" s="38" t="n">
        <f aca="false">I17-H17</f>
        <v>954</v>
      </c>
      <c r="K17" s="39" t="n">
        <f aca="false">'Sep 10'!$F17*'Sep 10'!$I17</f>
        <v>755325</v>
      </c>
      <c r="L17" s="40" t="n">
        <f aca="false">'Sep 10'!$K17/$K$2</f>
        <v>0.00995649586812712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0.01</v>
      </c>
      <c r="E18" s="36" t="n">
        <f aca="false">'Sep 10'!$D18*$C$6*$C$2</f>
        <v>755353.525297</v>
      </c>
      <c r="F18" s="36" t="n">
        <v>115.720020498804</v>
      </c>
      <c r="G18" s="37" t="n">
        <f aca="false">'Sep 10'!$E18/'Sep 10'!$F18</f>
        <v>6527.42301670096</v>
      </c>
      <c r="H18" s="34" t="n">
        <v>5854</v>
      </c>
      <c r="I18" s="34" t="n">
        <v>6527</v>
      </c>
      <c r="J18" s="38" t="n">
        <f aca="false">I18-H18</f>
        <v>673</v>
      </c>
      <c r="K18" s="39" t="n">
        <f aca="false">'Sep 10'!$F18*'Sep 10'!$I18</f>
        <v>755304.573795694</v>
      </c>
      <c r="L18" s="40" t="n">
        <f aca="false">'Sep 10'!$K18/$K$2</f>
        <v>0.00995622661526408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0.005</v>
      </c>
      <c r="E19" s="36" t="n">
        <f aca="false">'Sep 10'!$D19*$C$6*$C$2</f>
        <v>377676.7626485</v>
      </c>
      <c r="F19" s="36" t="n">
        <v>16.3700097370983</v>
      </c>
      <c r="G19" s="37" t="n">
        <f aca="false">'Sep 10'!$E19/'Sep 10'!$F19</f>
        <v>23071.2607209143</v>
      </c>
      <c r="H19" s="34" t="n">
        <v>21567</v>
      </c>
      <c r="I19" s="34" t="n">
        <v>23071</v>
      </c>
      <c r="J19" s="38" t="n">
        <f aca="false">I19-H19</f>
        <v>1504</v>
      </c>
      <c r="K19" s="39" t="n">
        <f aca="false">'Sep 10'!$F19*'Sep 10'!$I19</f>
        <v>377672.494644595</v>
      </c>
      <c r="L19" s="40" t="n">
        <f aca="false">'Sep 10'!$K19/$K$2</f>
        <v>0.0049783796808449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0.01</v>
      </c>
      <c r="E20" s="36" t="n">
        <f aca="false">'Sep 10'!$D20*$C$6*$C$2</f>
        <v>755353.525297</v>
      </c>
      <c r="F20" s="36" t="n">
        <v>1058</v>
      </c>
      <c r="G20" s="37" t="n">
        <f aca="false">'Sep 10'!$E20/'Sep 10'!$F20</f>
        <v>713.944730904537</v>
      </c>
      <c r="H20" s="34" t="n">
        <v>663</v>
      </c>
      <c r="I20" s="34" t="n">
        <v>714</v>
      </c>
      <c r="J20" s="38" t="n">
        <f aca="false">I20-H20</f>
        <v>51</v>
      </c>
      <c r="K20" s="39" t="n">
        <f aca="false">'Sep 10'!$F20*'Sep 10'!$I20</f>
        <v>755412</v>
      </c>
      <c r="L20" s="40" t="n">
        <f aca="false">'Sep 10'!$K20/$K$2</f>
        <v>0.00995764267928858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0.01</v>
      </c>
      <c r="E21" s="36" t="n">
        <f aca="false">'Sep 10'!$D21*$C$6*$C$2</f>
        <v>755353.525297</v>
      </c>
      <c r="F21" s="36" t="n">
        <v>1326</v>
      </c>
      <c r="G21" s="37" t="n">
        <f aca="false">'Sep 10'!$E21/'Sep 10'!$F21</f>
        <v>569.648209122926</v>
      </c>
      <c r="H21" s="34" t="n">
        <v>522</v>
      </c>
      <c r="I21" s="34" t="n">
        <v>570</v>
      </c>
      <c r="J21" s="38" t="n">
        <f aca="false">I21-H21</f>
        <v>48</v>
      </c>
      <c r="K21" s="39" t="n">
        <f aca="false">'Sep 10'!$F21*'Sep 10'!$I21</f>
        <v>755820</v>
      </c>
      <c r="L21" s="40" t="n">
        <f aca="false">'Sep 10'!$K21/$K$2</f>
        <v>0.00996302082818368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107</v>
      </c>
      <c r="D22" s="35" t="n">
        <v>0.01</v>
      </c>
      <c r="E22" s="36" t="n">
        <f aca="false">'Sep 10'!$D22*$C$6*$C$2</f>
        <v>755353.525297</v>
      </c>
      <c r="F22" s="36" t="n">
        <v>160.400046168052</v>
      </c>
      <c r="G22" s="37" t="n">
        <f aca="false">'Sep 10'!$E22/'Sep 10'!$F22</f>
        <v>4709.18521124122</v>
      </c>
      <c r="H22" s="34" t="n">
        <v>4332</v>
      </c>
      <c r="I22" s="34" t="n">
        <v>4709</v>
      </c>
      <c r="J22" s="38" t="n">
        <f aca="false">I22-H22</f>
        <v>377</v>
      </c>
      <c r="K22" s="39" t="n">
        <f aca="false">'Sep 10'!$F22*'Sep 10'!$I22</f>
        <v>755323.817405357</v>
      </c>
      <c r="L22" s="40" t="n">
        <f aca="false">'Sep 10'!$K22/$K$2</f>
        <v>0.00995648027947498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101</v>
      </c>
      <c r="D23" s="35" t="n">
        <v>0.01</v>
      </c>
      <c r="E23" s="36" t="n">
        <f aca="false">'Sep 10'!$D23*$C$6*$C$2</f>
        <v>755353.525297</v>
      </c>
      <c r="F23" s="36" t="n">
        <v>226.420098846787</v>
      </c>
      <c r="G23" s="37" t="n">
        <f aca="false">'Sep 10'!$E23/'Sep 10'!$F23</f>
        <v>3336.07099875055</v>
      </c>
      <c r="H23" s="34" t="n">
        <v>3035</v>
      </c>
      <c r="I23" s="34" t="n">
        <v>3336</v>
      </c>
      <c r="J23" s="38" t="n">
        <f aca="false">I23-H23</f>
        <v>301</v>
      </c>
      <c r="K23" s="39" t="n">
        <f aca="false">'Sep 10'!$F23*'Sep 10'!$I23</f>
        <v>755337.449752881</v>
      </c>
      <c r="L23" s="40" t="n">
        <f aca="false">'Sep 10'!$K23/$K$2</f>
        <v>0.00995665997750139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0.005</v>
      </c>
      <c r="E24" s="36" t="n">
        <f aca="false">'Sep 10'!$D24*$C$6*$C$2</f>
        <v>377676.7626485</v>
      </c>
      <c r="F24" s="36" t="n">
        <v>35.4500153170632</v>
      </c>
      <c r="G24" s="37" t="n">
        <f aca="false">'Sep 10'!$E24/'Sep 10'!$F24</f>
        <v>10653.7827775412</v>
      </c>
      <c r="H24" s="34" t="n">
        <v>9793</v>
      </c>
      <c r="I24" s="34" t="n">
        <v>10654</v>
      </c>
      <c r="J24" s="38" t="n">
        <f aca="false">I24-H24</f>
        <v>861</v>
      </c>
      <c r="K24" s="39" t="n">
        <f aca="false">'Sep 10'!$F24*'Sep 10'!$I24</f>
        <v>377684.463187991</v>
      </c>
      <c r="L24" s="40" t="n">
        <f aca="false">'Sep 10'!$K24/$K$2</f>
        <v>0.00497853744704206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0.15</v>
      </c>
      <c r="E26" s="49" t="n">
        <f aca="false">'Sep 10'!$D26*$C$6*$C$2</f>
        <v>11330302.879455</v>
      </c>
      <c r="F26" s="50"/>
      <c r="G26" s="50"/>
      <c r="H26" s="47"/>
      <c r="I26" s="47"/>
      <c r="J26" s="51"/>
      <c r="K26" s="49" t="n">
        <f aca="false">SUM(K9:K25)</f>
        <v>11331926.6539499</v>
      </c>
      <c r="L26" s="52" t="n">
        <f aca="false">'Sep 10'!$K26/$K$2</f>
        <v>0.14937448238569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10'!$D28*$C$6*$C$2</f>
        <v>1888383.8132425</v>
      </c>
      <c r="F28" s="50" t="n">
        <v>18.5600008100692</v>
      </c>
      <c r="G28" s="57" t="n">
        <f aca="false">'Sep 10'!$E28/'Sep 10'!$F28</f>
        <v>101744.813083091</v>
      </c>
      <c r="H28" s="54" t="n">
        <v>98757</v>
      </c>
      <c r="I28" s="54" t="n">
        <v>101745</v>
      </c>
      <c r="J28" s="58" t="n">
        <f aca="false">I28-H28</f>
        <v>2988</v>
      </c>
      <c r="K28" s="59" t="n">
        <f aca="false">'Sep 10'!$F28*'Sep 10'!$I28</f>
        <v>1888387.28242049</v>
      </c>
      <c r="L28" s="52" t="n">
        <f aca="false">'Sep 10'!$K28/$K$2</f>
        <v>0.0248922254325534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customFormat="false" ht="26.2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0.031</v>
      </c>
      <c r="E30" s="36" t="n">
        <f aca="false">'Sep 10'!$D30*$C$6*$C$2</f>
        <v>2341595.9284207</v>
      </c>
      <c r="F30" s="36" t="n">
        <v>159755.266666667</v>
      </c>
      <c r="G30" s="37" t="n">
        <f aca="false">'Sep 10'!$E30/'Sep 10'!$F30</f>
        <v>14.6573942585974</v>
      </c>
      <c r="H30" s="34" t="n">
        <v>15</v>
      </c>
      <c r="I30" s="34" t="n">
        <v>15</v>
      </c>
      <c r="J30" s="38" t="n">
        <f aca="false">I30-H30</f>
        <v>0</v>
      </c>
      <c r="K30" s="39" t="n">
        <f aca="false">'Sep 10'!$F30*'Sep 10'!$I30</f>
        <v>2396329</v>
      </c>
      <c r="L30" s="40" t="n">
        <f aca="false">'Sep 10'!$K30/$K$2</f>
        <v>0.0315877798128928</v>
      </c>
      <c r="M30" s="62"/>
    </row>
    <row r="31" customFormat="false" ht="26.2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0.031</v>
      </c>
      <c r="E31" s="36" t="n">
        <f aca="false">'Sep 10'!$D31*$C$6*$C$2</f>
        <v>2341595.9284207</v>
      </c>
      <c r="F31" s="36" t="n">
        <v>222040.6</v>
      </c>
      <c r="G31" s="37" t="n">
        <f aca="false">'Sep 10'!$E31/'Sep 10'!$F31</f>
        <v>10.545800760855</v>
      </c>
      <c r="H31" s="34" t="n">
        <v>10</v>
      </c>
      <c r="I31" s="34" t="n">
        <v>11</v>
      </c>
      <c r="J31" s="38" t="n">
        <f aca="false">I31-H31</f>
        <v>1</v>
      </c>
      <c r="K31" s="39" t="n">
        <f aca="false">'Sep 10'!$F31*'Sep 10'!$I31</f>
        <v>2442446.6</v>
      </c>
      <c r="L31" s="40" t="n">
        <f aca="false">'Sep 10'!$K31/$K$2</f>
        <v>0.0321956899096695</v>
      </c>
      <c r="M31" s="62"/>
    </row>
    <row r="32" customFormat="false" ht="26.2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0.031</v>
      </c>
      <c r="E32" s="36" t="n">
        <f aca="false">'Sep 10'!$D32*$C$6*$C$2</f>
        <v>2341595.9284207</v>
      </c>
      <c r="F32" s="36" t="n">
        <v>176187.538461538</v>
      </c>
      <c r="G32" s="37" t="n">
        <f aca="false">'Sep 10'!$E32/'Sep 10'!$F32</f>
        <v>13.2903606513117</v>
      </c>
      <c r="H32" s="34" t="n">
        <v>13</v>
      </c>
      <c r="I32" s="34" t="n">
        <v>13</v>
      </c>
      <c r="J32" s="38" t="n">
        <f aca="false">I32-H32</f>
        <v>0</v>
      </c>
      <c r="K32" s="39" t="n">
        <f aca="false">'Sep 10'!$F32*'Sep 10'!$I32</f>
        <v>2290437.99999999</v>
      </c>
      <c r="L32" s="40" t="n">
        <f aca="false">'Sep 10'!$K32/$K$2</f>
        <v>0.0301919524485503</v>
      </c>
      <c r="M32" s="62"/>
    </row>
    <row r="33" customFormat="false" ht="26.2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0.031</v>
      </c>
      <c r="E33" s="36" t="n">
        <f aca="false">'Sep 10'!$D33*$C$6*$C$2</f>
        <v>2341595.9284207</v>
      </c>
      <c r="F33" s="36" t="n">
        <v>125979.111111111</v>
      </c>
      <c r="G33" s="37" t="n">
        <f aca="false">'Sep 10'!$E33/'Sep 10'!$F33</f>
        <v>18.587176141888</v>
      </c>
      <c r="H33" s="34" t="n">
        <v>18</v>
      </c>
      <c r="I33" s="34" t="n">
        <v>19</v>
      </c>
      <c r="J33" s="38" t="n">
        <f aca="false">I33-H33</f>
        <v>1</v>
      </c>
      <c r="K33" s="39" t="n">
        <f aca="false">'Sep 10'!$F33*'Sep 10'!$I33</f>
        <v>2393603.11111111</v>
      </c>
      <c r="L33" s="40" t="n">
        <f aca="false">'Sep 10'!$K33/$K$2</f>
        <v>0.0315518478611379</v>
      </c>
      <c r="M33" s="62"/>
    </row>
    <row r="34" customFormat="false" ht="26.2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0.031</v>
      </c>
      <c r="E34" s="36" t="n">
        <f aca="false">'Sep 10'!$D34*$C$6*$C$2</f>
        <v>2341595.9284207</v>
      </c>
      <c r="F34" s="36" t="n">
        <v>139426.235294118</v>
      </c>
      <c r="G34" s="37" t="n">
        <f aca="false">'Sep 10'!$E34/'Sep 10'!$F34</f>
        <v>16.7945144863241</v>
      </c>
      <c r="H34" s="34" t="n">
        <v>17</v>
      </c>
      <c r="I34" s="34" t="n">
        <v>17</v>
      </c>
      <c r="J34" s="38" t="n">
        <f aca="false">I34-H34</f>
        <v>0</v>
      </c>
      <c r="K34" s="39" t="n">
        <f aca="false">'Sep 10'!$F34*'Sep 10'!$I34</f>
        <v>2370246.00000001</v>
      </c>
      <c r="L34" s="40" t="n">
        <f aca="false">'Sep 10'!$K34/$K$2</f>
        <v>0.0312439605539932</v>
      </c>
      <c r="M34" s="62"/>
    </row>
    <row r="35" customFormat="false" ht="26.2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0.031</v>
      </c>
      <c r="E35" s="36" t="n">
        <f aca="false">'Sep 10'!$D35*$C$6*$C$2</f>
        <v>2341595.9284207</v>
      </c>
      <c r="F35" s="36" t="n">
        <v>220885.909090909</v>
      </c>
      <c r="G35" s="37" t="n">
        <f aca="false">'Sep 10'!$E35/'Sep 10'!$F35</f>
        <v>10.6009294031381</v>
      </c>
      <c r="H35" s="34" t="n">
        <v>11</v>
      </c>
      <c r="I35" s="34" t="n">
        <v>11</v>
      </c>
      <c r="J35" s="38" t="n">
        <f aca="false">I35-H35</f>
        <v>0</v>
      </c>
      <c r="K35" s="39" t="n">
        <f aca="false">'Sep 10'!$F35*'Sep 10'!$I35</f>
        <v>2429745</v>
      </c>
      <c r="L35" s="40" t="n">
        <f aca="false">'Sep 10'!$K35/$K$2</f>
        <v>0.0320282607527919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184</v>
      </c>
      <c r="C36" s="34" t="s">
        <v>28</v>
      </c>
      <c r="D36" s="35" t="n">
        <v>0.031</v>
      </c>
      <c r="E36" s="36" t="n">
        <f aca="false">'Sep 10'!$D36*$C$6*$C$2</f>
        <v>2341595.9284207</v>
      </c>
      <c r="F36" s="36" t="n">
        <v>94360.68</v>
      </c>
      <c r="G36" s="37" t="n">
        <f aca="false">'Sep 10'!$E36/'Sep 10'!$F36</f>
        <v>24.8153778504002</v>
      </c>
      <c r="H36" s="34" t="n">
        <v>25</v>
      </c>
      <c r="I36" s="34" t="n">
        <v>25</v>
      </c>
      <c r="J36" s="38" t="n">
        <f aca="false">I36-H36</f>
        <v>0</v>
      </c>
      <c r="K36" s="39" t="n">
        <f aca="false">'Sep 10'!$F36*'Sep 10'!$I36</f>
        <v>2359017</v>
      </c>
      <c r="L36" s="40" t="n">
        <f aca="false">'Sep 10'!$K36/$K$2</f>
        <v>0.0310959428237403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0.031</v>
      </c>
      <c r="E37" s="36" t="n">
        <f aca="false">'Sep 10'!$D37*$C$6*$C$2</f>
        <v>2341595.9284207</v>
      </c>
      <c r="F37" s="36" t="n">
        <v>115243.9</v>
      </c>
      <c r="G37" s="37" t="n">
        <f aca="false">'Sep 10'!$E37/'Sep 10'!$F37</f>
        <v>20.3186106025629</v>
      </c>
      <c r="H37" s="34" t="n">
        <v>20</v>
      </c>
      <c r="I37" s="34" t="n">
        <v>20</v>
      </c>
      <c r="J37" s="38" t="n">
        <f aca="false">I37-H37</f>
        <v>0</v>
      </c>
      <c r="K37" s="39" t="n">
        <f aca="false">'Sep 10'!$F37*'Sep 10'!$I37</f>
        <v>2304878</v>
      </c>
      <c r="L37" s="40" t="n">
        <f aca="false">'Sep 10'!$K37/$K$2</f>
        <v>0.0303822967378772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185</v>
      </c>
      <c r="C38" s="34" t="s">
        <v>64</v>
      </c>
      <c r="D38" s="35" t="n">
        <v>0.031</v>
      </c>
      <c r="E38" s="36" t="n">
        <f aca="false">'Sep 10'!$D38*$C$6*$C$2</f>
        <v>2341595.9284207</v>
      </c>
      <c r="F38" s="36" t="n">
        <v>111583.476190476</v>
      </c>
      <c r="G38" s="37" t="n">
        <f aca="false">'Sep 10'!$E38/'Sep 10'!$F38</f>
        <v>20.9851494895493</v>
      </c>
      <c r="H38" s="34" t="n">
        <v>21</v>
      </c>
      <c r="I38" s="34" t="n">
        <v>21</v>
      </c>
      <c r="J38" s="38" t="n">
        <f aca="false">I38-H38</f>
        <v>0</v>
      </c>
      <c r="K38" s="39" t="n">
        <f aca="false">'Sep 10'!$F38*'Sep 10'!$I38</f>
        <v>2343253</v>
      </c>
      <c r="L38" s="40" t="n">
        <f aca="false">'Sep 10'!$K38/$K$2</f>
        <v>0.0308881459139793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0.031</v>
      </c>
      <c r="E39" s="36" t="n">
        <f aca="false">'Sep 10'!$D39*$C$6*$C$2</f>
        <v>2341595.9284207</v>
      </c>
      <c r="F39" s="36" t="n">
        <v>133535.055555556</v>
      </c>
      <c r="G39" s="37" t="n">
        <f aca="false">'Sep 10'!$E39/'Sep 10'!$F39</f>
        <v>17.5354398040184</v>
      </c>
      <c r="H39" s="34" t="n">
        <v>18</v>
      </c>
      <c r="I39" s="34" t="n">
        <v>18</v>
      </c>
      <c r="J39" s="38" t="n">
        <f aca="false">I39-H39</f>
        <v>0</v>
      </c>
      <c r="K39" s="39" t="n">
        <f aca="false">'Sep 10'!$F39*'Sep 10'!$I39</f>
        <v>2403631.00000001</v>
      </c>
      <c r="L39" s="40" t="n">
        <f aca="false">'Sep 10'!$K39/$K$2</f>
        <v>0.0316840328600302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0.31</v>
      </c>
      <c r="E41" s="67" t="n">
        <f aca="false">'Sep 10'!$D41*$C$6*$C$2</f>
        <v>23415959.284207</v>
      </c>
      <c r="F41" s="68"/>
      <c r="G41" s="69"/>
      <c r="H41" s="54"/>
      <c r="I41" s="54"/>
      <c r="J41" s="58"/>
      <c r="K41" s="67" t="n">
        <f aca="false">SUM(K30:K40)</f>
        <v>23733586.7111111</v>
      </c>
      <c r="L41" s="70" t="n">
        <f aca="false">'Sep 10'!$K41/$K$2</f>
        <v>0.312849909674663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customFormat="fals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10'!$D43*$C$6*$C$2</f>
        <v>5395414.69584394</v>
      </c>
      <c r="F43" s="36" t="n">
        <v>416332.916666667</v>
      </c>
      <c r="G43" s="37" t="n">
        <f aca="false">'Sep 10'!$E43/'Sep 10'!$F43</f>
        <v>12.9593757299852</v>
      </c>
      <c r="H43" s="34" t="n">
        <v>12</v>
      </c>
      <c r="I43" s="34" t="n">
        <v>13</v>
      </c>
      <c r="J43" s="38" t="n">
        <f aca="false">I43-H43</f>
        <v>1</v>
      </c>
      <c r="K43" s="39" t="n">
        <f aca="false">'Sep 10'!$F43*'Sep 10'!$I43</f>
        <v>5412327.91666667</v>
      </c>
      <c r="L43" s="40" t="n">
        <f aca="false">'Sep 10'!$K43/$K$2</f>
        <v>0.0713438857964992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188</v>
      </c>
      <c r="C44" s="34" t="s">
        <v>25</v>
      </c>
      <c r="D44" s="35" t="n">
        <v>0.071429</v>
      </c>
      <c r="E44" s="36" t="n">
        <f aca="false">'Sep 10'!$D44*$C$6*$C$2</f>
        <v>5395414.69584394</v>
      </c>
      <c r="F44" s="36" t="n">
        <v>249386.714285714</v>
      </c>
      <c r="G44" s="37" t="n">
        <f aca="false">'Sep 10'!$E44/'Sep 10'!$F44</f>
        <v>21.6347318713321</v>
      </c>
      <c r="H44" s="34" t="n">
        <v>21</v>
      </c>
      <c r="I44" s="34" t="n">
        <v>22</v>
      </c>
      <c r="J44" s="38" t="n">
        <f aca="false">I44-H44</f>
        <v>1</v>
      </c>
      <c r="K44" s="39" t="n">
        <f aca="false">'Sep 10'!$F44*'Sep 10'!$I44</f>
        <v>5486507.71428571</v>
      </c>
      <c r="L44" s="40" t="n">
        <f aca="false">'Sep 10'!$K44/$K$2</f>
        <v>0.0723217044156267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10'!$D45*$C$6*$C$2</f>
        <v>5395414.69584394</v>
      </c>
      <c r="F45" s="36" t="n">
        <v>416339.166666667</v>
      </c>
      <c r="G45" s="37" t="n">
        <f aca="false">'Sep 10'!$E45/'Sep 10'!$F45</f>
        <v>12.959181186438</v>
      </c>
      <c r="H45" s="34" t="n">
        <v>12</v>
      </c>
      <c r="I45" s="34" t="n">
        <v>13</v>
      </c>
      <c r="J45" s="38" t="n">
        <f aca="false">I45-H45</f>
        <v>1</v>
      </c>
      <c r="K45" s="39" t="n">
        <f aca="false">'Sep 10'!$F45*'Sep 10'!$I45</f>
        <v>5412409.16666667</v>
      </c>
      <c r="L45" s="40" t="n">
        <f aca="false">'Sep 10'!$K45/$K$2</f>
        <v>0.0713449568126701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190</v>
      </c>
      <c r="C46" s="34" t="s">
        <v>32</v>
      </c>
      <c r="D46" s="35" t="n">
        <v>0.071429</v>
      </c>
      <c r="E46" s="36" t="n">
        <f aca="false">'Sep 10'!$D46*$C$6*$C$2</f>
        <v>5395414.69584394</v>
      </c>
      <c r="F46" s="36" t="n">
        <v>249768.7</v>
      </c>
      <c r="G46" s="37" t="n">
        <f aca="false">'Sep 10'!$E46/'Sep 10'!$F46</f>
        <v>21.6016446249828</v>
      </c>
      <c r="H46" s="34" t="n">
        <v>21</v>
      </c>
      <c r="I46" s="34" t="n">
        <v>22</v>
      </c>
      <c r="J46" s="38" t="n">
        <f aca="false">I46-H46</f>
        <v>1</v>
      </c>
      <c r="K46" s="39" t="n">
        <f aca="false">'Sep 10'!$F46*'Sep 10'!$I46</f>
        <v>5494911.4</v>
      </c>
      <c r="L46" s="40" t="n">
        <f aca="false">'Sep 10'!$K46/$K$2</f>
        <v>0.0724324795946442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191</v>
      </c>
      <c r="C47" s="34" t="s">
        <v>57</v>
      </c>
      <c r="D47" s="35" t="n">
        <v>0.071429</v>
      </c>
      <c r="E47" s="36" t="n">
        <f aca="false">'Sep 10'!$D47*$C$6*$C$2</f>
        <v>5395414.69584394</v>
      </c>
      <c r="F47" s="36" t="n">
        <v>162731.46875</v>
      </c>
      <c r="G47" s="37" t="n">
        <f aca="false">'Sep 10'!$E47/'Sep 10'!$F47</f>
        <v>33.1553247647065</v>
      </c>
      <c r="H47" s="34" t="n">
        <v>32</v>
      </c>
      <c r="I47" s="34" t="n">
        <v>33</v>
      </c>
      <c r="J47" s="38" t="n">
        <f aca="false">I47-H47</f>
        <v>1</v>
      </c>
      <c r="K47" s="39" t="n">
        <f aca="false">'Sep 10'!$F47*'Sep 10'!$I47</f>
        <v>5370138.46875</v>
      </c>
      <c r="L47" s="40" t="n">
        <f aca="false">'Sep 10'!$K47/$K$2</f>
        <v>0.0707877555692978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10'!$D48*$C$6*$C$2</f>
        <v>5395414.69584394</v>
      </c>
      <c r="F48" s="36" t="n">
        <v>179323.551724138</v>
      </c>
      <c r="G48" s="37" t="n">
        <f aca="false">'Sep 10'!$E48/'Sep 10'!$F48</f>
        <v>30.0875966596065</v>
      </c>
      <c r="H48" s="34" t="n">
        <v>29</v>
      </c>
      <c r="I48" s="34" t="n">
        <v>30</v>
      </c>
      <c r="J48" s="38" t="n">
        <f aca="false">I48-H48</f>
        <v>1</v>
      </c>
      <c r="K48" s="39" t="n">
        <f aca="false">'Sep 10'!$F48*'Sep 10'!$I48</f>
        <v>5379706.55172414</v>
      </c>
      <c r="L48" s="40" t="n">
        <f aca="false">'Sep 10'!$K48/$K$2</f>
        <v>0.0709138795273264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10'!$D49*$C$6*$C$2</f>
        <v>5395414.69584394</v>
      </c>
      <c r="F49" s="36" t="n">
        <v>727865</v>
      </c>
      <c r="G49" s="37" t="n">
        <f aca="false">'Sep 10'!$E49/'Sep 10'!$F49</f>
        <v>7.41265852300075</v>
      </c>
      <c r="H49" s="34" t="n">
        <v>7</v>
      </c>
      <c r="I49" s="34" t="n">
        <v>7</v>
      </c>
      <c r="J49" s="38" t="n">
        <f aca="false">I49-H49</f>
        <v>0</v>
      </c>
      <c r="K49" s="39" t="n">
        <f aca="false">'Sep 10'!$F49*'Sep 10'!$I49</f>
        <v>5095055</v>
      </c>
      <c r="L49" s="40" t="n">
        <f aca="false">'Sep 10'!$K49/$K$2</f>
        <v>0.0671616774969456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10'!$D51*$C$6*$C$2</f>
        <v>37767902.8709076</v>
      </c>
      <c r="F51" s="69"/>
      <c r="G51" s="69"/>
      <c r="H51" s="54"/>
      <c r="I51" s="54"/>
      <c r="J51" s="58"/>
      <c r="K51" s="49" t="n">
        <f aca="false">SUM(K43:K50)</f>
        <v>37651056.2180932</v>
      </c>
      <c r="L51" s="72" t="n">
        <f aca="false">'Sep 10'!$K51/$K$2</f>
        <v>0.49630633921301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10'!$D54*$C$6*$C$2</f>
        <v>113303.02879455</v>
      </c>
      <c r="F54" s="36" t="n">
        <v>43822.5</v>
      </c>
      <c r="G54" s="73" t="n">
        <f aca="false">'Sep 10'!$E54/'Sep 10'!$F54</f>
        <v>2.58549897414684</v>
      </c>
      <c r="H54" s="34" t="n">
        <v>2</v>
      </c>
      <c r="I54" s="34" t="n">
        <v>3</v>
      </c>
      <c r="J54" s="38" t="n">
        <f aca="false">I54-H54</f>
        <v>1</v>
      </c>
      <c r="K54" s="39" t="n">
        <f aca="false">'Sep 10'!$F54*'Sep 10'!$I54</f>
        <v>131467.5</v>
      </c>
      <c r="L54" s="40" t="n">
        <f aca="false">'Sep 10'!$K54/$K$2</f>
        <v>0.00173297007320425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10'!$D55*$C$6*$C$2</f>
        <v>113303.02879455</v>
      </c>
      <c r="F55" s="36" t="n">
        <v>165495</v>
      </c>
      <c r="G55" s="73" t="n">
        <f aca="false">'Sep 10'!$E55/'Sep 10'!$F55</f>
        <v>0.684631129608447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10'!$F55*'Sep 10'!$I55</f>
        <v>165495</v>
      </c>
      <c r="L55" s="40" t="n">
        <f aca="false">'Sep 10'!$K55/$K$2</f>
        <v>0.00218151164557733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10'!$D56*$C$6*$C$2</f>
        <v>113303.02879455</v>
      </c>
      <c r="F56" s="36" t="n">
        <v>88510</v>
      </c>
      <c r="G56" s="73" t="n">
        <f aca="false">'Sep 10'!$E56/'Sep 10'!$F56</f>
        <v>1.28011556654107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10'!$F56*'Sep 10'!$I56</f>
        <v>88510</v>
      </c>
      <c r="L56" s="40" t="n">
        <f aca="false">'Sep 10'!$K56/$K$2</f>
        <v>0.00116671558506329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10'!$D57*$C$6*$C$2</f>
        <v>113303.02879455</v>
      </c>
      <c r="F57" s="36" t="n">
        <v>230266</v>
      </c>
      <c r="G57" s="73" t="n">
        <f aca="false">'Sep 10'!$E57/'Sep 10'!$F57</f>
        <v>0.49205279457041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10'!$F57*'Sep 10'!$I57</f>
        <v>230266</v>
      </c>
      <c r="L57" s="40" t="n">
        <f aca="false">'Sep 10'!$K57/$K$2</f>
        <v>0.00303530596441288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10'!$D58*$C$6*$C$2</f>
        <v>113303.02879455</v>
      </c>
      <c r="F58" s="36" t="n">
        <v>46455</v>
      </c>
      <c r="G58" s="73" t="n">
        <f aca="false">'Sep 10'!$E58/'Sep 10'!$F58</f>
        <v>2.4389845828124</v>
      </c>
      <c r="H58" s="34" t="n">
        <v>2</v>
      </c>
      <c r="I58" s="34" t="n">
        <v>2</v>
      </c>
      <c r="J58" s="38" t="n">
        <f aca="false">I58-H58</f>
        <v>0</v>
      </c>
      <c r="K58" s="39" t="n">
        <f aca="false">'Sep 10'!$F58*'Sep 10'!$I58</f>
        <v>92910</v>
      </c>
      <c r="L58" s="40" t="n">
        <f aca="false">'Sep 10'!$K58/$K$2</f>
        <v>0.00122471523001051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10'!$D59*$C$6*$C$2</f>
        <v>113303.02879455</v>
      </c>
      <c r="F59" s="36" t="n">
        <v>46141.5</v>
      </c>
      <c r="G59" s="73" t="n">
        <f aca="false">'Sep 10'!$E59/'Sep 10'!$F59</f>
        <v>2.45555581839667</v>
      </c>
      <c r="H59" s="34" t="n">
        <v>2</v>
      </c>
      <c r="I59" s="34" t="n">
        <v>2</v>
      </c>
      <c r="J59" s="38" t="n">
        <f aca="false">I59-H59</f>
        <v>0</v>
      </c>
      <c r="K59" s="39" t="n">
        <f aca="false">'Sep 10'!$F59*'Sep 10'!$I59</f>
        <v>92283</v>
      </c>
      <c r="L59" s="40" t="n">
        <f aca="false">'Sep 10'!$K59/$K$2</f>
        <v>0.00121645028060553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10'!$D60*$C$6*$C$2</f>
        <v>113303.02879455</v>
      </c>
      <c r="F60" s="36" t="n">
        <v>12583.6666666667</v>
      </c>
      <c r="G60" s="73" t="n">
        <f aca="false">'Sep 10'!$E60/'Sep 10'!$F60</f>
        <v>9.00397569292599</v>
      </c>
      <c r="H60" s="34" t="n">
        <v>9</v>
      </c>
      <c r="I60" s="34" t="n">
        <v>9</v>
      </c>
      <c r="J60" s="38" t="n">
        <f aca="false">I60-H60</f>
        <v>0</v>
      </c>
      <c r="K60" s="39" t="n">
        <f aca="false">'Sep 10'!$F60*'Sep 10'!$I60</f>
        <v>113253</v>
      </c>
      <c r="L60" s="40" t="n">
        <f aca="false">'Sep 10'!$K60/$K$2</f>
        <v>0.001492871315729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10'!$D61*$C$6*$C$2</f>
        <v>113303.02879455</v>
      </c>
      <c r="F61" s="36" t="n">
        <v>89485</v>
      </c>
      <c r="G61" s="73" t="n">
        <f aca="false">'Sep 10'!$E61/'Sep 10'!$F61</f>
        <v>1.26616783588926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10'!$F61*'Sep 10'!$I61</f>
        <v>89485</v>
      </c>
      <c r="L61" s="40" t="n">
        <f aca="false">'Sep 10'!$K61/$K$2</f>
        <v>0.0011795677791141</v>
      </c>
      <c r="M61" s="41"/>
    </row>
    <row r="62" customFormat="false" ht="26.2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10'!$D62*$C$6*$C$2</f>
        <v>113303.02879455</v>
      </c>
      <c r="F62" s="36" t="n">
        <v>59385</v>
      </c>
      <c r="G62" s="73" t="n">
        <f aca="false">'Sep 10'!$E62/'Sep 10'!$F62</f>
        <v>1.90794020029553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10'!$F62*'Sep 10'!$I62</f>
        <v>118770</v>
      </c>
      <c r="L62" s="40" t="n">
        <f aca="false">'Sep 10'!$K62/$K$2</f>
        <v>0.00156559496145031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10'!$D63*$C$6*$C$2</f>
        <v>113303.02879455</v>
      </c>
      <c r="F63" s="36" t="n">
        <v>135137</v>
      </c>
      <c r="G63" s="73" t="n">
        <f aca="false">'Sep 10'!$E63/'Sep 10'!$F63</f>
        <v>0.83843084273404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10'!$F63*'Sep 10'!$I63</f>
        <v>135137</v>
      </c>
      <c r="L63" s="40" t="n">
        <f aca="false">'Sep 10'!$K63/$K$2</f>
        <v>0.00178134045891649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1133030.2879455</v>
      </c>
      <c r="F71" s="69"/>
      <c r="G71" s="69"/>
      <c r="H71" s="66"/>
      <c r="I71" s="66"/>
      <c r="J71" s="47"/>
      <c r="K71" s="49" t="n">
        <f aca="false">SUM(K53:K70)</f>
        <v>1257576.5</v>
      </c>
      <c r="L71" s="52" t="n">
        <f aca="false">'Sep 10'!$K71/$K$2</f>
        <v>0.0165770432940837</v>
      </c>
      <c r="M71" s="59"/>
    </row>
    <row r="72" customFormat="false" ht="1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10'!$D73*$C$6*$C$2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10'!$F73*'Sep 10'!$I73</f>
        <v>0</v>
      </c>
      <c r="L73" s="88" t="n">
        <f aca="false">'Sep 10'!$K73/$K$2</f>
        <v>0</v>
      </c>
      <c r="M73" s="54"/>
    </row>
    <row r="74" customFormat="false" ht="1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customFormat="false" ht="1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75862533.3655747</v>
      </c>
      <c r="L76" s="52" t="n">
        <f aca="false">'Sep 10'!$K76/$K$2</f>
        <v>1</v>
      </c>
      <c r="M76" s="66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H23" activeCellId="0" sqref="H23"/>
    </sheetView>
  </sheetViews>
  <sheetFormatPr defaultColWidth="9.15625" defaultRowHeight="15" zeroHeight="false" outlineLevelRow="0" outlineLevelCol="0"/>
  <cols>
    <col collapsed="false" customWidth="true" hidden="false" outlineLevel="0" max="2" min="1" style="2" width="15.15"/>
    <col collapsed="false" customWidth="true" hidden="false" outlineLevel="0" max="3" min="3" style="2" width="29.29"/>
    <col collapsed="false" customWidth="true" hidden="false" outlineLevel="0" max="4" min="4" style="2" width="14.86"/>
    <col collapsed="false" customWidth="true" hidden="false" outlineLevel="0" max="5" min="5" style="2" width="27.42"/>
    <col collapsed="false" customWidth="true" hidden="false" outlineLevel="0" max="7" min="6" style="2" width="13.7"/>
    <col collapsed="false" customWidth="true" hidden="false" outlineLevel="0" max="8" min="8" style="2" width="16.57"/>
    <col collapsed="false" customWidth="true" hidden="false" outlineLevel="0" max="9" min="9" style="2" width="15.57"/>
    <col collapsed="false" customWidth="true" hidden="false" outlineLevel="0" max="10" min="10" style="0" width="13.43"/>
    <col collapsed="false" customWidth="true" hidden="false" outlineLevel="0" max="11" min="11" style="0" width="23.57"/>
    <col collapsed="false" customWidth="true" hidden="false" outlineLevel="0" max="12" min="12" style="0" width="13.43"/>
    <col collapsed="false" customWidth="true" hidden="false" outlineLevel="0" max="13" min="13" style="2" width="22.57"/>
    <col collapsed="false" customWidth="true" hidden="false" outlineLevel="0" max="16" min="14" style="2" width="10.85"/>
    <col collapsed="false" customWidth="true" hidden="false" outlineLevel="0" max="17" min="17" style="2" width="11.29"/>
    <col collapsed="false" customWidth="false" hidden="false" outlineLevel="0" max="1022" min="18" style="2" width="9.14"/>
  </cols>
  <sheetData>
    <row r="1" s="2" customFormat="true" ht="25.5" hidden="false" customHeight="false" outlineLevel="0" collapsed="false">
      <c r="A1" s="3"/>
      <c r="B1" s="3" t="s">
        <v>141</v>
      </c>
      <c r="C1" s="4" t="n">
        <v>44085</v>
      </c>
      <c r="D1" s="5"/>
      <c r="E1" s="6" t="s">
        <v>142</v>
      </c>
      <c r="F1" s="7"/>
      <c r="G1" s="8"/>
      <c r="K1" s="9" t="s">
        <v>143</v>
      </c>
      <c r="L1" s="9" t="s">
        <v>144</v>
      </c>
      <c r="M1" s="10" t="s">
        <v>145</v>
      </c>
    </row>
    <row r="2" customFormat="false" ht="15" hidden="false" customHeight="false" outlineLevel="0" collapsed="false">
      <c r="A2" s="3"/>
      <c r="B2" s="3" t="s">
        <v>146</v>
      </c>
      <c r="C2" s="11" t="n">
        <v>4.165</v>
      </c>
      <c r="D2" s="12"/>
      <c r="E2" s="13" t="n">
        <f aca="false">SUM(E26,E41,E51,E71,E28,E73)</f>
        <v>73730220.1388969</v>
      </c>
      <c r="F2" s="14"/>
      <c r="G2" s="15"/>
      <c r="H2" s="12"/>
      <c r="I2" s="12"/>
      <c r="J2" s="12"/>
      <c r="K2" s="13" t="n">
        <f aca="false">SUM(K26,K41,K51,K71,K28,K73)</f>
        <v>73706832.6007201</v>
      </c>
      <c r="L2" s="16" t="n">
        <f aca="false">SUM(L51,L71,L41,L26,L28,L73)</f>
        <v>1</v>
      </c>
      <c r="M2" s="17" t="n">
        <f aca="false">K2/$C$6</f>
        <v>4.16369133539204</v>
      </c>
      <c r="N2" s="18"/>
    </row>
    <row r="3" customFormat="false" ht="26.25" hidden="false" customHeight="false" outlineLevel="0" collapsed="false">
      <c r="A3" s="3"/>
      <c r="B3" s="3" t="s">
        <v>147</v>
      </c>
      <c r="C3" s="19" t="n">
        <v>17702280.66</v>
      </c>
      <c r="D3" s="20"/>
      <c r="E3" s="6" t="s">
        <v>148</v>
      </c>
      <c r="F3" s="14"/>
      <c r="G3" s="15"/>
      <c r="H3" s="12"/>
      <c r="I3" s="12"/>
      <c r="J3" s="12"/>
      <c r="K3" s="9" t="s">
        <v>143</v>
      </c>
      <c r="L3" s="12"/>
      <c r="M3" s="10" t="s">
        <v>149</v>
      </c>
      <c r="N3" s="21"/>
    </row>
    <row r="4" customFormat="false" ht="15" hidden="false" customHeight="false" outlineLevel="0" collapsed="false">
      <c r="A4" s="3"/>
      <c r="B4" s="3" t="s">
        <v>150</v>
      </c>
      <c r="C4" s="19" t="n">
        <v>0</v>
      </c>
      <c r="D4" s="20"/>
      <c r="E4" s="13" t="n">
        <f aca="false">SUM(E26,E71,E28)</f>
        <v>14008699.800291</v>
      </c>
      <c r="F4" s="14"/>
      <c r="G4" s="15"/>
      <c r="H4" s="12"/>
      <c r="I4" s="12"/>
      <c r="J4" s="12"/>
      <c r="K4" s="13" t="n">
        <f aca="false">SUM(K26,K28,K71)</f>
        <v>14170098.5382521</v>
      </c>
      <c r="L4" s="12"/>
      <c r="M4" s="17" t="n">
        <f aca="false">K4/$C$6</f>
        <v>0.800467397981704</v>
      </c>
      <c r="N4" s="21"/>
    </row>
    <row r="5" customFormat="false" ht="15" hidden="false" customHeight="false" outlineLevel="0" collapsed="false">
      <c r="A5" s="3"/>
      <c r="B5" s="3" t="s">
        <v>151</v>
      </c>
      <c r="C5" s="19" t="n">
        <v>0</v>
      </c>
      <c r="D5" s="20"/>
      <c r="E5" s="14"/>
      <c r="F5" s="14"/>
      <c r="G5" s="22" t="n">
        <f aca="false">SUM(D26,D28,D41,D51,D71,D73)</f>
        <v>1.000003</v>
      </c>
      <c r="H5" s="12"/>
      <c r="I5" s="12"/>
      <c r="J5" s="12"/>
      <c r="K5" s="12"/>
      <c r="L5" s="12"/>
      <c r="M5" s="12"/>
      <c r="N5" s="21"/>
    </row>
    <row r="6" customFormat="false" ht="15" hidden="false" customHeight="false" outlineLevel="0" collapsed="false">
      <c r="A6" s="3"/>
      <c r="B6" s="3" t="s">
        <v>152</v>
      </c>
      <c r="C6" s="19" t="n">
        <f aca="false">C3+C4-C5</f>
        <v>17702280.66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customFormat="false" ht="15" hidden="false" customHeight="false" outlineLevel="0" collapsed="false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="31" customFormat="true" ht="38.25" hidden="false" customHeight="false" outlineLevel="0" collapsed="false">
      <c r="A8" s="28" t="s">
        <v>153</v>
      </c>
      <c r="B8" s="28" t="s">
        <v>154</v>
      </c>
      <c r="C8" s="29" t="s">
        <v>1</v>
      </c>
      <c r="D8" s="29" t="s">
        <v>155</v>
      </c>
      <c r="E8" s="29" t="s">
        <v>156</v>
      </c>
      <c r="F8" s="29" t="s">
        <v>157</v>
      </c>
      <c r="G8" s="29" t="s">
        <v>158</v>
      </c>
      <c r="H8" s="29" t="s">
        <v>159</v>
      </c>
      <c r="I8" s="29" t="s">
        <v>160</v>
      </c>
      <c r="J8" s="29" t="s">
        <v>161</v>
      </c>
      <c r="K8" s="30" t="s">
        <v>162</v>
      </c>
      <c r="L8" s="30" t="s">
        <v>163</v>
      </c>
      <c r="M8" s="30" t="s">
        <v>164</v>
      </c>
      <c r="N8" s="32"/>
      <c r="Q8" s="33"/>
    </row>
    <row r="9" s="42" customFormat="true" ht="12.75" hidden="false" customHeight="false" outlineLevel="0" collapsed="false">
      <c r="A9" s="34" t="s">
        <v>166</v>
      </c>
      <c r="B9" s="34" t="s">
        <v>103</v>
      </c>
      <c r="C9" s="34" t="s">
        <v>104</v>
      </c>
      <c r="D9" s="35" t="n">
        <v>0.01</v>
      </c>
      <c r="E9" s="36" t="n">
        <f aca="false">'Sep 11'!$D9*$C$6*$C$2</f>
        <v>737299.989489</v>
      </c>
      <c r="F9" s="36" t="n">
        <v>505</v>
      </c>
      <c r="G9" s="37" t="n">
        <f aca="false">'Sep 11'!$E9/'Sep 11'!$F9</f>
        <v>1459.99997918614</v>
      </c>
      <c r="H9" s="34" t="n">
        <v>1500</v>
      </c>
      <c r="I9" s="34" t="n">
        <v>1460</v>
      </c>
      <c r="J9" s="38" t="n">
        <f aca="false">I9-H9</f>
        <v>-40</v>
      </c>
      <c r="K9" s="39" t="n">
        <f aca="false">'Sep 11'!$F9*'Sep 11'!$I9</f>
        <v>737300</v>
      </c>
      <c r="L9" s="40" t="n">
        <f aca="false">'Sep 11'!$K9/$K$2</f>
        <v>0.0100031431820447</v>
      </c>
      <c r="M9" s="41"/>
      <c r="N9" s="43"/>
    </row>
    <row r="10" s="42" customFormat="true" ht="12.75" hidden="false" customHeight="true" outlineLevel="0" collapsed="false">
      <c r="A10" s="34" t="s">
        <v>166</v>
      </c>
      <c r="B10" s="34" t="s">
        <v>138</v>
      </c>
      <c r="C10" s="34" t="s">
        <v>139</v>
      </c>
      <c r="D10" s="35" t="n">
        <v>0.01</v>
      </c>
      <c r="E10" s="36" t="n">
        <f aca="false">'Sep 11'!$D10*$C$6*$C$2</f>
        <v>737299.989489</v>
      </c>
      <c r="F10" s="36" t="n">
        <v>386.890214797136</v>
      </c>
      <c r="G10" s="37" t="n">
        <f aca="false">'Sep 11'!$E10/'Sep 11'!$F10</f>
        <v>1905.70854803242</v>
      </c>
      <c r="H10" s="34" t="n">
        <v>2095</v>
      </c>
      <c r="I10" s="34" t="n">
        <v>1906</v>
      </c>
      <c r="J10" s="38" t="n">
        <f aca="false">I10-H10</f>
        <v>-189</v>
      </c>
      <c r="K10" s="39" t="n">
        <f aca="false">'Sep 11'!$F10*'Sep 11'!$I10</f>
        <v>737412.749403341</v>
      </c>
      <c r="L10" s="40" t="n">
        <f aca="false">'Sep 11'!$K10/$K$2</f>
        <v>0.0100046728828792</v>
      </c>
      <c r="M10" s="41"/>
    </row>
    <row r="11" s="42" customFormat="true" ht="12.75" hidden="false" customHeight="true" outlineLevel="0" collapsed="false">
      <c r="A11" s="34" t="s">
        <v>166</v>
      </c>
      <c r="B11" s="34" t="s">
        <v>112</v>
      </c>
      <c r="C11" s="34" t="s">
        <v>113</v>
      </c>
      <c r="D11" s="35" t="n">
        <v>0.01</v>
      </c>
      <c r="E11" s="36" t="n">
        <f aca="false">'Sep 11'!$D11*$C$6*$C$2</f>
        <v>737299.989489</v>
      </c>
      <c r="F11" s="36" t="n">
        <v>76.0999697367094</v>
      </c>
      <c r="G11" s="37" t="n">
        <f aca="false">'Sep 11'!$E11/'Sep 11'!$F11</f>
        <v>9688.57138892315</v>
      </c>
      <c r="H11" s="34" t="n">
        <v>9913</v>
      </c>
      <c r="I11" s="34" t="n">
        <v>9689</v>
      </c>
      <c r="J11" s="38" t="n">
        <f aca="false">I11-H11</f>
        <v>-224</v>
      </c>
      <c r="K11" s="39" t="n">
        <f aca="false">'Sep 11'!$F11*'Sep 11'!$I11</f>
        <v>737332.606778977</v>
      </c>
      <c r="L11" s="40" t="n">
        <f aca="false">'Sep 11'!$K11/$K$2</f>
        <v>0.0100035855667982</v>
      </c>
      <c r="M11" s="41"/>
    </row>
    <row r="12" s="44" customFormat="true" ht="12.75" hidden="false" customHeight="true" outlineLevel="0" collapsed="false">
      <c r="A12" s="34" t="s">
        <v>166</v>
      </c>
      <c r="B12" s="34" t="s">
        <v>118</v>
      </c>
      <c r="C12" s="34" t="s">
        <v>119</v>
      </c>
      <c r="D12" s="35" t="n">
        <v>0.01</v>
      </c>
      <c r="E12" s="36" t="n">
        <f aca="false">'Sep 11'!$D12*$C$6*$C$2</f>
        <v>737299.989489</v>
      </c>
      <c r="F12" s="36" t="n">
        <v>209</v>
      </c>
      <c r="G12" s="37" t="n">
        <f aca="false">'Sep 11'!$E12/'Sep 11'!$F12</f>
        <v>3527.75114588038</v>
      </c>
      <c r="H12" s="34" t="n">
        <v>3580</v>
      </c>
      <c r="I12" s="34" t="n">
        <v>3528</v>
      </c>
      <c r="J12" s="38" t="n">
        <f aca="false">I12-H12</f>
        <v>-52</v>
      </c>
      <c r="K12" s="39" t="n">
        <f aca="false">'Sep 11'!$F12*'Sep 11'!$I12</f>
        <v>737352</v>
      </c>
      <c r="L12" s="40" t="n">
        <f aca="false">'Sep 11'!$K12/$K$2</f>
        <v>0.0100038486797328</v>
      </c>
      <c r="M12" s="34"/>
    </row>
    <row r="13" s="44" customFormat="true" ht="12.75" hidden="false" customHeight="true" outlineLevel="0" collapsed="false">
      <c r="A13" s="34" t="s">
        <v>166</v>
      </c>
      <c r="B13" s="34" t="s">
        <v>121</v>
      </c>
      <c r="C13" s="34" t="s">
        <v>122</v>
      </c>
      <c r="D13" s="35" t="n">
        <v>0.01</v>
      </c>
      <c r="E13" s="36" t="n">
        <f aca="false">'Sep 11'!$D13*$C$6*$C$2</f>
        <v>737299.989489</v>
      </c>
      <c r="F13" s="36" t="n">
        <v>392.709759836484</v>
      </c>
      <c r="G13" s="37" t="n">
        <f aca="false">'Sep 11'!$E13/'Sep 11'!$F13</f>
        <v>1877.46795444044</v>
      </c>
      <c r="H13" s="34" t="n">
        <v>1957</v>
      </c>
      <c r="I13" s="34" t="n">
        <v>1877</v>
      </c>
      <c r="J13" s="38" t="n">
        <f aca="false">I13-H13</f>
        <v>-80</v>
      </c>
      <c r="K13" s="39" t="n">
        <f aca="false">'Sep 11'!$F13*'Sep 11'!$I13</f>
        <v>737116.21921308</v>
      </c>
      <c r="L13" s="40" t="n">
        <f aca="false">'Sep 11'!$K13/$K$2</f>
        <v>0.0100006497797313</v>
      </c>
      <c r="M13" s="34"/>
    </row>
    <row r="14" s="44" customFormat="true" ht="12.75" hidden="false" customHeight="true" outlineLevel="0" collapsed="false">
      <c r="A14" s="34" t="s">
        <v>166</v>
      </c>
      <c r="B14" s="34" t="s">
        <v>109</v>
      </c>
      <c r="C14" s="34" t="s">
        <v>110</v>
      </c>
      <c r="D14" s="35" t="n">
        <v>0.01</v>
      </c>
      <c r="E14" s="36" t="n">
        <f aca="false">'Sep 11'!$D14*$C$6*$C$2</f>
        <v>737299.989489</v>
      </c>
      <c r="F14" s="36" t="n">
        <v>3219.60944206009</v>
      </c>
      <c r="G14" s="37" t="n">
        <f aca="false">'Sep 11'!$E14/'Sep 11'!$F14</f>
        <v>229.00292807479</v>
      </c>
      <c r="H14" s="34" t="n">
        <v>233</v>
      </c>
      <c r="I14" s="34" t="n">
        <v>229</v>
      </c>
      <c r="J14" s="38" t="n">
        <f aca="false">I14-H14</f>
        <v>-4</v>
      </c>
      <c r="K14" s="39" t="n">
        <f aca="false">'Sep 11'!$F14*'Sep 11'!$I14</f>
        <v>737290.562231761</v>
      </c>
      <c r="L14" s="40" t="n">
        <f aca="false">'Sep 11'!$K14/$K$2</f>
        <v>0.0100030151373586</v>
      </c>
      <c r="M14" s="34"/>
    </row>
    <row r="15" s="44" customFormat="true" ht="12.75" hidden="false" customHeight="true" outlineLevel="0" collapsed="false">
      <c r="A15" s="34" t="s">
        <v>166</v>
      </c>
      <c r="B15" s="34" t="s">
        <v>96</v>
      </c>
      <c r="C15" s="34" t="s">
        <v>97</v>
      </c>
      <c r="D15" s="35" t="n">
        <v>0.01</v>
      </c>
      <c r="E15" s="36" t="n">
        <f aca="false">'Sep 11'!$D15*$C$6*$C$2</f>
        <v>737299.989489</v>
      </c>
      <c r="F15" s="36" t="n">
        <v>192.6</v>
      </c>
      <c r="G15" s="37" t="n">
        <f aca="false">'Sep 11'!$E15/'Sep 11'!$F15</f>
        <v>3828.14117076324</v>
      </c>
      <c r="H15" s="34" t="n">
        <v>3900</v>
      </c>
      <c r="I15" s="34" t="n">
        <v>3828</v>
      </c>
      <c r="J15" s="38" t="n">
        <f aca="false">I15-H15</f>
        <v>-72</v>
      </c>
      <c r="K15" s="39" t="n">
        <f aca="false">'Sep 11'!$F15*'Sep 11'!$I15</f>
        <v>737272.8</v>
      </c>
      <c r="L15" s="40" t="n">
        <f aca="false">'Sep 11'!$K15/$K$2</f>
        <v>0.0100027741524847</v>
      </c>
      <c r="M15" s="34"/>
    </row>
    <row r="16" s="44" customFormat="true" ht="12.75" hidden="false" customHeight="true" outlineLevel="0" collapsed="false">
      <c r="A16" s="34" t="s">
        <v>166</v>
      </c>
      <c r="B16" s="34" t="s">
        <v>124</v>
      </c>
      <c r="C16" s="34" t="s">
        <v>125</v>
      </c>
      <c r="D16" s="35" t="n">
        <v>0.01</v>
      </c>
      <c r="E16" s="36" t="n">
        <f aca="false">'Sep 11'!$D16*$C$6*$C$2</f>
        <v>737299.989489</v>
      </c>
      <c r="F16" s="36" t="n">
        <v>275.380093761269</v>
      </c>
      <c r="G16" s="37" t="n">
        <f aca="false">'Sep 11'!$E16/'Sep 11'!$F16</f>
        <v>2677.39029142817</v>
      </c>
      <c r="H16" s="34" t="n">
        <v>2773</v>
      </c>
      <c r="I16" s="34" t="n">
        <v>2677</v>
      </c>
      <c r="J16" s="38" t="n">
        <f aca="false">I16-H16</f>
        <v>-96</v>
      </c>
      <c r="K16" s="39" t="n">
        <f aca="false">'Sep 11'!$F16*'Sep 11'!$I16</f>
        <v>737192.510998917</v>
      </c>
      <c r="L16" s="40" t="n">
        <f aca="false">'Sep 11'!$K16/$K$2</f>
        <v>0.0100016848504723</v>
      </c>
      <c r="M16" s="34"/>
    </row>
    <row r="17" s="44" customFormat="true" ht="12.75" hidden="false" customHeight="true" outlineLevel="0" collapsed="false">
      <c r="A17" s="34" t="s">
        <v>166</v>
      </c>
      <c r="B17" s="34" t="s">
        <v>135</v>
      </c>
      <c r="C17" s="34" t="s">
        <v>136</v>
      </c>
      <c r="D17" s="35" t="n">
        <v>0.01</v>
      </c>
      <c r="E17" s="36" t="n">
        <f aca="false">'Sep 11'!$D17*$C$6*$C$2</f>
        <v>737299.989489</v>
      </c>
      <c r="F17" s="36" t="n">
        <v>80.32</v>
      </c>
      <c r="G17" s="37" t="n">
        <f aca="false">'Sep 11'!$E17/'Sep 11'!$F17</f>
        <v>9179.53174164592</v>
      </c>
      <c r="H17" s="34" t="n">
        <v>9325</v>
      </c>
      <c r="I17" s="34" t="n">
        <v>9180</v>
      </c>
      <c r="J17" s="38" t="n">
        <f aca="false">I17-H17</f>
        <v>-145</v>
      </c>
      <c r="K17" s="39" t="n">
        <f aca="false">'Sep 11'!$F17*'Sep 11'!$I17</f>
        <v>737337.6</v>
      </c>
      <c r="L17" s="40" t="n">
        <f aca="false">'Sep 11'!$K17/$K$2</f>
        <v>0.0100036533111422</v>
      </c>
      <c r="M17" s="34"/>
    </row>
    <row r="18" s="44" customFormat="true" ht="12.75" hidden="false" customHeight="true" outlineLevel="0" collapsed="false">
      <c r="A18" s="34" t="s">
        <v>166</v>
      </c>
      <c r="B18" s="34" t="s">
        <v>179</v>
      </c>
      <c r="C18" s="34" t="s">
        <v>180</v>
      </c>
      <c r="D18" s="35" t="n">
        <v>0.01</v>
      </c>
      <c r="E18" s="36" t="n">
        <f aca="false">'Sep 11'!$D18*$C$6*$C$2</f>
        <v>737299.989489</v>
      </c>
      <c r="F18" s="36" t="n">
        <v>116.170062815995</v>
      </c>
      <c r="G18" s="37" t="n">
        <f aca="false">'Sep 11'!$E18/'Sep 11'!$F18</f>
        <v>6346.72971346181</v>
      </c>
      <c r="H18" s="34" t="n">
        <v>6527</v>
      </c>
      <c r="I18" s="34" t="n">
        <v>6347</v>
      </c>
      <c r="J18" s="38" t="n">
        <f aca="false">I18-H18</f>
        <v>-180</v>
      </c>
      <c r="K18" s="39" t="n">
        <f aca="false">'Sep 11'!$F18*'Sep 11'!$I18</f>
        <v>737331.38869312</v>
      </c>
      <c r="L18" s="40" t="n">
        <f aca="false">'Sep 11'!$K18/$K$2</f>
        <v>0.0100035690407068</v>
      </c>
      <c r="M18" s="34"/>
    </row>
    <row r="19" s="44" customFormat="true" ht="12.75" hidden="false" customHeight="true" outlineLevel="0" collapsed="false">
      <c r="A19" s="34" t="s">
        <v>166</v>
      </c>
      <c r="B19" s="34" t="s">
        <v>209</v>
      </c>
      <c r="C19" s="34" t="s">
        <v>210</v>
      </c>
      <c r="D19" s="35" t="n">
        <v>0.005</v>
      </c>
      <c r="E19" s="36" t="n">
        <f aca="false">'Sep 11'!$D19*$C$6*$C$2</f>
        <v>368649.9947445</v>
      </c>
      <c r="F19" s="36" t="n">
        <v>15.7700143036713</v>
      </c>
      <c r="G19" s="37" t="n">
        <f aca="false">'Sep 11'!$E19/'Sep 11'!$F19</f>
        <v>23376.6430166571</v>
      </c>
      <c r="H19" s="34" t="n">
        <v>23071</v>
      </c>
      <c r="I19" s="34" t="n">
        <v>23377</v>
      </c>
      <c r="J19" s="38" t="n">
        <f aca="false">I19-H19</f>
        <v>306</v>
      </c>
      <c r="K19" s="39" t="n">
        <f aca="false">'Sep 11'!$F19*'Sep 11'!$I19</f>
        <v>368655.624376924</v>
      </c>
      <c r="L19" s="40" t="n">
        <f aca="false">'Sep 11'!$K19/$K$2</f>
        <v>0.00500164789842458</v>
      </c>
      <c r="M19" s="34"/>
    </row>
    <row r="20" s="44" customFormat="true" ht="12.75" hidden="false" customHeight="true" outlineLevel="0" collapsed="false">
      <c r="A20" s="34" t="s">
        <v>166</v>
      </c>
      <c r="B20" s="34" t="s">
        <v>115</v>
      </c>
      <c r="C20" s="34" t="s">
        <v>116</v>
      </c>
      <c r="D20" s="35" t="n">
        <v>0.01</v>
      </c>
      <c r="E20" s="36" t="n">
        <f aca="false">'Sep 11'!$D20*$C$6*$C$2</f>
        <v>737299.989489</v>
      </c>
      <c r="F20" s="36" t="n">
        <v>1040.99019607843</v>
      </c>
      <c r="G20" s="37" t="n">
        <f aca="false">'Sep 11'!$E20/'Sep 11'!$F20</f>
        <v>708.267947447077</v>
      </c>
      <c r="H20" s="34" t="n">
        <v>714</v>
      </c>
      <c r="I20" s="34" t="n">
        <v>708</v>
      </c>
      <c r="J20" s="38" t="n">
        <f aca="false">I20-H20</f>
        <v>-6</v>
      </c>
      <c r="K20" s="39" t="n">
        <f aca="false">'Sep 11'!$F20*'Sep 11'!$I20</f>
        <v>737021.058823528</v>
      </c>
      <c r="L20" s="40" t="n">
        <f aca="false">'Sep 11'!$K20/$K$2</f>
        <v>0.00999935871367681</v>
      </c>
      <c r="M20" s="34"/>
    </row>
    <row r="21" s="44" customFormat="true" ht="12.75" hidden="false" customHeight="true" outlineLevel="0" collapsed="false">
      <c r="A21" s="34" t="s">
        <v>166</v>
      </c>
      <c r="B21" s="34" t="s">
        <v>211</v>
      </c>
      <c r="C21" s="34" t="s">
        <v>212</v>
      </c>
      <c r="D21" s="35" t="n">
        <v>0.01</v>
      </c>
      <c r="E21" s="36" t="n">
        <f aca="false">'Sep 11'!$D21*$C$6*$C$2</f>
        <v>737299.989489</v>
      </c>
      <c r="F21" s="36" t="n">
        <v>1308.48947368421</v>
      </c>
      <c r="G21" s="37" t="n">
        <f aca="false">'Sep 11'!$E21/'Sep 11'!$F21</f>
        <v>563.474146576849</v>
      </c>
      <c r="H21" s="34" t="n">
        <v>570</v>
      </c>
      <c r="I21" s="34" t="n">
        <v>563</v>
      </c>
      <c r="J21" s="38" t="n">
        <f aca="false">I21-H21</f>
        <v>-7</v>
      </c>
      <c r="K21" s="39" t="n">
        <f aca="false">'Sep 11'!$F21*'Sep 11'!$I21</f>
        <v>736679.57368421</v>
      </c>
      <c r="L21" s="40" t="n">
        <f aca="false">'Sep 11'!$K21/$K$2</f>
        <v>0.00999472569490136</v>
      </c>
      <c r="M21" s="34"/>
    </row>
    <row r="22" s="44" customFormat="true" ht="12.75" hidden="false" customHeight="true" outlineLevel="0" collapsed="false">
      <c r="A22" s="34" t="s">
        <v>166</v>
      </c>
      <c r="B22" s="34" t="s">
        <v>100</v>
      </c>
      <c r="C22" s="34" t="s">
        <v>107</v>
      </c>
      <c r="D22" s="35" t="n">
        <v>0.01</v>
      </c>
      <c r="E22" s="36" t="n">
        <f aca="false">'Sep 11'!$D22*$C$6*$C$2</f>
        <v>737299.989489</v>
      </c>
      <c r="F22" s="36" t="n">
        <v>158</v>
      </c>
      <c r="G22" s="37" t="n">
        <f aca="false">'Sep 11'!$E22/'Sep 11'!$F22</f>
        <v>4666.45562967722</v>
      </c>
      <c r="H22" s="34" t="n">
        <v>4709</v>
      </c>
      <c r="I22" s="34" t="n">
        <v>4666</v>
      </c>
      <c r="J22" s="38" t="n">
        <f aca="false">I22-H22</f>
        <v>-43</v>
      </c>
      <c r="K22" s="39" t="n">
        <f aca="false">'Sep 11'!$F22*'Sep 11'!$I22</f>
        <v>737228</v>
      </c>
      <c r="L22" s="40" t="n">
        <f aca="false">'Sep 11'!$K22/$K$2</f>
        <v>0.0100021663390918</v>
      </c>
      <c r="M22" s="34"/>
    </row>
    <row r="23" s="44" customFormat="true" ht="12.75" hidden="false" customHeight="true" outlineLevel="0" collapsed="false">
      <c r="A23" s="34" t="s">
        <v>166</v>
      </c>
      <c r="B23" s="34" t="s">
        <v>106</v>
      </c>
      <c r="C23" s="34" t="s">
        <v>101</v>
      </c>
      <c r="D23" s="35" t="n">
        <v>0.01</v>
      </c>
      <c r="E23" s="36" t="n">
        <f aca="false">'Sep 11'!$D23*$C$6*$C$2</f>
        <v>737299.989489</v>
      </c>
      <c r="F23" s="36" t="n">
        <v>224.440047961631</v>
      </c>
      <c r="G23" s="37" t="n">
        <f aca="false">'Sep 11'!$E23/'Sep 11'!$F23</f>
        <v>3285.06430196025</v>
      </c>
      <c r="H23" s="34" t="n">
        <v>3336</v>
      </c>
      <c r="I23" s="34" t="n">
        <v>3285</v>
      </c>
      <c r="J23" s="38" t="n">
        <f aca="false">I23-H23</f>
        <v>-51</v>
      </c>
      <c r="K23" s="39" t="n">
        <f aca="false">'Sep 11'!$F23*'Sep 11'!$I23</f>
        <v>737285.557553958</v>
      </c>
      <c r="L23" s="40" t="n">
        <f aca="false">'Sep 11'!$K23/$K$2</f>
        <v>0.0100029472375775</v>
      </c>
      <c r="M23" s="34"/>
    </row>
    <row r="24" s="44" customFormat="true" ht="12.75" hidden="false" customHeight="true" outlineLevel="0" collapsed="false">
      <c r="A24" s="34" t="s">
        <v>166</v>
      </c>
      <c r="B24" s="34" t="s">
        <v>213</v>
      </c>
      <c r="C24" s="34" t="s">
        <v>214</v>
      </c>
      <c r="D24" s="35" t="n">
        <v>0.005</v>
      </c>
      <c r="E24" s="36" t="n">
        <f aca="false">'Sep 11'!$D24*$C$6*$C$2</f>
        <v>368649.9947445</v>
      </c>
      <c r="F24" s="36" t="n">
        <v>34.7400037544584</v>
      </c>
      <c r="G24" s="37" t="n">
        <f aca="false">'Sep 11'!$E24/'Sep 11'!$F24</f>
        <v>10611.6855182317</v>
      </c>
      <c r="H24" s="34" t="n">
        <v>10654</v>
      </c>
      <c r="I24" s="34" t="n">
        <v>10612</v>
      </c>
      <c r="J24" s="38" t="n">
        <f aca="false">I24-H24</f>
        <v>-42</v>
      </c>
      <c r="K24" s="39" t="n">
        <f aca="false">'Sep 11'!$F24*'Sep 11'!$I24</f>
        <v>368660.919842313</v>
      </c>
      <c r="L24" s="40" t="n">
        <f aca="false">'Sep 11'!$K24/$K$2</f>
        <v>0.00500171974339745</v>
      </c>
      <c r="M24" s="34"/>
    </row>
    <row r="25" s="44" customFormat="true" ht="12.75" hidden="false" customHeight="true" outlineLevel="0" collapsed="false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="53" customFormat="true" ht="12.75" hidden="false" customHeight="true" outlineLevel="0" collapsed="false">
      <c r="A26" s="47" t="s">
        <v>181</v>
      </c>
      <c r="B26" s="47"/>
      <c r="C26" s="47"/>
      <c r="D26" s="48" t="n">
        <f aca="false">SUM(D9:D25)</f>
        <v>0.15</v>
      </c>
      <c r="E26" s="49" t="n">
        <f aca="false">'Sep 11'!$D26*$C$6*$C$2</f>
        <v>11059499.842335</v>
      </c>
      <c r="F26" s="50"/>
      <c r="G26" s="50"/>
      <c r="H26" s="47"/>
      <c r="I26" s="47"/>
      <c r="J26" s="51"/>
      <c r="K26" s="49" t="n">
        <f aca="false">SUM(K9:K25)</f>
        <v>11058469.1716001</v>
      </c>
      <c r="L26" s="52" t="n">
        <f aca="false">'Sep 11'!$K26/$K$2</f>
        <v>0.15003316221042</v>
      </c>
      <c r="M26" s="47"/>
    </row>
    <row r="27" s="44" customFormat="true" ht="12.75" hidden="false" customHeight="true" outlineLevel="0" collapsed="false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="42" customFormat="true" ht="12.75" hidden="false" customHeight="true" outlineLevel="0" collapsed="false">
      <c r="A28" s="54"/>
      <c r="B28" s="47" t="s">
        <v>127</v>
      </c>
      <c r="C28" s="54" t="s">
        <v>128</v>
      </c>
      <c r="D28" s="55" t="n">
        <v>0.025</v>
      </c>
      <c r="E28" s="56" t="n">
        <f aca="false">'Sep 11'!$D28*$C$6*$C$2</f>
        <v>1843249.9737225</v>
      </c>
      <c r="F28" s="50" t="n">
        <v>18.5300014742739</v>
      </c>
      <c r="G28" s="57" t="n">
        <f aca="false">'Sep 11'!$E28/'Sep 11'!$F28</f>
        <v>99473.8168953507</v>
      </c>
      <c r="H28" s="54" t="n">
        <v>101745</v>
      </c>
      <c r="I28" s="54" t="n">
        <v>99474</v>
      </c>
      <c r="J28" s="58" t="n">
        <f aca="false">I28-H28</f>
        <v>-2271</v>
      </c>
      <c r="K28" s="59" t="n">
        <f aca="false">'Sep 11'!$F28*'Sep 11'!$I28</f>
        <v>1843253.36665192</v>
      </c>
      <c r="L28" s="52" t="n">
        <f aca="false">'Sep 11'!$K28/$K$2</f>
        <v>0.0250079036313645</v>
      </c>
      <c r="M28" s="47"/>
      <c r="O28" s="43"/>
    </row>
    <row r="29" s="42" customFormat="true" ht="12.75" hidden="false" customHeight="true" outlineLevel="0" collapsed="false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3"/>
    </row>
    <row r="30" customFormat="false" ht="26.25" hidden="false" customHeight="false" outlineLevel="0" collapsed="false">
      <c r="A30" s="34" t="s">
        <v>182</v>
      </c>
      <c r="B30" s="60" t="s">
        <v>80</v>
      </c>
      <c r="C30" s="61" t="s">
        <v>81</v>
      </c>
      <c r="D30" s="35" t="n">
        <v>0.031</v>
      </c>
      <c r="E30" s="36" t="n">
        <f aca="false">'Sep 11'!$D30*$C$6*$C$2</f>
        <v>2285629.9674159</v>
      </c>
      <c r="F30" s="36" t="n">
        <v>159734.4</v>
      </c>
      <c r="G30" s="37" t="n">
        <f aca="false">'Sep 11'!$E30/'Sep 11'!$F30</f>
        <v>14.3089401369768</v>
      </c>
      <c r="H30" s="34" t="n">
        <v>15</v>
      </c>
      <c r="I30" s="34" t="n">
        <v>14</v>
      </c>
      <c r="J30" s="38" t="n">
        <f aca="false">I30-H30</f>
        <v>-1</v>
      </c>
      <c r="K30" s="39" t="n">
        <f aca="false">'Sep 11'!$F30*'Sep 11'!$I30</f>
        <v>2236281.6</v>
      </c>
      <c r="L30" s="40" t="n">
        <f aca="false">'Sep 11'!$K30/$K$2</f>
        <v>0.0303402211313874</v>
      </c>
      <c r="M30" s="62"/>
    </row>
    <row r="31" customFormat="false" ht="26.25" hidden="false" customHeight="false" outlineLevel="0" collapsed="false">
      <c r="A31" s="34" t="s">
        <v>182</v>
      </c>
      <c r="B31" s="60" t="s">
        <v>93</v>
      </c>
      <c r="C31" s="61" t="s">
        <v>94</v>
      </c>
      <c r="D31" s="35" t="n">
        <v>0.031</v>
      </c>
      <c r="E31" s="36" t="n">
        <f aca="false">'Sep 11'!$D31*$C$6*$C$2</f>
        <v>2285629.9674159</v>
      </c>
      <c r="F31" s="36" t="n">
        <v>222488.909090909</v>
      </c>
      <c r="G31" s="37" t="n">
        <f aca="false">'Sep 11'!$E31/'Sep 11'!$F31</f>
        <v>10.2730063118876</v>
      </c>
      <c r="H31" s="34" t="n">
        <v>11</v>
      </c>
      <c r="I31" s="34" t="n">
        <v>10</v>
      </c>
      <c r="J31" s="38" t="n">
        <f aca="false">I31-H31</f>
        <v>-1</v>
      </c>
      <c r="K31" s="39" t="n">
        <f aca="false">'Sep 11'!$F31*'Sep 11'!$I31</f>
        <v>2224889.09090909</v>
      </c>
      <c r="L31" s="40" t="n">
        <f aca="false">'Sep 11'!$K31/$K$2</f>
        <v>0.0301856559616612</v>
      </c>
      <c r="M31" s="62"/>
    </row>
    <row r="32" customFormat="false" ht="26.25" hidden="false" customHeight="false" outlineLevel="0" collapsed="false">
      <c r="A32" s="34" t="s">
        <v>182</v>
      </c>
      <c r="B32" s="60" t="s">
        <v>90</v>
      </c>
      <c r="C32" s="61" t="s">
        <v>91</v>
      </c>
      <c r="D32" s="35" t="n">
        <v>0.031</v>
      </c>
      <c r="E32" s="36" t="n">
        <f aca="false">'Sep 11'!$D32*$C$6*$C$2</f>
        <v>2285629.9674159</v>
      </c>
      <c r="F32" s="36" t="n">
        <v>176244.384615385</v>
      </c>
      <c r="G32" s="37" t="n">
        <f aca="false">'Sep 11'!$E32/'Sep 11'!$F32</f>
        <v>12.9685264719429</v>
      </c>
      <c r="H32" s="34" t="n">
        <v>13</v>
      </c>
      <c r="I32" s="34" t="n">
        <v>13</v>
      </c>
      <c r="J32" s="38" t="n">
        <f aca="false">I32-H32</f>
        <v>0</v>
      </c>
      <c r="K32" s="39" t="n">
        <f aca="false">'Sep 11'!$F32*'Sep 11'!$I32</f>
        <v>2291177.00000001</v>
      </c>
      <c r="L32" s="40" t="n">
        <f aca="false">'Sep 11'!$K32/$K$2</f>
        <v>0.0310850014734946</v>
      </c>
      <c r="M32" s="62"/>
    </row>
    <row r="33" customFormat="false" ht="26.25" hidden="false" customHeight="false" outlineLevel="0" collapsed="false">
      <c r="A33" s="34" t="s">
        <v>182</v>
      </c>
      <c r="B33" s="60" t="s">
        <v>68</v>
      </c>
      <c r="C33" s="61" t="s">
        <v>69</v>
      </c>
      <c r="D33" s="35" t="n">
        <v>0.031</v>
      </c>
      <c r="E33" s="36" t="n">
        <f aca="false">'Sep 11'!$D33*$C$6*$C$2</f>
        <v>2285629.9674159</v>
      </c>
      <c r="F33" s="36" t="n">
        <v>125998.684210526</v>
      </c>
      <c r="G33" s="37" t="n">
        <f aca="false">'Sep 11'!$E33/'Sep 11'!$F33</f>
        <v>18.1401098093765</v>
      </c>
      <c r="H33" s="34" t="n">
        <v>19</v>
      </c>
      <c r="I33" s="34" t="n">
        <v>18</v>
      </c>
      <c r="J33" s="38" t="n">
        <f aca="false">I33-H33</f>
        <v>-1</v>
      </c>
      <c r="K33" s="39" t="n">
        <f aca="false">'Sep 11'!$F33*'Sep 11'!$I33</f>
        <v>2267976.31578947</v>
      </c>
      <c r="L33" s="40" t="n">
        <f aca="false">'Sep 11'!$K33/$K$2</f>
        <v>0.0307702316836134</v>
      </c>
      <c r="M33" s="62"/>
    </row>
    <row r="34" customFormat="false" ht="26.25" hidden="false" customHeight="false" outlineLevel="0" collapsed="false">
      <c r="A34" s="34" t="s">
        <v>182</v>
      </c>
      <c r="B34" s="60" t="s">
        <v>83</v>
      </c>
      <c r="C34" s="61" t="s">
        <v>84</v>
      </c>
      <c r="D34" s="35" t="n">
        <v>0.031</v>
      </c>
      <c r="E34" s="36" t="n">
        <f aca="false">'Sep 11'!$D34*$C$6*$C$2</f>
        <v>2285629.9674159</v>
      </c>
      <c r="F34" s="36" t="n">
        <v>139416.647058824</v>
      </c>
      <c r="G34" s="37" t="n">
        <f aca="false">'Sep 11'!$E34/'Sep 11'!$F34</f>
        <v>16.394239967997</v>
      </c>
      <c r="H34" s="34" t="n">
        <v>17</v>
      </c>
      <c r="I34" s="34" t="n">
        <v>16</v>
      </c>
      <c r="J34" s="38" t="n">
        <f aca="false">I34-H34</f>
        <v>-1</v>
      </c>
      <c r="K34" s="39" t="n">
        <f aca="false">'Sep 11'!$F34*'Sep 11'!$I34</f>
        <v>2230666.35294118</v>
      </c>
      <c r="L34" s="40" t="n">
        <f aca="false">'Sep 11'!$K34/$K$2</f>
        <v>0.0302640375964194</v>
      </c>
      <c r="M34" s="62"/>
    </row>
    <row r="35" customFormat="false" ht="26.25" hidden="false" customHeight="false" outlineLevel="0" collapsed="false">
      <c r="A35" s="34" t="s">
        <v>182</v>
      </c>
      <c r="B35" s="60" t="s">
        <v>60</v>
      </c>
      <c r="C35" s="61" t="s">
        <v>61</v>
      </c>
      <c r="D35" s="35" t="n">
        <v>0.031</v>
      </c>
      <c r="E35" s="36" t="n">
        <f aca="false">'Sep 11'!$D35*$C$6*$C$2</f>
        <v>2285629.9674159</v>
      </c>
      <c r="F35" s="36" t="n">
        <v>220909.363636364</v>
      </c>
      <c r="G35" s="37" t="n">
        <f aca="false">'Sep 11'!$E35/'Sep 11'!$F35</f>
        <v>10.3464603301209</v>
      </c>
      <c r="H35" s="34" t="n">
        <v>11</v>
      </c>
      <c r="I35" s="34" t="n">
        <v>10</v>
      </c>
      <c r="J35" s="38" t="n">
        <f aca="false">I35-H35</f>
        <v>-1</v>
      </c>
      <c r="K35" s="39" t="n">
        <f aca="false">'Sep 11'!$F35*'Sep 11'!$I35</f>
        <v>2209093.63636364</v>
      </c>
      <c r="L35" s="40" t="n">
        <f aca="false">'Sep 11'!$K35/$K$2</f>
        <v>0.0299713548719506</v>
      </c>
      <c r="M35" s="62"/>
    </row>
    <row r="36" s="42" customFormat="true" ht="25.5" hidden="false" customHeight="true" outlineLevel="0" collapsed="false">
      <c r="A36" s="34" t="s">
        <v>183</v>
      </c>
      <c r="B36" s="34" t="s">
        <v>184</v>
      </c>
      <c r="C36" s="34" t="s">
        <v>28</v>
      </c>
      <c r="D36" s="35" t="n">
        <v>0.031</v>
      </c>
      <c r="E36" s="36" t="n">
        <f aca="false">'Sep 11'!$D36*$C$6*$C$2</f>
        <v>2285629.9674159</v>
      </c>
      <c r="F36" s="36" t="n">
        <v>94289.88</v>
      </c>
      <c r="G36" s="37" t="n">
        <f aca="false">'Sep 11'!$E36/'Sep 11'!$F36</f>
        <v>24.2404589698905</v>
      </c>
      <c r="H36" s="34" t="n">
        <v>25</v>
      </c>
      <c r="I36" s="34" t="n">
        <v>24</v>
      </c>
      <c r="J36" s="38" t="n">
        <f aca="false">I36-H36</f>
        <v>-1</v>
      </c>
      <c r="K36" s="39" t="n">
        <f aca="false">'Sep 11'!$F36*'Sep 11'!$I36</f>
        <v>2262957.12</v>
      </c>
      <c r="L36" s="40" t="n">
        <f aca="false">'Sep 11'!$K36/$K$2</f>
        <v>0.0307021349331173</v>
      </c>
      <c r="M36" s="41"/>
      <c r="O36" s="43"/>
    </row>
    <row r="37" s="42" customFormat="true" ht="25.5" hidden="false" customHeight="true" outlineLevel="0" collapsed="false">
      <c r="A37" s="34" t="s">
        <v>183</v>
      </c>
      <c r="B37" s="34" t="s">
        <v>52</v>
      </c>
      <c r="C37" s="34" t="s">
        <v>53</v>
      </c>
      <c r="D37" s="35" t="n">
        <v>0.031</v>
      </c>
      <c r="E37" s="36" t="n">
        <f aca="false">'Sep 11'!$D37*$C$6*$C$2</f>
        <v>2285629.9674159</v>
      </c>
      <c r="F37" s="36" t="n">
        <v>115294.1</v>
      </c>
      <c r="G37" s="37" t="n">
        <f aca="false">'Sep 11'!$E37/'Sep 11'!$F37</f>
        <v>19.824344588456</v>
      </c>
      <c r="H37" s="34" t="n">
        <v>20</v>
      </c>
      <c r="I37" s="34" t="n">
        <v>20</v>
      </c>
      <c r="J37" s="38" t="n">
        <f aca="false">I37-H37</f>
        <v>0</v>
      </c>
      <c r="K37" s="39" t="n">
        <f aca="false">'Sep 11'!$F37*'Sep 11'!$I37</f>
        <v>2305882</v>
      </c>
      <c r="L37" s="40" t="n">
        <f aca="false">'Sep 11'!$K37/$K$2</f>
        <v>0.0312845080793429</v>
      </c>
      <c r="M37" s="41"/>
    </row>
    <row r="38" s="42" customFormat="true" ht="25.5" hidden="false" customHeight="true" outlineLevel="0" collapsed="false">
      <c r="A38" s="34" t="s">
        <v>183</v>
      </c>
      <c r="B38" s="34" t="s">
        <v>185</v>
      </c>
      <c r="C38" s="34" t="s">
        <v>64</v>
      </c>
      <c r="D38" s="35" t="n">
        <v>0.031</v>
      </c>
      <c r="E38" s="36" t="n">
        <f aca="false">'Sep 11'!$D38*$C$6*$C$2</f>
        <v>2285629.9674159</v>
      </c>
      <c r="F38" s="36" t="n">
        <v>111426.142857143</v>
      </c>
      <c r="G38" s="37" t="n">
        <f aca="false">'Sep 11'!$E38/'Sep 11'!$F38</f>
        <v>20.5125108776874</v>
      </c>
      <c r="H38" s="34" t="n">
        <v>21</v>
      </c>
      <c r="I38" s="34" t="n">
        <v>21</v>
      </c>
      <c r="J38" s="38" t="n">
        <f aca="false">I38-H38</f>
        <v>0</v>
      </c>
      <c r="K38" s="39" t="n">
        <f aca="false">'Sep 11'!$F38*'Sep 11'!$I38</f>
        <v>2339949</v>
      </c>
      <c r="L38" s="40" t="n">
        <f aca="false">'Sep 11'!$K38/$K$2</f>
        <v>0.0317467040359179</v>
      </c>
      <c r="M38" s="41"/>
    </row>
    <row r="39" s="42" customFormat="true" ht="25.5" hidden="false" customHeight="false" outlineLevel="0" collapsed="false">
      <c r="A39" s="34" t="s">
        <v>183</v>
      </c>
      <c r="B39" s="34" t="s">
        <v>76</v>
      </c>
      <c r="C39" s="34" t="s">
        <v>77</v>
      </c>
      <c r="D39" s="35" t="n">
        <v>0.031</v>
      </c>
      <c r="E39" s="36" t="n">
        <f aca="false">'Sep 11'!$D39*$C$6*$C$2</f>
        <v>2285629.9674159</v>
      </c>
      <c r="F39" s="36" t="n">
        <v>133727.944444444</v>
      </c>
      <c r="G39" s="37" t="n">
        <f aca="false">'Sep 11'!$E39/'Sep 11'!$F39</f>
        <v>17.0916406208984</v>
      </c>
      <c r="H39" s="34" t="n">
        <v>18</v>
      </c>
      <c r="I39" s="34" t="n">
        <v>17</v>
      </c>
      <c r="J39" s="38" t="n">
        <f aca="false">I39-H39</f>
        <v>-1</v>
      </c>
      <c r="K39" s="39" t="n">
        <f aca="false">'Sep 11'!$F39*'Sep 11'!$I39</f>
        <v>2273375.05555555</v>
      </c>
      <c r="L39" s="40" t="n">
        <f aca="false">'Sep 11'!$K39/$K$2</f>
        <v>0.0308434778071489</v>
      </c>
      <c r="M39" s="41"/>
    </row>
    <row r="40" s="65" customFormat="true" ht="12.75" hidden="false" customHeight="false" outlineLevel="0" collapsed="false">
      <c r="A40" s="34"/>
      <c r="B40" s="61"/>
      <c r="C40" s="61"/>
      <c r="D40" s="35"/>
      <c r="E40" s="64"/>
      <c r="F40" s="36"/>
      <c r="G40" s="37"/>
      <c r="H40" s="34"/>
      <c r="I40" s="34"/>
      <c r="J40" s="45"/>
      <c r="K40" s="36"/>
      <c r="L40" s="46"/>
      <c r="M40" s="62"/>
    </row>
    <row r="41" s="15" customFormat="true" ht="12.75" hidden="false" customHeight="false" outlineLevel="0" collapsed="false">
      <c r="A41" s="47" t="s">
        <v>186</v>
      </c>
      <c r="B41" s="66"/>
      <c r="C41" s="66"/>
      <c r="D41" s="55" t="n">
        <f aca="false">SUBTOTAL(9,D30:D40)</f>
        <v>0.31</v>
      </c>
      <c r="E41" s="67" t="n">
        <f aca="false">'Sep 11'!$D41*$C$6*$C$2</f>
        <v>22856299.674159</v>
      </c>
      <c r="F41" s="68"/>
      <c r="G41" s="69"/>
      <c r="H41" s="54"/>
      <c r="I41" s="54"/>
      <c r="J41" s="58"/>
      <c r="K41" s="67" t="n">
        <f aca="false">SUM(K30:K40)</f>
        <v>22642247.1715589</v>
      </c>
      <c r="L41" s="70" t="n">
        <f aca="false">'Sep 11'!$K41/$K$2</f>
        <v>0.307193327574054</v>
      </c>
      <c r="M41" s="71"/>
    </row>
    <row r="42" s="65" customFormat="true" ht="12.75" hidden="false" customHeight="false" outlineLevel="0" collapsed="false">
      <c r="A42" s="34"/>
      <c r="B42" s="61"/>
      <c r="C42" s="61"/>
      <c r="D42" s="35"/>
      <c r="E42" s="64"/>
      <c r="F42" s="36"/>
      <c r="G42" s="37"/>
      <c r="H42" s="34"/>
      <c r="I42" s="34"/>
      <c r="J42" s="45"/>
      <c r="K42" s="36"/>
      <c r="L42" s="40"/>
      <c r="M42" s="62"/>
    </row>
    <row r="43" customFormat="false" ht="24.75" hidden="false" customHeight="true" outlineLevel="0" collapsed="false">
      <c r="A43" s="34" t="s">
        <v>182</v>
      </c>
      <c r="B43" s="61" t="s">
        <v>187</v>
      </c>
      <c r="C43" s="61" t="s">
        <v>44</v>
      </c>
      <c r="D43" s="35" t="n">
        <v>0.071429</v>
      </c>
      <c r="E43" s="36" t="n">
        <f aca="false">'Sep 11'!$D43*$C$6*$C$2</f>
        <v>5266460.09492098</v>
      </c>
      <c r="F43" s="36" t="n">
        <v>416332.461538462</v>
      </c>
      <c r="G43" s="37" t="n">
        <f aca="false">'Sep 11'!$E43/'Sep 11'!$F43</f>
        <v>12.6496504151033</v>
      </c>
      <c r="H43" s="34" t="n">
        <v>13</v>
      </c>
      <c r="I43" s="34" t="n">
        <v>13</v>
      </c>
      <c r="J43" s="38" t="n">
        <f aca="false">I43-H43</f>
        <v>0</v>
      </c>
      <c r="K43" s="39" t="n">
        <f aca="false">'Sep 11'!$F43*'Sep 11'!$I43</f>
        <v>5412322.00000001</v>
      </c>
      <c r="L43" s="40" t="n">
        <f aca="false">'Sep 11'!$K43/$K$2</f>
        <v>0.073430397278354</v>
      </c>
      <c r="M43" s="62"/>
    </row>
    <row r="44" s="42" customFormat="true" ht="25.5" hidden="false" customHeight="false" outlineLevel="0" collapsed="false">
      <c r="A44" s="34" t="s">
        <v>183</v>
      </c>
      <c r="B44" s="34" t="s">
        <v>24</v>
      </c>
      <c r="C44" s="34" t="s">
        <v>25</v>
      </c>
      <c r="D44" s="35" t="n">
        <v>0.071429</v>
      </c>
      <c r="E44" s="36" t="n">
        <f aca="false">'Sep 11'!$D44*$C$6*$C$2</f>
        <v>5266460.09492098</v>
      </c>
      <c r="F44" s="36" t="n">
        <v>249246.909090909</v>
      </c>
      <c r="G44" s="37" t="n">
        <f aca="false">'Sep 11'!$E44/'Sep 11'!$F44</f>
        <v>21.1294900872777</v>
      </c>
      <c r="H44" s="34" t="n">
        <v>22</v>
      </c>
      <c r="I44" s="34" t="n">
        <v>21</v>
      </c>
      <c r="J44" s="38" t="n">
        <f aca="false">I44-H44</f>
        <v>-1</v>
      </c>
      <c r="K44" s="39" t="n">
        <f aca="false">'Sep 11'!$F44*'Sep 11'!$I44</f>
        <v>5234185.09090909</v>
      </c>
      <c r="L44" s="40" t="n">
        <f aca="false">'Sep 11'!$K44/$K$2</f>
        <v>0.071013566941119</v>
      </c>
      <c r="M44" s="41"/>
    </row>
    <row r="45" s="42" customFormat="true" ht="25.5" hidden="false" customHeight="false" outlineLevel="0" collapsed="false">
      <c r="A45" s="34" t="s">
        <v>183</v>
      </c>
      <c r="B45" s="34" t="s">
        <v>189</v>
      </c>
      <c r="C45" s="34" t="s">
        <v>38</v>
      </c>
      <c r="D45" s="35" t="n">
        <v>0.071429</v>
      </c>
      <c r="E45" s="36" t="n">
        <f aca="false">'Sep 11'!$D45*$C$6*$C$2</f>
        <v>5266460.09492098</v>
      </c>
      <c r="F45" s="36" t="n">
        <v>416338.538461539</v>
      </c>
      <c r="G45" s="37" t="n">
        <f aca="false">'Sep 11'!$E45/'Sep 11'!$F45</f>
        <v>12.6494657794152</v>
      </c>
      <c r="H45" s="34" t="n">
        <v>13</v>
      </c>
      <c r="I45" s="34" t="n">
        <v>13</v>
      </c>
      <c r="J45" s="38" t="n">
        <f aca="false">I45-H45</f>
        <v>0</v>
      </c>
      <c r="K45" s="39" t="n">
        <f aca="false">'Sep 11'!$F45*'Sep 11'!$I45</f>
        <v>5412401.00000001</v>
      </c>
      <c r="L45" s="40" t="n">
        <f aca="false">'Sep 11'!$K45/$K$2</f>
        <v>0.0734314690921494</v>
      </c>
      <c r="M45" s="41"/>
    </row>
    <row r="46" s="42" customFormat="true" ht="25.5" hidden="false" customHeight="false" outlineLevel="0" collapsed="false">
      <c r="A46" s="34" t="s">
        <v>183</v>
      </c>
      <c r="B46" s="34" t="s">
        <v>31</v>
      </c>
      <c r="C46" s="34" t="s">
        <v>32</v>
      </c>
      <c r="D46" s="35" t="n">
        <v>0.071429</v>
      </c>
      <c r="E46" s="36" t="n">
        <f aca="false">'Sep 11'!$D46*$C$6*$C$2</f>
        <v>5266460.09492098</v>
      </c>
      <c r="F46" s="36" t="n">
        <v>249798.5</v>
      </c>
      <c r="G46" s="37" t="n">
        <f aca="false">'Sep 11'!$E46/'Sep 11'!$F46</f>
        <v>21.0828331431973</v>
      </c>
      <c r="H46" s="34" t="n">
        <v>22</v>
      </c>
      <c r="I46" s="34" t="n">
        <v>21</v>
      </c>
      <c r="J46" s="38" t="n">
        <f aca="false">I46-H46</f>
        <v>-1</v>
      </c>
      <c r="K46" s="39" t="n">
        <f aca="false">'Sep 11'!$F46*'Sep 11'!$I46</f>
        <v>5245768.5</v>
      </c>
      <c r="L46" s="40" t="n">
        <f aca="false">'Sep 11'!$K46/$K$2</f>
        <v>0.0711707221013965</v>
      </c>
      <c r="M46" s="41"/>
    </row>
    <row r="47" s="42" customFormat="true" ht="25.5" hidden="false" customHeight="false" outlineLevel="0" collapsed="false">
      <c r="A47" s="34" t="s">
        <v>183</v>
      </c>
      <c r="B47" s="34" t="s">
        <v>191</v>
      </c>
      <c r="C47" s="34" t="s">
        <v>57</v>
      </c>
      <c r="D47" s="35" t="n">
        <v>0.071429</v>
      </c>
      <c r="E47" s="36" t="n">
        <f aca="false">'Sep 11'!$D47*$C$6*$C$2</f>
        <v>5266460.09492098</v>
      </c>
      <c r="F47" s="36" t="n">
        <v>160179.545454545</v>
      </c>
      <c r="G47" s="37" t="n">
        <f aca="false">'Sep 11'!$E47/'Sep 11'!$F47</f>
        <v>32.8784807072353</v>
      </c>
      <c r="H47" s="34" t="n">
        <v>33</v>
      </c>
      <c r="I47" s="34" t="n">
        <v>33</v>
      </c>
      <c r="J47" s="38" t="n">
        <f aca="false">I47-H47</f>
        <v>0</v>
      </c>
      <c r="K47" s="39" t="n">
        <f aca="false">'Sep 11'!$F47*'Sep 11'!$I47</f>
        <v>5285924.99999998</v>
      </c>
      <c r="L47" s="40" t="n">
        <f aca="false">'Sep 11'!$K47/$K$2</f>
        <v>0.0717155359074315</v>
      </c>
      <c r="M47" s="41"/>
    </row>
    <row r="48" s="42" customFormat="true" ht="25.5" hidden="false" customHeight="false" outlineLevel="0" collapsed="false">
      <c r="A48" s="34" t="s">
        <v>183</v>
      </c>
      <c r="B48" s="34" t="s">
        <v>192</v>
      </c>
      <c r="C48" s="34" t="s">
        <v>34</v>
      </c>
      <c r="D48" s="35" t="n">
        <v>0.071429</v>
      </c>
      <c r="E48" s="36" t="n">
        <f aca="false">'Sep 11'!$D48*$C$6*$C$2</f>
        <v>5266460.09492098</v>
      </c>
      <c r="F48" s="36" t="n">
        <v>179471.7</v>
      </c>
      <c r="G48" s="37" t="n">
        <f aca="false">'Sep 11'!$E48/'Sep 11'!$F48</f>
        <v>29.3442369739685</v>
      </c>
      <c r="H48" s="34" t="n">
        <v>30</v>
      </c>
      <c r="I48" s="34" t="n">
        <v>29</v>
      </c>
      <c r="J48" s="38" t="n">
        <f aca="false">I48-H48</f>
        <v>-1</v>
      </c>
      <c r="K48" s="39" t="n">
        <f aca="false">'Sep 11'!$F48*'Sep 11'!$I48</f>
        <v>5204679.3</v>
      </c>
      <c r="L48" s="40" t="n">
        <f aca="false">'Sep 11'!$K48/$K$2</f>
        <v>0.0706132541089434</v>
      </c>
      <c r="M48" s="41"/>
    </row>
    <row r="49" s="42" customFormat="true" ht="25.5" hidden="false" customHeight="false" outlineLevel="0" collapsed="false">
      <c r="A49" s="34" t="s">
        <v>183</v>
      </c>
      <c r="B49" s="34" t="s">
        <v>74</v>
      </c>
      <c r="C49" s="34" t="s">
        <v>75</v>
      </c>
      <c r="D49" s="35" t="n">
        <v>0.071429</v>
      </c>
      <c r="E49" s="36" t="n">
        <f aca="false">'Sep 11'!$D49*$C$6*$C$2</f>
        <v>5266460.09492098</v>
      </c>
      <c r="F49" s="36" t="n">
        <v>728458</v>
      </c>
      <c r="G49" s="37" t="n">
        <f aca="false">'Sep 11'!$E49/'Sep 11'!$F49</f>
        <v>7.22960018960733</v>
      </c>
      <c r="H49" s="34" t="n">
        <v>7</v>
      </c>
      <c r="I49" s="34" t="n">
        <v>7</v>
      </c>
      <c r="J49" s="38" t="n">
        <f aca="false">I49-H49</f>
        <v>0</v>
      </c>
      <c r="K49" s="39" t="n">
        <f aca="false">'Sep 11'!$F49*'Sep 11'!$I49</f>
        <v>5099206</v>
      </c>
      <c r="L49" s="40" t="n">
        <f aca="false">'Sep 11'!$K49/$K$2</f>
        <v>0.0691822700837396</v>
      </c>
      <c r="M49" s="41"/>
    </row>
    <row r="50" s="44" customFormat="true" ht="12.75" hidden="false" customHeight="false" outlineLevel="0" collapsed="false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="53" customFormat="true" ht="25.5" hidden="false" customHeight="false" outlineLevel="0" collapsed="false">
      <c r="A51" s="47" t="s">
        <v>193</v>
      </c>
      <c r="B51" s="47"/>
      <c r="C51" s="47"/>
      <c r="D51" s="55" t="n">
        <f aca="false">SUBTOTAL(9,D43:D50)</f>
        <v>0.500003</v>
      </c>
      <c r="E51" s="49" t="n">
        <f aca="false">'Sep 11'!$D51*$C$6*$C$2</f>
        <v>36865220.6644469</v>
      </c>
      <c r="F51" s="69"/>
      <c r="G51" s="69"/>
      <c r="H51" s="54"/>
      <c r="I51" s="54"/>
      <c r="J51" s="58"/>
      <c r="K51" s="49" t="n">
        <f aca="false">SUM(K43:K50)</f>
        <v>36894486.8909091</v>
      </c>
      <c r="L51" s="72" t="n">
        <f aca="false">'Sep 11'!$K51/$K$2</f>
        <v>0.500557215513134</v>
      </c>
      <c r="M51" s="47"/>
    </row>
    <row r="52" s="44" customFormat="true" ht="12.75" hidden="false" customHeight="false" outlineLevel="0" collapsed="false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="42" customFormat="true" ht="12.75" hidden="false" customHeight="false" outlineLevel="0" collapsed="false">
      <c r="A53" s="34"/>
      <c r="B53" s="34"/>
      <c r="C53" s="34"/>
      <c r="D53" s="35"/>
      <c r="E53" s="36"/>
      <c r="F53" s="36"/>
      <c r="G53" s="73"/>
      <c r="H53" s="34"/>
      <c r="I53" s="34"/>
      <c r="J53" s="38"/>
      <c r="K53" s="39"/>
      <c r="L53" s="40"/>
      <c r="M53" s="41"/>
    </row>
    <row r="54" s="42" customFormat="true" ht="25.5" hidden="false" customHeight="false" outlineLevel="0" collapsed="false">
      <c r="A54" s="34" t="s">
        <v>194</v>
      </c>
      <c r="B54" s="34" t="s">
        <v>71</v>
      </c>
      <c r="C54" s="34" t="s">
        <v>72</v>
      </c>
      <c r="D54" s="35" t="n">
        <v>0.0015</v>
      </c>
      <c r="E54" s="36" t="n">
        <f aca="false">'Sep 11'!$D54*$C$6*$C$2</f>
        <v>110594.99842335</v>
      </c>
      <c r="F54" s="36" t="n">
        <v>44159.3333333333</v>
      </c>
      <c r="G54" s="73" t="n">
        <f aca="false">'Sep 11'!$E54/'Sep 11'!$F54</f>
        <v>2.50445353394564</v>
      </c>
      <c r="H54" s="34" t="n">
        <v>3</v>
      </c>
      <c r="I54" s="34" t="n">
        <v>3</v>
      </c>
      <c r="J54" s="38" t="n">
        <f aca="false">I54-H54</f>
        <v>0</v>
      </c>
      <c r="K54" s="39" t="n">
        <f aca="false">'Sep 11'!$F54*'Sep 11'!$I54</f>
        <v>132478</v>
      </c>
      <c r="L54" s="40" t="n">
        <f aca="false">'Sep 11'!$K54/$K$2</f>
        <v>0.00179736389864494</v>
      </c>
      <c r="M54" s="41"/>
    </row>
    <row r="55" s="42" customFormat="true" ht="25.5" hidden="false" customHeight="false" outlineLevel="0" collapsed="false">
      <c r="A55" s="34" t="s">
        <v>194</v>
      </c>
      <c r="B55" s="34" t="s">
        <v>40</v>
      </c>
      <c r="C55" s="34" t="s">
        <v>41</v>
      </c>
      <c r="D55" s="35" t="n">
        <v>0.0015</v>
      </c>
      <c r="E55" s="36" t="n">
        <f aca="false">'Sep 11'!$D55*$C$6*$C$2</f>
        <v>110594.99842335</v>
      </c>
      <c r="F55" s="36" t="n">
        <v>168285</v>
      </c>
      <c r="G55" s="73" t="n">
        <f aca="false">'Sep 11'!$E55/'Sep 11'!$F55</f>
        <v>0.657188688375969</v>
      </c>
      <c r="H55" s="34" t="n">
        <v>1</v>
      </c>
      <c r="I55" s="34" t="n">
        <v>1</v>
      </c>
      <c r="J55" s="38" t="n">
        <f aca="false">I55-H55</f>
        <v>0</v>
      </c>
      <c r="K55" s="39" t="n">
        <f aca="false">'Sep 11'!$F55*'Sep 11'!$I55</f>
        <v>168285</v>
      </c>
      <c r="L55" s="40" t="n">
        <f aca="false">'Sep 11'!$K55/$K$2</f>
        <v>0.00228316689324615</v>
      </c>
      <c r="M55" s="41"/>
      <c r="P55" s="42" t="s">
        <v>197</v>
      </c>
    </row>
    <row r="56" s="42" customFormat="true" ht="25.5" hidden="false" customHeight="false" outlineLevel="0" collapsed="false">
      <c r="A56" s="34" t="s">
        <v>194</v>
      </c>
      <c r="B56" s="34" t="s">
        <v>65</v>
      </c>
      <c r="C56" s="34" t="s">
        <v>66</v>
      </c>
      <c r="D56" s="35" t="n">
        <v>0.0015</v>
      </c>
      <c r="E56" s="36" t="n">
        <f aca="false">'Sep 11'!$D56*$C$6*$C$2</f>
        <v>110594.99842335</v>
      </c>
      <c r="F56" s="36" t="n">
        <v>89528</v>
      </c>
      <c r="G56" s="73" t="n">
        <f aca="false">'Sep 11'!$E56/'Sep 11'!$F56</f>
        <v>1.23531184013214</v>
      </c>
      <c r="H56" s="34" t="n">
        <v>1</v>
      </c>
      <c r="I56" s="34" t="n">
        <v>1</v>
      </c>
      <c r="J56" s="38" t="n">
        <f aca="false">I56-H56</f>
        <v>0</v>
      </c>
      <c r="K56" s="39" t="n">
        <f aca="false">'Sep 11'!$F56*'Sep 11'!$I56</f>
        <v>89528</v>
      </c>
      <c r="L56" s="40" t="n">
        <f aca="false">'Sep 11'!$K56/$K$2</f>
        <v>0.00121464994276698</v>
      </c>
      <c r="M56" s="41"/>
    </row>
    <row r="57" s="42" customFormat="true" ht="25.5" hidden="false" customHeight="false" outlineLevel="0" collapsed="false">
      <c r="A57" s="34" t="s">
        <v>194</v>
      </c>
      <c r="B57" s="34" t="s">
        <v>21</v>
      </c>
      <c r="C57" s="34" t="s">
        <v>22</v>
      </c>
      <c r="D57" s="35" t="n">
        <v>0.0015</v>
      </c>
      <c r="E57" s="36" t="n">
        <f aca="false">'Sep 11'!$D57*$C$6*$C$2</f>
        <v>110594.99842335</v>
      </c>
      <c r="F57" s="36" t="n">
        <v>230366</v>
      </c>
      <c r="G57" s="73" t="n">
        <f aca="false">'Sep 11'!$E57/'Sep 11'!$F57</f>
        <v>0.480083859698697</v>
      </c>
      <c r="H57" s="34" t="n">
        <v>1</v>
      </c>
      <c r="I57" s="34" t="n">
        <v>1</v>
      </c>
      <c r="J57" s="38" t="n">
        <f aca="false">I57-H57</f>
        <v>0</v>
      </c>
      <c r="K57" s="39" t="n">
        <f aca="false">'Sep 11'!$F57*'Sep 11'!$I57</f>
        <v>230366</v>
      </c>
      <c r="L57" s="40" t="n">
        <f aca="false">'Sep 11'!$K57/$K$2</f>
        <v>0.00312543616204381</v>
      </c>
      <c r="M57" s="41"/>
    </row>
    <row r="58" s="42" customFormat="true" ht="25.5" hidden="false" customHeight="false" outlineLevel="0" collapsed="false">
      <c r="A58" s="34" t="s">
        <v>194</v>
      </c>
      <c r="B58" s="34" t="s">
        <v>49</v>
      </c>
      <c r="C58" s="34" t="s">
        <v>50</v>
      </c>
      <c r="D58" s="35" t="n">
        <v>0.0015</v>
      </c>
      <c r="E58" s="36" t="n">
        <f aca="false">'Sep 11'!$D58*$C$6*$C$2</f>
        <v>110594.99842335</v>
      </c>
      <c r="F58" s="36" t="n">
        <v>47088</v>
      </c>
      <c r="G58" s="73" t="n">
        <f aca="false">'Sep 11'!$E58/'Sep 11'!$F58</f>
        <v>2.34868753022745</v>
      </c>
      <c r="H58" s="34" t="n">
        <v>2</v>
      </c>
      <c r="I58" s="34" t="n">
        <v>2</v>
      </c>
      <c r="J58" s="38" t="n">
        <f aca="false">I58-H58</f>
        <v>0</v>
      </c>
      <c r="K58" s="39" t="n">
        <f aca="false">'Sep 11'!$F58*'Sep 11'!$I58</f>
        <v>94176</v>
      </c>
      <c r="L58" s="40" t="n">
        <f aca="false">'Sep 11'!$K58/$K$2</f>
        <v>0.00127771058227619</v>
      </c>
      <c r="M58" s="41"/>
    </row>
    <row r="59" s="42" customFormat="true" ht="25.5" hidden="false" customHeight="false" outlineLevel="0" collapsed="false">
      <c r="A59" s="34" t="s">
        <v>194</v>
      </c>
      <c r="B59" s="34" t="s">
        <v>200</v>
      </c>
      <c r="C59" s="34" t="s">
        <v>89</v>
      </c>
      <c r="D59" s="35" t="n">
        <v>0.0015</v>
      </c>
      <c r="E59" s="36" t="n">
        <f aca="false">'Sep 11'!$D59*$C$6*$C$2</f>
        <v>110594.99842335</v>
      </c>
      <c r="F59" s="36" t="n">
        <v>46663</v>
      </c>
      <c r="G59" s="73" t="n">
        <f aca="false">'Sep 11'!$E59/'Sep 11'!$F59</f>
        <v>2.3700790438538</v>
      </c>
      <c r="H59" s="34" t="n">
        <v>2</v>
      </c>
      <c r="I59" s="34" t="n">
        <v>2</v>
      </c>
      <c r="J59" s="38" t="n">
        <f aca="false">I59-H59</f>
        <v>0</v>
      </c>
      <c r="K59" s="39" t="n">
        <f aca="false">'Sep 11'!$F59*'Sep 11'!$I59</f>
        <v>93326</v>
      </c>
      <c r="L59" s="40" t="n">
        <f aca="false">'Sep 11'!$K59/$K$2</f>
        <v>0.00126617840852774</v>
      </c>
      <c r="M59" s="41"/>
    </row>
    <row r="60" s="42" customFormat="true" ht="25.5" hidden="false" customHeight="false" outlineLevel="0" collapsed="false">
      <c r="A60" s="34" t="s">
        <v>194</v>
      </c>
      <c r="B60" s="34" t="s">
        <v>201</v>
      </c>
      <c r="C60" s="34" t="s">
        <v>15</v>
      </c>
      <c r="D60" s="35" t="n">
        <v>0.0015</v>
      </c>
      <c r="E60" s="36" t="n">
        <f aca="false">'Sep 11'!$D60*$C$6*$C$2</f>
        <v>110594.99842335</v>
      </c>
      <c r="F60" s="36" t="n">
        <v>12739.2222222222</v>
      </c>
      <c r="G60" s="73" t="n">
        <f aca="false">'Sep 11'!$E60/'Sep 11'!$F60</f>
        <v>8.68145609630932</v>
      </c>
      <c r="H60" s="34" t="n">
        <v>9</v>
      </c>
      <c r="I60" s="34" t="n">
        <v>9</v>
      </c>
      <c r="J60" s="38" t="n">
        <f aca="false">I60-H60</f>
        <v>0</v>
      </c>
      <c r="K60" s="39" t="n">
        <f aca="false">'Sep 11'!$F60*'Sep 11'!$I60</f>
        <v>114653</v>
      </c>
      <c r="L60" s="40" t="n">
        <f aca="false">'Sep 11'!$K60/$K$2</f>
        <v>0.00155552743150816</v>
      </c>
      <c r="M60" s="41"/>
    </row>
    <row r="61" s="42" customFormat="true" ht="25.5" hidden="false" customHeight="false" outlineLevel="0" collapsed="false">
      <c r="A61" s="34" t="s">
        <v>194</v>
      </c>
      <c r="B61" s="34" t="s">
        <v>17</v>
      </c>
      <c r="C61" s="34" t="s">
        <v>18</v>
      </c>
      <c r="D61" s="35" t="n">
        <v>0.0015</v>
      </c>
      <c r="E61" s="36" t="n">
        <f aca="false">'Sep 11'!$D61*$C$6*$C$2</f>
        <v>110594.99842335</v>
      </c>
      <c r="F61" s="36" t="n">
        <v>89704</v>
      </c>
      <c r="G61" s="73" t="n">
        <f aca="false">'Sep 11'!$E61/'Sep 11'!$F61</f>
        <v>1.23288814794602</v>
      </c>
      <c r="H61" s="34" t="n">
        <v>1</v>
      </c>
      <c r="I61" s="34" t="n">
        <v>1</v>
      </c>
      <c r="J61" s="38" t="n">
        <f aca="false">I61-H61</f>
        <v>0</v>
      </c>
      <c r="K61" s="39" t="n">
        <f aca="false">'Sep 11'!$F61*'Sep 11'!$I61</f>
        <v>89704</v>
      </c>
      <c r="L61" s="40" t="n">
        <f aca="false">'Sep 11'!$K61/$K$2</f>
        <v>0.00121703778109607</v>
      </c>
      <c r="M61" s="41"/>
    </row>
    <row r="62" customFormat="false" ht="26.25" hidden="false" customHeight="false" outlineLevel="0" collapsed="false">
      <c r="A62" s="34" t="s">
        <v>194</v>
      </c>
      <c r="B62" s="61" t="s">
        <v>46</v>
      </c>
      <c r="C62" s="61" t="s">
        <v>47</v>
      </c>
      <c r="D62" s="35" t="n">
        <v>0.0015</v>
      </c>
      <c r="E62" s="36" t="n">
        <f aca="false">'Sep 11'!$D62*$C$6*$C$2</f>
        <v>110594.99842335</v>
      </c>
      <c r="F62" s="36" t="n">
        <v>60864.5</v>
      </c>
      <c r="G62" s="73" t="n">
        <f aca="false">'Sep 11'!$E62/'Sep 11'!$F62</f>
        <v>1.81706903734279</v>
      </c>
      <c r="H62" s="34" t="n">
        <v>2</v>
      </c>
      <c r="I62" s="34" t="n">
        <v>2</v>
      </c>
      <c r="J62" s="38" t="n">
        <f aca="false">I62-H62</f>
        <v>0</v>
      </c>
      <c r="K62" s="39" t="n">
        <f aca="false">'Sep 11'!$F62*'Sep 11'!$I62</f>
        <v>121729</v>
      </c>
      <c r="L62" s="40" t="n">
        <f aca="false">'Sep 11'!$K62/$K$2</f>
        <v>0.00165152938614826</v>
      </c>
      <c r="M62" s="62"/>
    </row>
    <row r="63" s="42" customFormat="true" ht="25.5" hidden="false" customHeight="false" outlineLevel="0" collapsed="false">
      <c r="A63" s="34" t="s">
        <v>194</v>
      </c>
      <c r="B63" s="34" t="s">
        <v>204</v>
      </c>
      <c r="C63" s="34" t="s">
        <v>87</v>
      </c>
      <c r="D63" s="35" t="n">
        <v>0.0015</v>
      </c>
      <c r="E63" s="36" t="n">
        <f aca="false">'Sep 11'!$D63*$C$6*$C$2</f>
        <v>110594.99842335</v>
      </c>
      <c r="F63" s="36" t="n">
        <v>134131</v>
      </c>
      <c r="G63" s="73" t="n">
        <f aca="false">'Sep 11'!$E63/'Sep 11'!$F63</f>
        <v>0.824529739011489</v>
      </c>
      <c r="H63" s="34" t="n">
        <v>1</v>
      </c>
      <c r="I63" s="34" t="n">
        <v>1</v>
      </c>
      <c r="J63" s="38" t="n">
        <f aca="false">I63-H63</f>
        <v>0</v>
      </c>
      <c r="K63" s="39" t="n">
        <f aca="false">'Sep 11'!$F63*'Sep 11'!$I63</f>
        <v>134131</v>
      </c>
      <c r="L63" s="40" t="n">
        <f aca="false">'Sep 11'!$K63/$K$2</f>
        <v>0.00181979058476988</v>
      </c>
      <c r="M63" s="41"/>
    </row>
    <row r="64" s="42" customFormat="true" ht="12.75" hidden="false" customHeight="false" outlineLevel="0" collapsed="false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="42" customFormat="true" ht="12.75" hidden="false" customHeight="false" outlineLevel="0" collapsed="false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="42" customFormat="true" ht="12.75" hidden="false" customHeight="false" outlineLevel="0" collapsed="false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="42" customFormat="true" ht="12.75" hidden="false" customHeight="false" outlineLevel="0" collapsed="false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="42" customFormat="true" ht="12.75" hidden="false" customHeight="false" outlineLevel="0" collapsed="false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="42" customFormat="true" ht="12.75" hidden="false" customHeight="false" outlineLevel="0" collapsed="false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="42" customFormat="true" ht="12.75" hidden="false" customHeight="false" outlineLevel="0" collapsed="false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="15" customFormat="true" ht="12.75" hidden="false" customHeight="false" outlineLevel="0" collapsed="false">
      <c r="A71" s="47" t="s">
        <v>205</v>
      </c>
      <c r="B71" s="66"/>
      <c r="C71" s="66"/>
      <c r="D71" s="74" t="n">
        <f aca="false">SUM(D54:D70)</f>
        <v>0.015</v>
      </c>
      <c r="E71" s="49" t="n">
        <f aca="false">SUM(E53:E70)</f>
        <v>1105949.9842335</v>
      </c>
      <c r="F71" s="69"/>
      <c r="G71" s="69"/>
      <c r="H71" s="66"/>
      <c r="I71" s="66"/>
      <c r="J71" s="47"/>
      <c r="K71" s="49" t="n">
        <f aca="false">SUM(K53:K70)</f>
        <v>1268376</v>
      </c>
      <c r="L71" s="52" t="n">
        <f aca="false">'Sep 11'!$K71/$K$2</f>
        <v>0.0172083910710282</v>
      </c>
      <c r="M71" s="59"/>
    </row>
    <row r="72" customFormat="false" ht="15" hidden="false" customHeight="false" outlineLevel="0" collapsed="false">
      <c r="A72" s="34"/>
      <c r="B72" s="61"/>
      <c r="C72" s="61"/>
      <c r="D72" s="75"/>
      <c r="E72" s="36"/>
      <c r="F72" s="36"/>
      <c r="G72" s="37"/>
      <c r="H72" s="61"/>
      <c r="I72" s="61"/>
      <c r="J72" s="34"/>
      <c r="K72" s="34"/>
      <c r="L72" s="40"/>
      <c r="M72" s="62"/>
    </row>
    <row r="73" s="42" customFormat="true" ht="25.5" hidden="false" customHeight="false" outlineLevel="0" collapsed="false">
      <c r="A73" s="47" t="s">
        <v>207</v>
      </c>
      <c r="B73" s="54" t="s">
        <v>208</v>
      </c>
      <c r="C73" s="54" t="s">
        <v>11</v>
      </c>
      <c r="D73" s="55" t="n">
        <v>0</v>
      </c>
      <c r="E73" s="56" t="n">
        <f aca="false">'Sep 11'!$D73*$C$6*$C$2</f>
        <v>0</v>
      </c>
      <c r="F73" s="56"/>
      <c r="G73" s="57" t="n">
        <v>0</v>
      </c>
      <c r="H73" s="54" t="n">
        <v>0</v>
      </c>
      <c r="I73" s="54" t="n">
        <v>0</v>
      </c>
      <c r="J73" s="87" t="n">
        <f aca="false">I73-H73</f>
        <v>0</v>
      </c>
      <c r="K73" s="56" t="n">
        <f aca="false">'Sep 11'!$F73*'Sep 11'!$I73</f>
        <v>0</v>
      </c>
      <c r="L73" s="88" t="n">
        <f aca="false">'Sep 11'!$K73/$K$2</f>
        <v>0</v>
      </c>
      <c r="M73" s="54"/>
    </row>
    <row r="74" customFormat="false" ht="15" hidden="false" customHeight="false" outlineLevel="0" collapsed="false">
      <c r="A74" s="34"/>
      <c r="B74" s="61"/>
      <c r="C74" s="61"/>
      <c r="D74" s="75"/>
      <c r="E74" s="36"/>
      <c r="F74" s="36"/>
      <c r="G74" s="37"/>
      <c r="H74" s="61"/>
      <c r="I74" s="61"/>
      <c r="J74" s="34"/>
      <c r="K74" s="34"/>
      <c r="L74" s="40"/>
      <c r="M74" s="62"/>
    </row>
    <row r="75" customFormat="false" ht="15" hidden="false" customHeight="false" outlineLevel="0" collapsed="false">
      <c r="A75" s="34"/>
      <c r="B75" s="61"/>
      <c r="C75" s="61"/>
      <c r="D75" s="76"/>
      <c r="E75" s="64"/>
      <c r="F75" s="36"/>
      <c r="G75" s="37"/>
      <c r="H75" s="61"/>
      <c r="I75" s="61"/>
      <c r="J75" s="34"/>
      <c r="K75" s="34"/>
      <c r="L75" s="40"/>
      <c r="M75" s="62"/>
    </row>
    <row r="76" s="15" customFormat="true" ht="12.75" hidden="false" customHeight="false" outlineLevel="0" collapsed="false">
      <c r="A76" s="47" t="s">
        <v>206</v>
      </c>
      <c r="B76" s="66"/>
      <c r="C76" s="66"/>
      <c r="D76" s="66"/>
      <c r="E76" s="77"/>
      <c r="F76" s="77"/>
      <c r="G76" s="47"/>
      <c r="H76" s="66"/>
      <c r="I76" s="66"/>
      <c r="J76" s="66"/>
      <c r="K76" s="77" t="n">
        <f aca="false">SUM(K26,K28,K41,K51,K71,K73)</f>
        <v>73706832.6007201</v>
      </c>
      <c r="L76" s="52" t="n">
        <f aca="false">'Sep 11'!$K76/$K$2</f>
        <v>1</v>
      </c>
      <c r="M76" s="66"/>
    </row>
    <row r="77" customFormat="false" ht="15" hidden="false" customHeight="false" outlineLevel="0" collapsed="false">
      <c r="A77" s="62"/>
      <c r="B77" s="62"/>
      <c r="C77" s="62"/>
      <c r="D77" s="78"/>
      <c r="E77" s="79"/>
      <c r="F77" s="36"/>
      <c r="G77" s="80"/>
      <c r="H77" s="62"/>
      <c r="I77" s="62"/>
      <c r="J77" s="62"/>
      <c r="K77" s="62"/>
      <c r="L77" s="40"/>
      <c r="M77" s="62"/>
    </row>
    <row r="78" customFormat="false" ht="15" hidden="false" customHeight="false" outlineLevel="0" collapsed="false">
      <c r="A78" s="62"/>
      <c r="B78" s="62"/>
      <c r="C78" s="62"/>
      <c r="D78" s="78"/>
      <c r="E78" s="79"/>
      <c r="F78" s="36"/>
      <c r="G78" s="80"/>
      <c r="H78" s="62"/>
      <c r="I78" s="62"/>
      <c r="J78" s="62"/>
      <c r="K78" s="62"/>
      <c r="L78" s="40"/>
      <c r="M78" s="62"/>
    </row>
    <row r="79" customFormat="false" ht="15" hidden="false" customHeight="false" outlineLevel="0" collapsed="false">
      <c r="A79" s="62"/>
      <c r="B79" s="62"/>
      <c r="C79" s="62"/>
      <c r="D79" s="78"/>
      <c r="E79" s="79"/>
      <c r="F79" s="36"/>
      <c r="G79" s="80"/>
      <c r="H79" s="62"/>
      <c r="I79" s="62"/>
      <c r="J79" s="62"/>
      <c r="K79" s="62"/>
      <c r="L79" s="40"/>
      <c r="M79" s="62"/>
    </row>
    <row r="80" customFormat="false" ht="15" hidden="false" customHeight="false" outlineLevel="0" collapsed="false">
      <c r="A80" s="62"/>
      <c r="B80" s="62"/>
      <c r="C80" s="62"/>
      <c r="D80" s="78"/>
      <c r="E80" s="79"/>
      <c r="F80" s="36"/>
      <c r="G80" s="80"/>
      <c r="H80" s="62"/>
      <c r="I80" s="62"/>
      <c r="J80" s="62"/>
      <c r="K80" s="62"/>
      <c r="L80" s="40"/>
      <c r="M80" s="62"/>
    </row>
    <row r="81" customFormat="false" ht="15" hidden="false" customHeight="false" outlineLevel="0" collapsed="false">
      <c r="A81" s="62"/>
      <c r="B81" s="62"/>
      <c r="C81" s="62"/>
      <c r="D81" s="78"/>
      <c r="E81" s="79"/>
      <c r="F81" s="36"/>
      <c r="G81" s="80"/>
      <c r="H81" s="62"/>
      <c r="I81" s="62"/>
      <c r="J81" s="62"/>
      <c r="K81" s="62"/>
      <c r="L81" s="40"/>
      <c r="M81" s="62"/>
    </row>
    <row r="82" customFormat="false" ht="15" hidden="false" customHeight="false" outlineLevel="0" collapsed="false">
      <c r="A82" s="62"/>
      <c r="B82" s="62"/>
      <c r="C82" s="62"/>
      <c r="D82" s="78"/>
      <c r="E82" s="79"/>
      <c r="F82" s="36"/>
      <c r="G82" s="80"/>
      <c r="H82" s="62"/>
      <c r="I82" s="62"/>
      <c r="J82" s="62"/>
      <c r="K82" s="62"/>
      <c r="L82" s="40"/>
      <c r="M82" s="62"/>
    </row>
    <row r="83" customFormat="false" ht="15" hidden="false" customHeight="false" outlineLevel="0" collapsed="false">
      <c r="A83" s="62"/>
      <c r="B83" s="62"/>
      <c r="C83" s="62"/>
      <c r="D83" s="78"/>
      <c r="E83" s="79"/>
      <c r="F83" s="36"/>
      <c r="G83" s="80"/>
      <c r="H83" s="62"/>
      <c r="I83" s="62"/>
      <c r="J83" s="62"/>
      <c r="K83" s="62"/>
      <c r="L83" s="40"/>
      <c r="M83" s="62"/>
    </row>
    <row r="84" customFormat="false" ht="15" hidden="false" customHeight="false" outlineLevel="0" collapsed="false">
      <c r="A84" s="62"/>
      <c r="B84" s="62"/>
      <c r="C84" s="62"/>
      <c r="D84" s="78"/>
      <c r="E84" s="79"/>
      <c r="F84" s="36"/>
      <c r="G84" s="80"/>
      <c r="H84" s="62"/>
      <c r="I84" s="62"/>
      <c r="J84" s="62"/>
      <c r="K84" s="62"/>
      <c r="L84" s="40"/>
      <c r="M84" s="62"/>
    </row>
    <row r="85" customFormat="false" ht="15" hidden="false" customHeight="false" outlineLevel="0" collapsed="false">
      <c r="A85" s="62"/>
      <c r="B85" s="62"/>
      <c r="C85" s="62"/>
      <c r="D85" s="78"/>
      <c r="E85" s="79"/>
      <c r="F85" s="36"/>
      <c r="G85" s="80"/>
      <c r="H85" s="62"/>
      <c r="I85" s="62"/>
      <c r="J85" s="62"/>
      <c r="K85" s="62"/>
      <c r="L85" s="40"/>
      <c r="M85" s="62"/>
    </row>
    <row r="86" s="2" customFormat="true" ht="12.75" hidden="false" customHeight="false" outlineLevel="0" collapsed="false"/>
    <row r="87" s="2" customFormat="true" ht="12.75" hidden="false" customHeight="false" outlineLevel="0" collapsed="false"/>
    <row r="89" s="2" customFormat="true" ht="12.75" hidden="false" customHeight="false" outlineLevel="0" collapsed="false">
      <c r="A89" s="81"/>
      <c r="B89" s="81"/>
      <c r="E89" s="81"/>
      <c r="F89" s="81"/>
      <c r="G89" s="81"/>
      <c r="H89" s="82"/>
      <c r="M89" s="81"/>
    </row>
    <row r="90" s="2" customFormat="true" ht="12.75" hidden="false" customHeight="false" outlineLevel="0" collapsed="false">
      <c r="A90" s="81"/>
      <c r="B90" s="81"/>
      <c r="E90" s="81"/>
      <c r="F90" s="81"/>
      <c r="G90" s="81"/>
      <c r="H90" s="82"/>
      <c r="M90" s="81"/>
    </row>
    <row r="91" s="2" customFormat="true" ht="12.75" hidden="false" customHeight="false" outlineLevel="0" collapsed="false">
      <c r="A91" s="83"/>
      <c r="B91" s="83"/>
    </row>
    <row r="92" s="2" customFormat="true" ht="12.75" hidden="false" customHeight="false" outlineLevel="0" collapsed="false">
      <c r="A92" s="84"/>
      <c r="B92" s="84"/>
      <c r="E92" s="84"/>
      <c r="F92" s="83"/>
      <c r="G92" s="83"/>
      <c r="M92" s="8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2020-06-30T03:42:56Z</dcterms:created>
  <dc:creator>Golden Horse</dc:creator>
  <dc:description/>
  <dc:language>en-SG</dc:language>
  <cp:lastModifiedBy/>
  <cp:lastPrinted>2020-06-30T06:21:10Z</cp:lastPrinted>
  <dcterms:modified xsi:type="dcterms:W3CDTF">2020-09-30T16:43:39Z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f59dd16a-6f38-4c61-8740-1c2c41fd22a2</vt:lpwstr>
  </property>
</Properties>
</file>