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E3D9F44A-1E02-4F36-81B0-CC72959046F2}" xr6:coauthVersionLast="45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F28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/>
  <c r="C7" i="1" l="1"/>
</calcChain>
</file>

<file path=xl/sharedStrings.xml><?xml version="1.0" encoding="utf-8"?>
<sst xmlns="http://schemas.openxmlformats.org/spreadsheetml/2006/main" count="102" uniqueCount="64">
  <si>
    <t>Date</t>
  </si>
  <si>
    <t>Comments</t>
  </si>
  <si>
    <t>Recommended by:</t>
  </si>
  <si>
    <t>Lim Nengli</t>
  </si>
  <si>
    <t>Li Xiaoman</t>
  </si>
  <si>
    <t>Approved by:</t>
  </si>
  <si>
    <t>Lawrence Chen</t>
  </si>
  <si>
    <t>Checked by: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</si>
  <si>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</si>
  <si>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</si>
  <si>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</si>
  <si>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</si>
  <si>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</si>
  <si>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</si>
  <si>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</si>
  <si>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</si>
  <si>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</si>
  <si>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</si>
  <si>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ALGN</t>
  </si>
  <si>
    <t>PWR</t>
  </si>
  <si>
    <t>DE</t>
  </si>
  <si>
    <t>ALB</t>
  </si>
  <si>
    <t>QQQ</t>
  </si>
  <si>
    <t>IGIB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</si>
  <si>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</si>
  <si>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</si>
  <si>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</si>
  <si>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</si>
  <si>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</si>
  <si>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</si>
  <si>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</si>
  <si>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</si>
  <si>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</si>
  <si>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GM</t>
  </si>
  <si>
    <t>TGT</t>
  </si>
  <si>
    <t>IVZ</t>
  </si>
  <si>
    <t>DISCA</t>
  </si>
  <si>
    <t>ARKK</t>
  </si>
  <si>
    <t>TN</t>
  </si>
  <si>
    <t>FUT</t>
  </si>
  <si>
    <t>UB</t>
  </si>
  <si>
    <t>ZB</t>
  </si>
  <si>
    <t>ZF</t>
  </si>
  <si>
    <t>ZN</t>
  </si>
  <si>
    <t>ZT</t>
  </si>
  <si>
    <t>CGB</t>
  </si>
  <si>
    <t>BTS</t>
  </si>
  <si>
    <t>BTP</t>
  </si>
  <si>
    <t>GBX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</si>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</sst>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  <numFmt numFmtId="173" formatCode="0.000000000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2" fontId="0" fillId="0" borderId="0" xfId="0" applyNumberFormat="1"/>
    <xf numFmtId="0" fontId="7" fillId="4" borderId="4" xfId="1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/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2" fontId="1" fillId="0" borderId="1" xfId="0" applyNumberFormat="1" applyFont="1" applyBorder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9" fontId="2" fillId="0" borderId="0" xfId="0" applyNumberFormat="1" applyFont="1" applyAlignment="1">
      <alignment vertical="center" wrapText="1"/>
    </xf>
    <xf numFmtId="173" fontId="0" fillId="0" borderId="0" xfId="5" applyNumberFormat="1" applyFon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0" totalsRowShown="0" headerRowDxfId="13" dataDxfId="11" headerRowBorderDxfId="12" tableBorderDxfId="10" totalsRowBorderDxfId="9">
  <autoFilter ref="A10:I50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zoomScale="150" zoomScaleNormal="115" workbookViewId="0">
      <selection activeCell="K8" sqref="K8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3" style="29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8" customFormat="1" x14ac:dyDescent="0.25">
      <c r="A1" s="53" t="s">
        <v>0</v>
      </c>
      <c r="B1" s="53"/>
      <c r="C1" s="37">
        <v>44235</v>
      </c>
      <c r="E1" s="39"/>
      <c r="F1" s="39"/>
      <c r="H1" s="40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s="38" customFormat="1" x14ac:dyDescent="0.25">
      <c r="A2" s="53" t="s">
        <v>15</v>
      </c>
      <c r="B2" s="53"/>
      <c r="C2" s="42">
        <v>4.9349999999999996</v>
      </c>
      <c r="D2" s="43"/>
      <c r="E2" s="44"/>
      <c r="F2" s="45"/>
      <c r="H2" s="46"/>
      <c r="K2" s="47"/>
      <c r="L2" s="41"/>
      <c r="M2" s="41"/>
      <c r="N2" s="41"/>
      <c r="O2" s="41"/>
      <c r="P2" s="47"/>
      <c r="Q2" s="41"/>
      <c r="R2" s="41"/>
      <c r="S2" s="47"/>
      <c r="T2" s="41"/>
    </row>
    <row r="3" spans="1:20" s="38" customFormat="1" ht="27" customHeight="1" x14ac:dyDescent="0.25">
      <c r="A3" s="55" t="s">
        <v>16</v>
      </c>
      <c r="B3" s="55"/>
      <c r="C3" s="48">
        <f>(C8-SUM(H30:H40))/C7</f>
        <v>1.9738672901309402</v>
      </c>
      <c r="D3" s="43"/>
      <c r="E3" s="44"/>
      <c r="F3" s="45"/>
      <c r="H3" s="46"/>
      <c r="K3" s="41"/>
      <c r="L3" s="41"/>
      <c r="M3" s="41"/>
      <c r="N3" s="41"/>
      <c r="O3" s="41"/>
      <c r="P3" s="47"/>
      <c r="Q3" s="41"/>
      <c r="R3" s="41"/>
      <c r="S3" s="41"/>
      <c r="T3" s="41"/>
    </row>
    <row r="4" spans="1:20" s="38" customFormat="1" x14ac:dyDescent="0.25">
      <c r="A4" s="53" t="s">
        <v>13</v>
      </c>
      <c r="B4" s="53"/>
      <c r="C4" s="49">
        <v>29606615</v>
      </c>
      <c r="D4" s="43"/>
      <c r="E4" s="50"/>
      <c r="F4" s="50"/>
      <c r="H4" s="46"/>
      <c r="K4" s="47"/>
      <c r="L4" s="41"/>
      <c r="M4" s="41"/>
      <c r="N4" s="41"/>
      <c r="O4" s="41"/>
      <c r="P4" s="47"/>
      <c r="Q4" s="41"/>
      <c r="R4" s="41"/>
      <c r="S4" s="47"/>
      <c r="T4" s="41"/>
    </row>
    <row r="5" spans="1:20" s="38" customFormat="1" x14ac:dyDescent="0.25">
      <c r="A5" s="53" t="s">
        <v>11</v>
      </c>
      <c r="B5" s="53"/>
      <c r="C5" s="49">
        <v>0</v>
      </c>
      <c r="D5" s="43"/>
      <c r="E5" s="50"/>
      <c r="F5" s="50"/>
      <c r="H5" s="46"/>
      <c r="K5" s="47"/>
      <c r="L5" s="41"/>
      <c r="M5" s="41"/>
      <c r="N5" s="41"/>
      <c r="O5" s="47"/>
      <c r="P5" s="47"/>
      <c r="Q5" s="41"/>
      <c r="R5" s="41"/>
      <c r="S5" s="47"/>
      <c r="T5" s="41"/>
    </row>
    <row r="6" spans="1:20" s="38" customFormat="1" x14ac:dyDescent="0.25">
      <c r="A6" s="53" t="s">
        <v>12</v>
      </c>
      <c r="B6" s="53"/>
      <c r="C6" s="49">
        <v>0</v>
      </c>
      <c r="D6" s="43"/>
      <c r="E6" s="50"/>
      <c r="F6" s="50"/>
      <c r="H6" s="46"/>
      <c r="K6" s="47"/>
      <c r="L6" s="41"/>
      <c r="M6" s="41"/>
      <c r="N6" s="41"/>
      <c r="O6" s="47"/>
      <c r="P6" s="47"/>
      <c r="Q6" s="41"/>
      <c r="R6" s="41"/>
      <c r="S6" s="47"/>
      <c r="T6" s="41"/>
    </row>
    <row r="7" spans="1:20" s="38" customFormat="1" x14ac:dyDescent="0.25">
      <c r="A7" s="53" t="s">
        <v>14</v>
      </c>
      <c r="B7" s="53"/>
      <c r="C7" s="49">
        <f>C4+C5-C6</f>
        <v>29606615</v>
      </c>
      <c r="D7" s="43"/>
      <c r="E7" s="50"/>
      <c r="F7" s="50"/>
      <c r="H7" s="52"/>
      <c r="K7" s="41"/>
      <c r="L7" s="41"/>
      <c r="M7" s="41"/>
      <c r="N7" s="41"/>
      <c r="O7" s="41"/>
      <c r="P7" s="47"/>
      <c r="Q7" s="41"/>
      <c r="R7" s="41"/>
      <c r="S7" s="41"/>
      <c r="T7" s="41"/>
    </row>
    <row r="8" spans="1:20" s="38" customFormat="1" ht="26.25" customHeight="1" x14ac:dyDescent="0.25">
      <c r="A8" s="54" t="s">
        <v>10</v>
      </c>
      <c r="B8" s="54"/>
      <c r="C8" s="32">
        <f>SUM(Table1[Target allocation ($)])</f>
        <v>146099898.98000005</v>
      </c>
      <c r="D8" s="43"/>
      <c r="E8" s="50"/>
      <c r="F8" s="50"/>
      <c r="H8" s="46"/>
      <c r="J8" s="51"/>
      <c r="K8" s="47"/>
      <c r="L8" s="41"/>
      <c r="M8" s="41"/>
      <c r="N8" s="41"/>
      <c r="O8" s="41"/>
      <c r="P8" s="47"/>
      <c r="Q8" s="41"/>
      <c r="R8" s="41"/>
      <c r="S8" s="47"/>
      <c r="T8" s="41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5"/>
      <c r="I9" s="1"/>
      <c r="K9" s="16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21" t="s">
        <v>29</v>
      </c>
      <c r="B10" s="22" t="s">
        <v>30</v>
      </c>
      <c r="C10" s="34" t="s">
        <v>59</v>
      </c>
      <c r="D10" s="22" t="s">
        <v>60</v>
      </c>
      <c r="E10" s="14" t="s">
        <v>61</v>
      </c>
      <c r="F10" s="14" t="s">
        <v>9</v>
      </c>
      <c r="G10" s="22" t="s">
        <v>62</v>
      </c>
      <c r="H10" s="26" t="s">
        <v>63</v>
      </c>
      <c r="I10" s="31" t="s">
        <v>1</v>
      </c>
      <c r="K10"/>
      <c r="M10"/>
      <c r="N10"/>
      <c r="O10" s="20"/>
      <c r="P10" s="16"/>
      <c r="Q10"/>
      <c r="R10"/>
      <c r="S10" s="16"/>
      <c r="T10"/>
    </row>
    <row r="11" spans="1:20" s="2" customFormat="1" x14ac:dyDescent="0.25">
      <c r="A11" s="23" t="s">
        <v>17</v>
      </c>
      <c r="B11" s="23" t="s">
        <v>31</v>
      </c>
      <c r="C11" s="35">
        <v>49.39</v>
      </c>
      <c r="D11" s="23">
        <v>10700</v>
      </c>
      <c r="E11" s="23">
        <v>11388</v>
      </c>
      <c r="F11" s="23">
        <f>ROUND(Table1[[#This Row],[New position]]-Table1[[#This Row],[Old position]], 0)</f>
        <v>688</v>
      </c>
      <c r="G11" s="36">
        <v>0.38500000000000001</v>
      </c>
      <c r="H11" s="27">
        <v>562441.31000000006</v>
      </c>
      <c r="I11" s="30"/>
      <c r="K11"/>
      <c r="L11" s="56"/>
      <c r="M11"/>
      <c r="N11"/>
      <c r="O11" s="20"/>
      <c r="P11" s="20"/>
      <c r="Q11"/>
      <c r="R11"/>
      <c r="S11" s="16"/>
      <c r="T11"/>
    </row>
    <row r="12" spans="1:20" s="2" customFormat="1" x14ac:dyDescent="0.25">
      <c r="A12" s="23" t="s">
        <v>18</v>
      </c>
      <c r="B12" s="23" t="s">
        <v>31</v>
      </c>
      <c r="C12" s="35">
        <v>620.45000000000005</v>
      </c>
      <c r="D12" s="23">
        <v>836</v>
      </c>
      <c r="E12" s="23">
        <v>907</v>
      </c>
      <c r="F12" s="23">
        <f>ROUND(Table1[[#This Row],[New position]]-Table1[[#This Row],[Old position]], 0)</f>
        <v>71</v>
      </c>
      <c r="G12" s="36">
        <v>0.38500000000000001</v>
      </c>
      <c r="H12" s="27">
        <v>562441.31000000006</v>
      </c>
      <c r="I12" s="30"/>
      <c r="K12"/>
      <c r="M12"/>
      <c r="N12"/>
      <c r="O12" s="20"/>
      <c r="P12" s="20"/>
      <c r="Q12"/>
      <c r="R12"/>
      <c r="S12" s="16"/>
      <c r="T12"/>
    </row>
    <row r="13" spans="1:20" s="2" customFormat="1" x14ac:dyDescent="0.25">
      <c r="A13" s="23" t="s">
        <v>19</v>
      </c>
      <c r="B13" s="23" t="s">
        <v>31</v>
      </c>
      <c r="C13" s="35">
        <v>75.95</v>
      </c>
      <c r="D13" s="23">
        <v>6829</v>
      </c>
      <c r="E13" s="23">
        <v>7405</v>
      </c>
      <c r="F13" s="23">
        <f>ROUND(Table1[[#This Row],[New position]]-Table1[[#This Row],[Old position]], 0)</f>
        <v>576</v>
      </c>
      <c r="G13" s="36">
        <v>0.38500000000000001</v>
      </c>
      <c r="H13" s="27">
        <v>562441.31000000006</v>
      </c>
      <c r="I13" s="30"/>
      <c r="K13" s="57"/>
      <c r="M13"/>
      <c r="N13"/>
      <c r="O13" s="20"/>
      <c r="P13" s="20"/>
      <c r="Q13"/>
      <c r="R13"/>
      <c r="S13"/>
      <c r="T13"/>
    </row>
    <row r="14" spans="1:20" s="2" customFormat="1" x14ac:dyDescent="0.25">
      <c r="A14" s="23" t="s">
        <v>20</v>
      </c>
      <c r="B14" s="23" t="s">
        <v>31</v>
      </c>
      <c r="C14" s="35">
        <v>309.24</v>
      </c>
      <c r="D14" s="23">
        <v>1663</v>
      </c>
      <c r="E14" s="23">
        <v>1819</v>
      </c>
      <c r="F14" s="23">
        <f>ROUND(Table1[[#This Row],[New position]]-Table1[[#This Row],[Old position]], 0)</f>
        <v>156</v>
      </c>
      <c r="G14" s="36">
        <v>0.38500000000000001</v>
      </c>
      <c r="H14" s="27">
        <v>562441.31000000006</v>
      </c>
      <c r="I14" s="30"/>
      <c r="K14"/>
      <c r="L14"/>
      <c r="M14"/>
      <c r="N14"/>
      <c r="O14" s="20"/>
      <c r="P14" s="20"/>
      <c r="Q14"/>
      <c r="R14"/>
      <c r="S14" s="16"/>
      <c r="T14"/>
    </row>
    <row r="15" spans="1:20" s="2" customFormat="1" x14ac:dyDescent="0.25">
      <c r="A15" s="23" t="s">
        <v>21</v>
      </c>
      <c r="B15" s="23" t="s">
        <v>31</v>
      </c>
      <c r="C15" s="35">
        <v>157.19999999999999</v>
      </c>
      <c r="D15" s="23">
        <v>3276</v>
      </c>
      <c r="E15" s="23">
        <v>3578</v>
      </c>
      <c r="F15" s="23">
        <f>ROUND(Table1[[#This Row],[New position]]-Table1[[#This Row],[Old position]], 0)</f>
        <v>302</v>
      </c>
      <c r="G15" s="36">
        <v>0.38500000000000001</v>
      </c>
      <c r="H15" s="27">
        <v>562441.31000000006</v>
      </c>
      <c r="I15" s="30"/>
      <c r="K15"/>
      <c r="L15"/>
      <c r="M15"/>
      <c r="N15"/>
      <c r="O15" s="20"/>
      <c r="P15" s="20"/>
      <c r="Q15"/>
      <c r="R15"/>
      <c r="S15" s="16"/>
      <c r="T15"/>
    </row>
    <row r="16" spans="1:20" s="2" customFormat="1" x14ac:dyDescent="0.25">
      <c r="A16" s="23" t="s">
        <v>24</v>
      </c>
      <c r="B16" s="23" t="s">
        <v>31</v>
      </c>
      <c r="C16" s="35">
        <v>490.91</v>
      </c>
      <c r="D16" s="23">
        <v>1051</v>
      </c>
      <c r="E16" s="23">
        <v>1146</v>
      </c>
      <c r="F16" s="23">
        <f>ROUND(Table1[[#This Row],[New position]]-Table1[[#This Row],[Old position]], 0)</f>
        <v>95</v>
      </c>
      <c r="G16" s="36">
        <v>0.38500000000000001</v>
      </c>
      <c r="H16" s="27">
        <v>562441.31000000006</v>
      </c>
      <c r="I16" s="30"/>
      <c r="K16" s="33"/>
      <c r="M16"/>
      <c r="N16"/>
      <c r="O16" s="20"/>
      <c r="P16" s="20"/>
      <c r="Q16"/>
      <c r="R16"/>
      <c r="S16"/>
      <c r="T16"/>
    </row>
    <row r="17" spans="1:24" s="11" customFormat="1" x14ac:dyDescent="0.25">
      <c r="A17" s="23" t="s">
        <v>25</v>
      </c>
      <c r="B17" s="23" t="s">
        <v>31</v>
      </c>
      <c r="C17" s="35">
        <v>92.84</v>
      </c>
      <c r="D17" s="23">
        <v>5615</v>
      </c>
      <c r="E17" s="23">
        <v>6058</v>
      </c>
      <c r="F17" s="23">
        <f>ROUND(Table1[[#This Row],[New position]]-Table1[[#This Row],[Old position]], 0)</f>
        <v>443</v>
      </c>
      <c r="G17" s="36">
        <v>0.38500000000000001</v>
      </c>
      <c r="H17" s="27">
        <v>562441.31000000006</v>
      </c>
      <c r="I17" s="30"/>
      <c r="J17" s="2"/>
      <c r="K17" s="33"/>
      <c r="L17"/>
      <c r="M17"/>
      <c r="N17"/>
      <c r="O17" s="20"/>
      <c r="P17" s="20"/>
      <c r="Q17"/>
      <c r="R17"/>
      <c r="S17" s="16"/>
      <c r="T17"/>
    </row>
    <row r="18" spans="1:24" x14ac:dyDescent="0.25">
      <c r="A18" s="23" t="s">
        <v>26</v>
      </c>
      <c r="B18" s="23" t="s">
        <v>31</v>
      </c>
      <c r="C18" s="35">
        <v>149.35</v>
      </c>
      <c r="D18" s="23">
        <v>3456</v>
      </c>
      <c r="E18" s="23">
        <v>3766</v>
      </c>
      <c r="F18" s="23">
        <f>ROUND(Table1[[#This Row],[New position]]-Table1[[#This Row],[Old position]], 0)</f>
        <v>310</v>
      </c>
      <c r="G18" s="36">
        <v>0.38500000000000001</v>
      </c>
      <c r="H18" s="27">
        <v>562441.31000000006</v>
      </c>
      <c r="I18" s="30"/>
      <c r="J18" s="2"/>
      <c r="K18" s="33"/>
      <c r="L18"/>
      <c r="M18"/>
      <c r="N18"/>
      <c r="O18" s="20"/>
      <c r="P18" s="20"/>
      <c r="U18" s="1"/>
      <c r="V18" s="1"/>
      <c r="W18" s="1"/>
      <c r="X18" s="1"/>
    </row>
    <row r="19" spans="1:24" x14ac:dyDescent="0.25">
      <c r="A19" s="23" t="s">
        <v>27</v>
      </c>
      <c r="B19" s="23" t="s">
        <v>31</v>
      </c>
      <c r="C19" s="35">
        <v>26.86</v>
      </c>
      <c r="D19" s="23">
        <v>19586</v>
      </c>
      <c r="E19" s="23">
        <v>20940</v>
      </c>
      <c r="F19" s="23">
        <f>ROUND(Table1[[#This Row],[New position]]-Table1[[#This Row],[Old position]], 0)</f>
        <v>1354</v>
      </c>
      <c r="G19" s="36">
        <v>0.38500000000000001</v>
      </c>
      <c r="H19" s="27">
        <v>562441.31000000006</v>
      </c>
      <c r="I19" s="12"/>
      <c r="J19" s="2"/>
      <c r="K19"/>
      <c r="L19"/>
      <c r="M19"/>
      <c r="N19"/>
      <c r="U19" s="1"/>
      <c r="V19" s="1"/>
      <c r="W19" s="1"/>
      <c r="X19" s="1"/>
    </row>
    <row r="20" spans="1:24" x14ac:dyDescent="0.25">
      <c r="A20" s="23" t="s">
        <v>28</v>
      </c>
      <c r="B20" s="23" t="s">
        <v>31</v>
      </c>
      <c r="C20" s="35">
        <v>176.79</v>
      </c>
      <c r="D20" s="23">
        <v>2869</v>
      </c>
      <c r="E20" s="23">
        <v>3181</v>
      </c>
      <c r="F20" s="23">
        <f>ROUND(Table1[[#This Row],[New position]]-Table1[[#This Row],[Old position]], 0)</f>
        <v>312</v>
      </c>
      <c r="G20" s="36">
        <v>0.38500000000000001</v>
      </c>
      <c r="H20" s="27">
        <v>562441.31000000006</v>
      </c>
      <c r="I20" s="12"/>
      <c r="J20" s="2"/>
      <c r="K20"/>
      <c r="L20"/>
      <c r="M20"/>
      <c r="N20"/>
      <c r="U20" s="1"/>
      <c r="V20" s="1"/>
      <c r="W20" s="1"/>
      <c r="X20" s="1"/>
    </row>
    <row r="21" spans="1:24" x14ac:dyDescent="0.25">
      <c r="A21" s="23" t="s">
        <v>32</v>
      </c>
      <c r="B21" s="23" t="s">
        <v>31</v>
      </c>
      <c r="C21" s="35">
        <v>152.52000000000001</v>
      </c>
      <c r="D21" s="23">
        <v>3450</v>
      </c>
      <c r="E21" s="23">
        <v>3688</v>
      </c>
      <c r="F21" s="23">
        <f>ROUND(Table1[[#This Row],[New position]]-Table1[[#This Row],[Old position]], 0)</f>
        <v>238</v>
      </c>
      <c r="G21" s="36">
        <v>0.38500000000000001</v>
      </c>
      <c r="H21" s="27">
        <v>562441.31000000006</v>
      </c>
      <c r="I21" s="12"/>
      <c r="J21" s="2"/>
      <c r="K21"/>
      <c r="L21"/>
      <c r="M21"/>
      <c r="N21"/>
      <c r="U21" s="1"/>
      <c r="V21" s="1"/>
      <c r="W21" s="1"/>
      <c r="X21" s="1"/>
    </row>
    <row r="22" spans="1:24" x14ac:dyDescent="0.25">
      <c r="A22" s="23" t="s">
        <v>33</v>
      </c>
      <c r="B22" s="23" t="s">
        <v>31</v>
      </c>
      <c r="C22" s="35">
        <v>55.98</v>
      </c>
      <c r="D22" s="23">
        <v>9387</v>
      </c>
      <c r="E22" s="23">
        <v>10047</v>
      </c>
      <c r="F22" s="23">
        <f>ROUND(Table1[[#This Row],[New position]]-Table1[[#This Row],[Old position]], 0)</f>
        <v>660</v>
      </c>
      <c r="G22" s="36">
        <v>0.38500000000000001</v>
      </c>
      <c r="H22" s="27">
        <v>562441.31000000006</v>
      </c>
      <c r="I22" s="12"/>
      <c r="J22" s="2"/>
      <c r="K22"/>
      <c r="L22"/>
      <c r="M22"/>
      <c r="N22"/>
      <c r="U22" s="1"/>
      <c r="V22" s="1"/>
      <c r="W22" s="1"/>
      <c r="X22" s="1"/>
    </row>
    <row r="23" spans="1:24" ht="15" customHeight="1" x14ac:dyDescent="0.25">
      <c r="A23" s="23" t="s">
        <v>34</v>
      </c>
      <c r="B23" s="23" t="s">
        <v>31</v>
      </c>
      <c r="C23" s="35">
        <v>190.5</v>
      </c>
      <c r="D23" s="23">
        <v>2727</v>
      </c>
      <c r="E23" s="23">
        <v>2952</v>
      </c>
      <c r="F23" s="23">
        <f>ROUND(Table1[[#This Row],[New position]]-Table1[[#This Row],[Old position]], 0)</f>
        <v>225</v>
      </c>
      <c r="G23" s="36">
        <v>0.38500000000000001</v>
      </c>
      <c r="H23" s="27">
        <v>562441.31000000006</v>
      </c>
      <c r="I23" s="12"/>
      <c r="J23" s="2"/>
      <c r="K23"/>
      <c r="L23"/>
      <c r="M23"/>
      <c r="N23"/>
      <c r="U23" s="1"/>
      <c r="V23" s="1"/>
      <c r="W23" s="1"/>
      <c r="X23" s="1"/>
    </row>
    <row r="24" spans="1:24" x14ac:dyDescent="0.25">
      <c r="A24" s="23" t="s">
        <v>35</v>
      </c>
      <c r="B24" s="23" t="s">
        <v>31</v>
      </c>
      <c r="C24" s="35">
        <v>21.96</v>
      </c>
      <c r="D24" s="23">
        <v>23615</v>
      </c>
      <c r="E24" s="23">
        <v>25612</v>
      </c>
      <c r="F24" s="23">
        <f>ROUND(Table1[[#This Row],[New position]]-Table1[[#This Row],[Old position]], 0)</f>
        <v>1997</v>
      </c>
      <c r="G24" s="36">
        <v>0.38500000000000001</v>
      </c>
      <c r="H24" s="27">
        <v>562441.31000000006</v>
      </c>
      <c r="I24" s="12"/>
      <c r="J24" s="2"/>
      <c r="K24"/>
      <c r="L24"/>
      <c r="M24"/>
      <c r="N24"/>
      <c r="U24" s="1"/>
      <c r="V24" s="1"/>
      <c r="W24" s="1"/>
      <c r="X24" s="1"/>
    </row>
    <row r="25" spans="1:24" x14ac:dyDescent="0.25">
      <c r="A25" s="23" t="s">
        <v>36</v>
      </c>
      <c r="B25" s="23" t="s">
        <v>31</v>
      </c>
      <c r="C25" s="35">
        <v>43</v>
      </c>
      <c r="D25" s="23">
        <v>12511</v>
      </c>
      <c r="E25" s="23">
        <v>13080</v>
      </c>
      <c r="F25" s="23">
        <f>ROUND(Table1[[#This Row],[New position]]-Table1[[#This Row],[Old position]], 0)</f>
        <v>569</v>
      </c>
      <c r="G25" s="36">
        <v>0.38500000000000001</v>
      </c>
      <c r="H25" s="27">
        <v>562441.31000000006</v>
      </c>
      <c r="I25" s="12"/>
      <c r="J25" s="2"/>
      <c r="K25"/>
      <c r="L25"/>
      <c r="M25"/>
      <c r="N25"/>
      <c r="U25" s="1"/>
      <c r="V25" s="1"/>
      <c r="W25" s="1"/>
      <c r="X25" s="1"/>
    </row>
    <row r="26" spans="1:24" x14ac:dyDescent="0.25">
      <c r="A26" s="23" t="s">
        <v>22</v>
      </c>
      <c r="B26" s="23" t="s">
        <v>31</v>
      </c>
      <c r="C26" s="35">
        <v>332.61</v>
      </c>
      <c r="D26" s="23">
        <v>89768</v>
      </c>
      <c r="E26" s="23">
        <v>97844</v>
      </c>
      <c r="F26" s="23">
        <f>ROUND(Table1[[#This Row],[New position]]-Table1[[#This Row],[Old position]], 0)</f>
        <v>8076</v>
      </c>
      <c r="G26" s="36">
        <v>22.274999999999999</v>
      </c>
      <c r="H26" s="27">
        <v>32543887.27</v>
      </c>
      <c r="I26" s="12"/>
      <c r="J26" s="2"/>
      <c r="K26"/>
      <c r="L26"/>
      <c r="M26"/>
      <c r="N26"/>
      <c r="U26" s="1"/>
      <c r="V26" s="1"/>
      <c r="W26" s="1"/>
      <c r="X26" s="1"/>
    </row>
    <row r="27" spans="1:24" x14ac:dyDescent="0.25">
      <c r="A27" s="23" t="s">
        <v>37</v>
      </c>
      <c r="B27" s="23" t="s">
        <v>31</v>
      </c>
      <c r="C27" s="35">
        <v>150.22</v>
      </c>
      <c r="D27" s="23">
        <v>22243</v>
      </c>
      <c r="E27" s="23">
        <v>24071</v>
      </c>
      <c r="F27" s="23">
        <f>ROUND(Table1[[#This Row],[New position]]-Table1[[#This Row],[Old position]], 0)</f>
        <v>1828</v>
      </c>
      <c r="G27" s="36">
        <v>2.4750000000000001</v>
      </c>
      <c r="H27" s="27">
        <v>3615992.08</v>
      </c>
      <c r="I27" s="12"/>
      <c r="J27" s="2"/>
      <c r="K27"/>
      <c r="L27"/>
      <c r="M27"/>
      <c r="N27"/>
      <c r="U27" s="1"/>
      <c r="V27" s="1"/>
      <c r="W27" s="1"/>
      <c r="X27" s="1"/>
    </row>
    <row r="28" spans="1:24" x14ac:dyDescent="0.25">
      <c r="A28" s="23">
        <v>2823</v>
      </c>
      <c r="B28" s="23" t="s">
        <v>31</v>
      </c>
      <c r="C28" s="35">
        <v>2.84</v>
      </c>
      <c r="D28" s="23">
        <v>1172500</v>
      </c>
      <c r="E28" s="23">
        <v>1273237</v>
      </c>
      <c r="F28" s="23">
        <f>ROUNDDOWN(Table1[[#This Row],[New position]]-Table1[[#This Row],[Old position]], -2)</f>
        <v>100700</v>
      </c>
      <c r="G28" s="36">
        <v>2.4750000000000001</v>
      </c>
      <c r="H28" s="27">
        <v>3615992.08</v>
      </c>
      <c r="I28" s="12"/>
      <c r="J28" s="1"/>
      <c r="K28"/>
      <c r="L28"/>
      <c r="M28"/>
      <c r="N28"/>
      <c r="U28" s="1"/>
      <c r="V28" s="1"/>
      <c r="W28" s="1"/>
      <c r="X28" s="1"/>
    </row>
    <row r="29" spans="1:24" x14ac:dyDescent="0.25">
      <c r="A29" s="23" t="s">
        <v>8</v>
      </c>
      <c r="B29" s="23" t="s">
        <v>31</v>
      </c>
      <c r="C29" s="35">
        <v>17.27</v>
      </c>
      <c r="D29" s="23">
        <v>388154</v>
      </c>
      <c r="E29" s="23">
        <v>422989</v>
      </c>
      <c r="F29" s="23">
        <f>ROUND(Table1[[#This Row],[New position]]-Table1[[#This Row],[Old position]], 0)</f>
        <v>34835</v>
      </c>
      <c r="G29" s="36">
        <v>5</v>
      </c>
      <c r="H29" s="27">
        <v>7305026.6399999997</v>
      </c>
      <c r="I29" s="12"/>
      <c r="J29" s="1"/>
      <c r="K29"/>
      <c r="L29"/>
      <c r="M29"/>
      <c r="N29"/>
      <c r="U29" s="1"/>
      <c r="V29" s="1"/>
      <c r="W29" s="1"/>
      <c r="X29" s="1"/>
    </row>
    <row r="30" spans="1:24" x14ac:dyDescent="0.25">
      <c r="A30" s="23" t="s">
        <v>23</v>
      </c>
      <c r="B30" s="23" t="s">
        <v>31</v>
      </c>
      <c r="C30" s="35">
        <v>61.21</v>
      </c>
      <c r="D30" s="23">
        <v>122739</v>
      </c>
      <c r="E30" s="23">
        <v>134264</v>
      </c>
      <c r="F30" s="23">
        <f>ROUND(Table1[[#This Row],[New position]]-Table1[[#This Row],[Old position]], 0)</f>
        <v>11525</v>
      </c>
      <c r="G30" s="36">
        <v>5.625</v>
      </c>
      <c r="H30" s="27">
        <v>8218310.7800000003</v>
      </c>
      <c r="I30" s="12"/>
      <c r="J30" s="1"/>
      <c r="K30"/>
      <c r="L30"/>
      <c r="M30"/>
      <c r="N30"/>
      <c r="U30" s="1"/>
      <c r="V30" s="1"/>
      <c r="W30" s="1"/>
      <c r="X30" s="1"/>
    </row>
    <row r="31" spans="1:24" x14ac:dyDescent="0.25">
      <c r="A31" s="23" t="s">
        <v>38</v>
      </c>
      <c r="B31" s="23" t="s">
        <v>39</v>
      </c>
      <c r="C31" s="35">
        <v>152431.24</v>
      </c>
      <c r="D31" s="23">
        <v>49</v>
      </c>
      <c r="E31" s="23">
        <v>54</v>
      </c>
      <c r="F31" s="23">
        <f>ROUND(Table1[[#This Row],[New position]]-Table1[[#This Row],[Old position]], 0)</f>
        <v>5</v>
      </c>
      <c r="G31" s="36">
        <v>5.625</v>
      </c>
      <c r="H31" s="27">
        <v>8218310.7800000003</v>
      </c>
      <c r="I31" s="12"/>
      <c r="J31" s="1"/>
      <c r="K31"/>
      <c r="L31"/>
      <c r="M31"/>
      <c r="N31"/>
      <c r="U31" s="1"/>
      <c r="V31" s="1"/>
      <c r="W31" s="1"/>
      <c r="X31" s="1"/>
    </row>
    <row r="32" spans="1:24" x14ac:dyDescent="0.25">
      <c r="A32" s="23" t="s">
        <v>40</v>
      </c>
      <c r="B32" s="23" t="s">
        <v>39</v>
      </c>
      <c r="C32" s="35">
        <v>199554.65</v>
      </c>
      <c r="D32" s="23">
        <v>37</v>
      </c>
      <c r="E32" s="23">
        <v>41</v>
      </c>
      <c r="F32" s="23">
        <f>ROUND(Table1[[#This Row],[New position]]-Table1[[#This Row],[Old position]], 0)</f>
        <v>4</v>
      </c>
      <c r="G32" s="36">
        <v>5.625</v>
      </c>
      <c r="H32" s="27">
        <v>8218310.7800000003</v>
      </c>
      <c r="I32" s="12"/>
      <c r="J32" s="1"/>
      <c r="K32"/>
      <c r="L32"/>
      <c r="M32"/>
      <c r="N32"/>
      <c r="U32" s="1"/>
      <c r="V32" s="1"/>
      <c r="W32" s="1"/>
      <c r="X32" s="1"/>
    </row>
    <row r="33" spans="1:24" x14ac:dyDescent="0.25">
      <c r="A33" s="23" t="s">
        <v>41</v>
      </c>
      <c r="B33" s="23" t="s">
        <v>39</v>
      </c>
      <c r="C33" s="35">
        <v>166300.98000000001</v>
      </c>
      <c r="D33" s="23">
        <v>45</v>
      </c>
      <c r="E33" s="23">
        <v>49</v>
      </c>
      <c r="F33" s="23">
        <f>ROUND(Table1[[#This Row],[New position]]-Table1[[#This Row],[Old position]], 0)</f>
        <v>4</v>
      </c>
      <c r="G33" s="36">
        <v>5.625</v>
      </c>
      <c r="H33" s="27">
        <v>8218310.7800000003</v>
      </c>
      <c r="I33" s="12"/>
      <c r="J33" s="1"/>
      <c r="K33"/>
      <c r="L33"/>
      <c r="M33"/>
      <c r="N33"/>
      <c r="U33" s="1"/>
      <c r="V33" s="1"/>
      <c r="W33" s="1"/>
      <c r="X33" s="1"/>
    </row>
    <row r="34" spans="1:24" x14ac:dyDescent="0.25">
      <c r="A34" s="23" t="s">
        <v>42</v>
      </c>
      <c r="B34" s="23" t="s">
        <v>39</v>
      </c>
      <c r="C34" s="35">
        <v>125747.98</v>
      </c>
      <c r="D34" s="23">
        <v>60</v>
      </c>
      <c r="E34" s="23">
        <v>65</v>
      </c>
      <c r="F34" s="23">
        <f>ROUND(Table1[[#This Row],[New position]]-Table1[[#This Row],[Old position]], 0)</f>
        <v>5</v>
      </c>
      <c r="G34" s="36">
        <v>5.625</v>
      </c>
      <c r="H34" s="27">
        <v>8218310.7800000003</v>
      </c>
      <c r="I34" s="12"/>
      <c r="J34" s="1"/>
      <c r="K34"/>
      <c r="L34"/>
      <c r="M34"/>
      <c r="N34"/>
      <c r="U34" s="1"/>
      <c r="V34" s="1"/>
      <c r="W34" s="1"/>
      <c r="X34" s="1"/>
    </row>
    <row r="35" spans="1:24" x14ac:dyDescent="0.25">
      <c r="A35" s="23" t="s">
        <v>43</v>
      </c>
      <c r="B35" s="23" t="s">
        <v>39</v>
      </c>
      <c r="C35" s="35">
        <v>136515.62</v>
      </c>
      <c r="D35" s="23">
        <v>55</v>
      </c>
      <c r="E35" s="23">
        <v>60</v>
      </c>
      <c r="F35" s="23">
        <f>ROUND(Table1[[#This Row],[New position]]-Table1[[#This Row],[Old position]], 0)</f>
        <v>5</v>
      </c>
      <c r="G35" s="36">
        <v>5.625</v>
      </c>
      <c r="H35" s="27">
        <v>8218310.7800000003</v>
      </c>
      <c r="I35" s="12"/>
      <c r="J35" s="1"/>
      <c r="K35"/>
      <c r="L35"/>
      <c r="M35"/>
      <c r="N35"/>
      <c r="U35" s="1"/>
      <c r="V35" s="1"/>
      <c r="W35" s="1"/>
      <c r="X35" s="1"/>
    </row>
    <row r="36" spans="1:24" x14ac:dyDescent="0.25">
      <c r="A36" s="23" t="s">
        <v>44</v>
      </c>
      <c r="B36" s="23" t="s">
        <v>39</v>
      </c>
      <c r="C36" s="35">
        <v>221011.44</v>
      </c>
      <c r="D36" s="23">
        <v>34</v>
      </c>
      <c r="E36" s="23">
        <v>37</v>
      </c>
      <c r="F36" s="23">
        <f>ROUND(Table1[[#This Row],[New position]]-Table1[[#This Row],[Old position]], 0)</f>
        <v>3</v>
      </c>
      <c r="G36" s="36">
        <v>5.625</v>
      </c>
      <c r="H36" s="27">
        <v>8218310.7800000003</v>
      </c>
      <c r="I36" s="12"/>
      <c r="J36" s="1"/>
      <c r="K36"/>
      <c r="L36"/>
      <c r="M36"/>
      <c r="N36"/>
      <c r="U36" s="1"/>
      <c r="V36" s="1"/>
      <c r="W36" s="1"/>
      <c r="X36" s="1"/>
    </row>
    <row r="37" spans="1:24" x14ac:dyDescent="0.25">
      <c r="A37" s="23" t="s">
        <v>45</v>
      </c>
      <c r="B37" s="23" t="s">
        <v>39</v>
      </c>
      <c r="C37" s="35">
        <v>114561.26</v>
      </c>
      <c r="D37" s="23">
        <v>66</v>
      </c>
      <c r="E37" s="23">
        <v>72</v>
      </c>
      <c r="F37" s="23">
        <f>ROUND(Table1[[#This Row],[New position]]-Table1[[#This Row],[Old position]], 0)</f>
        <v>6</v>
      </c>
      <c r="G37" s="36">
        <v>5.625</v>
      </c>
      <c r="H37" s="27">
        <v>8218310.7800000003</v>
      </c>
      <c r="I37" s="12"/>
      <c r="J37" s="1"/>
      <c r="K37"/>
      <c r="L37"/>
      <c r="M37"/>
      <c r="N37"/>
      <c r="U37" s="1"/>
      <c r="V37" s="1"/>
      <c r="W37" s="1"/>
      <c r="X37" s="1"/>
    </row>
    <row r="38" spans="1:24" x14ac:dyDescent="0.25">
      <c r="A38" s="23" t="s">
        <v>46</v>
      </c>
      <c r="B38" s="23" t="s">
        <v>39</v>
      </c>
      <c r="C38" s="35">
        <v>136160.22</v>
      </c>
      <c r="D38" s="23">
        <v>55</v>
      </c>
      <c r="E38" s="23">
        <v>60</v>
      </c>
      <c r="F38" s="23">
        <f>ROUND(Table1[[#This Row],[New position]]-Table1[[#This Row],[Old position]], 0)</f>
        <v>5</v>
      </c>
      <c r="G38" s="36">
        <v>5.625</v>
      </c>
      <c r="H38" s="27">
        <v>8218310.7800000003</v>
      </c>
      <c r="I38" s="12"/>
      <c r="J38" s="1"/>
      <c r="K38"/>
      <c r="L38"/>
      <c r="M38"/>
      <c r="N38"/>
      <c r="U38" s="1"/>
      <c r="V38" s="1"/>
      <c r="W38" s="1"/>
      <c r="X38" s="1"/>
    </row>
    <row r="39" spans="1:24" x14ac:dyDescent="0.25">
      <c r="A39" s="23" t="s">
        <v>47</v>
      </c>
      <c r="B39" s="23" t="s">
        <v>39</v>
      </c>
      <c r="C39" s="35">
        <v>183324.22</v>
      </c>
      <c r="D39" s="23">
        <v>41</v>
      </c>
      <c r="E39" s="23">
        <v>45</v>
      </c>
      <c r="F39" s="23">
        <f>ROUND(Table1[[#This Row],[New position]]-Table1[[#This Row],[Old position]], 0)</f>
        <v>4</v>
      </c>
      <c r="G39" s="36">
        <v>5.625</v>
      </c>
      <c r="H39" s="27">
        <v>8218310.7800000003</v>
      </c>
      <c r="I39" s="12"/>
      <c r="J39" s="1"/>
      <c r="K39"/>
      <c r="L39"/>
      <c r="M39"/>
      <c r="N39"/>
      <c r="U39" s="1"/>
      <c r="V39" s="1"/>
      <c r="W39" s="1"/>
      <c r="X39" s="1"/>
    </row>
    <row r="40" spans="1:24" x14ac:dyDescent="0.25">
      <c r="A40" s="23" t="s">
        <v>48</v>
      </c>
      <c r="B40" s="23" t="s">
        <v>39</v>
      </c>
      <c r="C40" s="35">
        <v>259656.89</v>
      </c>
      <c r="D40" s="23">
        <v>19</v>
      </c>
      <c r="E40" s="23">
        <v>21</v>
      </c>
      <c r="F40" s="23">
        <f>ROUND(Table1[[#This Row],[New position]]-Table1[[#This Row],[Old position]], 0)</f>
        <v>2</v>
      </c>
      <c r="G40" s="36">
        <v>3.7490000000000001</v>
      </c>
      <c r="H40" s="27">
        <v>5477262.2599999998</v>
      </c>
      <c r="I40" s="12"/>
      <c r="J40" s="1"/>
      <c r="K40"/>
      <c r="L40"/>
      <c r="M40"/>
      <c r="N40"/>
      <c r="U40" s="1"/>
      <c r="V40" s="1"/>
      <c r="W40" s="1"/>
      <c r="X40" s="1"/>
    </row>
    <row r="41" spans="1:24" x14ac:dyDescent="0.25">
      <c r="A41" s="23" t="s">
        <v>49</v>
      </c>
      <c r="B41" s="23" t="s">
        <v>39</v>
      </c>
      <c r="C41" s="35">
        <v>31601.78</v>
      </c>
      <c r="D41" s="23">
        <v>9</v>
      </c>
      <c r="E41" s="23">
        <v>9</v>
      </c>
      <c r="F41" s="23">
        <f>ROUND(Table1[[#This Row],[New position]]-Table1[[#This Row],[Old position]], 0)</f>
        <v>0</v>
      </c>
      <c r="G41" s="36">
        <v>0.2</v>
      </c>
      <c r="H41" s="27">
        <v>292201.12</v>
      </c>
      <c r="I41" s="12"/>
      <c r="J41" s="1"/>
      <c r="K41"/>
      <c r="L41"/>
      <c r="M41"/>
      <c r="N41"/>
      <c r="U41" s="1"/>
      <c r="V41" s="1"/>
      <c r="W41" s="1"/>
      <c r="X41" s="1"/>
    </row>
    <row r="42" spans="1:24" x14ac:dyDescent="0.25">
      <c r="A42" s="23" t="s">
        <v>50</v>
      </c>
      <c r="B42" s="23" t="s">
        <v>39</v>
      </c>
      <c r="C42" s="35">
        <v>90784</v>
      </c>
      <c r="D42" s="23">
        <v>3</v>
      </c>
      <c r="E42" s="23">
        <v>3</v>
      </c>
      <c r="F42" s="23">
        <f>ROUND(Table1[[#This Row],[New position]]-Table1[[#This Row],[Old position]], 0)</f>
        <v>0</v>
      </c>
      <c r="G42" s="36">
        <v>0.2</v>
      </c>
      <c r="H42" s="27">
        <v>292201.12</v>
      </c>
      <c r="I42" s="12"/>
      <c r="J42" s="1"/>
      <c r="K42"/>
      <c r="L42"/>
      <c r="M42"/>
      <c r="N42"/>
      <c r="U42" s="1"/>
      <c r="V42" s="1"/>
      <c r="W42" s="1"/>
      <c r="X42" s="1"/>
    </row>
    <row r="43" spans="1:24" x14ac:dyDescent="0.25">
      <c r="A43" s="23" t="s">
        <v>51</v>
      </c>
      <c r="B43" s="23" t="s">
        <v>39</v>
      </c>
      <c r="C43" s="35">
        <v>8086.09</v>
      </c>
      <c r="D43" s="23">
        <v>33</v>
      </c>
      <c r="E43" s="23">
        <v>36</v>
      </c>
      <c r="F43" s="23">
        <f>ROUND(Table1[[#This Row],[New position]]-Table1[[#This Row],[Old position]], 0)</f>
        <v>3</v>
      </c>
      <c r="G43" s="36">
        <v>0.2</v>
      </c>
      <c r="H43" s="27">
        <v>292201.12</v>
      </c>
      <c r="I43" s="12"/>
      <c r="J43" s="1"/>
      <c r="K43"/>
      <c r="L43"/>
      <c r="M43"/>
      <c r="N43"/>
      <c r="U43" s="1"/>
      <c r="V43" s="1"/>
      <c r="W43" s="1"/>
      <c r="X43" s="1"/>
    </row>
    <row r="44" spans="1:24" x14ac:dyDescent="0.25">
      <c r="A44" s="23" t="s">
        <v>52</v>
      </c>
      <c r="B44" s="23" t="s">
        <v>39</v>
      </c>
      <c r="C44" s="35">
        <v>68470.25</v>
      </c>
      <c r="D44" s="23">
        <v>4</v>
      </c>
      <c r="E44" s="23">
        <v>4</v>
      </c>
      <c r="F44" s="23">
        <f>ROUND(Table1[[#This Row],[New position]]-Table1[[#This Row],[Old position]], 0)</f>
        <v>0</v>
      </c>
      <c r="G44" s="36">
        <v>0.2</v>
      </c>
      <c r="H44" s="27">
        <v>292201.12</v>
      </c>
      <c r="I44" s="12"/>
      <c r="J44" s="1"/>
      <c r="K44"/>
      <c r="L44"/>
      <c r="M44"/>
      <c r="N44"/>
      <c r="U44" s="1"/>
      <c r="V44" s="1"/>
      <c r="W44" s="1"/>
      <c r="X44" s="1"/>
    </row>
    <row r="45" spans="1:24" x14ac:dyDescent="0.25">
      <c r="A45" s="23" t="s">
        <v>53</v>
      </c>
      <c r="B45" s="23" t="s">
        <v>39</v>
      </c>
      <c r="C45" s="35">
        <v>234302</v>
      </c>
      <c r="D45" s="23">
        <v>1</v>
      </c>
      <c r="E45" s="23">
        <v>1</v>
      </c>
      <c r="F45" s="23">
        <f>ROUND(Table1[[#This Row],[New position]]-Table1[[#This Row],[Old position]], 0)</f>
        <v>0</v>
      </c>
      <c r="G45" s="36">
        <v>0.2</v>
      </c>
      <c r="H45" s="27">
        <v>292201.12</v>
      </c>
      <c r="I45" s="12"/>
      <c r="J45" s="1"/>
      <c r="K45"/>
      <c r="L45"/>
      <c r="M45"/>
      <c r="N45"/>
      <c r="U45" s="1"/>
      <c r="V45" s="1"/>
      <c r="W45" s="1"/>
      <c r="X45" s="1"/>
    </row>
    <row r="46" spans="1:24" x14ac:dyDescent="0.25">
      <c r="A46" s="23" t="s">
        <v>54</v>
      </c>
      <c r="B46" s="23" t="s">
        <v>39</v>
      </c>
      <c r="C46" s="35">
        <v>15652.41</v>
      </c>
      <c r="D46" s="23">
        <v>17</v>
      </c>
      <c r="E46" s="23">
        <v>19</v>
      </c>
      <c r="F46" s="23">
        <f>ROUND(Table1[[#This Row],[New position]]-Table1[[#This Row],[Old position]], 0)</f>
        <v>2</v>
      </c>
      <c r="G46" s="36">
        <v>0.2</v>
      </c>
      <c r="H46" s="27">
        <v>292201.12</v>
      </c>
      <c r="I46" s="12"/>
      <c r="J46" s="1"/>
      <c r="K46"/>
      <c r="L46"/>
      <c r="M46"/>
      <c r="N46"/>
      <c r="U46" s="1"/>
      <c r="V46" s="1"/>
      <c r="W46" s="1"/>
      <c r="X46" s="1"/>
    </row>
    <row r="47" spans="1:24" x14ac:dyDescent="0.25">
      <c r="A47" s="23" t="s">
        <v>55</v>
      </c>
      <c r="B47" s="23" t="s">
        <v>39</v>
      </c>
      <c r="C47" s="35">
        <v>27564.9</v>
      </c>
      <c r="D47" s="23">
        <v>10</v>
      </c>
      <c r="E47" s="23">
        <v>11</v>
      </c>
      <c r="F47" s="23">
        <f>ROUND(Table1[[#This Row],[New position]]-Table1[[#This Row],[Old position]], 0)</f>
        <v>1</v>
      </c>
      <c r="G47" s="36">
        <v>0.2</v>
      </c>
      <c r="H47" s="27">
        <v>292201.12</v>
      </c>
      <c r="I47" s="12"/>
      <c r="J47" s="1"/>
      <c r="K47"/>
      <c r="L47"/>
      <c r="M47"/>
      <c r="N47"/>
      <c r="U47" s="1"/>
      <c r="V47" s="1"/>
      <c r="W47" s="1"/>
      <c r="X47" s="1"/>
    </row>
    <row r="48" spans="1:24" x14ac:dyDescent="0.25">
      <c r="A48" s="23" t="s">
        <v>56</v>
      </c>
      <c r="B48" s="23" t="s">
        <v>39</v>
      </c>
      <c r="C48" s="35">
        <v>69972.5</v>
      </c>
      <c r="D48" s="23">
        <v>4</v>
      </c>
      <c r="E48" s="23">
        <v>4</v>
      </c>
      <c r="F48" s="23">
        <f>ROUND(Table1[[#This Row],[New position]]-Table1[[#This Row],[Old position]], 0)</f>
        <v>0</v>
      </c>
      <c r="G48" s="36">
        <v>0.2</v>
      </c>
      <c r="H48" s="27">
        <v>292201.12</v>
      </c>
      <c r="I48" s="12"/>
      <c r="J48" s="1"/>
      <c r="K48"/>
      <c r="L48"/>
      <c r="M48"/>
      <c r="N48"/>
      <c r="U48" s="1"/>
      <c r="V48" s="1"/>
      <c r="W48" s="1"/>
      <c r="X48" s="1"/>
    </row>
    <row r="49" spans="1:24" x14ac:dyDescent="0.25">
      <c r="A49" s="23" t="s">
        <v>57</v>
      </c>
      <c r="B49" s="23" t="s">
        <v>39</v>
      </c>
      <c r="C49" s="35">
        <v>50607.6</v>
      </c>
      <c r="D49" s="23">
        <v>5</v>
      </c>
      <c r="E49" s="23">
        <v>6</v>
      </c>
      <c r="F49" s="23">
        <f>ROUND(Table1[[#This Row],[New position]]-Table1[[#This Row],[Old position]], 0)</f>
        <v>1</v>
      </c>
      <c r="G49" s="36">
        <v>0.2</v>
      </c>
      <c r="H49" s="27">
        <v>292201.12</v>
      </c>
      <c r="I49" s="12"/>
      <c r="J49" s="1"/>
      <c r="K49"/>
      <c r="L49"/>
      <c r="M49"/>
      <c r="N49"/>
      <c r="U49" s="1"/>
      <c r="V49" s="1"/>
      <c r="W49" s="1"/>
      <c r="X49" s="1"/>
    </row>
    <row r="50" spans="1:24" x14ac:dyDescent="0.25">
      <c r="A50" s="23" t="s">
        <v>58</v>
      </c>
      <c r="B50" s="23" t="s">
        <v>39</v>
      </c>
      <c r="C50" s="35">
        <v>108291.5</v>
      </c>
      <c r="D50" s="23">
        <v>2</v>
      </c>
      <c r="E50" s="23">
        <v>3</v>
      </c>
      <c r="F50" s="23">
        <f>ROUND(Table1[[#This Row],[New position]]-Table1[[#This Row],[Old position]], 0)</f>
        <v>1</v>
      </c>
      <c r="G50" s="36">
        <v>0.2</v>
      </c>
      <c r="H50" s="27">
        <v>292201.12</v>
      </c>
      <c r="I50" s="12"/>
      <c r="J50" s="1"/>
      <c r="K50"/>
      <c r="L50"/>
      <c r="M50"/>
      <c r="N50"/>
      <c r="U50" s="1"/>
      <c r="V50" s="1"/>
      <c r="W50" s="1"/>
      <c r="X50" s="1"/>
    </row>
    <row r="51" spans="1:24" x14ac:dyDescent="0.25">
      <c r="A51" s="17"/>
      <c r="B51" s="17"/>
      <c r="C51" s="18"/>
      <c r="E51" s="17"/>
      <c r="G51" s="17"/>
      <c r="J51" s="19"/>
      <c r="K51" s="28"/>
      <c r="L51" s="9"/>
    </row>
    <row r="52" spans="1:24" x14ac:dyDescent="0.25">
      <c r="A52" s="17"/>
      <c r="B52" s="17"/>
      <c r="C52" s="18"/>
      <c r="E52" s="17"/>
      <c r="G52" s="17"/>
      <c r="J52" s="19"/>
      <c r="K52" s="28"/>
      <c r="L52" s="9"/>
    </row>
    <row r="53" spans="1:24" x14ac:dyDescent="0.25">
      <c r="A53" s="17"/>
      <c r="B53" s="17"/>
      <c r="C53" s="18"/>
      <c r="E53" s="17"/>
      <c r="G53" s="17"/>
      <c r="J53" s="19"/>
      <c r="K53" s="28"/>
      <c r="L53" s="9"/>
    </row>
    <row r="54" spans="1:24" x14ac:dyDescent="0.25">
      <c r="A54" s="17"/>
      <c r="B54" s="17"/>
      <c r="C54" s="18"/>
      <c r="E54" s="17"/>
      <c r="G54" s="17"/>
      <c r="J54" s="19"/>
      <c r="K54" s="28"/>
      <c r="L54" s="9"/>
    </row>
    <row r="55" spans="1:24" x14ac:dyDescent="0.25">
      <c r="B55" s="3" t="s">
        <v>2</v>
      </c>
      <c r="D55" s="7"/>
      <c r="E55" s="10" t="s">
        <v>7</v>
      </c>
      <c r="F55" s="1"/>
      <c r="G55"/>
      <c r="H55" s="1"/>
      <c r="I55" s="3" t="s">
        <v>5</v>
      </c>
      <c r="J55" s="1"/>
      <c r="K55" s="24"/>
    </row>
    <row r="56" spans="1:24" x14ac:dyDescent="0.25">
      <c r="B56" s="3" t="s">
        <v>3</v>
      </c>
      <c r="D56" s="7"/>
      <c r="E56" s="10" t="s">
        <v>4</v>
      </c>
      <c r="F56" s="1"/>
      <c r="G56"/>
      <c r="H56" s="1"/>
      <c r="I56" s="3" t="s">
        <v>6</v>
      </c>
      <c r="J56" s="1"/>
      <c r="K56" s="24"/>
    </row>
    <row r="57" spans="1:24" x14ac:dyDescent="0.25">
      <c r="B57" s="4"/>
      <c r="D57" s="1"/>
      <c r="E57" s="1"/>
      <c r="F57" s="1"/>
      <c r="G57"/>
      <c r="H57" s="1"/>
      <c r="I57" s="1"/>
      <c r="J57" s="1"/>
      <c r="K57" s="24"/>
    </row>
    <row r="58" spans="1:24" x14ac:dyDescent="0.25">
      <c r="B58" s="5"/>
      <c r="D58" s="1"/>
      <c r="E58" s="5"/>
      <c r="F58" s="1"/>
      <c r="G58"/>
      <c r="H58" s="1"/>
      <c r="I58" s="6"/>
      <c r="J58" s="1"/>
      <c r="K58" s="24"/>
    </row>
    <row r="59" spans="1:24" x14ac:dyDescent="0.25">
      <c r="H59" s="1"/>
    </row>
    <row r="60" spans="1:24" x14ac:dyDescent="0.25">
      <c r="A60" s="10"/>
    </row>
    <row r="61" spans="1:24" x14ac:dyDescent="0.25">
      <c r="A61" s="10"/>
    </row>
    <row r="63" spans="1:24" x14ac:dyDescent="0.25">
      <c r="A63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2021-02-05T02:34:36Z</cp:lastPrinted>
  <dcterms:created xsi:type="dcterms:W3CDTF">2020-06-30T03:42:56Z</dcterms:created>
  <dcterms:modified xsi:type="dcterms:W3CDTF">2021-02-08T10:34:34Z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