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9A544AC1-89EA-4B66-B53A-B118AF4AEA8F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2" i="1"/>
  <c r="C8" i="1"/>
  <c r="F28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7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<sst xmlns="http://schemas.openxmlformats.org/spreadsheetml/2006/main" count="102" uniqueCount="64">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</sst>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0" fontId="0" fillId="2" borderId="1" xfId="0" applyNumberFormat="1" applyFont="1" applyFill="1" applyBorder="1"/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66" fontId="11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0" fontId="0" fillId="0" borderId="0" xfId="5" applyNumberFormat="1" applyFont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2" totalsRowShown="0" headerRowDxfId="13" dataDxfId="11" headerRowBorderDxfId="12" tableBorderDxfId="10" totalsRowBorderDxfId="9">
  <autoFilter ref="A10:I52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130" zoomScaleNormal="130" workbookViewId="0">
      <selection activeCell="L9" sqref="L9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9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7" customFormat="1" x14ac:dyDescent="0.25">
      <c r="A1" s="59" t="s">
        <v>0</v>
      </c>
      <c r="B1" s="59"/>
      <c r="C1" s="36">
        <v>44239</v>
      </c>
      <c r="E1" s="38"/>
      <c r="F1" s="38"/>
      <c r="H1" s="39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s="37" customFormat="1" x14ac:dyDescent="0.25">
      <c r="A2" s="59" t="s">
        <v>15</v>
      </c>
      <c r="B2" s="59"/>
      <c r="C2" s="41">
        <f>C8/C7</f>
        <v>5.9802329495033</v>
      </c>
      <c r="D2" s="42"/>
      <c r="E2" s="43"/>
      <c r="F2" s="44"/>
      <c r="H2" s="45"/>
      <c r="K2" s="46"/>
      <c r="L2" s="40"/>
      <c r="M2" s="40"/>
      <c r="N2" s="40"/>
      <c r="O2" s="40"/>
      <c r="P2" s="46"/>
      <c r="Q2" s="40"/>
      <c r="R2" s="40"/>
      <c r="S2" s="46"/>
      <c r="T2" s="40"/>
    </row>
    <row r="3" spans="1:20" s="37" customFormat="1" ht="27" customHeight="1" x14ac:dyDescent="0.25">
      <c r="A3" s="61" t="s">
        <v>16</v>
      </c>
      <c r="B3" s="61"/>
      <c r="C3" s="47">
        <f>(C8-SUM(H30:H40))/C7</f>
        <v>2.3920760481332963</v>
      </c>
      <c r="D3" s="42"/>
      <c r="E3" s="43"/>
      <c r="F3" s="44"/>
      <c r="H3" s="45"/>
      <c r="K3" s="40"/>
      <c r="L3" s="40"/>
      <c r="M3" s="40"/>
      <c r="N3" s="40"/>
      <c r="O3" s="40"/>
      <c r="P3" s="46"/>
      <c r="Q3" s="40"/>
      <c r="R3" s="40"/>
      <c r="S3" s="40"/>
      <c r="T3" s="40"/>
    </row>
    <row r="4" spans="1:20" s="37" customFormat="1" x14ac:dyDescent="0.25">
      <c r="A4" s="59" t="s">
        <v>13</v>
      </c>
      <c r="B4" s="59"/>
      <c r="C4" s="48">
        <v>30149195</v>
      </c>
      <c r="D4" s="42"/>
      <c r="E4" s="49"/>
      <c r="F4" s="49"/>
      <c r="H4" s="45"/>
      <c r="K4" s="46"/>
      <c r="L4" s="40"/>
      <c r="M4" s="40"/>
      <c r="N4" s="40"/>
      <c r="O4" s="40"/>
      <c r="P4" s="46"/>
      <c r="Q4" s="40"/>
      <c r="R4" s="40"/>
      <c r="S4" s="46"/>
      <c r="T4" s="40"/>
    </row>
    <row r="5" spans="1:20" s="37" customFormat="1" x14ac:dyDescent="0.25">
      <c r="A5" s="59" t="s">
        <v>11</v>
      </c>
      <c r="B5" s="59"/>
      <c r="C5" s="48">
        <v>0</v>
      </c>
      <c r="D5" s="42"/>
      <c r="E5" s="49"/>
      <c r="F5" s="49"/>
      <c r="H5" s="45"/>
      <c r="K5" s="46"/>
      <c r="L5" s="40"/>
      <c r="M5" s="40"/>
      <c r="N5" s="40"/>
      <c r="O5" s="46"/>
      <c r="P5" s="46"/>
      <c r="Q5" s="40"/>
      <c r="R5" s="40"/>
      <c r="S5" s="46"/>
      <c r="T5" s="40"/>
    </row>
    <row r="6" spans="1:20" s="37" customFormat="1" x14ac:dyDescent="0.25">
      <c r="A6" s="59" t="s">
        <v>12</v>
      </c>
      <c r="B6" s="59"/>
      <c r="C6" s="48">
        <v>0</v>
      </c>
      <c r="D6" s="42"/>
      <c r="E6" s="49"/>
      <c r="F6" s="49"/>
      <c r="H6" s="45"/>
      <c r="K6" s="52"/>
      <c r="L6" s="40"/>
      <c r="M6" s="40"/>
      <c r="N6" s="40"/>
      <c r="O6" s="46"/>
      <c r="P6" s="46"/>
      <c r="Q6" s="40"/>
      <c r="R6" s="40"/>
      <c r="S6" s="46"/>
      <c r="T6" s="40"/>
    </row>
    <row r="7" spans="1:20" s="37" customFormat="1" x14ac:dyDescent="0.25">
      <c r="A7" s="59" t="s">
        <v>14</v>
      </c>
      <c r="B7" s="59"/>
      <c r="C7" s="48">
        <f>C4+C5-C6</f>
        <v>30149195</v>
      </c>
      <c r="D7" s="42"/>
      <c r="E7" s="49"/>
      <c r="F7" s="49"/>
      <c r="H7" s="51"/>
      <c r="L7" s="40"/>
      <c r="M7" s="40"/>
      <c r="N7" s="40"/>
      <c r="O7" s="40"/>
      <c r="P7" s="46"/>
      <c r="Q7" s="40"/>
      <c r="R7" s="40"/>
      <c r="S7" s="40"/>
      <c r="T7" s="40"/>
    </row>
    <row r="8" spans="1:20" s="37" customFormat="1" ht="26.25" customHeight="1" x14ac:dyDescent="0.25">
      <c r="A8" s="60" t="s">
        <v>10</v>
      </c>
      <c r="B8" s="60"/>
      <c r="C8" s="32">
        <f>SUM(Table1[Target allocation ($)])</f>
        <v>180299209.34000015</v>
      </c>
      <c r="D8" s="42"/>
      <c r="E8" s="49"/>
      <c r="F8" s="49"/>
      <c r="H8" s="45"/>
      <c r="J8" s="50"/>
      <c r="K8" s="40"/>
      <c r="L8" s="40"/>
      <c r="M8" s="40"/>
      <c r="N8" s="40"/>
      <c r="O8" s="40"/>
      <c r="P8" s="46"/>
      <c r="Q8" s="40"/>
      <c r="R8" s="40"/>
      <c r="S8" s="46"/>
      <c r="T8" s="40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5"/>
      <c r="I9" s="1"/>
      <c r="K9" s="62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3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31</v>
      </c>
      <c r="C11" s="34">
        <v>48.25</v>
      </c>
      <c r="D11" s="23">
        <v>14297</v>
      </c>
      <c r="E11" s="23">
        <v>14385</v>
      </c>
      <c r="F11" s="23">
        <f>ROUND(Table1[[#This Row],[New position]]-Table1[[#This Row],[Old position]], 0)</f>
        <v>88</v>
      </c>
      <c r="G11" s="35">
        <v>0.38500000000000001</v>
      </c>
      <c r="H11" s="27">
        <v>694098.08</v>
      </c>
      <c r="I11" s="30"/>
      <c r="K11"/>
      <c r="L11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31</v>
      </c>
      <c r="C12" s="34">
        <v>599</v>
      </c>
      <c r="D12" s="23">
        <v>1142</v>
      </c>
      <c r="E12" s="23">
        <v>1159</v>
      </c>
      <c r="F12" s="23">
        <f>ROUND(Table1[[#This Row],[New position]]-Table1[[#This Row],[Old position]], 0)</f>
        <v>17</v>
      </c>
      <c r="G12" s="35">
        <v>0.38500000000000001</v>
      </c>
      <c r="H12" s="27">
        <v>694098.08</v>
      </c>
      <c r="I12" s="30"/>
      <c r="K12"/>
      <c r="L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31</v>
      </c>
      <c r="C13" s="34">
        <v>77.099999999999994</v>
      </c>
      <c r="D13" s="23">
        <v>9079</v>
      </c>
      <c r="E13" s="23">
        <v>9003</v>
      </c>
      <c r="F13" s="23">
        <f>ROUND(Table1[[#This Row],[New position]]-Table1[[#This Row],[Old position]], 0)</f>
        <v>-76</v>
      </c>
      <c r="G13" s="35">
        <v>0.38500000000000001</v>
      </c>
      <c r="H13" s="27">
        <v>694098.08</v>
      </c>
      <c r="I13" s="30"/>
      <c r="K13"/>
      <c r="L13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31</v>
      </c>
      <c r="C14" s="34">
        <v>314.45999999999998</v>
      </c>
      <c r="D14" s="23">
        <v>2206</v>
      </c>
      <c r="E14" s="23">
        <v>2207</v>
      </c>
      <c r="F14" s="23">
        <f>ROUND(Table1[[#This Row],[New position]]-Table1[[#This Row],[Old position]], 0)</f>
        <v>1</v>
      </c>
      <c r="G14" s="35">
        <v>0.38500000000000001</v>
      </c>
      <c r="H14" s="27">
        <v>694098.08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31</v>
      </c>
      <c r="C15" s="34">
        <v>163.65</v>
      </c>
      <c r="D15" s="23">
        <v>4380</v>
      </c>
      <c r="E15" s="23">
        <v>4241</v>
      </c>
      <c r="F15" s="23">
        <f>ROUND(Table1[[#This Row],[New position]]-Table1[[#This Row],[Old position]], 0)</f>
        <v>-139</v>
      </c>
      <c r="G15" s="35">
        <v>0.38500000000000001</v>
      </c>
      <c r="H15" s="27">
        <v>694098.08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31</v>
      </c>
      <c r="C16" s="34">
        <v>500.39</v>
      </c>
      <c r="D16" s="23">
        <v>1381</v>
      </c>
      <c r="E16" s="23">
        <v>1387</v>
      </c>
      <c r="F16" s="23">
        <f>ROUND(Table1[[#This Row],[New position]]-Table1[[#This Row],[Old position]], 0)</f>
        <v>6</v>
      </c>
      <c r="G16" s="35">
        <v>0.38500000000000001</v>
      </c>
      <c r="H16" s="27">
        <v>694098.08</v>
      </c>
      <c r="I16" s="30"/>
      <c r="K16"/>
      <c r="L16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31</v>
      </c>
      <c r="C17" s="34">
        <v>92.77</v>
      </c>
      <c r="D17" s="23">
        <v>7397</v>
      </c>
      <c r="E17" s="23">
        <v>7482</v>
      </c>
      <c r="F17" s="23">
        <f>ROUND(Table1[[#This Row],[New position]]-Table1[[#This Row],[Old position]], 0)</f>
        <v>85</v>
      </c>
      <c r="G17" s="35">
        <v>0.38500000000000001</v>
      </c>
      <c r="H17" s="27">
        <v>694098.08</v>
      </c>
      <c r="I17" s="30"/>
      <c r="J17" s="2"/>
      <c r="K17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31</v>
      </c>
      <c r="C18" s="34">
        <v>150.87</v>
      </c>
      <c r="D18" s="23">
        <v>4665</v>
      </c>
      <c r="E18" s="23">
        <v>4601</v>
      </c>
      <c r="F18" s="23">
        <f>ROUND(Table1[[#This Row],[New position]]-Table1[[#This Row],[Old position]], 0)</f>
        <v>-64</v>
      </c>
      <c r="G18" s="35">
        <v>0.38500000000000001</v>
      </c>
      <c r="H18" s="27">
        <v>694098.08</v>
      </c>
      <c r="I18" s="30"/>
      <c r="J18" s="2"/>
      <c r="K18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31</v>
      </c>
      <c r="C19" s="34">
        <v>28.1</v>
      </c>
      <c r="D19" s="23">
        <v>25117</v>
      </c>
      <c r="E19" s="23">
        <v>24701</v>
      </c>
      <c r="F19" s="23">
        <f>ROUND(Table1[[#This Row],[New position]]-Table1[[#This Row],[Old position]], 0)</f>
        <v>-416</v>
      </c>
      <c r="G19" s="35">
        <v>0.38500000000000001</v>
      </c>
      <c r="H19" s="27">
        <v>694098.08</v>
      </c>
      <c r="I19" s="12"/>
      <c r="J19" s="2"/>
      <c r="K19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31</v>
      </c>
      <c r="C20" s="34">
        <v>175.55</v>
      </c>
      <c r="D20" s="23">
        <v>3959</v>
      </c>
      <c r="E20" s="23">
        <v>3954</v>
      </c>
      <c r="F20" s="23">
        <f>ROUND(Table1[[#This Row],[New position]]-Table1[[#This Row],[Old position]], 0)</f>
        <v>-5</v>
      </c>
      <c r="G20" s="35">
        <v>0.38500000000000001</v>
      </c>
      <c r="H20" s="27">
        <v>694098.08</v>
      </c>
      <c r="I20" s="12"/>
      <c r="J20" s="2"/>
      <c r="K20"/>
      <c r="L20"/>
      <c r="M20"/>
      <c r="N20"/>
      <c r="U20" s="1"/>
      <c r="V20" s="1"/>
      <c r="W20" s="1"/>
      <c r="X20" s="1"/>
    </row>
    <row r="21" spans="1:24" x14ac:dyDescent="0.25">
      <c r="A21" s="23" t="s">
        <v>32</v>
      </c>
      <c r="B21" s="23" t="s">
        <v>31</v>
      </c>
      <c r="C21" s="34">
        <v>160.66</v>
      </c>
      <c r="D21" s="23">
        <v>4327</v>
      </c>
      <c r="E21" s="23">
        <v>4320</v>
      </c>
      <c r="F21" s="23">
        <f>ROUND(Table1[[#This Row],[New position]]-Table1[[#This Row],[Old position]], 0)</f>
        <v>-7</v>
      </c>
      <c r="G21" s="35">
        <v>0.38500000000000001</v>
      </c>
      <c r="H21" s="27">
        <v>694098.08</v>
      </c>
      <c r="I21" s="12"/>
      <c r="J21" s="2"/>
      <c r="K21"/>
      <c r="L21"/>
      <c r="M21"/>
      <c r="N21"/>
      <c r="U21" s="1"/>
      <c r="V21" s="1"/>
      <c r="W21" s="1"/>
      <c r="X21" s="1"/>
    </row>
    <row r="22" spans="1:24" x14ac:dyDescent="0.25">
      <c r="A22" s="23" t="s">
        <v>33</v>
      </c>
      <c r="B22" s="23" t="s">
        <v>31</v>
      </c>
      <c r="C22" s="34">
        <v>53</v>
      </c>
      <c r="D22" s="23">
        <v>12821</v>
      </c>
      <c r="E22" s="23">
        <v>13096</v>
      </c>
      <c r="F22" s="23">
        <f>ROUND(Table1[[#This Row],[New position]]-Table1[[#This Row],[Old position]], 0)</f>
        <v>275</v>
      </c>
      <c r="G22" s="35">
        <v>0.38500000000000001</v>
      </c>
      <c r="H22" s="27">
        <v>694098.08</v>
      </c>
      <c r="I22" s="12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34</v>
      </c>
      <c r="B23" s="23" t="s">
        <v>31</v>
      </c>
      <c r="C23" s="34">
        <v>190.5</v>
      </c>
      <c r="D23" s="23">
        <v>3595</v>
      </c>
      <c r="E23" s="23">
        <v>3644</v>
      </c>
      <c r="F23" s="23">
        <f>ROUND(Table1[[#This Row],[New position]]-Table1[[#This Row],[Old position]], 0)</f>
        <v>49</v>
      </c>
      <c r="G23" s="35">
        <v>0.38500000000000001</v>
      </c>
      <c r="H23" s="27">
        <v>694098.08</v>
      </c>
      <c r="I23" s="12"/>
      <c r="J23" s="2"/>
      <c r="K23"/>
      <c r="L23"/>
      <c r="M23"/>
      <c r="N23"/>
      <c r="U23" s="1"/>
      <c r="V23" s="1"/>
      <c r="W23" s="1"/>
      <c r="X23" s="1"/>
    </row>
    <row r="24" spans="1:24" x14ac:dyDescent="0.25">
      <c r="A24" s="23" t="s">
        <v>35</v>
      </c>
      <c r="B24" s="23" t="s">
        <v>31</v>
      </c>
      <c r="C24" s="34">
        <v>22.58</v>
      </c>
      <c r="D24" s="23">
        <v>30782</v>
      </c>
      <c r="E24" s="23">
        <v>30740</v>
      </c>
      <c r="F24" s="23">
        <f>ROUND(Table1[[#This Row],[New position]]-Table1[[#This Row],[Old position]], 0)</f>
        <v>-42</v>
      </c>
      <c r="G24" s="35">
        <v>0.38500000000000001</v>
      </c>
      <c r="H24" s="27">
        <v>694098.08</v>
      </c>
      <c r="I24" s="12"/>
      <c r="J24" s="2"/>
      <c r="K24"/>
      <c r="L24"/>
      <c r="M24"/>
      <c r="N24"/>
      <c r="U24" s="1"/>
      <c r="V24" s="1"/>
      <c r="W24" s="1"/>
      <c r="X24" s="1"/>
    </row>
    <row r="25" spans="1:24" x14ac:dyDescent="0.25">
      <c r="A25" s="23" t="s">
        <v>36</v>
      </c>
      <c r="B25" s="23" t="s">
        <v>31</v>
      </c>
      <c r="C25" s="34">
        <v>45.95</v>
      </c>
      <c r="D25" s="23">
        <v>15508</v>
      </c>
      <c r="E25" s="23">
        <v>15106</v>
      </c>
      <c r="F25" s="23">
        <f>ROUND(Table1[[#This Row],[New position]]-Table1[[#This Row],[Old position]], 0)</f>
        <v>-402</v>
      </c>
      <c r="G25" s="35">
        <v>0.38500000000000001</v>
      </c>
      <c r="H25" s="27">
        <v>694098.08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31</v>
      </c>
      <c r="C26" s="34">
        <v>333.9</v>
      </c>
      <c r="D26" s="23">
        <v>119765</v>
      </c>
      <c r="E26" s="23">
        <v>120281</v>
      </c>
      <c r="F26" s="23">
        <f>ROUND(Table1[[#This Row],[New position]]-Table1[[#This Row],[Old position]], 0)</f>
        <v>516</v>
      </c>
      <c r="G26" s="35">
        <v>22.274999999999999</v>
      </c>
      <c r="H26" s="27">
        <v>40161833.109999999</v>
      </c>
      <c r="I26" s="12"/>
      <c r="J26" s="2"/>
      <c r="K26"/>
      <c r="L26"/>
      <c r="M26"/>
      <c r="N26"/>
      <c r="U26" s="1"/>
      <c r="V26" s="1"/>
      <c r="W26" s="1"/>
      <c r="X26" s="1"/>
    </row>
    <row r="27" spans="1:24" x14ac:dyDescent="0.25">
      <c r="A27" s="23" t="s">
        <v>37</v>
      </c>
      <c r="B27" s="23" t="s">
        <v>31</v>
      </c>
      <c r="C27" s="34">
        <v>154.33000000000001</v>
      </c>
      <c r="D27" s="23">
        <v>28609</v>
      </c>
      <c r="E27" s="23">
        <v>28915</v>
      </c>
      <c r="F27" s="23">
        <f>ROUND(Table1[[#This Row],[New position]]-Table1[[#This Row],[Old position]], 0)</f>
        <v>306</v>
      </c>
      <c r="G27" s="35">
        <v>2.4750000000000001</v>
      </c>
      <c r="H27" s="27">
        <v>4462430.59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31</v>
      </c>
      <c r="C28" s="34">
        <v>2.98</v>
      </c>
      <c r="D28" s="23">
        <v>1464800</v>
      </c>
      <c r="E28" s="23">
        <v>1497460</v>
      </c>
      <c r="F28" s="23">
        <f>ROUNDDOWN(Table1[[#This Row],[New position]]-Table1[[#This Row],[Old position]], -2)</f>
        <v>32600</v>
      </c>
      <c r="G28" s="35">
        <v>2.4750000000000001</v>
      </c>
      <c r="H28" s="27">
        <v>4462430.59</v>
      </c>
      <c r="I28" s="12"/>
      <c r="J28" s="1"/>
      <c r="K28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31</v>
      </c>
      <c r="C29" s="34">
        <v>17.3</v>
      </c>
      <c r="D29" s="23">
        <v>511225</v>
      </c>
      <c r="E29" s="23">
        <v>521098</v>
      </c>
      <c r="F29" s="23">
        <f>ROUND(Table1[[#This Row],[New position]]-Table1[[#This Row],[Old position]], 0)</f>
        <v>9873</v>
      </c>
      <c r="G29" s="35">
        <v>5</v>
      </c>
      <c r="H29" s="27">
        <v>9015001.2400000002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31</v>
      </c>
      <c r="C30" s="34">
        <v>61.3</v>
      </c>
      <c r="D30" s="23">
        <v>164808</v>
      </c>
      <c r="E30" s="23">
        <v>165450</v>
      </c>
      <c r="F30" s="23">
        <f>ROUND(Table1[[#This Row],[New position]]-Table1[[#This Row],[Old position]], 0)</f>
        <v>642</v>
      </c>
      <c r="G30" s="35">
        <v>5.625</v>
      </c>
      <c r="H30" s="27">
        <v>10142065.59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38</v>
      </c>
      <c r="B31" s="23" t="s">
        <v>39</v>
      </c>
      <c r="C31" s="34">
        <v>152842.39000000001</v>
      </c>
      <c r="D31" s="23">
        <v>66</v>
      </c>
      <c r="E31" s="23">
        <v>66</v>
      </c>
      <c r="F31" s="23">
        <f>ROUND(Table1[[#This Row],[New position]]-Table1[[#This Row],[Old position]], 0)</f>
        <v>0</v>
      </c>
      <c r="G31" s="35">
        <v>5.625</v>
      </c>
      <c r="H31" s="27">
        <v>10142065.59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40</v>
      </c>
      <c r="B32" s="23" t="s">
        <v>39</v>
      </c>
      <c r="C32" s="34">
        <v>199750</v>
      </c>
      <c r="D32" s="23">
        <v>50</v>
      </c>
      <c r="E32" s="23">
        <v>51</v>
      </c>
      <c r="F32" s="23">
        <f>ROUND(Table1[[#This Row],[New position]]-Table1[[#This Row],[Old position]], 0)</f>
        <v>1</v>
      </c>
      <c r="G32" s="35">
        <v>5.625</v>
      </c>
      <c r="H32" s="27">
        <v>10142065.59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41</v>
      </c>
      <c r="B33" s="23" t="s">
        <v>39</v>
      </c>
      <c r="C33" s="34">
        <v>166473.04999999999</v>
      </c>
      <c r="D33" s="23">
        <v>60</v>
      </c>
      <c r="E33" s="23">
        <v>61</v>
      </c>
      <c r="F33" s="23">
        <f>ROUND(Table1[[#This Row],[New position]]-Table1[[#This Row],[Old position]], 0)</f>
        <v>1</v>
      </c>
      <c r="G33" s="35">
        <v>5.625</v>
      </c>
      <c r="H33" s="27">
        <v>10142065.59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3" t="s">
        <v>42</v>
      </c>
      <c r="B34" s="23" t="s">
        <v>39</v>
      </c>
      <c r="C34" s="34">
        <v>125791.57</v>
      </c>
      <c r="D34" s="23">
        <v>80</v>
      </c>
      <c r="E34" s="23">
        <v>81</v>
      </c>
      <c r="F34" s="23">
        <f>ROUND(Table1[[#This Row],[New position]]-Table1[[#This Row],[Old position]], 0)</f>
        <v>1</v>
      </c>
      <c r="G34" s="35">
        <v>5.625</v>
      </c>
      <c r="H34" s="27">
        <v>10142065.59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43</v>
      </c>
      <c r="B35" s="23" t="s">
        <v>39</v>
      </c>
      <c r="C35" s="34">
        <v>136672.12</v>
      </c>
      <c r="D35" s="23">
        <v>74</v>
      </c>
      <c r="E35" s="23">
        <v>74</v>
      </c>
      <c r="F35" s="23">
        <f>ROUND(Table1[[#This Row],[New position]]-Table1[[#This Row],[Old position]], 0)</f>
        <v>0</v>
      </c>
      <c r="G35" s="35">
        <v>5.625</v>
      </c>
      <c r="H35" s="27">
        <v>10142065.59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44</v>
      </c>
      <c r="B36" s="23" t="s">
        <v>39</v>
      </c>
      <c r="C36" s="34">
        <v>220995.13</v>
      </c>
      <c r="D36" s="23">
        <v>46</v>
      </c>
      <c r="E36" s="23">
        <v>46</v>
      </c>
      <c r="F36" s="23">
        <f>ROUND(Table1[[#This Row],[New position]]-Table1[[#This Row],[Old position]], 0)</f>
        <v>0</v>
      </c>
      <c r="G36" s="35">
        <v>5.625</v>
      </c>
      <c r="H36" s="27">
        <v>10142065.59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45</v>
      </c>
      <c r="B37" s="23" t="s">
        <v>39</v>
      </c>
      <c r="C37" s="34">
        <v>114750.39999999999</v>
      </c>
      <c r="D37" s="23">
        <v>87</v>
      </c>
      <c r="E37" s="23">
        <v>88</v>
      </c>
      <c r="F37" s="23">
        <f>ROUND(Table1[[#This Row],[New position]]-Table1[[#This Row],[Old position]], 0)</f>
        <v>1</v>
      </c>
      <c r="G37" s="35">
        <v>5.625</v>
      </c>
      <c r="H37" s="27">
        <v>10142065.59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46</v>
      </c>
      <c r="B38" s="23" t="s">
        <v>39</v>
      </c>
      <c r="C38" s="34">
        <v>136950.99</v>
      </c>
      <c r="D38" s="23">
        <v>73</v>
      </c>
      <c r="E38" s="23">
        <v>74</v>
      </c>
      <c r="F38" s="23">
        <f>ROUND(Table1[[#This Row],[New position]]-Table1[[#This Row],[Old position]], 0)</f>
        <v>1</v>
      </c>
      <c r="G38" s="35">
        <v>5.625</v>
      </c>
      <c r="H38" s="27">
        <v>10142065.59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47</v>
      </c>
      <c r="B39" s="23" t="s">
        <v>39</v>
      </c>
      <c r="C39" s="34">
        <v>185242.42</v>
      </c>
      <c r="D39" s="23">
        <v>54</v>
      </c>
      <c r="E39" s="23">
        <v>55</v>
      </c>
      <c r="F39" s="23">
        <f>ROUND(Table1[[#This Row],[New position]]-Table1[[#This Row],[Old position]], 0)</f>
        <v>1</v>
      </c>
      <c r="G39" s="35">
        <v>5.625</v>
      </c>
      <c r="H39" s="27">
        <v>10142065.59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48</v>
      </c>
      <c r="B40" s="23" t="s">
        <v>39</v>
      </c>
      <c r="C40" s="34">
        <v>260337.17</v>
      </c>
      <c r="D40" s="23">
        <v>26</v>
      </c>
      <c r="E40" s="23">
        <v>26</v>
      </c>
      <c r="F40" s="23">
        <f>ROUND(Table1[[#This Row],[New position]]-Table1[[#This Row],[Old position]], 0)</f>
        <v>0</v>
      </c>
      <c r="G40" s="35">
        <v>3.7490000000000001</v>
      </c>
      <c r="H40" s="27">
        <v>6759386.21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49</v>
      </c>
      <c r="B41" s="23" t="s">
        <v>39</v>
      </c>
      <c r="C41" s="34">
        <v>30777.96</v>
      </c>
      <c r="D41" s="23">
        <v>12</v>
      </c>
      <c r="E41" s="23">
        <v>12</v>
      </c>
      <c r="F41" s="23">
        <f>ROUND(Table1[[#This Row],[New position]]-Table1[[#This Row],[Old position]], 0)</f>
        <v>0</v>
      </c>
      <c r="G41" s="35">
        <v>0.2</v>
      </c>
      <c r="H41" s="27">
        <v>360600.05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50</v>
      </c>
      <c r="B42" s="23" t="s">
        <v>39</v>
      </c>
      <c r="C42" s="34">
        <v>93771.04</v>
      </c>
      <c r="D42" s="23">
        <v>4</v>
      </c>
      <c r="E42" s="23">
        <v>4</v>
      </c>
      <c r="F42" s="23">
        <f>ROUND(Table1[[#This Row],[New position]]-Table1[[#This Row],[Old position]], 0)</f>
        <v>0</v>
      </c>
      <c r="G42" s="35">
        <v>0.2</v>
      </c>
      <c r="H42" s="27">
        <v>360600.05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51</v>
      </c>
      <c r="B43" s="23" t="s">
        <v>39</v>
      </c>
      <c r="C43" s="34">
        <v>8084.15</v>
      </c>
      <c r="D43" s="23">
        <v>40</v>
      </c>
      <c r="E43" s="23">
        <v>45</v>
      </c>
      <c r="F43" s="23">
        <f>ROUND(Table1[[#This Row],[New position]]-Table1[[#This Row],[Old position]], 0)</f>
        <v>5</v>
      </c>
      <c r="G43" s="35">
        <v>0.2</v>
      </c>
      <c r="H43" s="27">
        <v>360600.05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52</v>
      </c>
      <c r="B44" s="23" t="s">
        <v>39</v>
      </c>
      <c r="C44" s="34">
        <v>68478.490000000005</v>
      </c>
      <c r="D44" s="23">
        <v>5</v>
      </c>
      <c r="E44" s="23">
        <v>5</v>
      </c>
      <c r="F44" s="23">
        <f>ROUND(Table1[[#This Row],[New position]]-Table1[[#This Row],[Old position]], 0)</f>
        <v>0</v>
      </c>
      <c r="G44" s="35">
        <v>0.2</v>
      </c>
      <c r="H44" s="27">
        <v>360600.05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53</v>
      </c>
      <c r="B45" s="23" t="s">
        <v>39</v>
      </c>
      <c r="C45" s="34">
        <v>235091.7</v>
      </c>
      <c r="D45" s="23">
        <v>2</v>
      </c>
      <c r="E45" s="23">
        <v>2</v>
      </c>
      <c r="F45" s="23">
        <f>ROUND(Table1[[#This Row],[New position]]-Table1[[#This Row],[Old position]], 0)</f>
        <v>0</v>
      </c>
      <c r="G45" s="35">
        <v>0.2</v>
      </c>
      <c r="H45" s="27">
        <v>360600.05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54</v>
      </c>
      <c r="B46" s="23" t="s">
        <v>39</v>
      </c>
      <c r="C46" s="34">
        <v>16150.58</v>
      </c>
      <c r="D46" s="23">
        <v>22</v>
      </c>
      <c r="E46" s="23">
        <v>22</v>
      </c>
      <c r="F46" s="23">
        <f>ROUND(Table1[[#This Row],[New position]]-Table1[[#This Row],[Old position]], 0)</f>
        <v>0</v>
      </c>
      <c r="G46" s="35">
        <v>0.2</v>
      </c>
      <c r="H46" s="27">
        <v>360600.05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55</v>
      </c>
      <c r="B47" s="23" t="s">
        <v>39</v>
      </c>
      <c r="C47" s="34">
        <v>27100.02</v>
      </c>
      <c r="D47" s="23">
        <v>13</v>
      </c>
      <c r="E47" s="23">
        <v>13</v>
      </c>
      <c r="F47" s="23">
        <f>ROUND(Table1[[#This Row],[New position]]-Table1[[#This Row],[Old position]], 0)</f>
        <v>0</v>
      </c>
      <c r="G47" s="35">
        <v>0.2</v>
      </c>
      <c r="H47" s="27">
        <v>360600.05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56</v>
      </c>
      <c r="B48" s="23" t="s">
        <v>39</v>
      </c>
      <c r="C48" s="34">
        <v>69286.67</v>
      </c>
      <c r="D48" s="23">
        <v>5</v>
      </c>
      <c r="E48" s="23">
        <v>5</v>
      </c>
      <c r="F48" s="23">
        <f>ROUND(Table1[[#This Row],[New position]]-Table1[[#This Row],[Old position]], 0)</f>
        <v>0</v>
      </c>
      <c r="G48" s="35">
        <v>0.2</v>
      </c>
      <c r="H48" s="27">
        <v>360600.05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57</v>
      </c>
      <c r="B49" s="23" t="s">
        <v>39</v>
      </c>
      <c r="C49" s="34">
        <v>51661.86</v>
      </c>
      <c r="D49" s="23">
        <v>7</v>
      </c>
      <c r="E49" s="23">
        <v>7</v>
      </c>
      <c r="F49" s="23">
        <f>ROUND(Table1[[#This Row],[New position]]-Table1[[#This Row],[Old position]], 0)</f>
        <v>0</v>
      </c>
      <c r="G49" s="35">
        <v>0.2</v>
      </c>
      <c r="H49" s="27">
        <v>360600.05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58</v>
      </c>
      <c r="B50" s="23" t="s">
        <v>39</v>
      </c>
      <c r="C50" s="34">
        <v>109923.95</v>
      </c>
      <c r="D50" s="23">
        <v>3</v>
      </c>
      <c r="E50" s="23">
        <v>3</v>
      </c>
      <c r="F50" s="23">
        <f>ROUND(Table1[[#This Row],[New position]]-Table1[[#This Row],[Old position]], 0)</f>
        <v>0</v>
      </c>
      <c r="G50" s="35">
        <v>0.2</v>
      </c>
      <c r="H50" s="27">
        <v>360600.05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55"/>
      <c r="B51" s="55"/>
      <c r="C51" s="56"/>
      <c r="D51" s="57"/>
      <c r="E51" s="58"/>
      <c r="F51" s="53"/>
      <c r="G51" s="54"/>
      <c r="H51" s="27"/>
      <c r="I51" s="12"/>
      <c r="J51" s="19"/>
      <c r="K51" s="28"/>
      <c r="L51" s="9"/>
    </row>
    <row r="52" spans="1:24" x14ac:dyDescent="0.25">
      <c r="A52" s="55"/>
      <c r="B52" s="55"/>
      <c r="C52" s="56"/>
      <c r="D52" s="57"/>
      <c r="E52" s="58"/>
      <c r="F52" s="53"/>
      <c r="G52" s="54"/>
      <c r="H52" s="27"/>
      <c r="I52" s="12"/>
      <c r="J52" s="19"/>
      <c r="K52" s="28"/>
      <c r="L52" s="9"/>
    </row>
    <row r="53" spans="1:24" x14ac:dyDescent="0.25">
      <c r="A53" s="17"/>
      <c r="B53" s="17"/>
      <c r="C53" s="18"/>
      <c r="E53" s="17"/>
      <c r="G53" s="17"/>
      <c r="J53" s="19"/>
      <c r="K53" s="28"/>
      <c r="L53" s="9"/>
    </row>
    <row r="54" spans="1:24" x14ac:dyDescent="0.25">
      <c r="A54" s="17"/>
      <c r="B54" s="17"/>
      <c r="C54" s="18"/>
      <c r="E54" s="17"/>
      <c r="G54" s="17"/>
      <c r="J54" s="19"/>
      <c r="K54" s="28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2021-02-10T10:35:16Z</cp:lastPrinted>
  <dcterms:created xsi:type="dcterms:W3CDTF">2020-06-30T03:42:56Z</dcterms:created>
  <dcterms:modified xsi:type="dcterms:W3CDTF">2021-02-15T05:54:29Z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