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AC3D5555-2FB7-2147-8AAF-EDF99E8C0EFB}" xr6:coauthVersionLast="46" xr6:coauthVersionMax="46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4" i="1"/>
  <c r="K18" i="1"/>
  <c r="K23" i="1" s="1"/>
  <c r="K17" i="1"/>
  <c r="K22" i="1" l="1"/>
  <c r="K19" i="1"/>
  <c r="F28" i="1"/>
  <c r="C8" i="1" l="1"/>
  <c r="C3" i="1" s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<sst xmlns="http://schemas.openxmlformats.org/spreadsheetml/2006/main" count="102" uniqueCount="64">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</sst>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2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9" fontId="2" fillId="0" borderId="0" xfId="0" applyNumberFormat="1" applyFont="1" applyAlignment="1">
      <alignment vertical="center" wrapText="1"/>
    </xf>
    <xf numFmtId="172" fontId="0" fillId="0" borderId="0" xfId="5" applyNumberFormat="1" applyFont="1"/>
    <xf numFmtId="172" fontId="0" fillId="0" borderId="0" xfId="0" applyNumberForma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 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2" headerRowBorderDxfId="10" tableBorderDxfId="11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3" zoomScale="130" zoomScaleNormal="130" workbookViewId="0">
      <selection activeCell="K26" sqref="K26"/>
    </sheetView>
  </sheetViews>
  <sheetFormatPr baseColWidth="10" defaultColWidth="9.1640625" defaultRowHeight="15" x14ac:dyDescent="0.2"/>
  <cols>
    <col min="1" max="1" width="11.33203125" style="1" customWidth="1"/>
    <col min="2" max="2" width="12.5" style="1" customWidth="1"/>
    <col min="3" max="3" width="15.5" style="1" customWidth="1"/>
    <col min="4" max="4" width="11.6640625" customWidth="1"/>
    <col min="5" max="5" width="12.1640625" customWidth="1"/>
    <col min="7" max="7" width="11.1640625" style="1" customWidth="1"/>
    <col min="8" max="8" width="20.83203125" customWidth="1"/>
    <col min="9" max="9" width="22.1640625" customWidth="1"/>
    <col min="10" max="10" width="16.33203125" customWidth="1"/>
    <col min="11" max="11" width="13" style="29" customWidth="1"/>
    <col min="12" max="12" width="13.83203125" style="1" customWidth="1"/>
    <col min="13" max="13" width="10.5" style="1" bestFit="1" customWidth="1"/>
    <col min="14" max="14" width="18.5" style="1" customWidth="1"/>
    <col min="15" max="15" width="13.83203125" bestFit="1" customWidth="1"/>
    <col min="16" max="16" width="15" bestFit="1" customWidth="1"/>
    <col min="17" max="17" width="10.83203125"/>
    <col min="25" max="16384" width="9.1640625" style="1"/>
  </cols>
  <sheetData>
    <row r="1" spans="1:20" s="37" customFormat="1" x14ac:dyDescent="0.2">
      <c r="A1" s="60" t="s">
        <v>0</v>
      </c>
      <c r="B1" s="60"/>
      <c r="C1" s="36">
        <v>44246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">
      <c r="A2" s="60" t="s">
        <v>15</v>
      </c>
      <c r="B2" s="60"/>
      <c r="C2" s="41">
        <f>C8/C7</f>
        <v>5.0252684479552308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">
      <c r="A3" s="62" t="s">
        <v>16</v>
      </c>
      <c r="B3" s="62"/>
      <c r="C3" s="47">
        <f>(C8-SUM(H30:H40))/C7</f>
        <v>2.010093048892772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">
      <c r="A4" s="60" t="s">
        <v>13</v>
      </c>
      <c r="B4" s="60"/>
      <c r="C4" s="48">
        <v>28585187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">
      <c r="A5" s="60" t="s">
        <v>11</v>
      </c>
      <c r="B5" s="60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">
      <c r="A6" s="60" t="s">
        <v>12</v>
      </c>
      <c r="B6" s="60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">
      <c r="A7" s="60" t="s">
        <v>14</v>
      </c>
      <c r="B7" s="60"/>
      <c r="C7" s="48">
        <f>C4+C5-C6</f>
        <v>28585187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">
      <c r="A8" s="61" t="s">
        <v>10</v>
      </c>
      <c r="B8" s="61"/>
      <c r="C8" s="32">
        <f>SUM(Table1[Target allocation ($)])</f>
        <v>143648238.31000003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">
      <c r="A11" s="23" t="s">
        <v>17</v>
      </c>
      <c r="B11" s="23" t="s">
        <v>31</v>
      </c>
      <c r="C11" s="34">
        <v>48.81</v>
      </c>
      <c r="D11" s="23">
        <v>12442</v>
      </c>
      <c r="E11" s="23">
        <v>11330</v>
      </c>
      <c r="F11" s="23">
        <f>ROUND(Table1[[#This Row],[New position]]-Table1[[#This Row],[Old position]], 0)</f>
        <v>-1112</v>
      </c>
      <c r="G11" s="35">
        <v>0.38500000000000001</v>
      </c>
      <c r="H11" s="27">
        <v>553002.44999999995</v>
      </c>
      <c r="I11" s="30"/>
      <c r="K11"/>
      <c r="L11"/>
      <c r="M11"/>
      <c r="N11"/>
      <c r="O11" s="20"/>
      <c r="P11" s="20"/>
      <c r="Q11"/>
      <c r="R11"/>
      <c r="S11" s="16"/>
      <c r="T11"/>
    </row>
    <row r="12" spans="1:20" s="2" customFormat="1" x14ac:dyDescent="0.2">
      <c r="A12" s="23" t="s">
        <v>18</v>
      </c>
      <c r="B12" s="23" t="s">
        <v>31</v>
      </c>
      <c r="C12" s="34">
        <v>594.99</v>
      </c>
      <c r="D12" s="23">
        <v>1008</v>
      </c>
      <c r="E12" s="23">
        <v>929</v>
      </c>
      <c r="F12" s="23">
        <f>ROUND(Table1[[#This Row],[New position]]-Table1[[#This Row],[Old position]], 0)</f>
        <v>-79</v>
      </c>
      <c r="G12" s="35">
        <v>0.38500000000000001</v>
      </c>
      <c r="H12" s="27">
        <v>553002.44999999995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">
      <c r="A13" s="23" t="s">
        <v>19</v>
      </c>
      <c r="B13" s="23" t="s">
        <v>31</v>
      </c>
      <c r="C13" s="34">
        <v>75.88</v>
      </c>
      <c r="D13" s="23">
        <v>7867</v>
      </c>
      <c r="E13" s="23">
        <v>7288</v>
      </c>
      <c r="F13" s="23">
        <f>ROUND(Table1[[#This Row],[New position]]-Table1[[#This Row],[Old position]], 0)</f>
        <v>-579</v>
      </c>
      <c r="G13" s="35">
        <v>0.38500000000000001</v>
      </c>
      <c r="H13" s="27">
        <v>553002.44999999995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">
      <c r="A14" s="23" t="s">
        <v>20</v>
      </c>
      <c r="B14" s="23" t="s">
        <v>31</v>
      </c>
      <c r="C14" s="34">
        <v>300.25</v>
      </c>
      <c r="D14" s="23">
        <v>1937</v>
      </c>
      <c r="E14" s="23">
        <v>1842</v>
      </c>
      <c r="F14" s="23">
        <f>ROUND(Table1[[#This Row],[New position]]-Table1[[#This Row],[Old position]], 0)</f>
        <v>-95</v>
      </c>
      <c r="G14" s="35">
        <v>0.38500000000000001</v>
      </c>
      <c r="H14" s="27">
        <v>553002.44999999995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">
      <c r="A15" s="23" t="s">
        <v>21</v>
      </c>
      <c r="B15" s="23" t="s">
        <v>31</v>
      </c>
      <c r="C15" s="34">
        <v>141.63</v>
      </c>
      <c r="D15" s="23">
        <v>3982</v>
      </c>
      <c r="E15" s="23">
        <v>3905</v>
      </c>
      <c r="F15" s="23">
        <f>ROUND(Table1[[#This Row],[New position]]-Table1[[#This Row],[Old position]], 0)</f>
        <v>-77</v>
      </c>
      <c r="G15" s="35">
        <v>0.38500000000000001</v>
      </c>
      <c r="H15" s="27">
        <v>553002.44999999995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">
      <c r="A16" s="23" t="s">
        <v>24</v>
      </c>
      <c r="B16" s="23" t="s">
        <v>31</v>
      </c>
      <c r="C16" s="34">
        <v>522.24</v>
      </c>
      <c r="D16" s="23">
        <v>1140</v>
      </c>
      <c r="E16" s="23">
        <v>1059</v>
      </c>
      <c r="F16" s="23">
        <f>ROUND(Table1[[#This Row],[New position]]-Table1[[#This Row],[Old position]], 0)</f>
        <v>-81</v>
      </c>
      <c r="G16" s="35">
        <v>0.38500000000000001</v>
      </c>
      <c r="H16" s="27">
        <v>553002.44999999995</v>
      </c>
      <c r="I16" s="30"/>
      <c r="J16" s="63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">
      <c r="A17" s="23" t="s">
        <v>25</v>
      </c>
      <c r="B17" s="23" t="s">
        <v>31</v>
      </c>
      <c r="C17" s="34">
        <v>90.26</v>
      </c>
      <c r="D17" s="23">
        <v>6592</v>
      </c>
      <c r="E17" s="23">
        <v>6127</v>
      </c>
      <c r="F17" s="23">
        <f>ROUND(Table1[[#This Row],[New position]]-Table1[[#This Row],[Old position]], 0)</f>
        <v>-465</v>
      </c>
      <c r="G17" s="35">
        <v>0.38500000000000001</v>
      </c>
      <c r="H17" s="27">
        <v>553002.44999999995</v>
      </c>
      <c r="I17" s="30"/>
      <c r="J17" s="2"/>
      <c r="K17">
        <f>G11*15</f>
        <v>5.7750000000000004</v>
      </c>
      <c r="L17"/>
      <c r="M17"/>
      <c r="N17"/>
      <c r="O17" s="20"/>
      <c r="P17" s="20"/>
      <c r="Q17"/>
      <c r="R17"/>
      <c r="S17" s="16"/>
      <c r="T17"/>
    </row>
    <row r="18" spans="1:24" x14ac:dyDescent="0.2">
      <c r="A18" s="23" t="s">
        <v>26</v>
      </c>
      <c r="B18" s="23" t="s">
        <v>31</v>
      </c>
      <c r="C18" s="34">
        <v>149.5</v>
      </c>
      <c r="D18" s="23">
        <v>3995</v>
      </c>
      <c r="E18" s="23">
        <v>3699</v>
      </c>
      <c r="F18" s="23">
        <f>ROUND(Table1[[#This Row],[New position]]-Table1[[#This Row],[Old position]], 0)</f>
        <v>-296</v>
      </c>
      <c r="G18" s="35">
        <v>0.38500000000000001</v>
      </c>
      <c r="H18" s="27">
        <v>553002.44999999995</v>
      </c>
      <c r="I18" s="30"/>
      <c r="J18" s="2"/>
      <c r="K18" s="64">
        <f>SUM(G11:G28)</f>
        <v>33</v>
      </c>
      <c r="L18"/>
      <c r="M18"/>
      <c r="N18"/>
      <c r="O18" s="20"/>
      <c r="P18" s="20"/>
      <c r="U18" s="1"/>
      <c r="V18" s="1"/>
      <c r="W18" s="1"/>
      <c r="X18" s="1"/>
    </row>
    <row r="19" spans="1:24" x14ac:dyDescent="0.2">
      <c r="A19" s="23" t="s">
        <v>27</v>
      </c>
      <c r="B19" s="23" t="s">
        <v>31</v>
      </c>
      <c r="C19" s="34">
        <v>27.81</v>
      </c>
      <c r="D19" s="23">
        <v>21017</v>
      </c>
      <c r="E19" s="23">
        <v>19885</v>
      </c>
      <c r="F19" s="23">
        <f>ROUND(Table1[[#This Row],[New position]]-Table1[[#This Row],[Old position]], 0)</f>
        <v>-1132</v>
      </c>
      <c r="G19" s="35">
        <v>0.38500000000000001</v>
      </c>
      <c r="H19" s="27">
        <v>553002.44999999995</v>
      </c>
      <c r="I19" s="12"/>
      <c r="J19" s="2"/>
      <c r="K19" s="64">
        <f>K17/K18</f>
        <v>0.17500000000000002</v>
      </c>
      <c r="L19"/>
      <c r="M19"/>
      <c r="N19"/>
      <c r="U19" s="1"/>
      <c r="V19" s="1"/>
      <c r="W19" s="1"/>
      <c r="X19" s="1"/>
    </row>
    <row r="20" spans="1:24" x14ac:dyDescent="0.2">
      <c r="A20" s="23" t="s">
        <v>28</v>
      </c>
      <c r="B20" s="23" t="s">
        <v>31</v>
      </c>
      <c r="C20" s="34">
        <v>174.61</v>
      </c>
      <c r="D20" s="23">
        <v>3426</v>
      </c>
      <c r="E20" s="23">
        <v>3167</v>
      </c>
      <c r="F20" s="23">
        <f>ROUND(Table1[[#This Row],[New position]]-Table1[[#This Row],[Old position]], 0)</f>
        <v>-259</v>
      </c>
      <c r="G20" s="35">
        <v>0.38500000000000001</v>
      </c>
      <c r="H20" s="27">
        <v>553002.44999999995</v>
      </c>
      <c r="I20" s="12"/>
      <c r="J20" s="2"/>
      <c r="K20" s="64"/>
      <c r="L20"/>
      <c r="M20"/>
      <c r="N20"/>
      <c r="U20" s="1"/>
      <c r="V20" s="1"/>
      <c r="W20" s="1"/>
      <c r="X20" s="1"/>
    </row>
    <row r="21" spans="1:24" x14ac:dyDescent="0.2">
      <c r="A21" s="23" t="s">
        <v>32</v>
      </c>
      <c r="B21" s="23" t="s">
        <v>31</v>
      </c>
      <c r="C21" s="34">
        <v>166.33</v>
      </c>
      <c r="D21" s="23">
        <v>3587</v>
      </c>
      <c r="E21" s="23">
        <v>3325</v>
      </c>
      <c r="F21" s="23">
        <f>ROUND(Table1[[#This Row],[New position]]-Table1[[#This Row],[Old position]], 0)</f>
        <v>-262</v>
      </c>
      <c r="G21" s="35">
        <v>0.38500000000000001</v>
      </c>
      <c r="H21" s="27">
        <v>553002.44999999995</v>
      </c>
      <c r="I21" s="12"/>
      <c r="J21" s="2"/>
      <c r="K21" s="64"/>
      <c r="L21"/>
      <c r="M21"/>
      <c r="N21"/>
      <c r="U21" s="1"/>
      <c r="V21" s="1"/>
      <c r="W21" s="1"/>
      <c r="X21" s="1"/>
    </row>
    <row r="22" spans="1:24" x14ac:dyDescent="0.2">
      <c r="A22" s="23" t="s">
        <v>33</v>
      </c>
      <c r="B22" s="23" t="s">
        <v>31</v>
      </c>
      <c r="C22" s="34">
        <v>52.34</v>
      </c>
      <c r="D22" s="23">
        <v>11429</v>
      </c>
      <c r="E22" s="23">
        <v>10566</v>
      </c>
      <c r="F22" s="23">
        <f>ROUND(Table1[[#This Row],[New position]]-Table1[[#This Row],[Old position]], 0)</f>
        <v>-863</v>
      </c>
      <c r="G22" s="35">
        <v>0.38500000000000001</v>
      </c>
      <c r="H22" s="27">
        <v>553002.44999999995</v>
      </c>
      <c r="I22" s="12"/>
      <c r="J22" s="2"/>
      <c r="K22" s="64">
        <f>G26/K18</f>
        <v>0.67499999999999993</v>
      </c>
      <c r="L22"/>
      <c r="M22"/>
      <c r="N22"/>
      <c r="U22" s="1"/>
      <c r="V22" s="1"/>
      <c r="W22" s="1"/>
      <c r="X22" s="1"/>
    </row>
    <row r="23" spans="1:24" ht="15" customHeight="1" x14ac:dyDescent="0.2">
      <c r="A23" s="23" t="s">
        <v>34</v>
      </c>
      <c r="B23" s="23" t="s">
        <v>31</v>
      </c>
      <c r="C23" s="34">
        <v>191.41</v>
      </c>
      <c r="D23" s="23">
        <v>3122</v>
      </c>
      <c r="E23" s="23">
        <v>2889</v>
      </c>
      <c r="F23" s="23">
        <f>ROUND(Table1[[#This Row],[New position]]-Table1[[#This Row],[Old position]], 0)</f>
        <v>-233</v>
      </c>
      <c r="G23" s="35">
        <v>0.38500000000000001</v>
      </c>
      <c r="H23" s="27">
        <v>553002.44999999995</v>
      </c>
      <c r="I23" s="12"/>
      <c r="J23" s="2"/>
      <c r="K23" s="64">
        <f>G27/K18</f>
        <v>7.4999999999999997E-2</v>
      </c>
      <c r="L23"/>
      <c r="M23"/>
      <c r="N23"/>
      <c r="U23" s="1"/>
      <c r="V23" s="1"/>
      <c r="W23" s="1"/>
      <c r="X23" s="1"/>
    </row>
    <row r="24" spans="1:24" x14ac:dyDescent="0.2">
      <c r="A24" s="23" t="s">
        <v>35</v>
      </c>
      <c r="B24" s="23" t="s">
        <v>31</v>
      </c>
      <c r="C24" s="34">
        <v>21.86</v>
      </c>
      <c r="D24" s="23">
        <v>26769</v>
      </c>
      <c r="E24" s="23">
        <v>25297</v>
      </c>
      <c r="F24" s="23">
        <f>ROUND(Table1[[#This Row],[New position]]-Table1[[#This Row],[Old position]], 0)</f>
        <v>-1472</v>
      </c>
      <c r="G24" s="35">
        <v>0.38500000000000001</v>
      </c>
      <c r="H24" s="27">
        <v>553002.44999999995</v>
      </c>
      <c r="I24" s="12"/>
      <c r="J24" s="2"/>
      <c r="K24" s="64">
        <f>K23/K22</f>
        <v>0.11111111111111112</v>
      </c>
      <c r="L24"/>
      <c r="M24"/>
      <c r="N24"/>
      <c r="U24" s="1"/>
      <c r="V24" s="1"/>
      <c r="W24" s="1"/>
      <c r="X24" s="1"/>
    </row>
    <row r="25" spans="1:24" x14ac:dyDescent="0.2">
      <c r="A25" s="23" t="s">
        <v>36</v>
      </c>
      <c r="B25" s="23" t="s">
        <v>31</v>
      </c>
      <c r="C25" s="34">
        <v>50.13</v>
      </c>
      <c r="D25" s="23">
        <v>12343</v>
      </c>
      <c r="E25" s="23">
        <v>11031</v>
      </c>
      <c r="F25" s="23">
        <f>ROUND(Table1[[#This Row],[New position]]-Table1[[#This Row],[Old position]], 0)</f>
        <v>-1312</v>
      </c>
      <c r="G25" s="35">
        <v>0.38500000000000001</v>
      </c>
      <c r="H25" s="27">
        <v>553002.44999999995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">
      <c r="A26" s="23" t="s">
        <v>22</v>
      </c>
      <c r="B26" s="23" t="s">
        <v>31</v>
      </c>
      <c r="C26" s="34">
        <v>333.66</v>
      </c>
      <c r="D26" s="23">
        <v>105292</v>
      </c>
      <c r="E26" s="23">
        <v>95899</v>
      </c>
      <c r="F26" s="23">
        <f>ROUND(Table1[[#This Row],[New position]]-Table1[[#This Row],[Old position]], 0)</f>
        <v>-9393</v>
      </c>
      <c r="G26" s="35">
        <v>22.274999999999999</v>
      </c>
      <c r="H26" s="27">
        <v>31997800.960000001</v>
      </c>
      <c r="I26" s="12"/>
      <c r="J26" s="2"/>
      <c r="K26" s="65">
        <f>K22/75%</f>
        <v>0.89999999999999991</v>
      </c>
      <c r="L26"/>
      <c r="M26"/>
      <c r="N26"/>
      <c r="U26" s="1"/>
      <c r="V26" s="1"/>
      <c r="W26" s="1"/>
      <c r="X26" s="1"/>
    </row>
    <row r="27" spans="1:24" x14ac:dyDescent="0.2">
      <c r="A27" s="23" t="s">
        <v>37</v>
      </c>
      <c r="B27" s="23" t="s">
        <v>31</v>
      </c>
      <c r="C27" s="34">
        <v>151.15</v>
      </c>
      <c r="D27" s="23">
        <v>25801</v>
      </c>
      <c r="E27" s="23">
        <v>23522</v>
      </c>
      <c r="F27" s="23">
        <f>ROUND(Table1[[#This Row],[New position]]-Table1[[#This Row],[Old position]], 0)</f>
        <v>-2279</v>
      </c>
      <c r="G27" s="35">
        <v>2.4750000000000001</v>
      </c>
      <c r="H27" s="27">
        <v>3555314.08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">
      <c r="A28" s="23">
        <v>2823</v>
      </c>
      <c r="B28" s="23" t="s">
        <v>31</v>
      </c>
      <c r="C28" s="34">
        <v>2.96</v>
      </c>
      <c r="D28" s="23">
        <v>1321900</v>
      </c>
      <c r="E28" s="23">
        <v>1201200</v>
      </c>
      <c r="F28" s="23">
        <f>ROUND(Table1[[#This Row],[New position]]-Table1[[#This Row],[Old position]], 0)</f>
        <v>-120700</v>
      </c>
      <c r="G28" s="35">
        <v>2.4750000000000001</v>
      </c>
      <c r="H28" s="27">
        <v>3555314.08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">
      <c r="A29" s="23" t="s">
        <v>8</v>
      </c>
      <c r="B29" s="23" t="s">
        <v>31</v>
      </c>
      <c r="C29" s="34">
        <v>16.87</v>
      </c>
      <c r="D29" s="23">
        <v>461264</v>
      </c>
      <c r="E29" s="23">
        <v>425752</v>
      </c>
      <c r="F29" s="23">
        <f>ROUND(Table1[[#This Row],[New position]]-Table1[[#This Row],[Old position]], 0)</f>
        <v>-35512</v>
      </c>
      <c r="G29" s="35">
        <v>5</v>
      </c>
      <c r="H29" s="27">
        <v>7182442.7199999997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">
      <c r="A30" s="23" t="s">
        <v>23</v>
      </c>
      <c r="B30" s="23" t="s">
        <v>31</v>
      </c>
      <c r="C30" s="34">
        <v>60.94</v>
      </c>
      <c r="D30" s="23">
        <v>144885</v>
      </c>
      <c r="E30" s="23">
        <v>132596</v>
      </c>
      <c r="F30" s="23">
        <f>ROUND(Table1[[#This Row],[New position]]-Table1[[#This Row],[Old position]], 0)</f>
        <v>-12289</v>
      </c>
      <c r="G30" s="35">
        <v>5.625</v>
      </c>
      <c r="H30" s="27">
        <v>8080400.6299999999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">
      <c r="A31" s="23" t="s">
        <v>38</v>
      </c>
      <c r="B31" s="23" t="s">
        <v>39</v>
      </c>
      <c r="C31" s="34">
        <v>151187.97</v>
      </c>
      <c r="D31" s="23">
        <v>58</v>
      </c>
      <c r="E31" s="23">
        <v>53</v>
      </c>
      <c r="F31" s="23">
        <f>ROUND(Table1[[#This Row],[New position]]-Table1[[#This Row],[Old position]], 0)</f>
        <v>-5</v>
      </c>
      <c r="G31" s="35">
        <v>5.625</v>
      </c>
      <c r="H31" s="27">
        <v>8080400.6299999999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">
      <c r="A32" s="23" t="s">
        <v>40</v>
      </c>
      <c r="B32" s="23" t="s">
        <v>39</v>
      </c>
      <c r="C32" s="34">
        <v>195411.98</v>
      </c>
      <c r="D32" s="23">
        <v>45</v>
      </c>
      <c r="E32" s="23">
        <v>41</v>
      </c>
      <c r="F32" s="23">
        <f>ROUND(Table1[[#This Row],[New position]]-Table1[[#This Row],[Old position]], 0)</f>
        <v>-4</v>
      </c>
      <c r="G32" s="35">
        <v>5.625</v>
      </c>
      <c r="H32" s="27">
        <v>8080400.6299999999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">
      <c r="A33" s="23" t="s">
        <v>41</v>
      </c>
      <c r="B33" s="23" t="s">
        <v>39</v>
      </c>
      <c r="C33" s="34">
        <v>164101.35</v>
      </c>
      <c r="D33" s="23">
        <v>54</v>
      </c>
      <c r="E33" s="23">
        <v>49</v>
      </c>
      <c r="F33" s="23">
        <f>ROUND(Table1[[#This Row],[New position]]-Table1[[#This Row],[Old position]], 0)</f>
        <v>-5</v>
      </c>
      <c r="G33" s="35">
        <v>5.625</v>
      </c>
      <c r="H33" s="27">
        <v>8080400.6299999999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">
      <c r="A34" s="23" t="s">
        <v>42</v>
      </c>
      <c r="B34" s="23" t="s">
        <v>39</v>
      </c>
      <c r="C34" s="34">
        <v>125429.69</v>
      </c>
      <c r="D34" s="23">
        <v>70</v>
      </c>
      <c r="E34" s="23">
        <v>64</v>
      </c>
      <c r="F34" s="23">
        <f>ROUND(Table1[[#This Row],[New position]]-Table1[[#This Row],[Old position]], 0)</f>
        <v>-6</v>
      </c>
      <c r="G34" s="35">
        <v>5.625</v>
      </c>
      <c r="H34" s="27">
        <v>8080400.6299999999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">
      <c r="A35" s="23" t="s">
        <v>43</v>
      </c>
      <c r="B35" s="23" t="s">
        <v>39</v>
      </c>
      <c r="C35" s="34">
        <v>135734.39999999999</v>
      </c>
      <c r="D35" s="23">
        <v>65</v>
      </c>
      <c r="E35" s="23">
        <v>60</v>
      </c>
      <c r="F35" s="23">
        <f>ROUND(Table1[[#This Row],[New position]]-Table1[[#This Row],[Old position]], 0)</f>
        <v>-5</v>
      </c>
      <c r="G35" s="35">
        <v>5.625</v>
      </c>
      <c r="H35" s="27">
        <v>8080400.6299999999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">
      <c r="A36" s="23" t="s">
        <v>44</v>
      </c>
      <c r="B36" s="23" t="s">
        <v>39</v>
      </c>
      <c r="C36" s="34">
        <v>221007.17</v>
      </c>
      <c r="D36" s="23">
        <v>40</v>
      </c>
      <c r="E36" s="23">
        <v>37</v>
      </c>
      <c r="F36" s="23">
        <f>ROUND(Table1[[#This Row],[New position]]-Table1[[#This Row],[Old position]], 0)</f>
        <v>-3</v>
      </c>
      <c r="G36" s="35">
        <v>5.625</v>
      </c>
      <c r="H36" s="27">
        <v>8080400.6299999999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">
      <c r="A37" s="23" t="s">
        <v>45</v>
      </c>
      <c r="B37" s="23" t="s">
        <v>39</v>
      </c>
      <c r="C37" s="34">
        <v>113057.31</v>
      </c>
      <c r="D37" s="23">
        <v>77</v>
      </c>
      <c r="E37" s="23">
        <v>71</v>
      </c>
      <c r="F37" s="23">
        <f>ROUND(Table1[[#This Row],[New position]]-Table1[[#This Row],[Old position]], 0)</f>
        <v>-6</v>
      </c>
      <c r="G37" s="35">
        <v>5.625</v>
      </c>
      <c r="H37" s="27">
        <v>8080400.6299999999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">
      <c r="A38" s="23" t="s">
        <v>46</v>
      </c>
      <c r="B38" s="23" t="s">
        <v>39</v>
      </c>
      <c r="C38" s="34">
        <v>137183.07999999999</v>
      </c>
      <c r="D38" s="23">
        <v>65</v>
      </c>
      <c r="E38" s="23">
        <v>59</v>
      </c>
      <c r="F38" s="23">
        <f>ROUND(Table1[[#This Row],[New position]]-Table1[[#This Row],[Old position]], 0)</f>
        <v>-6</v>
      </c>
      <c r="G38" s="35">
        <v>5.625</v>
      </c>
      <c r="H38" s="27">
        <v>8080400.6299999999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">
      <c r="A39" s="23" t="s">
        <v>47</v>
      </c>
      <c r="B39" s="23" t="s">
        <v>39</v>
      </c>
      <c r="C39" s="34">
        <v>183371.44</v>
      </c>
      <c r="D39" s="23">
        <v>48</v>
      </c>
      <c r="E39" s="23">
        <v>44</v>
      </c>
      <c r="F39" s="23">
        <f>ROUND(Table1[[#This Row],[New position]]-Table1[[#This Row],[Old position]], 0)</f>
        <v>-4</v>
      </c>
      <c r="G39" s="35">
        <v>5.625</v>
      </c>
      <c r="H39" s="27">
        <v>8080400.6299999999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">
      <c r="A40" s="23" t="s">
        <v>48</v>
      </c>
      <c r="B40" s="23" t="s">
        <v>39</v>
      </c>
      <c r="C40" s="34">
        <v>255417.09</v>
      </c>
      <c r="D40" s="23">
        <v>23</v>
      </c>
      <c r="E40" s="23">
        <v>21</v>
      </c>
      <c r="F40" s="23">
        <f>ROUND(Table1[[#This Row],[New position]]-Table1[[#This Row],[Old position]], 0)</f>
        <v>-2</v>
      </c>
      <c r="G40" s="35">
        <v>3.7490000000000001</v>
      </c>
      <c r="H40" s="27">
        <v>5385346.3200000003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">
      <c r="A41" s="23" t="s">
        <v>49</v>
      </c>
      <c r="B41" s="23" t="s">
        <v>39</v>
      </c>
      <c r="C41" s="34">
        <v>32132.6</v>
      </c>
      <c r="D41" s="23">
        <v>10</v>
      </c>
      <c r="E41" s="23">
        <v>9</v>
      </c>
      <c r="F41" s="23">
        <f>ROUND(Table1[[#This Row],[New position]]-Table1[[#This Row],[Old position]], 0)</f>
        <v>-1</v>
      </c>
      <c r="G41" s="35">
        <v>0.2</v>
      </c>
      <c r="H41" s="27">
        <v>287297.71000000002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">
      <c r="A42" s="23" t="s">
        <v>50</v>
      </c>
      <c r="B42" s="23" t="s">
        <v>39</v>
      </c>
      <c r="C42" s="34">
        <v>99518.67</v>
      </c>
      <c r="D42" s="23">
        <v>3</v>
      </c>
      <c r="E42" s="23">
        <v>3</v>
      </c>
      <c r="F42" s="23">
        <f>ROUND(Table1[[#This Row],[New position]]-Table1[[#This Row],[Old position]], 0)</f>
        <v>0</v>
      </c>
      <c r="G42" s="35">
        <v>0.2</v>
      </c>
      <c r="H42" s="27">
        <v>287297.71000000002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">
      <c r="A43" s="23" t="s">
        <v>51</v>
      </c>
      <c r="B43" s="23" t="s">
        <v>39</v>
      </c>
      <c r="C43" s="34">
        <v>8525</v>
      </c>
      <c r="D43" s="23">
        <v>38</v>
      </c>
      <c r="E43" s="23">
        <v>34</v>
      </c>
      <c r="F43" s="23">
        <f>ROUND(Table1[[#This Row],[New position]]-Table1[[#This Row],[Old position]], 0)</f>
        <v>-4</v>
      </c>
      <c r="G43" s="35">
        <v>0.2</v>
      </c>
      <c r="H43" s="27">
        <v>287297.71000000002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">
      <c r="A44" s="23" t="s">
        <v>52</v>
      </c>
      <c r="B44" s="23" t="s">
        <v>39</v>
      </c>
      <c r="C44" s="34">
        <v>69318.8</v>
      </c>
      <c r="D44" s="23">
        <v>5</v>
      </c>
      <c r="E44" s="23">
        <v>4</v>
      </c>
      <c r="F44" s="23">
        <f>ROUND(Table1[[#This Row],[New position]]-Table1[[#This Row],[Old position]], 0)</f>
        <v>-1</v>
      </c>
      <c r="G44" s="35">
        <v>0.2</v>
      </c>
      <c r="H44" s="27">
        <v>287297.71000000002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">
      <c r="A45" s="23" t="s">
        <v>53</v>
      </c>
      <c r="B45" s="23" t="s">
        <v>39</v>
      </c>
      <c r="C45" s="34">
        <v>233541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5">
        <v>0.2</v>
      </c>
      <c r="H45" s="27">
        <v>287297.71000000002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">
      <c r="A46" s="23" t="s">
        <v>54</v>
      </c>
      <c r="B46" s="23" t="s">
        <v>39</v>
      </c>
      <c r="C46" s="34">
        <v>16533</v>
      </c>
      <c r="D46" s="23">
        <v>19</v>
      </c>
      <c r="E46" s="23">
        <v>17</v>
      </c>
      <c r="F46" s="23">
        <f>ROUND(Table1[[#This Row],[New position]]-Table1[[#This Row],[Old position]], 0)</f>
        <v>-2</v>
      </c>
      <c r="G46" s="35">
        <v>0.2</v>
      </c>
      <c r="H46" s="27">
        <v>287297.71000000002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">
      <c r="A47" s="23" t="s">
        <v>55</v>
      </c>
      <c r="B47" s="23" t="s">
        <v>39</v>
      </c>
      <c r="C47" s="34">
        <v>27512.55</v>
      </c>
      <c r="D47" s="23">
        <v>11</v>
      </c>
      <c r="E47" s="23">
        <v>10</v>
      </c>
      <c r="F47" s="23">
        <f>ROUND(Table1[[#This Row],[New position]]-Table1[[#This Row],[Old position]], 0)</f>
        <v>-1</v>
      </c>
      <c r="G47" s="35">
        <v>0.2</v>
      </c>
      <c r="H47" s="27">
        <v>287297.71000000002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">
      <c r="A48" s="23" t="s">
        <v>56</v>
      </c>
      <c r="B48" s="23" t="s">
        <v>39</v>
      </c>
      <c r="C48" s="34">
        <v>75709.25</v>
      </c>
      <c r="D48" s="23">
        <v>4</v>
      </c>
      <c r="E48" s="23">
        <v>4</v>
      </c>
      <c r="F48" s="23">
        <f>ROUND(Table1[[#This Row],[New position]]-Table1[[#This Row],[Old position]], 0)</f>
        <v>0</v>
      </c>
      <c r="G48" s="35">
        <v>0.2</v>
      </c>
      <c r="H48" s="27">
        <v>287297.71000000002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">
      <c r="A49" s="23" t="s">
        <v>57</v>
      </c>
      <c r="B49" s="23" t="s">
        <v>39</v>
      </c>
      <c r="C49" s="34">
        <v>53572.17</v>
      </c>
      <c r="D49" s="23">
        <v>6</v>
      </c>
      <c r="E49" s="23">
        <v>5</v>
      </c>
      <c r="F49" s="23">
        <f>ROUND(Table1[[#This Row],[New position]]-Table1[[#This Row],[Old position]], 0)</f>
        <v>-1</v>
      </c>
      <c r="G49" s="35">
        <v>0.2</v>
      </c>
      <c r="H49" s="27">
        <v>287297.71000000002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">
      <c r="A50" s="23" t="s">
        <v>58</v>
      </c>
      <c r="B50" s="23" t="s">
        <v>39</v>
      </c>
      <c r="C50" s="34">
        <v>116958.33</v>
      </c>
      <c r="D50" s="23">
        <v>3</v>
      </c>
      <c r="E50" s="23">
        <v>2</v>
      </c>
      <c r="F50" s="23">
        <f>ROUND(Table1[[#This Row],[New position]]-Table1[[#This Row],[Old position]], 0)</f>
        <v>-1</v>
      </c>
      <c r="G50" s="35">
        <v>0.2</v>
      </c>
      <c r="H50" s="27">
        <v>287297.71000000002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">
      <c r="A53" s="17"/>
      <c r="B53" s="17"/>
      <c r="C53" s="18"/>
      <c r="E53" s="17"/>
      <c r="G53" s="17"/>
      <c r="J53" s="19"/>
      <c r="K53" s="28"/>
      <c r="L53" s="9"/>
    </row>
    <row r="54" spans="1:24" x14ac:dyDescent="0.2">
      <c r="A54" s="17"/>
      <c r="B54" s="17"/>
      <c r="C54" s="18"/>
      <c r="E54" s="17"/>
      <c r="G54" s="17"/>
      <c r="J54" s="19"/>
      <c r="K54" s="28"/>
      <c r="L54" s="9"/>
    </row>
    <row r="55" spans="1:24" x14ac:dyDescent="0.2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">
      <c r="H59" s="1"/>
    </row>
    <row r="60" spans="1:24" x14ac:dyDescent="0.2">
      <c r="A60" s="10"/>
    </row>
    <row r="61" spans="1:24" x14ac:dyDescent="0.2">
      <c r="A61" s="10"/>
    </row>
    <row r="63" spans="1:24" x14ac:dyDescent="0.2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2021-02-10T10:35:16Z</cp:lastPrinted>
  <dcterms:created xsi:type="dcterms:W3CDTF">2020-06-30T03:42:56Z</dcterms:created>
  <dcterms:modified xsi:type="dcterms:W3CDTF">2021-02-21T04:09:26Z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