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oldenhorsefm_onmicrosoft_com/Documents/GHFM_Macro/Investment_Thesis/02-2021/"/>
    </mc:Choice>
  </mc:AlternateContent>
  <xr:revisionPtr revIDLastSave="2" documentId="13_ncr:1_{93B01DD3-E13F-BF48-B0F1-108A94578D83}" xr6:coauthVersionLast="47" xr6:coauthVersionMax="47" xr10:uidLastSave="{8F81E2ED-8560-403B-9321-C5C4CC900E95}"/>
  <bookViews>
    <workbookView xWindow="-28920" yWindow="-120" windowWidth="29040" windowHeight="15840" xr2:uid="{00000000-000D-0000-FFFF-FFFF0000000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C8" i="1" l="1"/>
  <c r="C7" i="1" l="1"/>
  <c r="C3" i="1" s="1"/>
  <c r="C2" i="1" l="1"/>
</calcChain>
</file>

<file path=xl/sharedStrings.xml><?xml version="1.0" encoding="utf-8"?>
<sst xmlns="http://schemas.openxmlformats.org/spreadsheetml/2006/main" count="102" uniqueCount="64">
  <si>
    <t>Date</t>
  </si>
  <si>
    <t>Comments</t>
  </si>
  <si>
    <t>Recommended by:</t>
  </si>
  <si>
    <t>Lim Nengli</t>
  </si>
  <si>
    <t>Li Xiaoman</t>
  </si>
  <si>
    <t>Approved by:</t>
  </si>
  <si>
    <t>Lawrence Chen</t>
  </si>
  <si>
    <t>Checked by:</t>
  </si>
  <si>
    <t>IAU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</si>
  <si>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</si>
  <si>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</si>
  <si>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</si>
  <si>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</si>
  <si>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</si>
  <si>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</si>
  <si>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</si>
  <si>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</si>
  <si>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LB</t>
  </si>
  <si>
    <t>ALGN</t>
  </si>
  <si>
    <t>PWR</t>
  </si>
  <si>
    <t>DE</t>
  </si>
  <si>
    <t>ALB</t>
  </si>
  <si>
    <t>QQQ</t>
  </si>
  <si>
    <t>IGIB</t>
  </si>
  <si>
    <t>SIVB</t>
  </si>
  <si>
    <t>DFS</t>
  </si>
  <si>
    <t>TT</t>
  </si>
  <si>
    <t>AES</t>
  </si>
  <si>
    <t>HCA</t>
  </si>
  <si>
    <t>Symbol</t>
  </si>
  <si>
    <t>SecType</t>
  </si>
  <si>
    <t>STK</t>
  </si>
  <si>
    <t>MHK</t>
  </si>
  <si>
    <t>GM</t>
  </si>
  <si>
    <t>TGT</t>
  </si>
  <si>
    <t>IVZ</t>
  </si>
  <si>
    <t>DISCA</t>
  </si>
  <si>
    <t>ARKK</t>
  </si>
  <si>
    <t>TN</t>
  </si>
  <si>
    <t>FUT</t>
  </si>
  <si>
    <t>UB</t>
  </si>
  <si>
    <t>ZB</t>
  </si>
  <si>
    <t>ZF</t>
  </si>
  <si>
    <t>ZN</t>
  </si>
  <si>
    <t>ZT</t>
  </si>
  <si>
    <t>CGB</t>
  </si>
  <si>
    <t>BTS</t>
  </si>
  <si>
    <t>BTP</t>
  </si>
  <si>
    <t>GBX</t>
  </si>
  <si>
    <t>KE</t>
  </si>
  <si>
    <t>HG</t>
  </si>
  <si>
    <t>TSR20</t>
  </si>
  <si>
    <t>ZS</t>
  </si>
  <si>
    <t>PA</t>
  </si>
  <si>
    <t>SCI</t>
  </si>
  <si>
    <t>ZC</t>
  </si>
  <si>
    <t>RB</t>
  </si>
  <si>
    <t>AH</t>
  </si>
  <si>
    <t>NI</t>
  </si>
  <si>
    <t>Last_Price</t>
  </si>
  <si>
    <t>Old position</t>
  </si>
  <si>
    <t>New position</t>
  </si>
  <si>
    <t>Weights (%)</t>
  </si>
  <si>
    <t>Target allocation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</si>
</sst>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$&quot;#,##0"/>
    <numFmt numFmtId="168" formatCode="&quot; $&quot;* #,##0.00\ ;&quot; $&quot;* \(#,##0.00\);&quot; $&quot;* \-#\ ;@\ "/>
    <numFmt numFmtId="169" formatCode="0.000"/>
    <numFmt numFmtId="170" formatCode="_(&quot;$&quot;* #,##0.0000_);_(&quot;$&quot;* \(#,##0.0000\);_(&quot;$&quot;* &quot;-&quot;??_);_(@_)"/>
    <numFmt numFmtId="171" formatCode="0.0%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8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0" fillId="0" borderId="0" xfId="0" applyNumberFormat="1"/>
    <xf numFmtId="0" fontId="2" fillId="2" borderId="0" xfId="0" applyFont="1" applyFill="1" applyBorder="1" applyAlignment="1">
      <alignment vertical="center" wrapText="1"/>
    </xf>
    <xf numFmtId="1" fontId="2" fillId="2" borderId="0" xfId="0" applyNumberFormat="1" applyFont="1" applyFill="1" applyBorder="1" applyAlignment="1">
      <alignment vertical="center" wrapText="1"/>
    </xf>
    <xf numFmtId="167" fontId="2" fillId="2" borderId="0" xfId="0" applyNumberFormat="1" applyFont="1" applyFill="1" applyBorder="1" applyAlignment="1">
      <alignment vertical="center" wrapText="1"/>
    </xf>
    <xf numFmtId="10" fontId="0" fillId="0" borderId="0" xfId="0" applyNumberFormat="1"/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0" borderId="0" xfId="1" applyNumberFormat="1" applyFont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44" fontId="2" fillId="2" borderId="0" xfId="1" applyNumberFormat="1" applyFont="1" applyFill="1" applyBorder="1" applyAlignment="1">
      <alignment vertical="center" wrapText="1"/>
    </xf>
    <xf numFmtId="44" fontId="0" fillId="0" borderId="0" xfId="1" applyNumberFormat="1" applyFont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0" fontId="0" fillId="2" borderId="1" xfId="1" applyNumberFormat="1" applyFont="1" applyFill="1" applyBorder="1"/>
    <xf numFmtId="169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0" fontId="0" fillId="0" borderId="0" xfId="0" applyAlignment="1">
      <alignment vertical="center"/>
    </xf>
    <xf numFmtId="169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2" fontId="1" fillId="0" borderId="1" xfId="0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70" fontId="2" fillId="0" borderId="0" xfId="1" applyNumberFormat="1" applyFont="1" applyAlignment="1">
      <alignment vertical="center"/>
    </xf>
    <xf numFmtId="10" fontId="2" fillId="0" borderId="0" xfId="5" applyNumberFormat="1" applyFont="1" applyBorder="1" applyAlignment="1">
      <alignment vertical="center"/>
    </xf>
    <xf numFmtId="10" fontId="0" fillId="0" borderId="0" xfId="5" applyNumberFormat="1" applyFont="1" applyAlignment="1">
      <alignment vertical="center"/>
    </xf>
    <xf numFmtId="0" fontId="0" fillId="2" borderId="1" xfId="0" applyNumberFormat="1" applyFont="1" applyFill="1" applyBorder="1"/>
    <xf numFmtId="169" fontId="2" fillId="2" borderId="1" xfId="0" applyNumberFormat="1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vertical="center" wrapText="1"/>
    </xf>
    <xf numFmtId="166" fontId="11" fillId="2" borderId="1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10" fontId="0" fillId="0" borderId="0" xfId="5" applyNumberFormat="1" applyFont="1"/>
    <xf numFmtId="169" fontId="2" fillId="0" borderId="0" xfId="0" applyNumberFormat="1" applyFont="1" applyAlignment="1">
      <alignment vertical="center" wrapText="1"/>
    </xf>
    <xf numFmtId="171" fontId="0" fillId="0" borderId="0" xfId="5" applyNumberFormat="1" applyFont="1"/>
    <xf numFmtId="171" fontId="0" fillId="0" borderId="0" xfId="0" applyNumberFormat="1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4" fontId="0" fillId="0" borderId="0" xfId="0" applyNumberFormat="1"/>
  </cellXfs>
  <cellStyles count="6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Percent" xfId="5" builtinId="5"/>
    <cellStyle name="Percent 2" xfId="4" xr:uid="{00000000-0005-0000-0000-000004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9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0" formatCode="General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charset val="1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438979</xdr:colOff>
      <xdr:row>2</xdr:row>
      <xdr:rowOff>57978</xdr:rowOff>
    </xdr:from>
    <xdr:to>
      <xdr:col>8</xdr:col>
      <xdr:colOff>1175026</xdr:colOff>
      <xdr:row>4</xdr:row>
      <xdr:rowOff>126986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9457" y="438978"/>
          <a:ext cx="2872960" cy="60580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2" totalsRowShown="0" headerRowDxfId="13" dataDxfId="11" headerRowBorderDxfId="12" tableBorderDxfId="10" totalsRowBorderDxfId="9">
  <autoFilter ref="A10:I52" xr:uid="{00000000-0009-0000-0100-000001000000}"/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B71A500A-1E93-4CA7-AEFF-CDE1080F9B74}" name="Target allocation ($)" dataDxfId="1" dataCellStyle="Currency"/>
    <tableColumn id="8" xr3:uid="{30B217D8-A1AD-40B7-8138-C83DCCB28767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"/>
  <sheetViews>
    <sheetView tabSelected="1" topLeftCell="A23" zoomScale="130" zoomScaleNormal="130" workbookViewId="0">
      <selection activeCell="N35" sqref="N35"/>
    </sheetView>
  </sheetViews>
  <sheetFormatPr defaultColWidth="9.140625" defaultRowHeight="15" x14ac:dyDescent="0.25"/>
  <cols>
    <col min="1" max="1" width="11.28515625" style="1" customWidth="1"/>
    <col min="2" max="2" width="12.42578125" style="1" customWidth="1"/>
    <col min="3" max="3" width="15.42578125" style="1" customWidth="1"/>
    <col min="4" max="4" width="11.7109375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28515625" customWidth="1"/>
    <col min="11" max="11" width="13" style="29" customWidth="1"/>
    <col min="12" max="12" width="13.85546875" style="1" customWidth="1"/>
    <col min="13" max="13" width="10.42578125" style="1" bestFit="1" customWidth="1"/>
    <col min="14" max="14" width="18.42578125" style="1" customWidth="1"/>
    <col min="15" max="15" width="13.85546875" bestFit="1" customWidth="1"/>
    <col min="16" max="16" width="15" bestFit="1" customWidth="1"/>
    <col min="17" max="17" width="10.85546875"/>
    <col min="25" max="16384" width="9.140625" style="1"/>
  </cols>
  <sheetData>
    <row r="1" spans="1:20" s="37" customFormat="1" x14ac:dyDescent="0.25">
      <c r="A1" s="63" t="s">
        <v>0</v>
      </c>
      <c r="B1" s="63"/>
      <c r="C1" s="36">
        <v>44253</v>
      </c>
      <c r="E1" s="38"/>
      <c r="F1" s="38"/>
      <c r="H1" s="39"/>
      <c r="K1" s="40"/>
      <c r="L1" s="40"/>
      <c r="M1" s="40"/>
      <c r="N1" s="40"/>
      <c r="O1" s="40"/>
      <c r="P1" s="40"/>
      <c r="Q1" s="40"/>
      <c r="R1" s="40"/>
      <c r="S1" s="40"/>
      <c r="T1" s="40"/>
    </row>
    <row r="2" spans="1:20" s="37" customFormat="1" x14ac:dyDescent="0.25">
      <c r="A2" s="63" t="s">
        <v>15</v>
      </c>
      <c r="B2" s="63"/>
      <c r="C2" s="41">
        <f>C8/C7</f>
        <v>2.5417597678230326</v>
      </c>
      <c r="D2" s="42"/>
      <c r="E2" s="43"/>
      <c r="F2" s="44"/>
      <c r="H2" s="45"/>
      <c r="K2" s="46"/>
      <c r="L2" s="40"/>
      <c r="M2" s="40"/>
      <c r="N2" s="40"/>
      <c r="O2" s="40"/>
      <c r="P2" s="46"/>
      <c r="Q2" s="40"/>
      <c r="R2" s="40"/>
      <c r="S2" s="46"/>
      <c r="T2" s="40"/>
    </row>
    <row r="3" spans="1:20" s="37" customFormat="1" ht="27" customHeight="1" x14ac:dyDescent="0.25">
      <c r="A3" s="65" t="s">
        <v>16</v>
      </c>
      <c r="B3" s="65"/>
      <c r="C3" s="47">
        <f>(C8-SUM(H30:H40))/C7</f>
        <v>1.0166965783800546</v>
      </c>
      <c r="D3" s="42"/>
      <c r="E3" s="43"/>
      <c r="F3" s="44"/>
      <c r="H3" s="45"/>
      <c r="K3" s="40"/>
      <c r="L3" s="40"/>
      <c r="M3" s="40"/>
      <c r="N3" s="40"/>
      <c r="O3" s="40"/>
      <c r="P3" s="46"/>
      <c r="Q3" s="40"/>
      <c r="R3" s="40"/>
      <c r="S3" s="40"/>
      <c r="T3" s="40"/>
    </row>
    <row r="4" spans="1:20" s="37" customFormat="1" x14ac:dyDescent="0.25">
      <c r="A4" s="63" t="s">
        <v>13</v>
      </c>
      <c r="B4" s="63"/>
      <c r="C4" s="48">
        <v>25655947</v>
      </c>
      <c r="D4" s="42"/>
      <c r="E4" s="49"/>
      <c r="F4" s="49"/>
      <c r="H4" s="45"/>
      <c r="K4" s="46"/>
      <c r="L4" s="40"/>
      <c r="M4" s="40"/>
      <c r="N4" s="40"/>
      <c r="O4" s="40"/>
      <c r="P4" s="46"/>
      <c r="Q4" s="40"/>
      <c r="R4" s="40"/>
      <c r="S4" s="46"/>
      <c r="T4" s="40"/>
    </row>
    <row r="5" spans="1:20" s="37" customFormat="1" x14ac:dyDescent="0.25">
      <c r="A5" s="63" t="s">
        <v>11</v>
      </c>
      <c r="B5" s="63"/>
      <c r="C5" s="48">
        <v>0</v>
      </c>
      <c r="D5" s="42"/>
      <c r="E5" s="49"/>
      <c r="F5" s="49"/>
      <c r="H5" s="45"/>
      <c r="K5" s="46"/>
      <c r="L5" s="40"/>
      <c r="M5" s="40"/>
      <c r="N5" s="40"/>
      <c r="O5" s="46"/>
      <c r="P5" s="46"/>
      <c r="Q5" s="40"/>
      <c r="R5" s="40"/>
      <c r="S5" s="46"/>
      <c r="T5" s="40"/>
    </row>
    <row r="6" spans="1:20" s="37" customFormat="1" x14ac:dyDescent="0.25">
      <c r="A6" s="63" t="s">
        <v>12</v>
      </c>
      <c r="B6" s="63"/>
      <c r="C6" s="48">
        <v>0</v>
      </c>
      <c r="D6" s="42"/>
      <c r="E6" s="49"/>
      <c r="F6" s="49"/>
      <c r="H6" s="45"/>
      <c r="K6" s="52"/>
      <c r="L6" s="40"/>
      <c r="M6" s="40"/>
      <c r="N6" s="40"/>
      <c r="O6" s="46"/>
      <c r="P6" s="46"/>
      <c r="Q6" s="40"/>
      <c r="R6" s="40"/>
      <c r="S6" s="46"/>
      <c r="T6" s="40"/>
    </row>
    <row r="7" spans="1:20" s="37" customFormat="1" x14ac:dyDescent="0.25">
      <c r="A7" s="63" t="s">
        <v>14</v>
      </c>
      <c r="B7" s="63"/>
      <c r="C7" s="48">
        <f>C4+C5-C6</f>
        <v>25655947</v>
      </c>
      <c r="D7" s="42"/>
      <c r="E7" s="49"/>
      <c r="F7" s="49"/>
      <c r="H7" s="51"/>
      <c r="L7" s="40"/>
      <c r="M7" s="40"/>
      <c r="N7" s="40"/>
      <c r="O7" s="40"/>
      <c r="P7" s="46"/>
      <c r="Q7" s="40"/>
      <c r="R7" s="40"/>
      <c r="S7" s="40"/>
      <c r="T7" s="40"/>
    </row>
    <row r="8" spans="1:20" s="37" customFormat="1" ht="26.25" customHeight="1" x14ac:dyDescent="0.25">
      <c r="A8" s="64" t="s">
        <v>10</v>
      </c>
      <c r="B8" s="64"/>
      <c r="C8" s="32">
        <f>SUM(Table1[Target allocation ($)])</f>
        <v>65211253.89000003</v>
      </c>
      <c r="D8" s="42"/>
      <c r="E8" s="49"/>
      <c r="F8" s="49"/>
      <c r="H8" s="45"/>
      <c r="J8" s="50"/>
      <c r="K8" s="40"/>
      <c r="L8" s="40"/>
      <c r="M8" s="40"/>
      <c r="N8" s="40"/>
      <c r="O8" s="40"/>
      <c r="P8" s="46"/>
      <c r="Q8" s="40"/>
      <c r="R8" s="40"/>
      <c r="S8" s="46"/>
      <c r="T8" s="40"/>
    </row>
    <row r="9" spans="1:20" s="15" customFormat="1" x14ac:dyDescent="0.25">
      <c r="A9" s="13"/>
      <c r="B9" s="13"/>
      <c r="C9" s="9"/>
      <c r="D9" s="8"/>
      <c r="E9" s="8"/>
      <c r="F9" s="8"/>
      <c r="G9" s="9"/>
      <c r="H9" s="25"/>
      <c r="I9" s="1"/>
      <c r="K9" s="59"/>
      <c r="L9"/>
      <c r="M9"/>
      <c r="N9"/>
      <c r="O9"/>
      <c r="P9" s="16"/>
      <c r="Q9"/>
      <c r="R9"/>
      <c r="S9" s="16"/>
      <c r="T9"/>
    </row>
    <row r="10" spans="1:20" s="2" customFormat="1" x14ac:dyDescent="0.25">
      <c r="A10" s="21" t="s">
        <v>29</v>
      </c>
      <c r="B10" s="22" t="s">
        <v>30</v>
      </c>
      <c r="C10" s="33" t="s">
        <v>59</v>
      </c>
      <c r="D10" s="22" t="s">
        <v>60</v>
      </c>
      <c r="E10" s="14" t="s">
        <v>61</v>
      </c>
      <c r="F10" s="14" t="s">
        <v>9</v>
      </c>
      <c r="G10" s="22" t="s">
        <v>62</v>
      </c>
      <c r="H10" s="26" t="s">
        <v>63</v>
      </c>
      <c r="I10" s="31" t="s">
        <v>1</v>
      </c>
      <c r="K10" s="20"/>
      <c r="M10"/>
      <c r="N10"/>
      <c r="O10" s="20"/>
      <c r="P10" s="16"/>
      <c r="Q10"/>
      <c r="R10"/>
      <c r="S10" s="16"/>
      <c r="T10"/>
    </row>
    <row r="11" spans="1:20" s="2" customFormat="1" x14ac:dyDescent="0.25">
      <c r="A11" s="23" t="s">
        <v>17</v>
      </c>
      <c r="B11" s="23" t="s">
        <v>31</v>
      </c>
      <c r="C11" s="34">
        <v>54.5</v>
      </c>
      <c r="D11" s="23">
        <v>6116</v>
      </c>
      <c r="E11" s="23">
        <v>4606</v>
      </c>
      <c r="F11" s="23">
        <f>ROUND(Table1[[#This Row],[New position]]-Table1[[#This Row],[Old position]], 0)</f>
        <v>-1510</v>
      </c>
      <c r="G11" s="35">
        <v>0.38500000000000001</v>
      </c>
      <c r="H11" s="27">
        <v>251043.9</v>
      </c>
      <c r="I11" s="30"/>
      <c r="K11"/>
      <c r="M11"/>
      <c r="N11"/>
      <c r="O11" s="20"/>
      <c r="P11" s="20"/>
      <c r="Q11"/>
      <c r="R11"/>
      <c r="S11" s="16"/>
      <c r="T11"/>
    </row>
    <row r="12" spans="1:20" s="2" customFormat="1" x14ac:dyDescent="0.25">
      <c r="A12" s="23" t="s">
        <v>18</v>
      </c>
      <c r="B12" s="23" t="s">
        <v>31</v>
      </c>
      <c r="C12" s="34">
        <v>556.11</v>
      </c>
      <c r="D12" s="23">
        <v>548</v>
      </c>
      <c r="E12" s="23">
        <v>451</v>
      </c>
      <c r="F12" s="23">
        <f>ROUND(Table1[[#This Row],[New position]]-Table1[[#This Row],[Old position]], 0)</f>
        <v>-97</v>
      </c>
      <c r="G12" s="35">
        <v>0.38500000000000001</v>
      </c>
      <c r="H12" s="27">
        <v>251043.9</v>
      </c>
      <c r="I12" s="30"/>
      <c r="K12"/>
      <c r="L12"/>
      <c r="M12"/>
      <c r="N12"/>
      <c r="O12" s="20"/>
      <c r="P12" s="20"/>
      <c r="Q12"/>
      <c r="R12"/>
      <c r="S12" s="16"/>
      <c r="T12"/>
    </row>
    <row r="13" spans="1:20" s="2" customFormat="1" x14ac:dyDescent="0.25">
      <c r="A13" s="23" t="s">
        <v>19</v>
      </c>
      <c r="B13" s="23" t="s">
        <v>31</v>
      </c>
      <c r="C13" s="34">
        <v>84.5</v>
      </c>
      <c r="D13" s="23">
        <v>3871</v>
      </c>
      <c r="E13" s="23">
        <v>2971</v>
      </c>
      <c r="F13" s="23">
        <f>ROUND(Table1[[#This Row],[New position]]-Table1[[#This Row],[Old position]], 0)</f>
        <v>-900</v>
      </c>
      <c r="G13" s="35">
        <v>0.38500000000000001</v>
      </c>
      <c r="H13" s="27">
        <v>251043.9</v>
      </c>
      <c r="I13" s="30"/>
      <c r="K13"/>
      <c r="L13"/>
      <c r="M13"/>
      <c r="N13"/>
      <c r="O13" s="20"/>
      <c r="P13" s="20"/>
      <c r="Q13"/>
      <c r="R13"/>
      <c r="S13"/>
      <c r="T13"/>
    </row>
    <row r="14" spans="1:20" s="2" customFormat="1" x14ac:dyDescent="0.25">
      <c r="A14" s="23" t="s">
        <v>20</v>
      </c>
      <c r="B14" s="23" t="s">
        <v>31</v>
      </c>
      <c r="C14" s="34">
        <v>346.75</v>
      </c>
      <c r="D14" s="23">
        <v>909</v>
      </c>
      <c r="E14" s="23">
        <v>724</v>
      </c>
      <c r="F14" s="23">
        <f>ROUND(Table1[[#This Row],[New position]]-Table1[[#This Row],[Old position]], 0)</f>
        <v>-185</v>
      </c>
      <c r="G14" s="35">
        <v>0.38500000000000001</v>
      </c>
      <c r="H14" s="27">
        <v>251043.9</v>
      </c>
      <c r="I14" s="30"/>
      <c r="K14"/>
      <c r="L14"/>
      <c r="M14"/>
      <c r="N14"/>
      <c r="O14" s="20"/>
      <c r="P14" s="20"/>
      <c r="Q14"/>
      <c r="R14"/>
      <c r="S14" s="16"/>
      <c r="T14"/>
    </row>
    <row r="15" spans="1:20" s="2" customFormat="1" x14ac:dyDescent="0.25">
      <c r="A15" s="23" t="s">
        <v>21</v>
      </c>
      <c r="B15" s="23" t="s">
        <v>31</v>
      </c>
      <c r="C15" s="34">
        <v>153.63999999999999</v>
      </c>
      <c r="D15" s="23">
        <v>1946</v>
      </c>
      <c r="E15" s="23">
        <v>1634</v>
      </c>
      <c r="F15" s="23">
        <f>ROUND(Table1[[#This Row],[New position]]-Table1[[#This Row],[Old position]], 0)</f>
        <v>-312</v>
      </c>
      <c r="G15" s="35">
        <v>0.38500000000000001</v>
      </c>
      <c r="H15" s="27">
        <v>251043.9</v>
      </c>
      <c r="I15" s="30"/>
      <c r="K15"/>
      <c r="L15"/>
      <c r="M15"/>
      <c r="N15"/>
      <c r="O15" s="20"/>
      <c r="P15" s="20"/>
      <c r="Q15"/>
      <c r="R15"/>
      <c r="S15" s="16"/>
      <c r="T15"/>
    </row>
    <row r="16" spans="1:20" s="2" customFormat="1" x14ac:dyDescent="0.25">
      <c r="A16" s="23" t="s">
        <v>24</v>
      </c>
      <c r="B16" s="23" t="s">
        <v>31</v>
      </c>
      <c r="C16" s="34">
        <v>523.13</v>
      </c>
      <c r="D16" s="23">
        <v>581</v>
      </c>
      <c r="E16" s="23">
        <v>480</v>
      </c>
      <c r="F16" s="23">
        <f>ROUND(Table1[[#This Row],[New position]]-Table1[[#This Row],[Old position]], 0)</f>
        <v>-101</v>
      </c>
      <c r="G16" s="35">
        <v>0.38500000000000001</v>
      </c>
      <c r="H16" s="27">
        <v>251043.9</v>
      </c>
      <c r="I16" s="30"/>
      <c r="J16" s="60"/>
      <c r="K16"/>
      <c r="L16"/>
      <c r="M16"/>
      <c r="N16"/>
      <c r="O16" s="20"/>
      <c r="P16" s="20"/>
      <c r="Q16"/>
      <c r="R16"/>
      <c r="S16"/>
      <c r="T16"/>
    </row>
    <row r="17" spans="1:24" s="11" customFormat="1" x14ac:dyDescent="0.25">
      <c r="A17" s="23" t="s">
        <v>25</v>
      </c>
      <c r="B17" s="23" t="s">
        <v>31</v>
      </c>
      <c r="C17" s="34">
        <v>95</v>
      </c>
      <c r="D17" s="23">
        <v>3188</v>
      </c>
      <c r="E17" s="23">
        <v>2643</v>
      </c>
      <c r="F17" s="23">
        <f>ROUND(Table1[[#This Row],[New position]]-Table1[[#This Row],[Old position]], 0)</f>
        <v>-545</v>
      </c>
      <c r="G17" s="35">
        <v>0.38500000000000001</v>
      </c>
      <c r="H17" s="27">
        <v>251043.9</v>
      </c>
      <c r="I17" s="30"/>
      <c r="J17" s="2"/>
      <c r="K17"/>
      <c r="L17"/>
      <c r="M17"/>
      <c r="N17"/>
      <c r="O17" s="20"/>
      <c r="P17" s="20"/>
      <c r="Q17"/>
      <c r="R17"/>
      <c r="S17" s="16"/>
      <c r="T17"/>
    </row>
    <row r="18" spans="1:24" x14ac:dyDescent="0.25">
      <c r="A18" s="23" t="s">
        <v>26</v>
      </c>
      <c r="B18" s="23" t="s">
        <v>31</v>
      </c>
      <c r="C18" s="34">
        <v>152.47999999999999</v>
      </c>
      <c r="D18" s="23">
        <v>2021</v>
      </c>
      <c r="E18" s="23">
        <v>1646</v>
      </c>
      <c r="F18" s="23">
        <f>ROUND(Table1[[#This Row],[New position]]-Table1[[#This Row],[Old position]], 0)</f>
        <v>-375</v>
      </c>
      <c r="G18" s="35">
        <v>0.38500000000000001</v>
      </c>
      <c r="H18" s="27">
        <v>251043.9</v>
      </c>
      <c r="I18" s="30"/>
      <c r="J18" s="2"/>
      <c r="K18" s="61"/>
      <c r="L18"/>
      <c r="M18"/>
      <c r="N18"/>
      <c r="O18" s="20"/>
      <c r="P18" s="20"/>
      <c r="U18" s="1"/>
      <c r="V18" s="1"/>
      <c r="W18" s="1"/>
      <c r="X18" s="1"/>
    </row>
    <row r="19" spans="1:24" x14ac:dyDescent="0.25">
      <c r="A19" s="23" t="s">
        <v>27</v>
      </c>
      <c r="B19" s="23" t="s">
        <v>31</v>
      </c>
      <c r="C19" s="34">
        <v>26</v>
      </c>
      <c r="D19" s="23">
        <v>10645</v>
      </c>
      <c r="E19" s="23">
        <v>9656</v>
      </c>
      <c r="F19" s="23">
        <f>ROUND(Table1[[#This Row],[New position]]-Table1[[#This Row],[Old position]], 0)</f>
        <v>-989</v>
      </c>
      <c r="G19" s="35">
        <v>0.38500000000000001</v>
      </c>
      <c r="H19" s="27">
        <v>251043.9</v>
      </c>
      <c r="I19" s="12"/>
      <c r="J19" s="2"/>
      <c r="K19" s="61"/>
      <c r="L19"/>
      <c r="M19"/>
      <c r="N19"/>
      <c r="U19" s="1"/>
      <c r="V19" s="1"/>
      <c r="W19" s="1"/>
      <c r="X19" s="1"/>
    </row>
    <row r="20" spans="1:24" x14ac:dyDescent="0.25">
      <c r="A20" s="23" t="s">
        <v>28</v>
      </c>
      <c r="B20" s="23" t="s">
        <v>31</v>
      </c>
      <c r="C20" s="34">
        <v>175.03</v>
      </c>
      <c r="D20" s="23">
        <v>1790</v>
      </c>
      <c r="E20" s="23">
        <v>1434</v>
      </c>
      <c r="F20" s="23">
        <f>ROUND(Table1[[#This Row],[New position]]-Table1[[#This Row],[Old position]], 0)</f>
        <v>-356</v>
      </c>
      <c r="G20" s="35">
        <v>0.38500000000000001</v>
      </c>
      <c r="H20" s="27">
        <v>251043.9</v>
      </c>
      <c r="I20" s="12"/>
      <c r="J20" s="2"/>
      <c r="K20" s="61"/>
      <c r="L20"/>
      <c r="M20"/>
      <c r="N20"/>
      <c r="U20" s="1"/>
      <c r="V20" s="1"/>
      <c r="W20" s="1"/>
      <c r="X20" s="1"/>
    </row>
    <row r="21" spans="1:24" x14ac:dyDescent="0.25">
      <c r="A21" s="23" t="s">
        <v>32</v>
      </c>
      <c r="B21" s="23" t="s">
        <v>31</v>
      </c>
      <c r="C21" s="34">
        <v>172.6</v>
      </c>
      <c r="D21" s="23">
        <v>1716</v>
      </c>
      <c r="E21" s="23">
        <v>1454</v>
      </c>
      <c r="F21" s="23">
        <f>ROUND(Table1[[#This Row],[New position]]-Table1[[#This Row],[Old position]], 0)</f>
        <v>-262</v>
      </c>
      <c r="G21" s="35">
        <v>0.38500000000000001</v>
      </c>
      <c r="H21" s="27">
        <v>251043.9</v>
      </c>
      <c r="I21" s="12"/>
      <c r="J21" s="2"/>
      <c r="K21" s="61"/>
      <c r="L21"/>
      <c r="M21"/>
      <c r="N21"/>
      <c r="U21" s="1"/>
      <c r="V21" s="1"/>
      <c r="W21" s="1"/>
      <c r="X21" s="1"/>
    </row>
    <row r="22" spans="1:24" x14ac:dyDescent="0.25">
      <c r="A22" s="23" t="s">
        <v>33</v>
      </c>
      <c r="B22" s="23" t="s">
        <v>31</v>
      </c>
      <c r="C22" s="34">
        <v>50.9</v>
      </c>
      <c r="D22" s="23">
        <v>5936</v>
      </c>
      <c r="E22" s="23">
        <v>4932</v>
      </c>
      <c r="F22" s="23">
        <f>ROUND(Table1[[#This Row],[New position]]-Table1[[#This Row],[Old position]], 0)</f>
        <v>-1004</v>
      </c>
      <c r="G22" s="35">
        <v>0.38500000000000001</v>
      </c>
      <c r="H22" s="27">
        <v>251043.9</v>
      </c>
      <c r="I22" s="12"/>
      <c r="J22" s="2"/>
      <c r="K22" s="61"/>
      <c r="L22"/>
      <c r="M22"/>
      <c r="N22"/>
      <c r="U22" s="1"/>
      <c r="V22" s="1"/>
      <c r="W22" s="1"/>
      <c r="X22" s="1"/>
    </row>
    <row r="23" spans="1:24" ht="15" customHeight="1" x14ac:dyDescent="0.25">
      <c r="A23" s="23" t="s">
        <v>34</v>
      </c>
      <c r="B23" s="23" t="s">
        <v>31</v>
      </c>
      <c r="C23" s="34">
        <v>186.73</v>
      </c>
      <c r="D23" s="23">
        <v>1679</v>
      </c>
      <c r="E23" s="23">
        <v>1344</v>
      </c>
      <c r="F23" s="23">
        <f>ROUND(Table1[[#This Row],[New position]]-Table1[[#This Row],[Old position]], 0)</f>
        <v>-335</v>
      </c>
      <c r="G23" s="35">
        <v>0.38500000000000001</v>
      </c>
      <c r="H23" s="27">
        <v>251043.9</v>
      </c>
      <c r="I23" s="12"/>
      <c r="J23" s="2"/>
      <c r="K23" s="61"/>
      <c r="L23"/>
      <c r="M23"/>
      <c r="N23"/>
      <c r="U23" s="1"/>
      <c r="V23" s="1"/>
      <c r="W23" s="1"/>
      <c r="X23" s="1"/>
    </row>
    <row r="24" spans="1:24" x14ac:dyDescent="0.25">
      <c r="A24" s="23" t="s">
        <v>35</v>
      </c>
      <c r="B24" s="23" t="s">
        <v>31</v>
      </c>
      <c r="C24" s="34">
        <v>22.34</v>
      </c>
      <c r="D24" s="23">
        <v>13501</v>
      </c>
      <c r="E24" s="23">
        <v>11237</v>
      </c>
      <c r="F24" s="23">
        <f>ROUND(Table1[[#This Row],[New position]]-Table1[[#This Row],[Old position]], 0)</f>
        <v>-2264</v>
      </c>
      <c r="G24" s="35">
        <v>0.38500000000000001</v>
      </c>
      <c r="H24" s="27">
        <v>251043.9</v>
      </c>
      <c r="I24" s="12"/>
      <c r="J24" s="2"/>
      <c r="K24" s="61"/>
      <c r="L24"/>
      <c r="M24"/>
      <c r="N24"/>
      <c r="U24" s="1"/>
      <c r="V24" s="1"/>
      <c r="W24" s="1"/>
      <c r="X24" s="1"/>
    </row>
    <row r="25" spans="1:24" x14ac:dyDescent="0.25">
      <c r="A25" s="23" t="s">
        <v>36</v>
      </c>
      <c r="B25" s="23" t="s">
        <v>31</v>
      </c>
      <c r="C25" s="34">
        <v>51.41</v>
      </c>
      <c r="D25" s="23">
        <v>6024</v>
      </c>
      <c r="E25" s="23">
        <v>4883</v>
      </c>
      <c r="F25" s="23">
        <f>ROUND(Table1[[#This Row],[New position]]-Table1[[#This Row],[Old position]], 0)</f>
        <v>-1141</v>
      </c>
      <c r="G25" s="35">
        <v>0.38500000000000001</v>
      </c>
      <c r="H25" s="27">
        <v>251043.9</v>
      </c>
      <c r="I25" s="12"/>
      <c r="J25" s="2"/>
      <c r="K25"/>
      <c r="L25"/>
      <c r="M25"/>
      <c r="N25"/>
      <c r="U25" s="1"/>
      <c r="V25" s="1"/>
      <c r="W25" s="1"/>
      <c r="X25" s="1"/>
    </row>
    <row r="26" spans="1:24" x14ac:dyDescent="0.25">
      <c r="A26" s="23" t="s">
        <v>22</v>
      </c>
      <c r="B26" s="23" t="s">
        <v>31</v>
      </c>
      <c r="C26" s="34">
        <v>315.75</v>
      </c>
      <c r="D26" s="23">
        <v>56423</v>
      </c>
      <c r="E26" s="23">
        <v>46004</v>
      </c>
      <c r="F26" s="23">
        <f>ROUND(Table1[[#This Row],[New position]]-Table1[[#This Row],[Old position]], 0)</f>
        <v>-10419</v>
      </c>
      <c r="G26" s="35">
        <v>22.274999999999999</v>
      </c>
      <c r="H26" s="27">
        <v>14525876.380000001</v>
      </c>
      <c r="I26" s="12"/>
      <c r="J26" s="2"/>
      <c r="K26" s="62"/>
      <c r="L26"/>
      <c r="M26"/>
      <c r="N26"/>
      <c r="U26" s="1"/>
      <c r="V26" s="1"/>
      <c r="W26" s="1"/>
      <c r="X26" s="1"/>
    </row>
    <row r="27" spans="1:24" x14ac:dyDescent="0.25">
      <c r="A27" s="23" t="s">
        <v>37</v>
      </c>
      <c r="B27" s="23" t="s">
        <v>31</v>
      </c>
      <c r="C27" s="34">
        <v>131.29</v>
      </c>
      <c r="D27" s="23">
        <v>14785</v>
      </c>
      <c r="E27" s="23">
        <v>12293</v>
      </c>
      <c r="F27" s="23">
        <f>ROUND(Table1[[#This Row],[New position]]-Table1[[#This Row],[Old position]], 0)</f>
        <v>-2492</v>
      </c>
      <c r="G27" s="35">
        <v>2.4750000000000001</v>
      </c>
      <c r="H27" s="27">
        <v>1613987.4</v>
      </c>
      <c r="I27" s="12"/>
      <c r="J27" s="2"/>
      <c r="K27"/>
      <c r="L27"/>
      <c r="M27"/>
      <c r="N27"/>
      <c r="U27" s="1"/>
      <c r="V27" s="1"/>
      <c r="W27" s="1"/>
      <c r="X27" s="1"/>
    </row>
    <row r="28" spans="1:24" x14ac:dyDescent="0.25">
      <c r="A28" s="23">
        <v>2823</v>
      </c>
      <c r="B28" s="23" t="s">
        <v>31</v>
      </c>
      <c r="C28" s="34">
        <v>2.68</v>
      </c>
      <c r="D28" s="23">
        <v>726200</v>
      </c>
      <c r="E28" s="23">
        <v>602234</v>
      </c>
      <c r="F28" s="23">
        <f>ROUND(Table1[[#This Row],[New position]]-Table1[[#This Row],[Old position]], 0)</f>
        <v>-123966</v>
      </c>
      <c r="G28" s="35">
        <v>2.4750000000000001</v>
      </c>
      <c r="H28" s="27">
        <v>1613987.4</v>
      </c>
      <c r="I28" s="12"/>
      <c r="J28" s="1"/>
      <c r="L28"/>
      <c r="M28"/>
      <c r="N28"/>
      <c r="U28" s="1"/>
      <c r="V28" s="1"/>
      <c r="W28" s="1"/>
      <c r="X28" s="1"/>
    </row>
    <row r="29" spans="1:24" x14ac:dyDescent="0.25">
      <c r="A29" s="23" t="s">
        <v>8</v>
      </c>
      <c r="B29" s="23" t="s">
        <v>31</v>
      </c>
      <c r="C29" s="34">
        <v>16.78</v>
      </c>
      <c r="D29" s="23">
        <v>238659</v>
      </c>
      <c r="E29" s="23">
        <v>194313</v>
      </c>
      <c r="F29" s="23">
        <f>ROUND(Table1[[#This Row],[New position]]-Table1[[#This Row],[Old position]], 0)</f>
        <v>-44346</v>
      </c>
      <c r="G29" s="35">
        <v>5</v>
      </c>
      <c r="H29" s="27">
        <v>3260573.25</v>
      </c>
      <c r="I29" s="12"/>
      <c r="J29" s="1"/>
      <c r="K29"/>
      <c r="L29"/>
      <c r="M29"/>
      <c r="N29"/>
      <c r="U29" s="1"/>
      <c r="V29" s="1"/>
      <c r="W29" s="1"/>
      <c r="X29" s="1"/>
    </row>
    <row r="30" spans="1:24" x14ac:dyDescent="0.25">
      <c r="A30" s="23" t="s">
        <v>23</v>
      </c>
      <c r="B30" s="23" t="s">
        <v>31</v>
      </c>
      <c r="C30" s="34">
        <v>59.8</v>
      </c>
      <c r="D30" s="23">
        <v>75595</v>
      </c>
      <c r="E30" s="23">
        <v>61341</v>
      </c>
      <c r="F30" s="23">
        <f>ROUND(Table1[[#This Row],[New position]]-Table1[[#This Row],[Old position]], 0)</f>
        <v>-14254</v>
      </c>
      <c r="G30" s="35">
        <v>5.625</v>
      </c>
      <c r="H30" s="27">
        <v>3668218.03</v>
      </c>
      <c r="I30" s="12"/>
      <c r="J30" s="1"/>
      <c r="K30"/>
      <c r="L30"/>
      <c r="M30"/>
      <c r="N30"/>
      <c r="U30" s="1"/>
      <c r="V30" s="1"/>
      <c r="W30" s="1"/>
      <c r="X30" s="1"/>
    </row>
    <row r="31" spans="1:24" x14ac:dyDescent="0.25">
      <c r="A31" s="23" t="s">
        <v>38</v>
      </c>
      <c r="B31" s="23" t="s">
        <v>39</v>
      </c>
      <c r="C31" s="34">
        <v>147371.76999999999</v>
      </c>
      <c r="D31" s="23">
        <v>31</v>
      </c>
      <c r="E31" s="23">
        <v>25</v>
      </c>
      <c r="F31" s="23">
        <f>ROUND(Table1[[#This Row],[New position]]-Table1[[#This Row],[Old position]], 0)</f>
        <v>-6</v>
      </c>
      <c r="G31" s="35">
        <v>5.625</v>
      </c>
      <c r="H31" s="27">
        <v>3668218.03</v>
      </c>
      <c r="I31" s="12"/>
      <c r="J31" s="1"/>
      <c r="K31"/>
      <c r="L31"/>
      <c r="M31"/>
      <c r="N31"/>
      <c r="U31" s="1"/>
      <c r="V31" s="1"/>
      <c r="W31" s="1"/>
      <c r="X31" s="1"/>
    </row>
    <row r="32" spans="1:24" x14ac:dyDescent="0.25">
      <c r="A32" s="23" t="s">
        <v>40</v>
      </c>
      <c r="B32" s="23" t="s">
        <v>39</v>
      </c>
      <c r="C32" s="34">
        <v>188812.52</v>
      </c>
      <c r="D32" s="23">
        <v>25</v>
      </c>
      <c r="E32" s="23">
        <v>19</v>
      </c>
      <c r="F32" s="23">
        <f>ROUND(Table1[[#This Row],[New position]]-Table1[[#This Row],[Old position]], 0)</f>
        <v>-6</v>
      </c>
      <c r="G32" s="35">
        <v>5.625</v>
      </c>
      <c r="H32" s="27">
        <v>3668218.03</v>
      </c>
      <c r="I32" s="12"/>
      <c r="J32" s="1"/>
      <c r="K32"/>
      <c r="L32"/>
      <c r="M32"/>
      <c r="N32"/>
      <c r="U32" s="1"/>
      <c r="V32" s="1"/>
      <c r="W32" s="1"/>
      <c r="X32" s="1"/>
    </row>
    <row r="33" spans="1:24" x14ac:dyDescent="0.25">
      <c r="A33" s="23" t="s">
        <v>41</v>
      </c>
      <c r="B33" s="23" t="s">
        <v>39</v>
      </c>
      <c r="C33" s="34">
        <v>159410.93</v>
      </c>
      <c r="D33" s="23">
        <v>29</v>
      </c>
      <c r="E33" s="23">
        <v>23</v>
      </c>
      <c r="F33" s="23">
        <f>ROUND(Table1[[#This Row],[New position]]-Table1[[#This Row],[Old position]], 0)</f>
        <v>-6</v>
      </c>
      <c r="G33" s="35">
        <v>5.625</v>
      </c>
      <c r="H33" s="27">
        <v>3668218.03</v>
      </c>
      <c r="I33" s="12"/>
      <c r="J33" s="1"/>
      <c r="K33"/>
      <c r="L33"/>
      <c r="M33"/>
      <c r="N33"/>
      <c r="U33" s="1"/>
      <c r="V33" s="1"/>
      <c r="W33" s="1"/>
      <c r="X33" s="1"/>
    </row>
    <row r="34" spans="1:24" x14ac:dyDescent="0.25">
      <c r="A34" s="23" t="s">
        <v>42</v>
      </c>
      <c r="B34" s="23" t="s">
        <v>39</v>
      </c>
      <c r="C34" s="34">
        <v>124031.24</v>
      </c>
      <c r="D34" s="23">
        <v>37</v>
      </c>
      <c r="E34" s="23">
        <v>30</v>
      </c>
      <c r="F34" s="23">
        <f>ROUND(Table1[[#This Row],[New position]]-Table1[[#This Row],[Old position]], 0)</f>
        <v>-7</v>
      </c>
      <c r="G34" s="35">
        <v>5.625</v>
      </c>
      <c r="H34" s="27">
        <v>3668218.03</v>
      </c>
      <c r="I34" s="12"/>
      <c r="J34" s="1"/>
      <c r="K34"/>
      <c r="L34"/>
      <c r="M34"/>
      <c r="N34"/>
      <c r="U34" s="1"/>
      <c r="V34" s="1"/>
      <c r="W34" s="1"/>
      <c r="X34" s="1"/>
    </row>
    <row r="35" spans="1:24" x14ac:dyDescent="0.25">
      <c r="A35" s="23" t="s">
        <v>43</v>
      </c>
      <c r="B35" s="23" t="s">
        <v>39</v>
      </c>
      <c r="C35" s="34">
        <v>132796.88</v>
      </c>
      <c r="D35" s="23">
        <v>34</v>
      </c>
      <c r="E35" s="23">
        <v>28</v>
      </c>
      <c r="F35" s="23">
        <f>ROUND(Table1[[#This Row],[New position]]-Table1[[#This Row],[Old position]], 0)</f>
        <v>-6</v>
      </c>
      <c r="G35" s="35">
        <v>5.625</v>
      </c>
      <c r="H35" s="27">
        <v>3668218.03</v>
      </c>
      <c r="I35" s="12"/>
      <c r="J35" s="1"/>
      <c r="K35"/>
      <c r="L35"/>
      <c r="M35"/>
      <c r="N35"/>
      <c r="U35" s="1"/>
      <c r="V35" s="1"/>
      <c r="W35" s="1"/>
      <c r="X35" s="1"/>
    </row>
    <row r="36" spans="1:24" x14ac:dyDescent="0.25">
      <c r="A36" s="23" t="s">
        <v>44</v>
      </c>
      <c r="B36" s="23" t="s">
        <v>39</v>
      </c>
      <c r="C36" s="34">
        <v>220786.76</v>
      </c>
      <c r="D36" s="23">
        <v>21</v>
      </c>
      <c r="E36" s="23">
        <v>17</v>
      </c>
      <c r="F36" s="23">
        <f>ROUND(Table1[[#This Row],[New position]]-Table1[[#This Row],[Old position]], 0)</f>
        <v>-4</v>
      </c>
      <c r="G36" s="35">
        <v>5.625</v>
      </c>
      <c r="H36" s="27">
        <v>3668218.03</v>
      </c>
      <c r="I36" s="12"/>
      <c r="J36" s="1"/>
      <c r="K36"/>
      <c r="L36"/>
      <c r="M36"/>
      <c r="N36"/>
      <c r="U36" s="1"/>
      <c r="V36" s="1"/>
      <c r="W36" s="1"/>
      <c r="X36" s="1"/>
    </row>
    <row r="37" spans="1:24" x14ac:dyDescent="0.25">
      <c r="A37" s="23" t="s">
        <v>45</v>
      </c>
      <c r="B37" s="23" t="s">
        <v>39</v>
      </c>
      <c r="C37" s="34">
        <v>110340.56</v>
      </c>
      <c r="D37" s="23">
        <v>41</v>
      </c>
      <c r="E37" s="23">
        <v>33</v>
      </c>
      <c r="F37" s="23">
        <f>ROUND(Table1[[#This Row],[New position]]-Table1[[#This Row],[Old position]], 0)</f>
        <v>-8</v>
      </c>
      <c r="G37" s="35">
        <v>5.625</v>
      </c>
      <c r="H37" s="27">
        <v>3668218.03</v>
      </c>
      <c r="I37" s="12"/>
      <c r="J37" s="1"/>
      <c r="K37"/>
      <c r="L37"/>
      <c r="M37"/>
      <c r="N37"/>
      <c r="U37" s="1"/>
      <c r="V37" s="1"/>
      <c r="W37" s="1"/>
      <c r="X37" s="1"/>
    </row>
    <row r="38" spans="1:24" x14ac:dyDescent="0.25">
      <c r="A38" s="23" t="s">
        <v>46</v>
      </c>
      <c r="B38" s="23" t="s">
        <v>39</v>
      </c>
      <c r="C38" s="34">
        <v>136940.54999999999</v>
      </c>
      <c r="D38" s="23">
        <v>33</v>
      </c>
      <c r="E38" s="23">
        <v>27</v>
      </c>
      <c r="F38" s="23">
        <f>ROUND(Table1[[#This Row],[New position]]-Table1[[#This Row],[Old position]], 0)</f>
        <v>-6</v>
      </c>
      <c r="G38" s="35">
        <v>5.625</v>
      </c>
      <c r="H38" s="27">
        <v>3668218.03</v>
      </c>
      <c r="I38" s="12"/>
      <c r="J38" s="1"/>
      <c r="K38"/>
      <c r="L38"/>
      <c r="M38"/>
      <c r="N38"/>
      <c r="U38" s="1"/>
      <c r="V38" s="1"/>
      <c r="W38" s="1"/>
      <c r="X38" s="1"/>
    </row>
    <row r="39" spans="1:24" x14ac:dyDescent="0.25">
      <c r="A39" s="23" t="s">
        <v>47</v>
      </c>
      <c r="B39" s="23" t="s">
        <v>39</v>
      </c>
      <c r="C39" s="34">
        <v>181707.04</v>
      </c>
      <c r="D39" s="23">
        <v>25</v>
      </c>
      <c r="E39" s="23">
        <v>20</v>
      </c>
      <c r="F39" s="23">
        <f>ROUND(Table1[[#This Row],[New position]]-Table1[[#This Row],[Old position]], 0)</f>
        <v>-5</v>
      </c>
      <c r="G39" s="35">
        <v>5.625</v>
      </c>
      <c r="H39" s="27">
        <v>3668218.03</v>
      </c>
      <c r="I39" s="12"/>
      <c r="J39" s="1"/>
      <c r="K39"/>
      <c r="L39"/>
      <c r="M39"/>
      <c r="N39"/>
      <c r="U39" s="1"/>
      <c r="V39" s="1"/>
      <c r="W39" s="1"/>
      <c r="X39" s="1"/>
    </row>
    <row r="40" spans="1:24" x14ac:dyDescent="0.25">
      <c r="A40" s="23" t="s">
        <v>48</v>
      </c>
      <c r="B40" s="23" t="s">
        <v>39</v>
      </c>
      <c r="C40" s="34">
        <v>254196.42</v>
      </c>
      <c r="D40" s="23">
        <v>12</v>
      </c>
      <c r="E40" s="23">
        <v>10</v>
      </c>
      <c r="F40" s="23">
        <f>ROUND(Table1[[#This Row],[New position]]-Table1[[#This Row],[Old position]], 0)</f>
        <v>-2</v>
      </c>
      <c r="G40" s="35">
        <v>3.7490000000000001</v>
      </c>
      <c r="H40" s="27">
        <v>2444760.06</v>
      </c>
      <c r="I40" s="12"/>
      <c r="J40" s="1"/>
      <c r="K40"/>
      <c r="L40"/>
      <c r="M40"/>
      <c r="N40"/>
      <c r="U40" s="1"/>
      <c r="V40" s="1"/>
      <c r="W40" s="1"/>
      <c r="X40" s="1"/>
    </row>
    <row r="41" spans="1:24" x14ac:dyDescent="0.25">
      <c r="A41" s="23" t="s">
        <v>49</v>
      </c>
      <c r="B41" s="23" t="s">
        <v>39</v>
      </c>
      <c r="C41" s="34">
        <v>32013.599999999999</v>
      </c>
      <c r="D41" s="23">
        <v>5</v>
      </c>
      <c r="E41" s="23">
        <v>4</v>
      </c>
      <c r="F41" s="23">
        <f>ROUND(Table1[[#This Row],[New position]]-Table1[[#This Row],[Old position]], 0)</f>
        <v>-1</v>
      </c>
      <c r="G41" s="35">
        <v>0.2</v>
      </c>
      <c r="H41" s="27">
        <v>130423.06</v>
      </c>
      <c r="I41" s="12"/>
      <c r="J41" s="1"/>
      <c r="K41"/>
      <c r="L41"/>
      <c r="M41"/>
      <c r="N41"/>
      <c r="U41" s="1"/>
      <c r="V41" s="1"/>
      <c r="W41" s="1"/>
      <c r="X41" s="1"/>
    </row>
    <row r="42" spans="1:24" x14ac:dyDescent="0.25">
      <c r="A42" s="23" t="s">
        <v>50</v>
      </c>
      <c r="B42" s="23" t="s">
        <v>39</v>
      </c>
      <c r="C42" s="34">
        <v>104406</v>
      </c>
      <c r="D42" s="23">
        <v>2</v>
      </c>
      <c r="E42" s="23">
        <v>1</v>
      </c>
      <c r="F42" s="23">
        <f>ROUND(Table1[[#This Row],[New position]]-Table1[[#This Row],[Old position]], 0)</f>
        <v>-1</v>
      </c>
      <c r="G42" s="35">
        <v>0.2</v>
      </c>
      <c r="H42" s="27">
        <v>130423.06</v>
      </c>
      <c r="I42" s="12"/>
      <c r="J42" s="1"/>
      <c r="K42"/>
      <c r="L42"/>
      <c r="M42"/>
      <c r="N42"/>
      <c r="U42" s="1"/>
      <c r="V42" s="1"/>
      <c r="W42" s="1"/>
      <c r="X42" s="1"/>
    </row>
    <row r="43" spans="1:24" x14ac:dyDescent="0.25">
      <c r="A43" s="23" t="s">
        <v>51</v>
      </c>
      <c r="B43" s="23" t="s">
        <v>39</v>
      </c>
      <c r="C43" s="34">
        <v>8851.82</v>
      </c>
      <c r="D43" s="23">
        <v>17</v>
      </c>
      <c r="E43" s="23">
        <v>15</v>
      </c>
      <c r="F43" s="23">
        <f>ROUND(Table1[[#This Row],[New position]]-Table1[[#This Row],[Old position]], 0)</f>
        <v>-2</v>
      </c>
      <c r="G43" s="35">
        <v>0.2</v>
      </c>
      <c r="H43" s="27">
        <v>130423.06</v>
      </c>
      <c r="I43" s="12"/>
      <c r="J43" s="1"/>
      <c r="K43"/>
      <c r="L43"/>
      <c r="M43"/>
      <c r="N43"/>
      <c r="U43" s="1"/>
      <c r="V43" s="1"/>
      <c r="W43" s="1"/>
      <c r="X43" s="1"/>
    </row>
    <row r="44" spans="1:24" x14ac:dyDescent="0.25">
      <c r="A44" s="23" t="s">
        <v>52</v>
      </c>
      <c r="B44" s="23" t="s">
        <v>39</v>
      </c>
      <c r="C44" s="34">
        <v>69309</v>
      </c>
      <c r="D44" s="23">
        <v>2</v>
      </c>
      <c r="E44" s="23">
        <v>2</v>
      </c>
      <c r="F44" s="23">
        <f>ROUND(Table1[[#This Row],[New position]]-Table1[[#This Row],[Old position]], 0)</f>
        <v>0</v>
      </c>
      <c r="G44" s="35">
        <v>0.2</v>
      </c>
      <c r="H44" s="27">
        <v>130423.06</v>
      </c>
      <c r="I44" s="12"/>
      <c r="J44" s="1"/>
      <c r="K44"/>
      <c r="L44"/>
      <c r="M44"/>
      <c r="N44"/>
      <c r="U44" s="1"/>
      <c r="V44" s="1"/>
      <c r="W44" s="1"/>
      <c r="X44" s="1"/>
    </row>
    <row r="45" spans="1:24" x14ac:dyDescent="0.25">
      <c r="A45" s="23" t="s">
        <v>53</v>
      </c>
      <c r="B45" s="23" t="s">
        <v>39</v>
      </c>
      <c r="C45" s="34">
        <v>234875</v>
      </c>
      <c r="D45" s="23">
        <v>1</v>
      </c>
      <c r="E45" s="23">
        <v>1</v>
      </c>
      <c r="F45" s="23">
        <f>ROUND(Table1[[#This Row],[New position]]-Table1[[#This Row],[Old position]], 0)</f>
        <v>0</v>
      </c>
      <c r="G45" s="35">
        <v>0.2</v>
      </c>
      <c r="H45" s="27">
        <v>130423.06</v>
      </c>
      <c r="I45" s="12"/>
      <c r="J45" s="1"/>
      <c r="K45"/>
      <c r="L45"/>
      <c r="M45"/>
      <c r="N45"/>
      <c r="U45" s="1"/>
      <c r="V45" s="1"/>
      <c r="W45" s="1"/>
      <c r="X45" s="1"/>
    </row>
    <row r="46" spans="1:24" x14ac:dyDescent="0.25">
      <c r="A46" s="23" t="s">
        <v>54</v>
      </c>
      <c r="B46" s="23" t="s">
        <v>39</v>
      </c>
      <c r="C46" s="34">
        <v>17172.3</v>
      </c>
      <c r="D46" s="23">
        <v>10</v>
      </c>
      <c r="E46" s="23">
        <v>8</v>
      </c>
      <c r="F46" s="23">
        <f>ROUND(Table1[[#This Row],[New position]]-Table1[[#This Row],[Old position]], 0)</f>
        <v>-2</v>
      </c>
      <c r="G46" s="35">
        <v>0.2</v>
      </c>
      <c r="H46" s="27">
        <v>130423.06</v>
      </c>
      <c r="I46" s="12"/>
      <c r="J46" s="1"/>
      <c r="K46"/>
      <c r="L46"/>
      <c r="M46"/>
      <c r="N46"/>
      <c r="U46" s="1"/>
      <c r="V46" s="1"/>
      <c r="W46" s="1"/>
      <c r="X46" s="1"/>
    </row>
    <row r="47" spans="1:24" x14ac:dyDescent="0.25">
      <c r="A47" s="23" t="s">
        <v>55</v>
      </c>
      <c r="B47" s="23" t="s">
        <v>39</v>
      </c>
      <c r="C47" s="34">
        <v>27115.5</v>
      </c>
      <c r="D47" s="23">
        <v>6</v>
      </c>
      <c r="E47" s="23">
        <v>5</v>
      </c>
      <c r="F47" s="23">
        <f>ROUND(Table1[[#This Row],[New position]]-Table1[[#This Row],[Old position]], 0)</f>
        <v>-1</v>
      </c>
      <c r="G47" s="35">
        <v>0.2</v>
      </c>
      <c r="H47" s="27">
        <v>130423.06</v>
      </c>
      <c r="I47" s="12"/>
      <c r="J47" s="1"/>
      <c r="K47"/>
      <c r="L47"/>
      <c r="M47"/>
      <c r="N47"/>
      <c r="U47" s="1"/>
      <c r="V47" s="1"/>
      <c r="W47" s="1"/>
      <c r="X47" s="1"/>
    </row>
    <row r="48" spans="1:24" x14ac:dyDescent="0.25">
      <c r="A48" s="23" t="s">
        <v>56</v>
      </c>
      <c r="B48" s="23" t="s">
        <v>39</v>
      </c>
      <c r="C48" s="34">
        <v>81816</v>
      </c>
      <c r="D48" s="23">
        <v>2</v>
      </c>
      <c r="E48" s="23">
        <v>2</v>
      </c>
      <c r="F48" s="23">
        <f>ROUND(Table1[[#This Row],[New position]]-Table1[[#This Row],[Old position]], 0)</f>
        <v>0</v>
      </c>
      <c r="G48" s="35">
        <v>0.2</v>
      </c>
      <c r="H48" s="27">
        <v>130423.06</v>
      </c>
      <c r="I48" s="12"/>
      <c r="J48" s="1"/>
      <c r="K48"/>
      <c r="L48"/>
      <c r="M48"/>
      <c r="N48"/>
      <c r="U48" s="1"/>
      <c r="V48" s="1"/>
      <c r="W48" s="1"/>
      <c r="X48" s="1"/>
    </row>
    <row r="49" spans="1:24" x14ac:dyDescent="0.25">
      <c r="A49" s="23" t="s">
        <v>57</v>
      </c>
      <c r="B49" s="23" t="s">
        <v>39</v>
      </c>
      <c r="C49" s="34">
        <v>54143</v>
      </c>
      <c r="D49" s="23">
        <v>3</v>
      </c>
      <c r="E49" s="23">
        <v>2</v>
      </c>
      <c r="F49" s="23">
        <f>ROUND(Table1[[#This Row],[New position]]-Table1[[#This Row],[Old position]], 0)</f>
        <v>-1</v>
      </c>
      <c r="G49" s="35">
        <v>0.2</v>
      </c>
      <c r="H49" s="27">
        <v>130423.06</v>
      </c>
      <c r="I49" s="12"/>
      <c r="J49" s="1"/>
      <c r="K49"/>
      <c r="L49"/>
      <c r="M49"/>
      <c r="N49"/>
      <c r="U49" s="1"/>
      <c r="V49" s="1"/>
      <c r="W49" s="1"/>
      <c r="X49" s="1"/>
    </row>
    <row r="50" spans="1:24" x14ac:dyDescent="0.25">
      <c r="A50" s="23" t="s">
        <v>58</v>
      </c>
      <c r="B50" s="23" t="s">
        <v>39</v>
      </c>
      <c r="C50" s="34">
        <v>112601</v>
      </c>
      <c r="D50" s="23">
        <v>1</v>
      </c>
      <c r="E50" s="23">
        <v>1</v>
      </c>
      <c r="F50" s="23">
        <f>ROUND(Table1[[#This Row],[New position]]-Table1[[#This Row],[Old position]], 0)</f>
        <v>0</v>
      </c>
      <c r="G50" s="35">
        <v>0.2</v>
      </c>
      <c r="H50" s="27">
        <v>130423.06</v>
      </c>
      <c r="I50" s="12"/>
      <c r="J50" s="1"/>
      <c r="K50"/>
      <c r="L50" s="66"/>
      <c r="M50"/>
      <c r="N50"/>
      <c r="U50" s="1"/>
      <c r="V50" s="1"/>
      <c r="W50" s="1"/>
      <c r="X50" s="1"/>
    </row>
    <row r="51" spans="1:24" x14ac:dyDescent="0.25">
      <c r="A51" s="55"/>
      <c r="B51" s="55"/>
      <c r="C51" s="56"/>
      <c r="D51" s="57"/>
      <c r="E51" s="58"/>
      <c r="F51" s="53"/>
      <c r="G51" s="54"/>
      <c r="H51" s="27"/>
      <c r="I51" s="12"/>
      <c r="J51" s="19"/>
      <c r="K51" s="28"/>
      <c r="L51" s="9"/>
    </row>
    <row r="52" spans="1:24" x14ac:dyDescent="0.25">
      <c r="A52" s="55"/>
      <c r="B52" s="55"/>
      <c r="C52" s="56"/>
      <c r="D52" s="57"/>
      <c r="E52" s="58"/>
      <c r="F52" s="53"/>
      <c r="G52" s="54"/>
      <c r="H52" s="27"/>
      <c r="I52" s="12"/>
      <c r="J52" s="19"/>
      <c r="K52" s="28"/>
      <c r="L52" s="9"/>
    </row>
    <row r="53" spans="1:24" x14ac:dyDescent="0.25">
      <c r="A53" s="17"/>
      <c r="B53" s="17"/>
      <c r="C53" s="18"/>
      <c r="E53" s="17"/>
      <c r="G53" s="17"/>
      <c r="J53" s="19"/>
      <c r="K53" s="28"/>
      <c r="L53" s="9"/>
    </row>
    <row r="54" spans="1:24" x14ac:dyDescent="0.25">
      <c r="A54" s="17"/>
      <c r="B54" s="17"/>
      <c r="C54" s="18"/>
      <c r="E54" s="17"/>
      <c r="G54" s="17"/>
      <c r="J54" s="19"/>
      <c r="K54" s="28"/>
      <c r="L54" s="9"/>
    </row>
    <row r="55" spans="1:24" x14ac:dyDescent="0.25">
      <c r="B55" s="3" t="s">
        <v>2</v>
      </c>
      <c r="D55" s="7"/>
      <c r="E55" s="10" t="s">
        <v>7</v>
      </c>
      <c r="F55" s="1"/>
      <c r="G55"/>
      <c r="H55" s="1"/>
      <c r="I55" s="3" t="s">
        <v>5</v>
      </c>
      <c r="J55" s="1"/>
      <c r="K55" s="24"/>
    </row>
    <row r="56" spans="1:24" x14ac:dyDescent="0.25">
      <c r="B56" s="3" t="s">
        <v>3</v>
      </c>
      <c r="D56" s="7"/>
      <c r="E56" s="10" t="s">
        <v>4</v>
      </c>
      <c r="F56" s="1"/>
      <c r="G56"/>
      <c r="H56" s="1"/>
      <c r="I56" s="3" t="s">
        <v>6</v>
      </c>
      <c r="J56" s="1"/>
      <c r="K56" s="24"/>
    </row>
    <row r="57" spans="1:24" x14ac:dyDescent="0.25">
      <c r="B57" s="4"/>
      <c r="D57" s="1"/>
      <c r="E57" s="1"/>
      <c r="F57" s="1"/>
      <c r="G57"/>
      <c r="H57" s="1"/>
      <c r="I57" s="1"/>
      <c r="J57" s="1"/>
      <c r="K57" s="24"/>
    </row>
    <row r="58" spans="1:24" x14ac:dyDescent="0.25">
      <c r="B58" s="5"/>
      <c r="D58" s="1"/>
      <c r="E58" s="5"/>
      <c r="F58" s="1"/>
      <c r="G58"/>
      <c r="H58" s="1"/>
      <c r="I58" s="6"/>
      <c r="J58" s="1"/>
      <c r="K58" s="24"/>
    </row>
    <row r="59" spans="1:24" x14ac:dyDescent="0.25">
      <c r="H59" s="1"/>
    </row>
    <row r="60" spans="1:24" x14ac:dyDescent="0.25">
      <c r="A60" s="10"/>
    </row>
    <row r="61" spans="1:24" x14ac:dyDescent="0.25">
      <c r="A61" s="10"/>
    </row>
    <row r="63" spans="1:24" x14ac:dyDescent="0.25">
      <c r="A63" s="4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25" sqref="H2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2021-02-10T10:35:16Z</cp:lastPrinted>
  <dcterms:created xsi:type="dcterms:W3CDTF">2020-06-30T03:42:56Z</dcterms:created>
  <dcterms:modified xsi:type="dcterms:W3CDTF">2021-06-21T09:00:09Z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