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56794201-2ADD-47A0-89A9-9B5794B15D94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7" i="1" l="1"/>
  <c r="C8" i="1" l="1"/>
  <c r="C2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</calcChain>
</file>

<file path=xl/sharedStrings.xml><?xml version="1.0" encoding="utf-8"?>
<sst xmlns="http://schemas.openxmlformats.org/spreadsheetml/2006/main" count="98" uniqueCount="61">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</sst>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171" fontId="0" fillId="0" borderId="0" xfId="5" applyNumberFormat="1" applyFont="1"/>
    <xf numFmtId="171" fontId="0" fillId="0" borderId="0" xfId="0" applyNumberFormat="1"/>
    <xf numFmtId="0" fontId="11" fillId="2" borderId="0" xfId="0" applyFont="1" applyFill="1" applyBorder="1" applyAlignment="1">
      <alignment vertical="center" wrapText="1"/>
    </xf>
    <xf numFmtId="0" fontId="2" fillId="2" borderId="0" xfId="1" applyNumberFormat="1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4" totalsRowShown="0" headerRowDxfId="13" dataDxfId="11" headerRowBorderDxfId="12" tableBorderDxfId="10" totalsRowBorderDxfId="9">
  <autoFilter ref="A10:I54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zoomScale="130" zoomScaleNormal="130" workbookViewId="0">
      <selection activeCell="M11" sqref="M11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7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5" customFormat="1" x14ac:dyDescent="0.25">
      <c r="A1" s="65" t="s">
        <v>0</v>
      </c>
      <c r="B1" s="65"/>
      <c r="C1" s="34">
        <v>44259</v>
      </c>
      <c r="E1" s="36"/>
      <c r="F1" s="36"/>
      <c r="H1" s="37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s="35" customFormat="1" x14ac:dyDescent="0.25">
      <c r="A2" s="65" t="s">
        <v>12</v>
      </c>
      <c r="B2" s="65"/>
      <c r="C2" s="39">
        <f>C8/C7</f>
        <v>2.5924525137572232</v>
      </c>
      <c r="D2" s="40"/>
      <c r="E2" s="41"/>
      <c r="F2" s="42"/>
      <c r="H2" s="43"/>
      <c r="K2" s="44"/>
      <c r="L2" s="38"/>
      <c r="M2" s="38"/>
      <c r="N2" s="38"/>
      <c r="O2" s="38"/>
      <c r="P2" s="44"/>
      <c r="Q2" s="38"/>
      <c r="R2" s="38"/>
      <c r="S2" s="44"/>
      <c r="T2" s="38"/>
    </row>
    <row r="3" spans="1:20" s="35" customFormat="1" ht="27" customHeight="1" x14ac:dyDescent="0.25">
      <c r="A3" s="67" t="s">
        <v>13</v>
      </c>
      <c r="B3" s="67"/>
      <c r="C3" s="64">
        <f>(C8-SUM(H30:H40))/C7</f>
        <v>1.0317915703136549</v>
      </c>
      <c r="D3" s="40"/>
      <c r="E3" s="41"/>
      <c r="F3" s="42"/>
      <c r="H3" s="43"/>
      <c r="K3" s="38"/>
      <c r="L3" s="38"/>
      <c r="M3" s="38"/>
      <c r="N3" s="38"/>
      <c r="O3" s="38"/>
      <c r="P3" s="44"/>
      <c r="Q3" s="38"/>
      <c r="R3" s="38"/>
      <c r="S3" s="38"/>
      <c r="T3" s="38"/>
    </row>
    <row r="4" spans="1:20" s="35" customFormat="1" x14ac:dyDescent="0.25">
      <c r="A4" s="65" t="s">
        <v>10</v>
      </c>
      <c r="B4" s="65"/>
      <c r="C4" s="45">
        <v>54568436</v>
      </c>
      <c r="D4" s="40"/>
      <c r="E4" s="46"/>
      <c r="F4" s="46"/>
      <c r="H4" s="43"/>
      <c r="K4" s="44"/>
      <c r="L4" s="38"/>
      <c r="M4" s="38"/>
      <c r="N4" s="38"/>
      <c r="O4" s="38"/>
      <c r="P4" s="44"/>
      <c r="Q4" s="38"/>
      <c r="R4" s="38"/>
      <c r="S4" s="44"/>
      <c r="T4" s="38"/>
    </row>
    <row r="5" spans="1:20" s="35" customFormat="1" x14ac:dyDescent="0.25">
      <c r="A5" s="65" t="s">
        <v>8</v>
      </c>
      <c r="B5" s="65"/>
      <c r="C5" s="45">
        <v>0</v>
      </c>
      <c r="D5" s="40"/>
      <c r="E5" s="46"/>
      <c r="F5" s="46"/>
      <c r="H5" s="43"/>
      <c r="K5" s="44"/>
      <c r="L5" s="38"/>
      <c r="M5" s="38"/>
      <c r="N5" s="38"/>
      <c r="O5" s="44"/>
      <c r="P5" s="44"/>
      <c r="Q5" s="38"/>
      <c r="R5" s="38"/>
      <c r="S5" s="44"/>
      <c r="T5" s="38"/>
    </row>
    <row r="6" spans="1:20" s="35" customFormat="1" x14ac:dyDescent="0.25">
      <c r="A6" s="65" t="s">
        <v>9</v>
      </c>
      <c r="B6" s="65"/>
      <c r="C6" s="45">
        <v>0</v>
      </c>
      <c r="D6" s="40"/>
      <c r="E6" s="46"/>
      <c r="F6" s="46"/>
      <c r="H6" s="43"/>
      <c r="K6" s="49"/>
      <c r="L6" s="38"/>
      <c r="M6" s="38"/>
      <c r="N6" s="38"/>
      <c r="O6" s="44"/>
      <c r="P6" s="44"/>
      <c r="Q6" s="38"/>
      <c r="R6" s="38"/>
      <c r="S6" s="44"/>
      <c r="T6" s="38"/>
    </row>
    <row r="7" spans="1:20" s="35" customFormat="1" x14ac:dyDescent="0.25">
      <c r="A7" s="65" t="s">
        <v>11</v>
      </c>
      <c r="B7" s="65"/>
      <c r="C7" s="45">
        <f>C4</f>
        <v>54568436</v>
      </c>
      <c r="D7" s="40"/>
      <c r="E7" s="46"/>
      <c r="F7" s="46"/>
      <c r="H7" s="48"/>
      <c r="L7" s="38"/>
      <c r="M7" s="38"/>
      <c r="N7" s="38"/>
      <c r="O7" s="38"/>
      <c r="P7" s="44"/>
      <c r="Q7" s="38"/>
      <c r="R7" s="38"/>
      <c r="S7" s="38"/>
      <c r="T7" s="38"/>
    </row>
    <row r="8" spans="1:20" s="35" customFormat="1" ht="26.25" customHeight="1" x14ac:dyDescent="0.25">
      <c r="A8" s="66" t="s">
        <v>7</v>
      </c>
      <c r="B8" s="66"/>
      <c r="C8" s="30">
        <f>SUM(Table1[Target allocation ($)])</f>
        <v>141466079.08000016</v>
      </c>
      <c r="D8" s="40"/>
      <c r="E8" s="46"/>
      <c r="F8" s="46"/>
      <c r="H8" s="43"/>
      <c r="J8" s="47"/>
      <c r="K8" s="38"/>
      <c r="L8" s="38"/>
      <c r="M8" s="38"/>
      <c r="N8" s="38"/>
      <c r="O8" s="38"/>
      <c r="P8" s="44"/>
      <c r="Q8" s="38"/>
      <c r="R8" s="38"/>
      <c r="S8" s="44"/>
      <c r="T8" s="38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53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24</v>
      </c>
      <c r="B10" s="20" t="s">
        <v>25</v>
      </c>
      <c r="C10" s="31" t="s">
        <v>51</v>
      </c>
      <c r="D10" s="20" t="s">
        <v>52</v>
      </c>
      <c r="E10" s="14" t="s">
        <v>53</v>
      </c>
      <c r="F10" s="14" t="s">
        <v>6</v>
      </c>
      <c r="G10" s="20" t="s">
        <v>54</v>
      </c>
      <c r="H10" s="24" t="s">
        <v>55</v>
      </c>
      <c r="I10" s="29" t="s">
        <v>1</v>
      </c>
      <c r="K10" s="18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26</v>
      </c>
      <c r="C11" s="32">
        <v>54.88</v>
      </c>
      <c r="D11" s="21">
        <v>10110</v>
      </c>
      <c r="E11" s="21">
        <v>9924</v>
      </c>
      <c r="F11" s="21">
        <f>ROUND(Table1[[#This Row],[New position]]-Table1[[#This Row],[Old position]], 0)</f>
        <v>-186</v>
      </c>
      <c r="G11" s="33">
        <v>0.38500000000000001</v>
      </c>
      <c r="H11" s="25">
        <v>544603.81999999995</v>
      </c>
      <c r="I11" s="28"/>
      <c r="K11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26</v>
      </c>
      <c r="C12" s="32">
        <v>82.5</v>
      </c>
      <c r="D12" s="21">
        <v>6702</v>
      </c>
      <c r="E12" s="21">
        <v>6601</v>
      </c>
      <c r="F12" s="21">
        <f>ROUND(Table1[[#This Row],[New position]]-Table1[[#This Row],[Old position]], 0)</f>
        <v>-101</v>
      </c>
      <c r="G12" s="33">
        <v>0.38500000000000001</v>
      </c>
      <c r="H12" s="25">
        <v>544603.81999999995</v>
      </c>
      <c r="I12" s="28"/>
      <c r="K12"/>
      <c r="L12" s="53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26</v>
      </c>
      <c r="C13" s="32">
        <v>343.06</v>
      </c>
      <c r="D13" s="21">
        <v>1601</v>
      </c>
      <c r="E13" s="21">
        <v>1587</v>
      </c>
      <c r="F13" s="21">
        <f>ROUND(Table1[[#This Row],[New position]]-Table1[[#This Row],[Old position]], 0)</f>
        <v>-14</v>
      </c>
      <c r="G13" s="33">
        <v>0.38500000000000001</v>
      </c>
      <c r="H13" s="25">
        <v>544603.81999999995</v>
      </c>
      <c r="I13" s="28"/>
      <c r="K13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19</v>
      </c>
      <c r="B14" s="21" t="s">
        <v>26</v>
      </c>
      <c r="C14" s="32">
        <v>514.47</v>
      </c>
      <c r="D14" s="21">
        <v>1083</v>
      </c>
      <c r="E14" s="21">
        <v>1059</v>
      </c>
      <c r="F14" s="21">
        <f>ROUND(Table1[[#This Row],[New position]]-Table1[[#This Row],[Old position]], 0)</f>
        <v>-24</v>
      </c>
      <c r="G14" s="33">
        <v>0.38500000000000001</v>
      </c>
      <c r="H14" s="25">
        <v>544603.81999999995</v>
      </c>
      <c r="I14" s="28"/>
      <c r="K14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20</v>
      </c>
      <c r="B15" s="21" t="s">
        <v>26</v>
      </c>
      <c r="C15" s="32">
        <v>96.76</v>
      </c>
      <c r="D15" s="21">
        <v>5846</v>
      </c>
      <c r="E15" s="21">
        <v>5628</v>
      </c>
      <c r="F15" s="21">
        <f>ROUND(Table1[[#This Row],[New position]]-Table1[[#This Row],[Old position]], 0)</f>
        <v>-218</v>
      </c>
      <c r="G15" s="33">
        <v>0.38500000000000001</v>
      </c>
      <c r="H15" s="25">
        <v>544603.81999999995</v>
      </c>
      <c r="I15" s="28"/>
      <c r="K15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26</v>
      </c>
      <c r="C16" s="32">
        <v>156.91</v>
      </c>
      <c r="D16" s="21">
        <v>3568</v>
      </c>
      <c r="E16" s="21">
        <v>3471</v>
      </c>
      <c r="F16" s="21">
        <f>ROUND(Table1[[#This Row],[New position]]-Table1[[#This Row],[Old position]], 0)</f>
        <v>-97</v>
      </c>
      <c r="G16" s="33">
        <v>0.38500000000000001</v>
      </c>
      <c r="H16" s="25">
        <v>544603.81999999995</v>
      </c>
      <c r="I16" s="28"/>
      <c r="J16" s="54"/>
      <c r="K16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26</v>
      </c>
      <c r="C17" s="32">
        <v>26.89</v>
      </c>
      <c r="D17" s="21">
        <v>21049</v>
      </c>
      <c r="E17" s="21">
        <v>20253</v>
      </c>
      <c r="F17" s="21">
        <f>ROUND(Table1[[#This Row],[New position]]-Table1[[#This Row],[Old position]], 0)</f>
        <v>-796</v>
      </c>
      <c r="G17" s="33">
        <v>0.38500000000000001</v>
      </c>
      <c r="H17" s="25">
        <v>544603.81999999995</v>
      </c>
      <c r="I17" s="28"/>
      <c r="J17" s="2"/>
      <c r="K17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26</v>
      </c>
      <c r="C18" s="32">
        <v>175.58</v>
      </c>
      <c r="D18" s="21">
        <v>3167</v>
      </c>
      <c r="E18" s="21">
        <v>3102</v>
      </c>
      <c r="F18" s="21">
        <f>ROUND(Table1[[#This Row],[New position]]-Table1[[#This Row],[Old position]], 0)</f>
        <v>-65</v>
      </c>
      <c r="G18" s="33">
        <v>0.38500000000000001</v>
      </c>
      <c r="H18" s="25">
        <v>544603.81999999995</v>
      </c>
      <c r="I18" s="28"/>
      <c r="J18" s="2"/>
      <c r="K18" s="55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27</v>
      </c>
      <c r="B19" s="21" t="s">
        <v>26</v>
      </c>
      <c r="C19" s="32">
        <v>182.63</v>
      </c>
      <c r="D19" s="21">
        <v>3110</v>
      </c>
      <c r="E19" s="21">
        <v>2982</v>
      </c>
      <c r="F19" s="21">
        <f>ROUND(Table1[[#This Row],[New position]]-Table1[[#This Row],[Old position]], 0)</f>
        <v>-128</v>
      </c>
      <c r="G19" s="33">
        <v>0.38500000000000001</v>
      </c>
      <c r="H19" s="25">
        <v>544603.81999999995</v>
      </c>
      <c r="I19" s="12"/>
      <c r="J19" s="2"/>
      <c r="K19" s="55"/>
      <c r="L19"/>
      <c r="M19"/>
      <c r="N19"/>
      <c r="U19" s="1"/>
      <c r="V19" s="1"/>
      <c r="W19" s="1"/>
      <c r="X19" s="1"/>
    </row>
    <row r="20" spans="1:24" x14ac:dyDescent="0.25">
      <c r="A20" s="21" t="s">
        <v>28</v>
      </c>
      <c r="B20" s="21" t="s">
        <v>26</v>
      </c>
      <c r="C20" s="32">
        <v>23.66</v>
      </c>
      <c r="D20" s="21">
        <v>23563</v>
      </c>
      <c r="E20" s="21">
        <v>23018</v>
      </c>
      <c r="F20" s="21">
        <f>ROUND(Table1[[#This Row],[New position]]-Table1[[#This Row],[Old position]], 0)</f>
        <v>-545</v>
      </c>
      <c r="G20" s="33">
        <v>0.38500000000000001</v>
      </c>
      <c r="H20" s="25">
        <v>544603.81999999995</v>
      </c>
      <c r="I20" s="12"/>
      <c r="J20" s="2"/>
      <c r="K20" s="55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26</v>
      </c>
      <c r="C21" s="32">
        <v>61.45</v>
      </c>
      <c r="D21" s="21">
        <v>9346</v>
      </c>
      <c r="E21" s="21">
        <v>8863</v>
      </c>
      <c r="F21" s="21">
        <f>ROUND(Table1[[#This Row],[New position]]-Table1[[#This Row],[Old position]], 0)</f>
        <v>-483</v>
      </c>
      <c r="G21" s="33">
        <v>0.38500000000000001</v>
      </c>
      <c r="H21" s="25">
        <v>544603.81999999995</v>
      </c>
      <c r="I21" s="12"/>
      <c r="J21" s="2"/>
      <c r="K21" s="55"/>
      <c r="L21"/>
      <c r="M21"/>
      <c r="N21"/>
      <c r="U21" s="1"/>
      <c r="V21" s="1"/>
      <c r="W21" s="1"/>
      <c r="X21" s="1"/>
    </row>
    <row r="22" spans="1:24" x14ac:dyDescent="0.25">
      <c r="A22" s="21" t="s">
        <v>56</v>
      </c>
      <c r="B22" s="21" t="s">
        <v>26</v>
      </c>
      <c r="C22" s="32">
        <v>20.83</v>
      </c>
      <c r="D22" s="21">
        <v>26733</v>
      </c>
      <c r="E22" s="21">
        <v>26145</v>
      </c>
      <c r="F22" s="21">
        <f>ROUND(Table1[[#This Row],[New position]]-Table1[[#This Row],[Old position]], 0)</f>
        <v>-588</v>
      </c>
      <c r="G22" s="33">
        <v>0.38500000000000001</v>
      </c>
      <c r="H22" s="25">
        <v>544603.81999999995</v>
      </c>
      <c r="I22" s="12"/>
      <c r="J22" s="2"/>
      <c r="K22" s="55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57</v>
      </c>
      <c r="B23" s="21" t="s">
        <v>26</v>
      </c>
      <c r="C23" s="32">
        <v>41.57</v>
      </c>
      <c r="D23" s="21">
        <v>13335</v>
      </c>
      <c r="E23" s="21">
        <v>13101</v>
      </c>
      <c r="F23" s="21">
        <f>ROUND(Table1[[#This Row],[New position]]-Table1[[#This Row],[Old position]], 0)</f>
        <v>-234</v>
      </c>
      <c r="G23" s="33">
        <v>0.38500000000000001</v>
      </c>
      <c r="H23" s="25">
        <v>544603.81999999995</v>
      </c>
      <c r="I23" s="12"/>
      <c r="J23" s="2"/>
      <c r="K23" s="55"/>
      <c r="L23"/>
      <c r="M23"/>
      <c r="N23"/>
      <c r="U23" s="1"/>
      <c r="V23" s="1"/>
      <c r="W23" s="1"/>
      <c r="X23" s="1"/>
    </row>
    <row r="24" spans="1:24" x14ac:dyDescent="0.25">
      <c r="A24" s="21" t="s">
        <v>58</v>
      </c>
      <c r="B24" s="21" t="s">
        <v>26</v>
      </c>
      <c r="C24" s="32">
        <v>33.51</v>
      </c>
      <c r="D24" s="21">
        <v>15504</v>
      </c>
      <c r="E24" s="21">
        <v>16252</v>
      </c>
      <c r="F24" s="21">
        <f>ROUND(Table1[[#This Row],[New position]]-Table1[[#This Row],[Old position]], 0)</f>
        <v>748</v>
      </c>
      <c r="G24" s="33">
        <v>0.38500000000000001</v>
      </c>
      <c r="H24" s="25">
        <v>544603.81999999995</v>
      </c>
      <c r="I24" s="12"/>
      <c r="J24" s="2"/>
      <c r="K24" s="55"/>
      <c r="L24"/>
      <c r="M24"/>
      <c r="N24"/>
      <c r="U24" s="1"/>
      <c r="V24" s="1"/>
      <c r="W24" s="1"/>
      <c r="X24" s="1"/>
    </row>
    <row r="25" spans="1:24" x14ac:dyDescent="0.25">
      <c r="A25" s="21" t="s">
        <v>59</v>
      </c>
      <c r="B25" s="21" t="s">
        <v>26</v>
      </c>
      <c r="C25" s="32">
        <v>70.23</v>
      </c>
      <c r="D25" s="21">
        <v>8212</v>
      </c>
      <c r="E25" s="21">
        <v>7755</v>
      </c>
      <c r="F25" s="21">
        <f>ROUND(Table1[[#This Row],[New position]]-Table1[[#This Row],[Old position]], 0)</f>
        <v>-457</v>
      </c>
      <c r="G25" s="33">
        <v>0.38500000000000001</v>
      </c>
      <c r="H25" s="25">
        <v>544603.81999999995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26</v>
      </c>
      <c r="C26" s="32">
        <v>306.79000000000002</v>
      </c>
      <c r="D26" s="21">
        <v>102023</v>
      </c>
      <c r="E26" s="21">
        <v>102715</v>
      </c>
      <c r="F26" s="21">
        <f>ROUND(Table1[[#This Row],[New position]]-Table1[[#This Row],[Old position]], 0)</f>
        <v>692</v>
      </c>
      <c r="G26" s="33">
        <v>22.274999999999999</v>
      </c>
      <c r="H26" s="25">
        <v>31511811.059999999</v>
      </c>
      <c r="I26" s="12"/>
      <c r="J26" s="2"/>
      <c r="K26" s="56"/>
      <c r="L26"/>
      <c r="M26"/>
      <c r="N26"/>
      <c r="U26" s="1"/>
      <c r="V26" s="1"/>
      <c r="W26" s="1"/>
      <c r="X26" s="1"/>
    </row>
    <row r="27" spans="1:24" x14ac:dyDescent="0.25">
      <c r="A27" s="21" t="s">
        <v>30</v>
      </c>
      <c r="B27" s="21" t="s">
        <v>26</v>
      </c>
      <c r="C27" s="32">
        <v>122.29</v>
      </c>
      <c r="D27" s="21">
        <v>26776</v>
      </c>
      <c r="E27" s="21">
        <v>28631</v>
      </c>
      <c r="F27" s="21">
        <f>ROUND(Table1[[#This Row],[New position]]-Table1[[#This Row],[Old position]], 0)</f>
        <v>1855</v>
      </c>
      <c r="G27" s="33">
        <v>2.4750000000000001</v>
      </c>
      <c r="H27" s="25">
        <v>3501314.81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1">
        <v>2823</v>
      </c>
      <c r="B28" s="21" t="s">
        <v>26</v>
      </c>
      <c r="C28" s="32">
        <v>2.66</v>
      </c>
      <c r="D28" s="21">
        <v>1319300</v>
      </c>
      <c r="E28" s="21">
        <v>1316300</v>
      </c>
      <c r="F28" s="21">
        <f>ROUND(Table1[[#This Row],[New position]]-Table1[[#This Row],[Old position]], 0)</f>
        <v>-3000</v>
      </c>
      <c r="G28" s="33">
        <v>2.4750000000000001</v>
      </c>
      <c r="H28" s="25">
        <v>3501314.81</v>
      </c>
      <c r="I28" s="12"/>
      <c r="J28" s="1"/>
      <c r="L28"/>
      <c r="M28"/>
      <c r="N28"/>
      <c r="U28" s="1"/>
      <c r="V28" s="1"/>
      <c r="W28" s="1"/>
      <c r="X28" s="1"/>
    </row>
    <row r="29" spans="1:24" x14ac:dyDescent="0.25">
      <c r="A29" s="21" t="s">
        <v>5</v>
      </c>
      <c r="B29" s="21" t="s">
        <v>26</v>
      </c>
      <c r="C29" s="32">
        <v>16.309999999999999</v>
      </c>
      <c r="D29" s="21">
        <v>446110</v>
      </c>
      <c r="E29" s="21">
        <v>433682</v>
      </c>
      <c r="F29" s="21">
        <f>ROUND(Table1[[#This Row],[New position]]-Table1[[#This Row],[Old position]], 0)</f>
        <v>-12428</v>
      </c>
      <c r="G29" s="33">
        <v>5</v>
      </c>
      <c r="H29" s="25">
        <v>7073347.2999999998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1" t="s">
        <v>18</v>
      </c>
      <c r="B30" s="21" t="s">
        <v>26</v>
      </c>
      <c r="C30" s="32">
        <v>59.98</v>
      </c>
      <c r="D30" s="21">
        <v>153666</v>
      </c>
      <c r="E30" s="21">
        <v>152988</v>
      </c>
      <c r="F30" s="21">
        <f>ROUND(Table1[[#This Row],[New position]]-Table1[[#This Row],[Old position]], 0)</f>
        <v>-678</v>
      </c>
      <c r="G30" s="33">
        <v>6.4859999999999998</v>
      </c>
      <c r="H30" s="25">
        <v>9176204.6199999992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1" t="s">
        <v>31</v>
      </c>
      <c r="B31" s="21" t="s">
        <v>32</v>
      </c>
      <c r="C31" s="32">
        <v>147181.44</v>
      </c>
      <c r="D31" s="21">
        <v>63</v>
      </c>
      <c r="E31" s="21">
        <v>62</v>
      </c>
      <c r="F31" s="21">
        <f>ROUND(Table1[[#This Row],[New position]]-Table1[[#This Row],[Old position]], 0)</f>
        <v>-1</v>
      </c>
      <c r="G31" s="33">
        <v>6.4859999999999998</v>
      </c>
      <c r="H31" s="25">
        <v>9176204.6199999992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1" t="s">
        <v>33</v>
      </c>
      <c r="B32" s="21" t="s">
        <v>32</v>
      </c>
      <c r="C32" s="32">
        <v>187456.92</v>
      </c>
      <c r="D32" s="21">
        <v>25</v>
      </c>
      <c r="E32" s="21">
        <v>12</v>
      </c>
      <c r="F32" s="21">
        <f>ROUND(Table1[[#This Row],[New position]]-Table1[[#This Row],[Old position]], 0)</f>
        <v>-13</v>
      </c>
      <c r="G32" s="33">
        <v>1.6220000000000001</v>
      </c>
      <c r="H32" s="25">
        <v>2294051.12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1" t="s">
        <v>34</v>
      </c>
      <c r="B33" s="21" t="s">
        <v>32</v>
      </c>
      <c r="C33" s="32">
        <v>158504.88</v>
      </c>
      <c r="D33" s="21">
        <v>58</v>
      </c>
      <c r="E33" s="21">
        <v>58</v>
      </c>
      <c r="F33" s="21">
        <f>ROUND(Table1[[#This Row],[New position]]-Table1[[#This Row],[Old position]], 0)</f>
        <v>0</v>
      </c>
      <c r="G33" s="33">
        <v>6.4859999999999998</v>
      </c>
      <c r="H33" s="25">
        <v>9176204.6199999992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1" t="s">
        <v>35</v>
      </c>
      <c r="B34" s="21" t="s">
        <v>32</v>
      </c>
      <c r="C34" s="32">
        <v>124276.57</v>
      </c>
      <c r="D34" s="21">
        <v>74</v>
      </c>
      <c r="E34" s="21">
        <v>74</v>
      </c>
      <c r="F34" s="21">
        <f>ROUND(Table1[[#This Row],[New position]]-Table1[[#This Row],[Old position]], 0)</f>
        <v>0</v>
      </c>
      <c r="G34" s="33">
        <v>6.4859999999999998</v>
      </c>
      <c r="H34" s="25">
        <v>9176204.6199999992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1" t="s">
        <v>36</v>
      </c>
      <c r="B35" s="21" t="s">
        <v>32</v>
      </c>
      <c r="C35" s="32">
        <v>133031.25</v>
      </c>
      <c r="D35" s="21">
        <v>69</v>
      </c>
      <c r="E35" s="21">
        <v>69</v>
      </c>
      <c r="F35" s="21">
        <f>ROUND(Table1[[#This Row],[New position]]-Table1[[#This Row],[Old position]], 0)</f>
        <v>0</v>
      </c>
      <c r="G35" s="33">
        <v>6.4859999999999998</v>
      </c>
      <c r="H35" s="25">
        <v>9176204.6199999992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1" t="s">
        <v>37</v>
      </c>
      <c r="B36" s="21" t="s">
        <v>32</v>
      </c>
      <c r="C36" s="32">
        <v>220809.57</v>
      </c>
      <c r="D36" s="21">
        <v>42</v>
      </c>
      <c r="E36" s="21">
        <v>42</v>
      </c>
      <c r="F36" s="21">
        <f>ROUND(Table1[[#This Row],[New position]]-Table1[[#This Row],[Old position]], 0)</f>
        <v>0</v>
      </c>
      <c r="G36" s="33">
        <v>6.4859999999999998</v>
      </c>
      <c r="H36" s="25">
        <v>9176204.6199999992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1" t="s">
        <v>38</v>
      </c>
      <c r="B37" s="21" t="s">
        <v>32</v>
      </c>
      <c r="C37" s="32">
        <v>110626.93</v>
      </c>
      <c r="D37" s="21">
        <v>83</v>
      </c>
      <c r="E37" s="21">
        <v>83</v>
      </c>
      <c r="F37" s="21">
        <f>ROUND(Table1[[#This Row],[New position]]-Table1[[#This Row],[Old position]], 0)</f>
        <v>0</v>
      </c>
      <c r="G37" s="33">
        <v>6.4859999999999998</v>
      </c>
      <c r="H37" s="25">
        <v>9176204.6199999992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1" t="s">
        <v>39</v>
      </c>
      <c r="B38" s="21" t="s">
        <v>32</v>
      </c>
      <c r="C38" s="32">
        <v>136050.54</v>
      </c>
      <c r="D38" s="21">
        <v>68</v>
      </c>
      <c r="E38" s="21">
        <v>67</v>
      </c>
      <c r="F38" s="21">
        <f>ROUND(Table1[[#This Row],[New position]]-Table1[[#This Row],[Old position]], 0)</f>
        <v>-1</v>
      </c>
      <c r="G38" s="33">
        <v>6.4859999999999998</v>
      </c>
      <c r="H38" s="25">
        <v>9176204.6199999992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1" t="s">
        <v>40</v>
      </c>
      <c r="B39" s="21" t="s">
        <v>32</v>
      </c>
      <c r="C39" s="32">
        <v>178301.46</v>
      </c>
      <c r="D39" s="21">
        <v>52</v>
      </c>
      <c r="E39" s="21">
        <v>51</v>
      </c>
      <c r="F39" s="21">
        <f>ROUND(Table1[[#This Row],[New position]]-Table1[[#This Row],[Old position]], 0)</f>
        <v>-1</v>
      </c>
      <c r="G39" s="33">
        <v>6.4859999999999998</v>
      </c>
      <c r="H39" s="25">
        <v>9176204.6199999992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1" t="s">
        <v>41</v>
      </c>
      <c r="B40" s="21" t="s">
        <v>32</v>
      </c>
      <c r="C40" s="32">
        <v>31408.22</v>
      </c>
      <c r="D40" s="21">
        <v>9</v>
      </c>
      <c r="E40" s="21">
        <v>9</v>
      </c>
      <c r="F40" s="21">
        <f>ROUND(Table1[[#This Row],[New position]]-Table1[[#This Row],[Old position]], 0)</f>
        <v>0</v>
      </c>
      <c r="G40" s="33">
        <v>0.2</v>
      </c>
      <c r="H40" s="25">
        <v>282934.11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1" t="s">
        <v>42</v>
      </c>
      <c r="B41" s="21" t="s">
        <v>32</v>
      </c>
      <c r="C41" s="32">
        <v>98902.33</v>
      </c>
      <c r="D41" s="21">
        <v>3</v>
      </c>
      <c r="E41" s="21">
        <v>3</v>
      </c>
      <c r="F41" s="21">
        <f>ROUND(Table1[[#This Row],[New position]]-Table1[[#This Row],[Old position]], 0)</f>
        <v>0</v>
      </c>
      <c r="G41" s="33">
        <v>0.2</v>
      </c>
      <c r="H41" s="25">
        <v>282934.11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1" t="s">
        <v>43</v>
      </c>
      <c r="B42" s="21" t="s">
        <v>32</v>
      </c>
      <c r="C42" s="32">
        <v>8645</v>
      </c>
      <c r="D42" s="21">
        <v>33</v>
      </c>
      <c r="E42" s="21">
        <v>33</v>
      </c>
      <c r="F42" s="21">
        <f>ROUND(Table1[[#This Row],[New position]]-Table1[[#This Row],[Old position]], 0)</f>
        <v>0</v>
      </c>
      <c r="G42" s="33">
        <v>0.2</v>
      </c>
      <c r="H42" s="25">
        <v>282934.11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1" t="s">
        <v>44</v>
      </c>
      <c r="B43" s="21" t="s">
        <v>32</v>
      </c>
      <c r="C43" s="32">
        <v>70435.75</v>
      </c>
      <c r="D43" s="21">
        <v>4</v>
      </c>
      <c r="E43" s="21">
        <v>4</v>
      </c>
      <c r="F43" s="21">
        <f>ROUND(Table1[[#This Row],[New position]]-Table1[[#This Row],[Old position]], 0)</f>
        <v>0</v>
      </c>
      <c r="G43" s="33">
        <v>0.2</v>
      </c>
      <c r="H43" s="25">
        <v>282934.11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1" t="s">
        <v>45</v>
      </c>
      <c r="B44" s="21" t="s">
        <v>32</v>
      </c>
      <c r="C44" s="32">
        <v>232675</v>
      </c>
      <c r="D44" s="21">
        <v>1</v>
      </c>
      <c r="E44" s="21">
        <v>1</v>
      </c>
      <c r="F44" s="21">
        <f>ROUND(Table1[[#This Row],[New position]]-Table1[[#This Row],[Old position]], 0)</f>
        <v>0</v>
      </c>
      <c r="G44" s="33">
        <v>0.2</v>
      </c>
      <c r="H44" s="25">
        <v>282934.11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1" t="s">
        <v>46</v>
      </c>
      <c r="B45" s="21" t="s">
        <v>32</v>
      </c>
      <c r="C45" s="32">
        <v>17635.349999999999</v>
      </c>
      <c r="D45" s="21">
        <v>17</v>
      </c>
      <c r="E45" s="21">
        <v>16</v>
      </c>
      <c r="F45" s="21">
        <f>ROUND(Table1[[#This Row],[New position]]-Table1[[#This Row],[Old position]], 0)</f>
        <v>-1</v>
      </c>
      <c r="G45" s="33">
        <v>0.2</v>
      </c>
      <c r="H45" s="25">
        <v>282934.11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1" t="s">
        <v>47</v>
      </c>
      <c r="B46" s="21" t="s">
        <v>32</v>
      </c>
      <c r="C46" s="32">
        <v>26705.18</v>
      </c>
      <c r="D46" s="21">
        <v>11</v>
      </c>
      <c r="E46" s="21">
        <v>11</v>
      </c>
      <c r="F46" s="21">
        <f>ROUND(Table1[[#This Row],[New position]]-Table1[[#This Row],[Old position]], 0)</f>
        <v>0</v>
      </c>
      <c r="G46" s="33">
        <v>0.2</v>
      </c>
      <c r="H46" s="25">
        <v>282934.11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1" t="s">
        <v>48</v>
      </c>
      <c r="B47" s="21" t="s">
        <v>32</v>
      </c>
      <c r="C47" s="32">
        <v>80551.75</v>
      </c>
      <c r="D47" s="21">
        <v>4</v>
      </c>
      <c r="E47" s="21">
        <v>4</v>
      </c>
      <c r="F47" s="21">
        <f>ROUND(Table1[[#This Row],[New position]]-Table1[[#This Row],[Old position]], 0)</f>
        <v>0</v>
      </c>
      <c r="G47" s="33">
        <v>0.2</v>
      </c>
      <c r="H47" s="25">
        <v>282934.11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1" t="s">
        <v>49</v>
      </c>
      <c r="B48" s="21" t="s">
        <v>32</v>
      </c>
      <c r="C48" s="32">
        <v>53308.2</v>
      </c>
      <c r="D48" s="21">
        <v>5</v>
      </c>
      <c r="E48" s="21">
        <v>5</v>
      </c>
      <c r="F48" s="21">
        <f>ROUND(Table1[[#This Row],[New position]]-Table1[[#This Row],[Old position]], 0)</f>
        <v>0</v>
      </c>
      <c r="G48" s="33">
        <v>0.2</v>
      </c>
      <c r="H48" s="25">
        <v>282934.11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1" t="s">
        <v>50</v>
      </c>
      <c r="B49" s="21" t="s">
        <v>32</v>
      </c>
      <c r="C49" s="32">
        <v>95789.67</v>
      </c>
      <c r="D49" s="21">
        <v>3</v>
      </c>
      <c r="E49" s="21">
        <v>3</v>
      </c>
      <c r="F49" s="21">
        <f>ROUND(Table1[[#This Row],[New position]]-Table1[[#This Row],[Old position]], 0)</f>
        <v>0</v>
      </c>
      <c r="G49" s="33">
        <v>0.2</v>
      </c>
      <c r="H49" s="25">
        <v>282934.11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1"/>
      <c r="B50" s="21"/>
      <c r="C50" s="32"/>
      <c r="D50" s="21"/>
      <c r="E50" s="21"/>
      <c r="F50" s="21"/>
      <c r="G50" s="33"/>
      <c r="H50" s="25"/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51"/>
      <c r="B51" s="51"/>
      <c r="C51" s="52"/>
      <c r="D51" s="21"/>
      <c r="E51" s="21"/>
      <c r="F51" s="21"/>
      <c r="G51" s="50"/>
      <c r="H51" s="25"/>
      <c r="I51" s="12"/>
      <c r="J51" s="17"/>
      <c r="K51" s="26"/>
      <c r="L51" s="9"/>
    </row>
    <row r="52" spans="1:24" x14ac:dyDescent="0.25">
      <c r="A52" s="51"/>
      <c r="B52" s="51"/>
      <c r="C52" s="52"/>
      <c r="D52" s="21"/>
      <c r="E52" s="21"/>
      <c r="F52" s="21"/>
      <c r="G52" s="50"/>
      <c r="H52" s="25"/>
      <c r="I52" s="12"/>
      <c r="J52" s="17"/>
      <c r="K52" s="26"/>
      <c r="L52" s="9"/>
    </row>
    <row r="53" spans="1:24" x14ac:dyDescent="0.25">
      <c r="A53" s="51"/>
      <c r="B53" s="51"/>
      <c r="C53" s="52"/>
      <c r="D53" s="21"/>
      <c r="E53" s="21"/>
      <c r="F53" s="21"/>
      <c r="G53" s="50"/>
      <c r="H53" s="25"/>
      <c r="I53" s="12"/>
      <c r="J53" s="17"/>
      <c r="K53" s="26"/>
      <c r="L53" s="9"/>
    </row>
    <row r="54" spans="1:24" x14ac:dyDescent="0.25">
      <c r="A54" s="51"/>
      <c r="B54" s="51"/>
      <c r="C54" s="52"/>
      <c r="D54" s="21"/>
      <c r="E54" s="21"/>
      <c r="F54" s="21"/>
      <c r="G54" s="50"/>
      <c r="H54" s="25"/>
      <c r="I54" s="12"/>
      <c r="J54" s="17"/>
      <c r="K54" s="26"/>
      <c r="L54" s="9"/>
    </row>
    <row r="55" spans="1:24" x14ac:dyDescent="0.25">
      <c r="A55" s="57"/>
      <c r="B55" s="57"/>
      <c r="C55" s="58"/>
      <c r="D55" s="59"/>
      <c r="E55" s="60"/>
      <c r="F55" s="61"/>
      <c r="G55" s="62"/>
      <c r="H55" s="63"/>
      <c r="I55" s="12"/>
      <c r="J55" s="17"/>
      <c r="K55" s="26"/>
      <c r="L55" s="9"/>
    </row>
    <row r="56" spans="1:24" x14ac:dyDescent="0.25">
      <c r="B56" s="3"/>
      <c r="C56" s="10" t="s">
        <v>60</v>
      </c>
      <c r="D56" s="7"/>
      <c r="F56" s="1"/>
      <c r="G56"/>
      <c r="H56" s="3" t="s">
        <v>3</v>
      </c>
      <c r="J56" s="1"/>
      <c r="K56" s="22"/>
    </row>
    <row r="57" spans="1:24" x14ac:dyDescent="0.25">
      <c r="B57" s="3"/>
      <c r="C57" s="10" t="s">
        <v>2</v>
      </c>
      <c r="D57" s="7"/>
      <c r="F57" s="1"/>
      <c r="G57"/>
      <c r="H57" s="3" t="s">
        <v>4</v>
      </c>
      <c r="J57" s="1"/>
      <c r="K57" s="22"/>
    </row>
    <row r="58" spans="1:24" x14ac:dyDescent="0.25">
      <c r="B58" s="4"/>
      <c r="D58" s="1"/>
      <c r="F58" s="1"/>
      <c r="G58"/>
      <c r="H58" s="1"/>
      <c r="J58" s="1"/>
      <c r="K58" s="22"/>
    </row>
    <row r="59" spans="1:24" x14ac:dyDescent="0.25">
      <c r="B59" s="4"/>
      <c r="C59" s="5"/>
      <c r="D59" s="1"/>
      <c r="F59" s="1"/>
      <c r="G59"/>
      <c r="H59" s="6"/>
      <c r="J59" s="1"/>
      <c r="K59" s="22"/>
    </row>
    <row r="60" spans="1:24" x14ac:dyDescent="0.25">
      <c r="H60" s="1"/>
    </row>
    <row r="61" spans="1:24" x14ac:dyDescent="0.25">
      <c r="A61" s="10"/>
    </row>
    <row r="62" spans="1:24" x14ac:dyDescent="0.25">
      <c r="A62" s="10"/>
    </row>
    <row r="64" spans="1:24" x14ac:dyDescent="0.25">
      <c r="A64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2021-03-02T10:33:39Z</cp:lastPrinted>
  <dcterms:created xsi:type="dcterms:W3CDTF">2020-06-30T03:42:56Z</dcterms:created>
  <dcterms:modified xsi:type="dcterms:W3CDTF">2021-03-04T10:46:11Z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