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F35ADC92-467C-41FF-A49B-D2224337A9CE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54" i="1"/>
  <c r="F50" i="1" l="1"/>
  <c r="F51" i="1"/>
  <c r="F52" i="1"/>
  <c r="F53" i="1"/>
  <c r="C7" i="1" l="1"/>
  <c r="C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C2" i="1" l="1"/>
</calcChain>
</file>

<file path=xl/sharedStrings.xml><?xml version="1.0" encoding="utf-8"?>
<sst xmlns="http://schemas.openxmlformats.org/spreadsheetml/2006/main" count="108" uniqueCount="66">
  <si>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</si>
  <si>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</si>
  <si>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</si>
  <si>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</si>
  <si>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</si>
  <si>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</si>
  <si>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</si>
  <si>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</si>
  <si>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</si>
  <si>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</si>
  <si>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</si>
  <si>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</si>
  <si>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</si>
  <si>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</si>
  <si>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</si>
  <si>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</si>
  <si>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</si>
  <si>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</si>
  <si>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</si>
  <si>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</si>
  <si>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</si>
  <si>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</si>
  <si>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</si>
  <si>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</si>
  <si>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</si>
  <si>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</si>
  <si>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</si>
  <si>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</si>
  <si>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</si>
  <si>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</si>
  <si>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</si>
  <si>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</si>
  <si>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</si>
  <si>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ZB</t>
  </si>
  <si>
    <t>ZF</t>
  </si>
  <si>
    <t>ZN</t>
  </si>
  <si>
    <t>ZT</t>
  </si>
  <si>
    <t>CGB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</si>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</sst>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50" zoomScaleNormal="130" workbookViewId="0">
      <selection activeCell="K12" sqref="K12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1" t="s">
        <v>0</v>
      </c>
      <c r="B1" s="61"/>
      <c r="C1" s="33">
        <v>44263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1" t="s">
        <v>12</v>
      </c>
      <c r="B2" s="61"/>
      <c r="C2" s="38">
        <f>C8/C7</f>
        <v>2.506413141742434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3" t="s">
        <v>13</v>
      </c>
      <c r="B3" s="63"/>
      <c r="C3" s="58">
        <f>(C8-SUM(H31:H41)-H54)/C7</f>
        <v>1.0025605420855217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1" t="s">
        <v>10</v>
      </c>
      <c r="B4" s="61"/>
      <c r="C4" s="44">
        <v>53378736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1" t="s">
        <v>8</v>
      </c>
      <c r="B5" s="61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1" t="s">
        <v>9</v>
      </c>
      <c r="B6" s="61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1" t="s">
        <v>11</v>
      </c>
      <c r="B7" s="61"/>
      <c r="C7" s="44">
        <f>C4</f>
        <v>53378736</v>
      </c>
      <c r="D7" s="39"/>
      <c r="E7" s="45"/>
      <c r="F7" s="45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2" t="s">
        <v>7</v>
      </c>
      <c r="B8" s="62"/>
      <c r="C8" s="30">
        <f>SUM(Table1[Target allocation ($)])</f>
        <v>133789165.39999996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50</v>
      </c>
      <c r="D10" s="20" t="s">
        <v>51</v>
      </c>
      <c r="E10" s="14" t="s">
        <v>52</v>
      </c>
      <c r="F10" s="14" t="s">
        <v>6</v>
      </c>
      <c r="G10" s="20" t="s">
        <v>53</v>
      </c>
      <c r="H10" s="24" t="s">
        <v>54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9">
        <v>55.68</v>
      </c>
      <c r="D11" s="21">
        <v>9531</v>
      </c>
      <c r="E11" s="21">
        <v>9250</v>
      </c>
      <c r="F11" s="21">
        <f>ROUND(Table1[[#This Row],[New position]]-Table1[[#This Row],[Old position]], 0)</f>
        <v>-281</v>
      </c>
      <c r="G11" s="32">
        <v>0.38500000000000001</v>
      </c>
      <c r="H11" s="25">
        <v>515050.03</v>
      </c>
      <c r="I11" s="28"/>
      <c r="K11" s="60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9">
        <v>83.12</v>
      </c>
      <c r="D12" s="21">
        <v>6299</v>
      </c>
      <c r="E12" s="21">
        <v>6196</v>
      </c>
      <c r="F12" s="21">
        <f>ROUND(Table1[[#This Row],[New position]]-Table1[[#This Row],[Old position]], 0)</f>
        <v>-103</v>
      </c>
      <c r="G12" s="32">
        <v>0.38500000000000001</v>
      </c>
      <c r="H12" s="25">
        <v>515050.03</v>
      </c>
      <c r="I12" s="28"/>
      <c r="K12" s="60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9">
        <v>349.83</v>
      </c>
      <c r="D13" s="21">
        <v>1525</v>
      </c>
      <c r="E13" s="21">
        <v>1472</v>
      </c>
      <c r="F13" s="21">
        <f>ROUND(Table1[[#This Row],[New position]]-Table1[[#This Row],[Old position]], 0)</f>
        <v>-53</v>
      </c>
      <c r="G13" s="32">
        <v>0.38500000000000001</v>
      </c>
      <c r="H13" s="25">
        <v>515050.03</v>
      </c>
      <c r="I13" s="28"/>
      <c r="K13" s="60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9">
        <v>507.88</v>
      </c>
      <c r="D14" s="21">
        <v>1026</v>
      </c>
      <c r="E14" s="21">
        <v>1014</v>
      </c>
      <c r="F14" s="21">
        <f>ROUND(Table1[[#This Row],[New position]]-Table1[[#This Row],[Old position]], 0)</f>
        <v>-12</v>
      </c>
      <c r="G14" s="32">
        <v>0.38500000000000001</v>
      </c>
      <c r="H14" s="25">
        <v>515050.03</v>
      </c>
      <c r="I14" s="28"/>
      <c r="K14" s="60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9">
        <v>98.02</v>
      </c>
      <c r="D15" s="21">
        <v>5403</v>
      </c>
      <c r="E15" s="21">
        <v>5255</v>
      </c>
      <c r="F15" s="21">
        <f>ROUND(Table1[[#This Row],[New position]]-Table1[[#This Row],[Old position]], 0)</f>
        <v>-148</v>
      </c>
      <c r="G15" s="32">
        <v>0.38500000000000001</v>
      </c>
      <c r="H15" s="25">
        <v>515050.03</v>
      </c>
      <c r="I15" s="28"/>
      <c r="K15" s="60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9">
        <v>160.41999999999999</v>
      </c>
      <c r="D16" s="21">
        <v>3360</v>
      </c>
      <c r="E16" s="21">
        <v>3211</v>
      </c>
      <c r="F16" s="21">
        <f>ROUND(Table1[[#This Row],[New position]]-Table1[[#This Row],[Old position]], 0)</f>
        <v>-149</v>
      </c>
      <c r="G16" s="32">
        <v>0.38500000000000001</v>
      </c>
      <c r="H16" s="25">
        <v>515050.03</v>
      </c>
      <c r="I16" s="28"/>
      <c r="J16" s="50"/>
      <c r="K16" s="60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9">
        <v>25.99</v>
      </c>
      <c r="D17" s="21">
        <v>19917</v>
      </c>
      <c r="E17" s="21">
        <v>19817</v>
      </c>
      <c r="F17" s="21">
        <f>ROUND(Table1[[#This Row],[New position]]-Table1[[#This Row],[Old position]], 0)</f>
        <v>-100</v>
      </c>
      <c r="G17" s="32">
        <v>0.38500000000000001</v>
      </c>
      <c r="H17" s="25">
        <v>515050.03</v>
      </c>
      <c r="I17" s="28"/>
      <c r="J17" s="2"/>
      <c r="K17" s="60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9">
        <v>183.71</v>
      </c>
      <c r="D18" s="21">
        <v>2923</v>
      </c>
      <c r="E18" s="21">
        <v>2804</v>
      </c>
      <c r="F18" s="21">
        <f>ROUND(Table1[[#This Row],[New position]]-Table1[[#This Row],[Old position]], 0)</f>
        <v>-119</v>
      </c>
      <c r="G18" s="32">
        <v>0.38500000000000001</v>
      </c>
      <c r="H18" s="25">
        <v>515050.03</v>
      </c>
      <c r="I18" s="28"/>
      <c r="J18" s="2"/>
      <c r="K18" s="60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9">
        <v>186.11</v>
      </c>
      <c r="D19" s="21">
        <v>2934</v>
      </c>
      <c r="E19" s="21">
        <v>2767</v>
      </c>
      <c r="F19" s="21">
        <f>ROUND(Table1[[#This Row],[New position]]-Table1[[#This Row],[Old position]], 0)</f>
        <v>-167</v>
      </c>
      <c r="G19" s="32">
        <v>0.38500000000000001</v>
      </c>
      <c r="H19" s="25">
        <v>515050.03</v>
      </c>
      <c r="I19" s="12"/>
      <c r="J19" s="2"/>
      <c r="K19" s="60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9">
        <v>23.76</v>
      </c>
      <c r="D20" s="21">
        <v>22103</v>
      </c>
      <c r="E20" s="21">
        <v>21677</v>
      </c>
      <c r="F20" s="21">
        <f>ROUND(Table1[[#This Row],[New position]]-Table1[[#This Row],[Old position]], 0)</f>
        <v>-426</v>
      </c>
      <c r="G20" s="32">
        <v>0.38500000000000001</v>
      </c>
      <c r="H20" s="25">
        <v>515050.03</v>
      </c>
      <c r="I20" s="12"/>
      <c r="J20" s="2"/>
      <c r="K20" s="60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9">
        <v>64.25</v>
      </c>
      <c r="D21" s="21">
        <v>8139</v>
      </c>
      <c r="E21" s="21">
        <v>8016</v>
      </c>
      <c r="F21" s="21">
        <f>ROUND(Table1[[#This Row],[New position]]-Table1[[#This Row],[Old position]], 0)</f>
        <v>-123</v>
      </c>
      <c r="G21" s="32">
        <v>0.38500000000000001</v>
      </c>
      <c r="H21" s="25">
        <v>515050.03</v>
      </c>
      <c r="I21" s="12"/>
      <c r="J21" s="2"/>
      <c r="K21" s="60"/>
      <c r="L21"/>
      <c r="M21"/>
      <c r="N21"/>
      <c r="U21" s="1"/>
      <c r="V21" s="1"/>
      <c r="W21" s="1"/>
      <c r="X21" s="1"/>
    </row>
    <row r="22" spans="1:24" x14ac:dyDescent="0.25">
      <c r="A22" s="21" t="s">
        <v>55</v>
      </c>
      <c r="B22" s="21" t="s">
        <v>26</v>
      </c>
      <c r="C22" s="59">
        <v>20.91</v>
      </c>
      <c r="D22" s="21">
        <v>25441</v>
      </c>
      <c r="E22" s="21">
        <v>24632</v>
      </c>
      <c r="F22" s="21">
        <f>ROUND(Table1[[#This Row],[New position]]-Table1[[#This Row],[Old position]], 0)</f>
        <v>-809</v>
      </c>
      <c r="G22" s="32">
        <v>0.38500000000000001</v>
      </c>
      <c r="H22" s="25">
        <v>515050.03</v>
      </c>
      <c r="I22" s="12"/>
      <c r="J22" s="2"/>
      <c r="K22" s="60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56</v>
      </c>
      <c r="B23" s="21" t="s">
        <v>26</v>
      </c>
      <c r="C23" s="59">
        <v>41.91</v>
      </c>
      <c r="D23" s="21">
        <v>12643</v>
      </c>
      <c r="E23" s="21">
        <v>12289</v>
      </c>
      <c r="F23" s="21">
        <f>ROUND(Table1[[#This Row],[New position]]-Table1[[#This Row],[Old position]], 0)</f>
        <v>-354</v>
      </c>
      <c r="G23" s="32">
        <v>0.38500000000000001</v>
      </c>
      <c r="H23" s="25">
        <v>515050.03</v>
      </c>
      <c r="I23" s="12"/>
      <c r="J23" s="2"/>
      <c r="K23" s="60"/>
      <c r="L23"/>
      <c r="M23"/>
      <c r="N23"/>
      <c r="U23" s="1"/>
      <c r="V23" s="1"/>
      <c r="W23" s="1"/>
      <c r="X23" s="1"/>
    </row>
    <row r="24" spans="1:24" x14ac:dyDescent="0.25">
      <c r="A24" s="21" t="s">
        <v>57</v>
      </c>
      <c r="B24" s="21" t="s">
        <v>26</v>
      </c>
      <c r="C24" s="59">
        <v>34</v>
      </c>
      <c r="D24" s="21">
        <v>15933</v>
      </c>
      <c r="E24" s="21">
        <v>15149</v>
      </c>
      <c r="F24" s="21">
        <f>ROUND(Table1[[#This Row],[New position]]-Table1[[#This Row],[Old position]], 0)</f>
        <v>-784</v>
      </c>
      <c r="G24" s="32">
        <v>0.38500000000000001</v>
      </c>
      <c r="H24" s="25">
        <v>515050.03</v>
      </c>
      <c r="I24" s="12"/>
      <c r="J24" s="2"/>
      <c r="K24" s="60"/>
      <c r="L24"/>
      <c r="M24"/>
      <c r="N24"/>
      <c r="U24" s="1"/>
      <c r="V24" s="1"/>
      <c r="W24" s="1"/>
      <c r="X24" s="1"/>
    </row>
    <row r="25" spans="1:24" x14ac:dyDescent="0.25">
      <c r="A25" s="21" t="s">
        <v>58</v>
      </c>
      <c r="B25" s="21" t="s">
        <v>26</v>
      </c>
      <c r="C25" s="59">
        <v>74.239999999999995</v>
      </c>
      <c r="D25" s="21">
        <v>7219</v>
      </c>
      <c r="E25" s="21">
        <v>6938</v>
      </c>
      <c r="F25" s="21">
        <f>ROUND(Table1[[#This Row],[New position]]-Table1[[#This Row],[Old position]], 0)</f>
        <v>-281</v>
      </c>
      <c r="G25" s="32">
        <v>0.38500000000000001</v>
      </c>
      <c r="H25" s="25">
        <v>515050.03</v>
      </c>
      <c r="I25" s="12"/>
      <c r="J25" s="2"/>
      <c r="K25" s="60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9">
        <v>303.52</v>
      </c>
      <c r="D26" s="21">
        <v>98502</v>
      </c>
      <c r="E26" s="21">
        <v>92732</v>
      </c>
      <c r="F26" s="21">
        <f>ROUND(Table1[[#This Row],[New position]]-Table1[[#This Row],[Old position]], 0)</f>
        <v>-5770</v>
      </c>
      <c r="G26" s="32">
        <v>21.038</v>
      </c>
      <c r="H26" s="25">
        <v>28146117.57</v>
      </c>
      <c r="I26" s="12"/>
      <c r="J26" s="2"/>
      <c r="K26" s="60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9">
        <v>112.5</v>
      </c>
      <c r="D27" s="21">
        <v>28763</v>
      </c>
      <c r="E27" s="21">
        <v>29434</v>
      </c>
      <c r="F27" s="21">
        <f>ROUND(Table1[[#This Row],[New position]]-Table1[[#This Row],[Old position]], 0)</f>
        <v>671</v>
      </c>
      <c r="G27" s="32">
        <v>2.4750000000000001</v>
      </c>
      <c r="H27" s="25">
        <v>3311310.42</v>
      </c>
      <c r="I27" s="12"/>
      <c r="J27" s="2"/>
      <c r="K27" s="60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59">
        <v>2.4900000000000002</v>
      </c>
      <c r="D28" s="21">
        <v>1260100</v>
      </c>
      <c r="E28" s="21">
        <v>1329800</v>
      </c>
      <c r="F28" s="21">
        <f>ROUND(Table1[[#This Row],[New position]]-Table1[[#This Row],[Old position]], 0)</f>
        <v>69700</v>
      </c>
      <c r="G28" s="32">
        <v>2.4750000000000001</v>
      </c>
      <c r="H28" s="25">
        <v>3311310.42</v>
      </c>
      <c r="I28" s="12"/>
      <c r="J28" s="1"/>
      <c r="K28" s="60"/>
      <c r="L28"/>
      <c r="M28"/>
      <c r="N28"/>
      <c r="U28" s="1"/>
      <c r="V28" s="1"/>
      <c r="W28" s="1"/>
      <c r="X28" s="1"/>
    </row>
    <row r="29" spans="1:24" x14ac:dyDescent="0.25">
      <c r="A29" s="21" t="s">
        <v>64</v>
      </c>
      <c r="B29" s="21" t="s">
        <v>26</v>
      </c>
      <c r="C29" s="59">
        <v>30.686</v>
      </c>
      <c r="D29" s="21">
        <v>0</v>
      </c>
      <c r="E29" s="21">
        <v>53955</v>
      </c>
      <c r="F29" s="21">
        <f>ROUND(Table1[[#This Row],[New position]]-Table1[[#This Row],[Old position]], 0)</f>
        <v>53955</v>
      </c>
      <c r="G29" s="32">
        <v>1.238</v>
      </c>
      <c r="H29" s="25">
        <v>1655655.21</v>
      </c>
      <c r="I29" s="12"/>
      <c r="J29" s="1"/>
      <c r="K29" s="60"/>
      <c r="L29"/>
      <c r="M29"/>
      <c r="N29"/>
      <c r="U29" s="1"/>
      <c r="V29" s="1"/>
      <c r="W29" s="1"/>
      <c r="X29" s="1"/>
    </row>
    <row r="30" spans="1:24" x14ac:dyDescent="0.25">
      <c r="A30" s="21" t="s">
        <v>5</v>
      </c>
      <c r="B30" s="21" t="s">
        <v>26</v>
      </c>
      <c r="C30" s="59">
        <v>16.14</v>
      </c>
      <c r="D30" s="21">
        <v>331209</v>
      </c>
      <c r="E30" s="21">
        <v>248680</v>
      </c>
      <c r="F30" s="21">
        <f>ROUND(Table1[[#This Row],[New position]]-Table1[[#This Row],[Old position]], 0)</f>
        <v>-82529</v>
      </c>
      <c r="G30" s="32">
        <v>3</v>
      </c>
      <c r="H30" s="25">
        <v>4013687.55</v>
      </c>
      <c r="I30" s="12"/>
      <c r="J30" s="1"/>
      <c r="K30" s="60"/>
      <c r="L30"/>
      <c r="M30"/>
      <c r="N30"/>
      <c r="U30" s="1"/>
      <c r="V30" s="1"/>
      <c r="W30" s="1"/>
      <c r="X30" s="1"/>
    </row>
    <row r="31" spans="1:24" x14ac:dyDescent="0.25">
      <c r="A31" s="21" t="s">
        <v>18</v>
      </c>
      <c r="B31" s="21" t="s">
        <v>26</v>
      </c>
      <c r="C31" s="59">
        <v>59.48</v>
      </c>
      <c r="D31" s="21">
        <v>134812</v>
      </c>
      <c r="E31" s="21">
        <v>134959</v>
      </c>
      <c r="F31" s="21">
        <f>ROUND(Table1[[#This Row],[New position]]-Table1[[#This Row],[Old position]], 0)</f>
        <v>147</v>
      </c>
      <c r="G31" s="32">
        <v>6</v>
      </c>
      <c r="H31" s="25">
        <v>8027375.0899999999</v>
      </c>
      <c r="I31" s="12"/>
      <c r="J31" s="1"/>
      <c r="K31" s="60"/>
      <c r="L31"/>
      <c r="M31"/>
      <c r="N31"/>
      <c r="U31" s="1"/>
      <c r="V31" s="1"/>
      <c r="W31" s="1"/>
      <c r="X31" s="1"/>
    </row>
    <row r="32" spans="1:24" x14ac:dyDescent="0.25">
      <c r="A32" s="21" t="s">
        <v>31</v>
      </c>
      <c r="B32" s="21" t="s">
        <v>32</v>
      </c>
      <c r="C32" s="59">
        <v>145588.29</v>
      </c>
      <c r="D32" s="21">
        <v>55</v>
      </c>
      <c r="E32" s="21">
        <v>46</v>
      </c>
      <c r="F32" s="21">
        <f>ROUND(Table1[[#This Row],[New position]]-Table1[[#This Row],[Old position]], 0)</f>
        <v>-9</v>
      </c>
      <c r="G32" s="32">
        <v>5</v>
      </c>
      <c r="H32" s="25">
        <v>6689479.2400000002</v>
      </c>
      <c r="I32" s="12"/>
      <c r="J32" s="1"/>
      <c r="K32" s="60"/>
      <c r="L32"/>
      <c r="M32"/>
      <c r="N32"/>
      <c r="U32" s="1"/>
      <c r="V32" s="1"/>
      <c r="W32" s="1"/>
      <c r="X32" s="1"/>
    </row>
    <row r="33" spans="1:24" x14ac:dyDescent="0.25">
      <c r="A33" s="21" t="s">
        <v>33</v>
      </c>
      <c r="B33" s="21" t="s">
        <v>32</v>
      </c>
      <c r="C33" s="59">
        <v>156589.06</v>
      </c>
      <c r="D33" s="21">
        <v>51</v>
      </c>
      <c r="E33" s="21">
        <v>51</v>
      </c>
      <c r="F33" s="21">
        <f>ROUND(Table1[[#This Row],[New position]]-Table1[[#This Row],[Old position]], 0)</f>
        <v>0</v>
      </c>
      <c r="G33" s="32">
        <v>6</v>
      </c>
      <c r="H33" s="25">
        <v>8027375.0899999999</v>
      </c>
      <c r="I33" s="12"/>
      <c r="J33" s="1"/>
      <c r="K33" s="60"/>
      <c r="L33"/>
      <c r="M33"/>
      <c r="N33"/>
      <c r="U33" s="1"/>
      <c r="V33" s="1"/>
      <c r="W33" s="1"/>
      <c r="X33" s="1"/>
    </row>
    <row r="34" spans="1:24" x14ac:dyDescent="0.25">
      <c r="A34" s="21" t="s">
        <v>34</v>
      </c>
      <c r="B34" s="21" t="s">
        <v>32</v>
      </c>
      <c r="C34" s="59">
        <v>123739.17</v>
      </c>
      <c r="D34" s="21">
        <v>65</v>
      </c>
      <c r="E34" s="21">
        <v>65</v>
      </c>
      <c r="F34" s="21">
        <f>ROUND(Table1[[#This Row],[New position]]-Table1[[#This Row],[Old position]], 0)</f>
        <v>0</v>
      </c>
      <c r="G34" s="32">
        <v>6</v>
      </c>
      <c r="H34" s="25">
        <v>8027375.0899999999</v>
      </c>
      <c r="I34" s="12"/>
      <c r="J34" s="1"/>
      <c r="K34" s="60"/>
      <c r="L34"/>
      <c r="M34"/>
      <c r="N34"/>
      <c r="U34" s="1"/>
      <c r="V34" s="1"/>
      <c r="W34" s="1"/>
      <c r="X34" s="1"/>
    </row>
    <row r="35" spans="1:24" x14ac:dyDescent="0.25">
      <c r="A35" s="21" t="s">
        <v>35</v>
      </c>
      <c r="B35" s="21" t="s">
        <v>32</v>
      </c>
      <c r="C35" s="59">
        <v>131909.9</v>
      </c>
      <c r="D35" s="21">
        <v>61</v>
      </c>
      <c r="E35" s="21">
        <v>61</v>
      </c>
      <c r="F35" s="21">
        <f>ROUND(Table1[[#This Row],[New position]]-Table1[[#This Row],[Old position]], 0)</f>
        <v>0</v>
      </c>
      <c r="G35" s="32">
        <v>6</v>
      </c>
      <c r="H35" s="25">
        <v>8027375.0899999999</v>
      </c>
      <c r="I35" s="12"/>
      <c r="J35" s="1"/>
      <c r="K35" s="60"/>
      <c r="L35"/>
      <c r="M35"/>
      <c r="N35"/>
      <c r="U35" s="1"/>
      <c r="V35" s="1"/>
      <c r="W35" s="1"/>
      <c r="X35" s="1"/>
    </row>
    <row r="36" spans="1:24" x14ac:dyDescent="0.25">
      <c r="A36" s="21" t="s">
        <v>36</v>
      </c>
      <c r="B36" s="21" t="s">
        <v>32</v>
      </c>
      <c r="C36" s="59">
        <v>220778.11</v>
      </c>
      <c r="D36" s="21">
        <v>36</v>
      </c>
      <c r="E36" s="21">
        <v>36</v>
      </c>
      <c r="F36" s="21">
        <f>ROUND(Table1[[#This Row],[New position]]-Table1[[#This Row],[Old position]], 0)</f>
        <v>0</v>
      </c>
      <c r="G36" s="32">
        <v>6</v>
      </c>
      <c r="H36" s="25">
        <v>8027375.0899999999</v>
      </c>
      <c r="I36" s="12"/>
      <c r="J36" s="1"/>
      <c r="K36" s="60"/>
      <c r="L36"/>
      <c r="M36"/>
      <c r="N36"/>
      <c r="U36" s="1"/>
      <c r="V36" s="1"/>
      <c r="W36" s="1"/>
      <c r="X36" s="1"/>
    </row>
    <row r="37" spans="1:24" x14ac:dyDescent="0.25">
      <c r="A37" s="21" t="s">
        <v>37</v>
      </c>
      <c r="B37" s="21" t="s">
        <v>32</v>
      </c>
      <c r="C37" s="59">
        <v>109700.86</v>
      </c>
      <c r="D37" s="21">
        <v>37</v>
      </c>
      <c r="E37" s="21">
        <v>0</v>
      </c>
      <c r="F37" s="21">
        <f>ROUND(Table1[[#This Row],[New position]]-Table1[[#This Row],[Old position]], 0)</f>
        <v>-37</v>
      </c>
      <c r="G37" s="32">
        <v>0</v>
      </c>
      <c r="H37" s="25">
        <v>0</v>
      </c>
      <c r="I37" s="12"/>
      <c r="J37" s="1"/>
      <c r="K37" s="60"/>
      <c r="L37"/>
      <c r="M37"/>
      <c r="N37"/>
      <c r="U37" s="1"/>
      <c r="V37" s="1"/>
      <c r="W37" s="1"/>
      <c r="X37" s="1"/>
    </row>
    <row r="38" spans="1:24" x14ac:dyDescent="0.25">
      <c r="A38" s="21" t="s">
        <v>38</v>
      </c>
      <c r="B38" s="21" t="s">
        <v>32</v>
      </c>
      <c r="C38" s="59">
        <v>134371.12</v>
      </c>
      <c r="D38" s="21">
        <v>60</v>
      </c>
      <c r="E38" s="21">
        <v>60</v>
      </c>
      <c r="F38" s="21">
        <f>ROUND(Table1[[#This Row],[New position]]-Table1[[#This Row],[Old position]], 0)</f>
        <v>0</v>
      </c>
      <c r="G38" s="32">
        <v>6</v>
      </c>
      <c r="H38" s="25">
        <v>8027375.0899999999</v>
      </c>
      <c r="I38" s="12"/>
      <c r="J38" s="1"/>
      <c r="K38" s="60"/>
      <c r="L38"/>
      <c r="M38"/>
      <c r="N38"/>
      <c r="U38" s="1"/>
      <c r="V38" s="1"/>
      <c r="W38" s="1"/>
      <c r="X38" s="1"/>
    </row>
    <row r="39" spans="1:24" x14ac:dyDescent="0.25">
      <c r="A39" s="21" t="s">
        <v>39</v>
      </c>
      <c r="B39" s="21" t="s">
        <v>32</v>
      </c>
      <c r="C39" s="59">
        <v>176311.09</v>
      </c>
      <c r="D39" s="21">
        <v>45</v>
      </c>
      <c r="E39" s="21">
        <v>46</v>
      </c>
      <c r="F39" s="21">
        <f>ROUND(Table1[[#This Row],[New position]]-Table1[[#This Row],[Old position]], 0)</f>
        <v>1</v>
      </c>
      <c r="G39" s="32">
        <v>6</v>
      </c>
      <c r="H39" s="25">
        <v>8027375.0899999999</v>
      </c>
      <c r="I39" s="12"/>
      <c r="J39" s="1"/>
      <c r="K39" s="60"/>
      <c r="L39"/>
      <c r="M39"/>
      <c r="N39"/>
      <c r="U39" s="1"/>
      <c r="V39" s="1"/>
      <c r="W39" s="1"/>
      <c r="X39" s="1"/>
    </row>
    <row r="40" spans="1:24" x14ac:dyDescent="0.25">
      <c r="A40" s="21" t="s">
        <v>60</v>
      </c>
      <c r="B40" s="21" t="s">
        <v>32</v>
      </c>
      <c r="C40" s="59">
        <v>231987.51</v>
      </c>
      <c r="D40" s="21">
        <v>35</v>
      </c>
      <c r="E40" s="21">
        <v>35</v>
      </c>
      <c r="F40" s="21">
        <f>ROUND(Table1[[#This Row],[New position]]-Table1[[#This Row],[Old position]], 0)</f>
        <v>0</v>
      </c>
      <c r="G40" s="32">
        <v>6</v>
      </c>
      <c r="H40" s="25">
        <v>8027375.0899999999</v>
      </c>
      <c r="I40" s="12"/>
      <c r="J40" s="1"/>
      <c r="K40" s="60"/>
      <c r="L40"/>
      <c r="M40"/>
      <c r="N40"/>
      <c r="U40" s="1"/>
      <c r="V40" s="1"/>
      <c r="W40" s="1"/>
      <c r="X40" s="1"/>
    </row>
    <row r="41" spans="1:24" x14ac:dyDescent="0.25">
      <c r="A41" s="21" t="s">
        <v>61</v>
      </c>
      <c r="B41" s="21" t="s">
        <v>32</v>
      </c>
      <c r="C41" s="59">
        <v>97766.27</v>
      </c>
      <c r="D41" s="21">
        <v>41</v>
      </c>
      <c r="E41" s="21">
        <v>82</v>
      </c>
      <c r="F41" s="21">
        <f>ROUND(Table1[[#This Row],[New position]]-Table1[[#This Row],[Old position]], 0)</f>
        <v>41</v>
      </c>
      <c r="G41" s="32">
        <v>6</v>
      </c>
      <c r="H41" s="25">
        <v>8027375.0899999999</v>
      </c>
      <c r="I41" s="12"/>
      <c r="J41" s="1"/>
      <c r="K41" s="60"/>
      <c r="L41"/>
      <c r="M41"/>
      <c r="N41"/>
      <c r="U41" s="1"/>
      <c r="V41" s="1"/>
      <c r="W41" s="1"/>
      <c r="X41" s="1"/>
    </row>
    <row r="42" spans="1:24" x14ac:dyDescent="0.25">
      <c r="A42" s="21" t="s">
        <v>40</v>
      </c>
      <c r="B42" s="21" t="s">
        <v>32</v>
      </c>
      <c r="C42" s="59">
        <v>31504.73</v>
      </c>
      <c r="D42" s="21">
        <v>11</v>
      </c>
      <c r="E42" s="21">
        <v>14</v>
      </c>
      <c r="F42" s="21">
        <f>ROUND(Table1[[#This Row],[New position]]-Table1[[#This Row],[Old position]], 0)</f>
        <v>3</v>
      </c>
      <c r="G42" s="32">
        <v>0.33300000000000002</v>
      </c>
      <c r="H42" s="25">
        <v>445965.24</v>
      </c>
      <c r="I42" s="12"/>
      <c r="J42" s="1"/>
      <c r="K42" s="60"/>
      <c r="L42"/>
      <c r="M42"/>
      <c r="N42"/>
      <c r="U42" s="1"/>
      <c r="V42" s="1"/>
      <c r="W42" s="1"/>
      <c r="X42" s="1"/>
    </row>
    <row r="43" spans="1:24" x14ac:dyDescent="0.25">
      <c r="A43" s="21" t="s">
        <v>41</v>
      </c>
      <c r="B43" s="21" t="s">
        <v>32</v>
      </c>
      <c r="C43" s="59">
        <v>100976</v>
      </c>
      <c r="D43" s="21">
        <v>3</v>
      </c>
      <c r="E43" s="21">
        <v>4</v>
      </c>
      <c r="F43" s="21">
        <f>ROUND(Table1[[#This Row],[New position]]-Table1[[#This Row],[Old position]], 0)</f>
        <v>1</v>
      </c>
      <c r="G43" s="32">
        <v>0.33300000000000002</v>
      </c>
      <c r="H43" s="25">
        <v>445965.24</v>
      </c>
      <c r="I43" s="12"/>
      <c r="J43" s="1"/>
      <c r="K43" s="60"/>
      <c r="L43"/>
      <c r="M43"/>
      <c r="N43"/>
      <c r="U43" s="1"/>
      <c r="V43" s="1"/>
      <c r="W43" s="1"/>
      <c r="X43" s="1"/>
    </row>
    <row r="44" spans="1:24" x14ac:dyDescent="0.25">
      <c r="A44" s="21" t="s">
        <v>42</v>
      </c>
      <c r="B44" s="21" t="s">
        <v>32</v>
      </c>
      <c r="C44" s="59">
        <v>8770.34</v>
      </c>
      <c r="D44" s="21">
        <v>38</v>
      </c>
      <c r="E44" s="21">
        <v>51</v>
      </c>
      <c r="F44" s="21">
        <f>ROUND(Table1[[#This Row],[New position]]-Table1[[#This Row],[Old position]], 0)</f>
        <v>13</v>
      </c>
      <c r="G44" s="32">
        <v>0.33300000000000002</v>
      </c>
      <c r="H44" s="25">
        <v>445965.24</v>
      </c>
      <c r="I44" s="12"/>
      <c r="J44" s="1"/>
      <c r="K44" s="60"/>
      <c r="L44"/>
      <c r="M44"/>
      <c r="N44"/>
      <c r="U44" s="1"/>
      <c r="V44" s="1"/>
      <c r="W44" s="1"/>
      <c r="X44" s="1"/>
    </row>
    <row r="45" spans="1:24" x14ac:dyDescent="0.25">
      <c r="A45" s="21" t="s">
        <v>43</v>
      </c>
      <c r="B45" s="21" t="s">
        <v>32</v>
      </c>
      <c r="C45" s="59">
        <v>72161.8</v>
      </c>
      <c r="D45" s="21">
        <v>5</v>
      </c>
      <c r="E45" s="21">
        <v>6</v>
      </c>
      <c r="F45" s="21">
        <f>ROUND(Table1[[#This Row],[New position]]-Table1[[#This Row],[Old position]], 0)</f>
        <v>1</v>
      </c>
      <c r="G45" s="32">
        <v>0.33300000000000002</v>
      </c>
      <c r="H45" s="25">
        <v>445965.24</v>
      </c>
      <c r="I45" s="12"/>
      <c r="J45" s="1"/>
      <c r="K45" s="60"/>
      <c r="L45"/>
      <c r="M45"/>
      <c r="N45"/>
      <c r="U45" s="1"/>
      <c r="V45" s="1"/>
      <c r="W45" s="1"/>
      <c r="X45" s="1"/>
    </row>
    <row r="46" spans="1:24" x14ac:dyDescent="0.25">
      <c r="A46" s="21" t="s">
        <v>44</v>
      </c>
      <c r="B46" s="21" t="s">
        <v>32</v>
      </c>
      <c r="C46" s="59">
        <v>232134</v>
      </c>
      <c r="D46" s="21">
        <v>1</v>
      </c>
      <c r="E46" s="21">
        <v>2</v>
      </c>
      <c r="F46" s="21">
        <f>ROUND(Table1[[#This Row],[New position]]-Table1[[#This Row],[Old position]], 0)</f>
        <v>1</v>
      </c>
      <c r="G46" s="32">
        <v>0.33300000000000002</v>
      </c>
      <c r="H46" s="25">
        <v>445965.24</v>
      </c>
      <c r="I46" s="12"/>
      <c r="J46" s="1"/>
      <c r="K46" s="60"/>
      <c r="L46"/>
      <c r="M46"/>
      <c r="N46"/>
      <c r="U46" s="1"/>
      <c r="V46" s="1"/>
      <c r="W46" s="1"/>
      <c r="X46" s="1"/>
    </row>
    <row r="47" spans="1:24" x14ac:dyDescent="0.25">
      <c r="A47" s="21" t="s">
        <v>45</v>
      </c>
      <c r="B47" s="21" t="s">
        <v>32</v>
      </c>
      <c r="C47" s="59">
        <v>17292.16</v>
      </c>
      <c r="D47" s="21">
        <v>19</v>
      </c>
      <c r="E47" s="21">
        <v>26</v>
      </c>
      <c r="F47" s="21">
        <f>ROUND(Table1[[#This Row],[New position]]-Table1[[#This Row],[Old position]], 0)</f>
        <v>7</v>
      </c>
      <c r="G47" s="32">
        <v>0.33300000000000002</v>
      </c>
      <c r="H47" s="25">
        <v>445965.24</v>
      </c>
      <c r="I47" s="12"/>
      <c r="J47" s="1"/>
      <c r="K47" s="60"/>
      <c r="L47"/>
      <c r="M47"/>
      <c r="N47"/>
      <c r="U47" s="1"/>
      <c r="V47" s="1"/>
      <c r="W47" s="1"/>
      <c r="X47" s="1"/>
    </row>
    <row r="48" spans="1:24" x14ac:dyDescent="0.25">
      <c r="A48" s="21" t="s">
        <v>46</v>
      </c>
      <c r="B48" s="21" t="s">
        <v>32</v>
      </c>
      <c r="C48" s="59">
        <v>27462.5</v>
      </c>
      <c r="D48" s="21">
        <v>12</v>
      </c>
      <c r="E48" s="21">
        <v>16</v>
      </c>
      <c r="F48" s="21">
        <f>ROUND(Table1[[#This Row],[New position]]-Table1[[#This Row],[Old position]], 0)</f>
        <v>4</v>
      </c>
      <c r="G48" s="32">
        <v>0.33300000000000002</v>
      </c>
      <c r="H48" s="25">
        <v>445965.24</v>
      </c>
      <c r="I48" s="12"/>
      <c r="J48" s="1"/>
      <c r="K48" s="60"/>
      <c r="L48"/>
      <c r="M48"/>
      <c r="N48"/>
      <c r="U48" s="1"/>
      <c r="V48" s="1"/>
      <c r="W48" s="1"/>
      <c r="X48" s="1"/>
    </row>
    <row r="49" spans="1:24" x14ac:dyDescent="0.25">
      <c r="A49" s="21" t="s">
        <v>47</v>
      </c>
      <c r="B49" s="21" t="s">
        <v>32</v>
      </c>
      <c r="C49" s="59">
        <v>86402.5</v>
      </c>
      <c r="D49" s="21">
        <v>4</v>
      </c>
      <c r="E49" s="21">
        <v>5</v>
      </c>
      <c r="F49" s="21">
        <f>ROUND(Table1[[#This Row],[New position]]-Table1[[#This Row],[Old position]], 0)</f>
        <v>1</v>
      </c>
      <c r="G49" s="32">
        <v>0.33300000000000002</v>
      </c>
      <c r="H49" s="25">
        <v>445965.24</v>
      </c>
      <c r="I49" s="12"/>
      <c r="J49" s="1"/>
      <c r="K49" s="60"/>
      <c r="L49"/>
      <c r="M49"/>
      <c r="N49"/>
      <c r="U49" s="1"/>
      <c r="V49" s="1"/>
      <c r="W49" s="1"/>
      <c r="X49" s="1"/>
    </row>
    <row r="50" spans="1:24" x14ac:dyDescent="0.25">
      <c r="A50" s="21" t="s">
        <v>48</v>
      </c>
      <c r="B50" s="21" t="s">
        <v>32</v>
      </c>
      <c r="C50" s="59">
        <v>53879</v>
      </c>
      <c r="D50" s="21">
        <v>6</v>
      </c>
      <c r="E50" s="21">
        <v>8</v>
      </c>
      <c r="F50" s="21">
        <f>ROUND(Table1[[#This Row],[New position]]-Table1[[#This Row],[Old position]], 0)</f>
        <v>2</v>
      </c>
      <c r="G50" s="32">
        <v>0.33300000000000002</v>
      </c>
      <c r="H50" s="25">
        <v>445965.24</v>
      </c>
      <c r="I50" s="12"/>
      <c r="J50" s="1"/>
      <c r="K50" s="60"/>
      <c r="L50"/>
      <c r="M50"/>
      <c r="N50"/>
      <c r="U50" s="1"/>
      <c r="V50" s="1"/>
      <c r="W50" s="1"/>
      <c r="X50" s="1"/>
    </row>
    <row r="51" spans="1:24" x14ac:dyDescent="0.25">
      <c r="A51" s="21" t="s">
        <v>49</v>
      </c>
      <c r="B51" s="21" t="s">
        <v>32</v>
      </c>
      <c r="C51" s="59">
        <v>97426.33</v>
      </c>
      <c r="D51" s="21">
        <v>3</v>
      </c>
      <c r="E51" s="21">
        <v>5</v>
      </c>
      <c r="F51" s="21">
        <f>ROUND(Table1[[#This Row],[New position]]-Table1[[#This Row],[Old position]], 0)</f>
        <v>2</v>
      </c>
      <c r="G51" s="32">
        <v>0.33300000000000002</v>
      </c>
      <c r="H51" s="25">
        <v>445965.24</v>
      </c>
      <c r="I51" s="12"/>
      <c r="J51" s="1"/>
      <c r="K51" s="60"/>
      <c r="L51"/>
      <c r="M51"/>
      <c r="N51"/>
      <c r="U51" s="1"/>
      <c r="V51" s="1"/>
      <c r="W51" s="1"/>
      <c r="X51" s="1"/>
    </row>
    <row r="52" spans="1:24" x14ac:dyDescent="0.25">
      <c r="A52" s="21" t="s">
        <v>62</v>
      </c>
      <c r="B52" s="21" t="s">
        <v>32</v>
      </c>
      <c r="C52" s="59">
        <v>80829</v>
      </c>
      <c r="D52" s="21">
        <v>4</v>
      </c>
      <c r="E52" s="21">
        <v>6</v>
      </c>
      <c r="F52" s="21">
        <f>ROUND(Table1[[#This Row],[New position]]-Table1[[#This Row],[Old position]], 0)</f>
        <v>2</v>
      </c>
      <c r="G52" s="32">
        <v>0.33300000000000002</v>
      </c>
      <c r="H52" s="25">
        <v>445965.24</v>
      </c>
      <c r="I52" s="12"/>
      <c r="J52" s="1"/>
      <c r="K52" s="60"/>
      <c r="L52"/>
      <c r="M52"/>
      <c r="N52"/>
      <c r="U52" s="1"/>
      <c r="V52" s="1"/>
      <c r="W52" s="1"/>
      <c r="X52" s="1"/>
    </row>
    <row r="53" spans="1:24" x14ac:dyDescent="0.25">
      <c r="A53" s="21" t="s">
        <v>63</v>
      </c>
      <c r="B53" s="21" t="s">
        <v>32</v>
      </c>
      <c r="C53" s="59">
        <v>34929.9</v>
      </c>
      <c r="D53" s="21">
        <v>10</v>
      </c>
      <c r="E53" s="21">
        <v>13</v>
      </c>
      <c r="F53" s="21">
        <f>ROUND(Table1[[#This Row],[New position]]-Table1[[#This Row],[Old position]], 0)</f>
        <v>3</v>
      </c>
      <c r="G53" s="32">
        <v>0.33300000000000002</v>
      </c>
      <c r="H53" s="25">
        <v>445965.24</v>
      </c>
      <c r="I53" s="12"/>
      <c r="J53" s="1"/>
      <c r="K53" s="60"/>
      <c r="L53"/>
      <c r="M53"/>
      <c r="N53"/>
      <c r="U53" s="1"/>
      <c r="V53" s="1"/>
      <c r="W53" s="1"/>
      <c r="X53" s="1"/>
    </row>
    <row r="54" spans="1:24" x14ac:dyDescent="0.25">
      <c r="A54" s="21" t="s">
        <v>65</v>
      </c>
      <c r="B54" s="21" t="s">
        <v>32</v>
      </c>
      <c r="C54" s="59">
        <v>27850</v>
      </c>
      <c r="D54" s="21">
        <v>0</v>
      </c>
      <c r="E54" s="21">
        <v>48</v>
      </c>
      <c r="F54" s="21">
        <f>ROUND(Table1[[#This Row],[New position]]-Table1[[#This Row],[Old position]], 0)</f>
        <v>48</v>
      </c>
      <c r="G54" s="32">
        <v>1</v>
      </c>
      <c r="H54" s="25">
        <v>1337895.8500000001</v>
      </c>
      <c r="I54" s="12"/>
      <c r="J54" s="1"/>
      <c r="K54" s="60"/>
      <c r="L54"/>
      <c r="M54"/>
      <c r="N54"/>
      <c r="U54" s="1"/>
      <c r="V54" s="1"/>
      <c r="W54" s="1"/>
      <c r="X54" s="1"/>
    </row>
    <row r="55" spans="1:24" x14ac:dyDescent="0.25">
      <c r="A55" s="51"/>
      <c r="B55" s="51"/>
      <c r="C55" s="52"/>
      <c r="D55" s="53"/>
      <c r="E55" s="54"/>
      <c r="F55" s="55"/>
      <c r="G55" s="56"/>
      <c r="H55" s="57"/>
      <c r="I55" s="12"/>
      <c r="J55" s="17"/>
      <c r="K55" s="26"/>
      <c r="L55" s="9"/>
    </row>
    <row r="56" spans="1:24" x14ac:dyDescent="0.25">
      <c r="B56" s="3"/>
      <c r="C56" s="10" t="s">
        <v>59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2021-03-02T10:33:39Z</cp:lastPrinted>
  <dcterms:created xsi:type="dcterms:W3CDTF">2020-06-30T03:42:56Z</dcterms:created>
  <dcterms:modified xsi:type="dcterms:W3CDTF">2021-03-09T02:40:25Z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