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5EB897D2-DD61-4380-ACA9-501496ECE59E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50" i="1" l="1"/>
  <c r="F51" i="1"/>
  <c r="F52" i="1"/>
  <c r="F53" i="1"/>
  <c r="C7" i="1" l="1"/>
  <c r="C8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C2" i="1" l="1"/>
</calcChain>
</file>

<file path=xl/sharedStrings.xml><?xml version="1.0" encoding="utf-8"?>
<sst xmlns="http://schemas.openxmlformats.org/spreadsheetml/2006/main" count="107" uniqueCount="66">
  <si>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</si>
  <si>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</si>
  <si>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</si>
  <si>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</si>
  <si>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</si>
  <si>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</si>
  <si>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</si>
  <si>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</si>
  <si>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</si>
  <si>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</si>
  <si>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</si>
  <si>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</si>
  <si>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</si>
  <si>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</si>
  <si>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</si>
  <si>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</si>
  <si>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</si>
  <si>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</si>
  <si>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</si>
  <si>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</si>
  <si>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</si>
  <si>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</si>
  <si>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</si>
  <si>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</si>
  <si>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</si>
  <si>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</si>
  <si>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</si>
  <si>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</si>
  <si>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</si>
  <si>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</si>
  <si>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</si>
  <si>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</si>
  <si>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</si>
  <si>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ZB</t>
  </si>
  <si>
    <t>ZF</t>
  </si>
  <si>
    <t>ZN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</si>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</sst>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50" zoomScaleNormal="130" workbookViewId="0">
      <selection activeCell="K9" sqref="K9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62" t="s">
        <v>0</v>
      </c>
      <c r="B1" s="62"/>
      <c r="C1" s="33">
        <v>44264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62" t="s">
        <v>12</v>
      </c>
      <c r="B2" s="62"/>
      <c r="C2" s="38">
        <f>C8/C7</f>
        <v>2.833729824067925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64" t="s">
        <v>13</v>
      </c>
      <c r="B3" s="64"/>
      <c r="C3" s="58">
        <f>(C8-SUM(H31:H40)-H53)/C7</f>
        <v>1.1981890084946416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62" t="s">
        <v>10</v>
      </c>
      <c r="B4" s="62"/>
      <c r="C4" s="44">
        <v>54471647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62" t="s">
        <v>8</v>
      </c>
      <c r="B5" s="62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62" t="s">
        <v>9</v>
      </c>
      <c r="B6" s="62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62" t="s">
        <v>11</v>
      </c>
      <c r="B7" s="62"/>
      <c r="C7" s="44">
        <f>C4</f>
        <v>54471647</v>
      </c>
      <c r="D7" s="39"/>
      <c r="E7" s="45"/>
      <c r="F7" s="45"/>
      <c r="G7" s="61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63" t="s">
        <v>7</v>
      </c>
      <c r="B8" s="63"/>
      <c r="C8" s="30">
        <f>SUM(Table1[Target allocation ($)])</f>
        <v>154357930.67000011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49</v>
      </c>
      <c r="D10" s="20" t="s">
        <v>50</v>
      </c>
      <c r="E10" s="14" t="s">
        <v>51</v>
      </c>
      <c r="F10" s="14" t="s">
        <v>6</v>
      </c>
      <c r="G10" s="20" t="s">
        <v>52</v>
      </c>
      <c r="H10" s="24" t="s">
        <v>53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9">
        <v>54.51</v>
      </c>
      <c r="D11" s="21">
        <v>10356</v>
      </c>
      <c r="E11" s="21">
        <v>11524</v>
      </c>
      <c r="F11" s="21">
        <f>ROUND(Table1[[#This Row],[New position]]-Table1[[#This Row],[Old position]], 0)</f>
        <v>1168</v>
      </c>
      <c r="G11" s="32">
        <v>0.38500000000000001</v>
      </c>
      <c r="H11" s="25">
        <v>628154.34</v>
      </c>
      <c r="I11" s="28"/>
      <c r="K11" s="60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9">
        <v>83.23</v>
      </c>
      <c r="D12" s="21">
        <v>6864</v>
      </c>
      <c r="E12" s="21">
        <v>7547</v>
      </c>
      <c r="F12" s="21">
        <f>ROUND(Table1[[#This Row],[New position]]-Table1[[#This Row],[Old position]], 0)</f>
        <v>683</v>
      </c>
      <c r="G12" s="32">
        <v>0.38500000000000001</v>
      </c>
      <c r="H12" s="25">
        <v>628154.34</v>
      </c>
      <c r="I12" s="28"/>
      <c r="K12" s="60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9">
        <v>352.69</v>
      </c>
      <c r="D13" s="21">
        <v>1617</v>
      </c>
      <c r="E13" s="21">
        <v>1781</v>
      </c>
      <c r="F13" s="21">
        <f>ROUND(Table1[[#This Row],[New position]]-Table1[[#This Row],[Old position]], 0)</f>
        <v>164</v>
      </c>
      <c r="G13" s="32">
        <v>0.38500000000000001</v>
      </c>
      <c r="H13" s="25">
        <v>628154.34</v>
      </c>
      <c r="I13" s="28"/>
      <c r="K13" s="60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9">
        <v>508.26</v>
      </c>
      <c r="D14" s="21">
        <v>1119</v>
      </c>
      <c r="E14" s="21">
        <v>1236</v>
      </c>
      <c r="F14" s="21">
        <f>ROUND(Table1[[#This Row],[New position]]-Table1[[#This Row],[Old position]], 0)</f>
        <v>117</v>
      </c>
      <c r="G14" s="32">
        <v>0.38500000000000001</v>
      </c>
      <c r="H14" s="25">
        <v>628154.34</v>
      </c>
      <c r="I14" s="28"/>
      <c r="K14" s="49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9">
        <v>97.53</v>
      </c>
      <c r="D15" s="21">
        <v>5842</v>
      </c>
      <c r="E15" s="21">
        <v>6441</v>
      </c>
      <c r="F15" s="21">
        <f>ROUND(Table1[[#This Row],[New position]]-Table1[[#This Row],[Old position]], 0)</f>
        <v>599</v>
      </c>
      <c r="G15" s="32">
        <v>0.38500000000000001</v>
      </c>
      <c r="H15" s="25">
        <v>628154.34</v>
      </c>
      <c r="I15" s="28"/>
      <c r="K15" s="60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9">
        <v>160.47999999999999</v>
      </c>
      <c r="D16" s="21">
        <v>3494</v>
      </c>
      <c r="E16" s="21">
        <v>3914</v>
      </c>
      <c r="F16" s="21">
        <f>ROUND(Table1[[#This Row],[New position]]-Table1[[#This Row],[Old position]], 0)</f>
        <v>420</v>
      </c>
      <c r="G16" s="32">
        <v>0.38500000000000001</v>
      </c>
      <c r="H16" s="25">
        <v>628154.34</v>
      </c>
      <c r="I16" s="28"/>
      <c r="J16" s="50"/>
      <c r="K16" s="60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9">
        <v>27.2</v>
      </c>
      <c r="D17" s="21">
        <v>21767</v>
      </c>
      <c r="E17" s="21">
        <v>23094</v>
      </c>
      <c r="F17" s="21">
        <f>ROUND(Table1[[#This Row],[New position]]-Table1[[#This Row],[Old position]], 0)</f>
        <v>1327</v>
      </c>
      <c r="G17" s="32">
        <v>0.38500000000000001</v>
      </c>
      <c r="H17" s="25">
        <v>628154.34</v>
      </c>
      <c r="I17" s="28"/>
      <c r="J17" s="2"/>
      <c r="K17" s="60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9">
        <v>184.33</v>
      </c>
      <c r="D18" s="21">
        <v>3023</v>
      </c>
      <c r="E18" s="21">
        <v>3408</v>
      </c>
      <c r="F18" s="21">
        <f>ROUND(Table1[[#This Row],[New position]]-Table1[[#This Row],[Old position]], 0)</f>
        <v>385</v>
      </c>
      <c r="G18" s="32">
        <v>0.38500000000000001</v>
      </c>
      <c r="H18" s="25">
        <v>628154.34</v>
      </c>
      <c r="I18" s="28"/>
      <c r="J18" s="2"/>
      <c r="K18" s="60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9">
        <v>183.64</v>
      </c>
      <c r="D19" s="21">
        <v>3055</v>
      </c>
      <c r="E19" s="21">
        <v>3421</v>
      </c>
      <c r="F19" s="21">
        <f>ROUND(Table1[[#This Row],[New position]]-Table1[[#This Row],[Old position]], 0)</f>
        <v>366</v>
      </c>
      <c r="G19" s="32">
        <v>0.38500000000000001</v>
      </c>
      <c r="H19" s="25">
        <v>628154.34</v>
      </c>
      <c r="I19" s="12"/>
      <c r="J19" s="2"/>
      <c r="K19" s="60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9">
        <v>24.48</v>
      </c>
      <c r="D20" s="21">
        <v>23736</v>
      </c>
      <c r="E20" s="21">
        <v>25660</v>
      </c>
      <c r="F20" s="21">
        <f>ROUND(Table1[[#This Row],[New position]]-Table1[[#This Row],[Old position]], 0)</f>
        <v>1924</v>
      </c>
      <c r="G20" s="32">
        <v>0.38500000000000001</v>
      </c>
      <c r="H20" s="25">
        <v>628154.34</v>
      </c>
      <c r="I20" s="12"/>
      <c r="J20" s="2"/>
      <c r="K20" s="60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9">
        <v>63.01</v>
      </c>
      <c r="D21" s="21">
        <v>8261</v>
      </c>
      <c r="E21" s="21">
        <v>9969</v>
      </c>
      <c r="F21" s="21">
        <f>ROUND(Table1[[#This Row],[New position]]-Table1[[#This Row],[Old position]], 0)</f>
        <v>1708</v>
      </c>
      <c r="G21" s="32">
        <v>0.38500000000000001</v>
      </c>
      <c r="H21" s="25">
        <v>628154.34</v>
      </c>
      <c r="I21" s="12"/>
      <c r="J21" s="2"/>
      <c r="K21" s="60"/>
      <c r="L21"/>
      <c r="M21"/>
      <c r="N21"/>
      <c r="U21" s="1"/>
      <c r="V21" s="1"/>
      <c r="W21" s="1"/>
      <c r="X21" s="1"/>
    </row>
    <row r="22" spans="1:24" x14ac:dyDescent="0.25">
      <c r="A22" s="21" t="s">
        <v>54</v>
      </c>
      <c r="B22" s="21" t="s">
        <v>26</v>
      </c>
      <c r="C22" s="59">
        <v>21.02</v>
      </c>
      <c r="D22" s="21">
        <v>26832</v>
      </c>
      <c r="E22" s="21">
        <v>29884</v>
      </c>
      <c r="F22" s="21">
        <f>ROUND(Table1[[#This Row],[New position]]-Table1[[#This Row],[Old position]], 0)</f>
        <v>3052</v>
      </c>
      <c r="G22" s="32">
        <v>0.38500000000000001</v>
      </c>
      <c r="H22" s="25">
        <v>628154.34</v>
      </c>
      <c r="I22" s="12"/>
      <c r="J22" s="2"/>
      <c r="K22" s="60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55</v>
      </c>
      <c r="B23" s="21" t="s">
        <v>26</v>
      </c>
      <c r="C23" s="59">
        <v>43.36</v>
      </c>
      <c r="D23" s="21">
        <v>13016</v>
      </c>
      <c r="E23" s="21">
        <v>14487</v>
      </c>
      <c r="F23" s="21">
        <f>ROUND(Table1[[#This Row],[New position]]-Table1[[#This Row],[Old position]], 0)</f>
        <v>1471</v>
      </c>
      <c r="G23" s="32">
        <v>0.38500000000000001</v>
      </c>
      <c r="H23" s="25">
        <v>628154.34</v>
      </c>
      <c r="I23" s="12"/>
      <c r="J23" s="2"/>
      <c r="K23" s="60"/>
      <c r="L23"/>
      <c r="M23"/>
      <c r="N23"/>
      <c r="U23" s="1"/>
      <c r="V23" s="1"/>
      <c r="W23" s="1"/>
      <c r="X23" s="1"/>
    </row>
    <row r="24" spans="1:24" x14ac:dyDescent="0.25">
      <c r="A24" s="21" t="s">
        <v>56</v>
      </c>
      <c r="B24" s="21" t="s">
        <v>26</v>
      </c>
      <c r="C24" s="59">
        <v>33.85</v>
      </c>
      <c r="D24" s="21">
        <v>16581</v>
      </c>
      <c r="E24" s="21">
        <v>18557</v>
      </c>
      <c r="F24" s="21">
        <f>ROUND(Table1[[#This Row],[New position]]-Table1[[#This Row],[Old position]], 0)</f>
        <v>1976</v>
      </c>
      <c r="G24" s="32">
        <v>0.38500000000000001</v>
      </c>
      <c r="H24" s="25">
        <v>628154.34</v>
      </c>
      <c r="I24" s="12"/>
      <c r="J24" s="2"/>
      <c r="K24" s="60"/>
      <c r="L24"/>
      <c r="M24"/>
      <c r="N24"/>
      <c r="U24" s="1"/>
      <c r="V24" s="1"/>
      <c r="W24" s="1"/>
      <c r="X24" s="1"/>
    </row>
    <row r="25" spans="1:24" x14ac:dyDescent="0.25">
      <c r="A25" s="21" t="s">
        <v>57</v>
      </c>
      <c r="B25" s="21" t="s">
        <v>26</v>
      </c>
      <c r="C25" s="59">
        <v>79.66</v>
      </c>
      <c r="D25" s="21">
        <v>6835</v>
      </c>
      <c r="E25" s="21">
        <v>7885</v>
      </c>
      <c r="F25" s="21">
        <f>ROUND(Table1[[#This Row],[New position]]-Table1[[#This Row],[Old position]], 0)</f>
        <v>1050</v>
      </c>
      <c r="G25" s="32">
        <v>0.38500000000000001</v>
      </c>
      <c r="H25" s="25">
        <v>628154.34</v>
      </c>
      <c r="I25" s="12"/>
      <c r="J25" s="2"/>
      <c r="K25" s="60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9">
        <v>310.97000000000003</v>
      </c>
      <c r="D26" s="21">
        <v>102160</v>
      </c>
      <c r="E26" s="21">
        <v>110387</v>
      </c>
      <c r="F26" s="21">
        <f>ROUND(Table1[[#This Row],[New position]]-Table1[[#This Row],[Old position]], 0)</f>
        <v>8227</v>
      </c>
      <c r="G26" s="32">
        <v>21.038</v>
      </c>
      <c r="H26" s="25">
        <v>34326967.75</v>
      </c>
      <c r="I26" s="12"/>
      <c r="J26" s="2"/>
      <c r="K26" s="60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9">
        <v>122.2</v>
      </c>
      <c r="D27" s="21">
        <v>32123</v>
      </c>
      <c r="E27" s="21">
        <v>33048</v>
      </c>
      <c r="F27" s="21">
        <f>ROUND(Table1[[#This Row],[New position]]-Table1[[#This Row],[Old position]], 0)</f>
        <v>925</v>
      </c>
      <c r="G27" s="32">
        <v>2.4750000000000001</v>
      </c>
      <c r="H27" s="25">
        <v>4038469.81</v>
      </c>
      <c r="I27" s="12"/>
      <c r="J27" s="2"/>
      <c r="K27" s="60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59">
        <v>2.5099999999999998</v>
      </c>
      <c r="D28" s="21">
        <v>1488900</v>
      </c>
      <c r="E28" s="21">
        <v>1608900</v>
      </c>
      <c r="F28" s="21">
        <f>ROUND(Table1[[#This Row],[New position]]-Table1[[#This Row],[Old position]], 0)</f>
        <v>120000</v>
      </c>
      <c r="G28" s="32">
        <v>2.4750000000000001</v>
      </c>
      <c r="H28" s="25">
        <v>4038469.81</v>
      </c>
      <c r="I28" s="12"/>
      <c r="J28" s="1"/>
      <c r="K28" s="60"/>
      <c r="L28"/>
      <c r="M28"/>
      <c r="N28"/>
      <c r="U28" s="1"/>
      <c r="V28" s="1"/>
      <c r="W28" s="1"/>
      <c r="X28" s="1"/>
    </row>
    <row r="29" spans="1:24" x14ac:dyDescent="0.25">
      <c r="A29" s="21" t="s">
        <v>63</v>
      </c>
      <c r="B29" s="21" t="s">
        <v>26</v>
      </c>
      <c r="C29" s="59">
        <v>31.81</v>
      </c>
      <c r="D29" s="21">
        <v>58137</v>
      </c>
      <c r="E29" s="21">
        <v>63478</v>
      </c>
      <c r="F29" s="21">
        <f>ROUND(Table1[[#This Row],[New position]]-Table1[[#This Row],[Old position]], 0)</f>
        <v>5341</v>
      </c>
      <c r="G29" s="32">
        <v>1.238</v>
      </c>
      <c r="H29" s="25">
        <v>2019234.9</v>
      </c>
      <c r="I29" s="12"/>
      <c r="J29" s="1"/>
      <c r="K29" s="60"/>
      <c r="L29"/>
      <c r="M29"/>
      <c r="N29"/>
      <c r="U29" s="1"/>
      <c r="V29" s="1"/>
      <c r="W29" s="1"/>
      <c r="X29" s="1"/>
    </row>
    <row r="30" spans="1:24" x14ac:dyDescent="0.25">
      <c r="A30" s="21" t="s">
        <v>5</v>
      </c>
      <c r="B30" s="21" t="s">
        <v>26</v>
      </c>
      <c r="C30" s="59">
        <v>16.309999999999999</v>
      </c>
      <c r="D30" s="21">
        <v>275008</v>
      </c>
      <c r="E30" s="21">
        <v>300128</v>
      </c>
      <c r="F30" s="21">
        <f>ROUND(Table1[[#This Row],[New position]]-Table1[[#This Row],[Old position]], 0)</f>
        <v>25120</v>
      </c>
      <c r="G30" s="32">
        <v>3</v>
      </c>
      <c r="H30" s="25">
        <v>4895088.0199999996</v>
      </c>
      <c r="I30" s="12"/>
      <c r="J30" s="1"/>
      <c r="K30" s="60"/>
      <c r="L30"/>
      <c r="M30"/>
      <c r="N30"/>
      <c r="U30" s="1"/>
      <c r="V30" s="1"/>
      <c r="W30" s="1"/>
      <c r="X30" s="1"/>
    </row>
    <row r="31" spans="1:24" x14ac:dyDescent="0.25">
      <c r="A31" s="21" t="s">
        <v>18</v>
      </c>
      <c r="B31" s="21" t="s">
        <v>26</v>
      </c>
      <c r="C31" s="59">
        <v>59.27</v>
      </c>
      <c r="D31" s="21">
        <v>151038</v>
      </c>
      <c r="E31" s="21">
        <v>165179</v>
      </c>
      <c r="F31" s="21">
        <f>ROUND(Table1[[#This Row],[New position]]-Table1[[#This Row],[Old position]], 0)</f>
        <v>14141</v>
      </c>
      <c r="G31" s="32">
        <v>6</v>
      </c>
      <c r="H31" s="25">
        <v>9790176.0399999991</v>
      </c>
      <c r="I31" s="12"/>
      <c r="J31" s="1"/>
      <c r="K31" s="60"/>
      <c r="L31"/>
      <c r="M31"/>
      <c r="N31"/>
      <c r="U31" s="1"/>
      <c r="V31" s="1"/>
      <c r="W31" s="1"/>
      <c r="X31" s="1"/>
    </row>
    <row r="32" spans="1:24" x14ac:dyDescent="0.25">
      <c r="A32" s="21" t="s">
        <v>31</v>
      </c>
      <c r="B32" s="21" t="s">
        <v>32</v>
      </c>
      <c r="C32" s="59">
        <v>146084.01999999999</v>
      </c>
      <c r="D32" s="21">
        <v>51</v>
      </c>
      <c r="E32" s="21">
        <v>34</v>
      </c>
      <c r="F32" s="21">
        <f>ROUND(Table1[[#This Row],[New position]]-Table1[[#This Row],[Old position]], 0)</f>
        <v>-17</v>
      </c>
      <c r="G32" s="32">
        <v>3</v>
      </c>
      <c r="H32" s="25">
        <v>4895088.0199999996</v>
      </c>
      <c r="I32" s="12"/>
      <c r="J32" s="1"/>
      <c r="K32" s="60"/>
      <c r="L32"/>
      <c r="M32"/>
      <c r="N32"/>
      <c r="U32" s="1"/>
      <c r="V32" s="1"/>
      <c r="W32" s="1"/>
      <c r="X32" s="1"/>
    </row>
    <row r="33" spans="1:24" x14ac:dyDescent="0.25">
      <c r="A33" s="21" t="s">
        <v>33</v>
      </c>
      <c r="B33" s="21" t="s">
        <v>32</v>
      </c>
      <c r="C33" s="59">
        <v>157312.5</v>
      </c>
      <c r="D33" s="21">
        <v>56</v>
      </c>
      <c r="E33" s="21">
        <v>31</v>
      </c>
      <c r="F33" s="21">
        <f>ROUND(Table1[[#This Row],[New position]]-Table1[[#This Row],[Old position]], 0)</f>
        <v>-25</v>
      </c>
      <c r="G33" s="32">
        <v>3</v>
      </c>
      <c r="H33" s="25">
        <v>4895088.0199999996</v>
      </c>
      <c r="I33" s="12"/>
      <c r="J33" s="1"/>
      <c r="K33" s="60"/>
      <c r="L33"/>
      <c r="M33"/>
      <c r="N33"/>
      <c r="U33" s="1"/>
      <c r="V33" s="1"/>
      <c r="W33" s="1"/>
      <c r="X33" s="1"/>
    </row>
    <row r="34" spans="1:24" x14ac:dyDescent="0.25">
      <c r="A34" s="21" t="s">
        <v>34</v>
      </c>
      <c r="B34" s="21" t="s">
        <v>32</v>
      </c>
      <c r="C34" s="59">
        <v>123757.82</v>
      </c>
      <c r="D34" s="21">
        <v>72</v>
      </c>
      <c r="E34" s="21">
        <v>79</v>
      </c>
      <c r="F34" s="21">
        <f>ROUND(Table1[[#This Row],[New position]]-Table1[[#This Row],[Old position]], 0)</f>
        <v>7</v>
      </c>
      <c r="G34" s="32">
        <v>6</v>
      </c>
      <c r="H34" s="25">
        <v>9790176.0399999991</v>
      </c>
      <c r="I34" s="12"/>
      <c r="J34" s="1"/>
      <c r="K34" s="60"/>
      <c r="L34"/>
      <c r="M34"/>
      <c r="N34"/>
      <c r="U34" s="1"/>
      <c r="V34" s="1"/>
      <c r="W34" s="1"/>
      <c r="X34" s="1"/>
    </row>
    <row r="35" spans="1:24" x14ac:dyDescent="0.25">
      <c r="A35" s="21" t="s">
        <v>35</v>
      </c>
      <c r="B35" s="21" t="s">
        <v>32</v>
      </c>
      <c r="C35" s="59">
        <v>132166.51999999999</v>
      </c>
      <c r="D35" s="21">
        <v>67</v>
      </c>
      <c r="E35" s="21">
        <v>74</v>
      </c>
      <c r="F35" s="21">
        <f>ROUND(Table1[[#This Row],[New position]]-Table1[[#This Row],[Old position]], 0)</f>
        <v>7</v>
      </c>
      <c r="G35" s="32">
        <v>6</v>
      </c>
      <c r="H35" s="25">
        <v>9790176.0399999991</v>
      </c>
      <c r="I35" s="12"/>
      <c r="J35" s="1"/>
      <c r="K35" s="60"/>
      <c r="L35"/>
      <c r="M35"/>
      <c r="N35"/>
      <c r="U35" s="1"/>
      <c r="V35" s="1"/>
      <c r="W35" s="1"/>
      <c r="X35" s="1"/>
    </row>
    <row r="36" spans="1:24" x14ac:dyDescent="0.25">
      <c r="A36" s="21" t="s">
        <v>36</v>
      </c>
      <c r="B36" s="21" t="s">
        <v>32</v>
      </c>
      <c r="C36" s="59">
        <v>220703.12</v>
      </c>
      <c r="D36" s="21">
        <v>40</v>
      </c>
      <c r="E36" s="21">
        <v>44</v>
      </c>
      <c r="F36" s="21">
        <f>ROUND(Table1[[#This Row],[New position]]-Table1[[#This Row],[Old position]], 0)</f>
        <v>4</v>
      </c>
      <c r="G36" s="32">
        <v>6</v>
      </c>
      <c r="H36" s="25">
        <v>9790176.0399999991</v>
      </c>
      <c r="I36" s="12"/>
      <c r="J36" s="1"/>
      <c r="K36" s="60"/>
      <c r="L36"/>
      <c r="M36"/>
      <c r="N36"/>
      <c r="U36" s="1"/>
      <c r="V36" s="1"/>
      <c r="W36" s="1"/>
      <c r="X36" s="1"/>
    </row>
    <row r="37" spans="1:24" x14ac:dyDescent="0.25">
      <c r="A37" s="21" t="s">
        <v>37</v>
      </c>
      <c r="B37" s="21" t="s">
        <v>32</v>
      </c>
      <c r="C37" s="59">
        <v>134484.79</v>
      </c>
      <c r="D37" s="21">
        <v>66</v>
      </c>
      <c r="E37" s="21">
        <v>73</v>
      </c>
      <c r="F37" s="21">
        <f>ROUND(Table1[[#This Row],[New position]]-Table1[[#This Row],[Old position]], 0)</f>
        <v>7</v>
      </c>
      <c r="G37" s="32">
        <v>6</v>
      </c>
      <c r="H37" s="25">
        <v>9790176.0399999991</v>
      </c>
      <c r="I37" s="12"/>
      <c r="J37" s="1"/>
      <c r="K37" s="60"/>
      <c r="L37"/>
      <c r="M37"/>
      <c r="N37"/>
      <c r="U37" s="1"/>
      <c r="V37" s="1"/>
      <c r="W37" s="1"/>
      <c r="X37" s="1"/>
    </row>
    <row r="38" spans="1:24" x14ac:dyDescent="0.25">
      <c r="A38" s="21" t="s">
        <v>38</v>
      </c>
      <c r="B38" s="21" t="s">
        <v>32</v>
      </c>
      <c r="C38" s="59">
        <v>176678.39999999999</v>
      </c>
      <c r="D38" s="21">
        <v>50</v>
      </c>
      <c r="E38" s="21">
        <v>55</v>
      </c>
      <c r="F38" s="21">
        <f>ROUND(Table1[[#This Row],[New position]]-Table1[[#This Row],[Old position]], 0)</f>
        <v>5</v>
      </c>
      <c r="G38" s="32">
        <v>6</v>
      </c>
      <c r="H38" s="25">
        <v>9790176.0399999991</v>
      </c>
      <c r="I38" s="12"/>
      <c r="J38" s="1"/>
      <c r="K38" s="60"/>
      <c r="L38"/>
      <c r="M38"/>
      <c r="N38"/>
      <c r="U38" s="1"/>
      <c r="V38" s="1"/>
      <c r="W38" s="1"/>
      <c r="X38" s="1"/>
    </row>
    <row r="39" spans="1:24" x14ac:dyDescent="0.25">
      <c r="A39" s="21" t="s">
        <v>59</v>
      </c>
      <c r="B39" s="21" t="s">
        <v>32</v>
      </c>
      <c r="C39" s="59">
        <v>231919</v>
      </c>
      <c r="D39" s="21">
        <v>38</v>
      </c>
      <c r="E39" s="21">
        <v>42</v>
      </c>
      <c r="F39" s="21">
        <f>ROUND(Table1[[#This Row],[New position]]-Table1[[#This Row],[Old position]], 0)</f>
        <v>4</v>
      </c>
      <c r="G39" s="32">
        <v>6</v>
      </c>
      <c r="H39" s="25">
        <v>9790176.0399999991</v>
      </c>
      <c r="I39" s="12"/>
      <c r="J39" s="1"/>
      <c r="K39" s="60"/>
      <c r="L39"/>
      <c r="M39"/>
      <c r="N39"/>
      <c r="U39" s="1"/>
      <c r="V39" s="1"/>
      <c r="W39" s="1"/>
      <c r="X39" s="1"/>
    </row>
    <row r="40" spans="1:24" x14ac:dyDescent="0.25">
      <c r="A40" s="21" t="s">
        <v>60</v>
      </c>
      <c r="B40" s="21" t="s">
        <v>32</v>
      </c>
      <c r="C40" s="59">
        <v>96758.64</v>
      </c>
      <c r="D40" s="21">
        <v>92</v>
      </c>
      <c r="E40" s="21">
        <v>101</v>
      </c>
      <c r="F40" s="21">
        <f>ROUND(Table1[[#This Row],[New position]]-Table1[[#This Row],[Old position]], 0)</f>
        <v>9</v>
      </c>
      <c r="G40" s="32">
        <v>6</v>
      </c>
      <c r="H40" s="25">
        <v>9790176.0399999991</v>
      </c>
      <c r="I40" s="12"/>
      <c r="J40" s="1"/>
      <c r="K40" s="60"/>
      <c r="L40"/>
      <c r="M40"/>
      <c r="N40"/>
      <c r="U40" s="1"/>
      <c r="V40" s="1"/>
      <c r="W40" s="1"/>
      <c r="X40" s="1"/>
    </row>
    <row r="41" spans="1:24" x14ac:dyDescent="0.25">
      <c r="A41" s="21" t="s">
        <v>39</v>
      </c>
      <c r="B41" s="21" t="s">
        <v>32</v>
      </c>
      <c r="C41" s="59">
        <v>30808.44</v>
      </c>
      <c r="D41" s="21">
        <v>16</v>
      </c>
      <c r="E41" s="21">
        <v>18</v>
      </c>
      <c r="F41" s="21">
        <f>ROUND(Table1[[#This Row],[New position]]-Table1[[#This Row],[Old position]], 0)</f>
        <v>2</v>
      </c>
      <c r="G41" s="32">
        <v>0.33300000000000002</v>
      </c>
      <c r="H41" s="25">
        <v>543898.61</v>
      </c>
      <c r="I41" s="12"/>
      <c r="J41" s="1"/>
      <c r="K41" s="60"/>
      <c r="L41"/>
      <c r="M41"/>
      <c r="N41"/>
      <c r="U41" s="1"/>
      <c r="V41" s="1"/>
      <c r="W41" s="1"/>
      <c r="X41" s="1"/>
    </row>
    <row r="42" spans="1:24" x14ac:dyDescent="0.25">
      <c r="A42" s="21" t="s">
        <v>40</v>
      </c>
      <c r="B42" s="21" t="s">
        <v>32</v>
      </c>
      <c r="C42" s="59">
        <v>101087.2</v>
      </c>
      <c r="D42" s="21">
        <v>5</v>
      </c>
      <c r="E42" s="21">
        <v>5</v>
      </c>
      <c r="F42" s="21">
        <f>ROUND(Table1[[#This Row],[New position]]-Table1[[#This Row],[Old position]], 0)</f>
        <v>0</v>
      </c>
      <c r="G42" s="32">
        <v>0.33300000000000002</v>
      </c>
      <c r="H42" s="25">
        <v>543898.61</v>
      </c>
      <c r="I42" s="12"/>
      <c r="J42" s="1"/>
      <c r="K42" s="60"/>
      <c r="L42"/>
      <c r="M42"/>
      <c r="N42"/>
      <c r="U42" s="1"/>
      <c r="V42" s="1"/>
      <c r="W42" s="1"/>
      <c r="X42" s="1"/>
    </row>
    <row r="43" spans="1:24" x14ac:dyDescent="0.25">
      <c r="A43" s="21" t="s">
        <v>41</v>
      </c>
      <c r="B43" s="21" t="s">
        <v>32</v>
      </c>
      <c r="C43" s="59">
        <v>8850</v>
      </c>
      <c r="D43" s="21">
        <v>57</v>
      </c>
      <c r="E43" s="21">
        <v>61</v>
      </c>
      <c r="F43" s="21">
        <f>ROUND(Table1[[#This Row],[New position]]-Table1[[#This Row],[Old position]], 0)</f>
        <v>4</v>
      </c>
      <c r="G43" s="32">
        <v>0.33300000000000002</v>
      </c>
      <c r="H43" s="25">
        <v>543898.61</v>
      </c>
      <c r="I43" s="12"/>
      <c r="J43" s="1"/>
      <c r="K43" s="60"/>
      <c r="L43"/>
      <c r="M43"/>
      <c r="N43"/>
      <c r="U43" s="1"/>
      <c r="V43" s="1"/>
      <c r="W43" s="1"/>
      <c r="X43" s="1"/>
    </row>
    <row r="44" spans="1:24" x14ac:dyDescent="0.25">
      <c r="A44" s="21" t="s">
        <v>42</v>
      </c>
      <c r="B44" s="21" t="s">
        <v>32</v>
      </c>
      <c r="C44" s="59">
        <v>71275</v>
      </c>
      <c r="D44" s="21">
        <v>7</v>
      </c>
      <c r="E44" s="21">
        <v>8</v>
      </c>
      <c r="F44" s="21">
        <f>ROUND(Table1[[#This Row],[New position]]-Table1[[#This Row],[Old position]], 0)</f>
        <v>1</v>
      </c>
      <c r="G44" s="32">
        <v>0.33300000000000002</v>
      </c>
      <c r="H44" s="25">
        <v>543898.61</v>
      </c>
      <c r="I44" s="12"/>
      <c r="J44" s="1"/>
      <c r="K44" s="60"/>
      <c r="L44"/>
      <c r="M44"/>
      <c r="N44"/>
      <c r="U44" s="1"/>
      <c r="V44" s="1"/>
      <c r="W44" s="1"/>
      <c r="X44" s="1"/>
    </row>
    <row r="45" spans="1:24" x14ac:dyDescent="0.25">
      <c r="A45" s="21" t="s">
        <v>43</v>
      </c>
      <c r="B45" s="21" t="s">
        <v>32</v>
      </c>
      <c r="C45" s="59">
        <v>228473.5</v>
      </c>
      <c r="D45" s="21">
        <v>2</v>
      </c>
      <c r="E45" s="21">
        <v>2</v>
      </c>
      <c r="F45" s="21">
        <f>ROUND(Table1[[#This Row],[New position]]-Table1[[#This Row],[Old position]], 0)</f>
        <v>0</v>
      </c>
      <c r="G45" s="32">
        <v>0.33300000000000002</v>
      </c>
      <c r="H45" s="25">
        <v>543898.61</v>
      </c>
      <c r="I45" s="12"/>
      <c r="J45" s="1"/>
      <c r="K45" s="60"/>
      <c r="L45"/>
      <c r="M45"/>
      <c r="N45"/>
      <c r="U45" s="1"/>
      <c r="V45" s="1"/>
      <c r="W45" s="1"/>
      <c r="X45" s="1"/>
    </row>
    <row r="46" spans="1:24" x14ac:dyDescent="0.25">
      <c r="A46" s="21" t="s">
        <v>44</v>
      </c>
      <c r="B46" s="21" t="s">
        <v>32</v>
      </c>
      <c r="C46" s="59">
        <v>16668.759999999998</v>
      </c>
      <c r="D46" s="21">
        <v>29</v>
      </c>
      <c r="E46" s="21">
        <v>33</v>
      </c>
      <c r="F46" s="21">
        <f>ROUND(Table1[[#This Row],[New position]]-Table1[[#This Row],[Old position]], 0)</f>
        <v>4</v>
      </c>
      <c r="G46" s="32">
        <v>0.33300000000000002</v>
      </c>
      <c r="H46" s="25">
        <v>543898.61</v>
      </c>
      <c r="I46" s="12"/>
      <c r="J46" s="1"/>
      <c r="K46" s="60"/>
      <c r="L46"/>
      <c r="M46"/>
      <c r="N46"/>
      <c r="U46" s="1"/>
      <c r="V46" s="1"/>
      <c r="W46" s="1"/>
      <c r="X46" s="1"/>
    </row>
    <row r="47" spans="1:24" x14ac:dyDescent="0.25">
      <c r="A47" s="21" t="s">
        <v>45</v>
      </c>
      <c r="B47" s="21" t="s">
        <v>32</v>
      </c>
      <c r="C47" s="59">
        <v>26850</v>
      </c>
      <c r="D47" s="21">
        <v>18</v>
      </c>
      <c r="E47" s="21">
        <v>20</v>
      </c>
      <c r="F47" s="21">
        <f>ROUND(Table1[[#This Row],[New position]]-Table1[[#This Row],[Old position]], 0)</f>
        <v>2</v>
      </c>
      <c r="G47" s="32">
        <v>0.33300000000000002</v>
      </c>
      <c r="H47" s="25">
        <v>543898.61</v>
      </c>
      <c r="I47" s="12"/>
      <c r="J47" s="1"/>
      <c r="K47" s="60"/>
      <c r="L47"/>
      <c r="M47"/>
      <c r="N47"/>
      <c r="U47" s="1"/>
      <c r="V47" s="1"/>
      <c r="W47" s="1"/>
      <c r="X47" s="1"/>
    </row>
    <row r="48" spans="1:24" x14ac:dyDescent="0.25">
      <c r="A48" s="21" t="s">
        <v>46</v>
      </c>
      <c r="B48" s="21" t="s">
        <v>32</v>
      </c>
      <c r="C48" s="59">
        <v>85965.5</v>
      </c>
      <c r="D48" s="21">
        <v>6</v>
      </c>
      <c r="E48" s="21">
        <v>6</v>
      </c>
      <c r="F48" s="21">
        <f>ROUND(Table1[[#This Row],[New position]]-Table1[[#This Row],[Old position]], 0)</f>
        <v>0</v>
      </c>
      <c r="G48" s="32">
        <v>0.33300000000000002</v>
      </c>
      <c r="H48" s="25">
        <v>543898.61</v>
      </c>
      <c r="I48" s="12"/>
      <c r="J48" s="1"/>
      <c r="K48" s="60"/>
      <c r="L48"/>
      <c r="M48"/>
      <c r="N48"/>
      <c r="U48" s="1"/>
      <c r="V48" s="1"/>
      <c r="W48" s="1"/>
      <c r="X48" s="1"/>
    </row>
    <row r="49" spans="1:24" x14ac:dyDescent="0.25">
      <c r="A49" s="21" t="s">
        <v>47</v>
      </c>
      <c r="B49" s="21" t="s">
        <v>32</v>
      </c>
      <c r="C49" s="59">
        <v>54180</v>
      </c>
      <c r="D49" s="21">
        <v>9</v>
      </c>
      <c r="E49" s="21">
        <v>10</v>
      </c>
      <c r="F49" s="21">
        <f>ROUND(Table1[[#This Row],[New position]]-Table1[[#This Row],[Old position]], 0)</f>
        <v>1</v>
      </c>
      <c r="G49" s="32">
        <v>0.33300000000000002</v>
      </c>
      <c r="H49" s="25">
        <v>543898.61</v>
      </c>
      <c r="I49" s="12"/>
      <c r="J49" s="1"/>
      <c r="K49" s="60"/>
      <c r="L49"/>
      <c r="M49"/>
      <c r="N49"/>
      <c r="U49" s="1"/>
      <c r="V49" s="1"/>
      <c r="W49" s="1"/>
      <c r="X49" s="1"/>
    </row>
    <row r="50" spans="1:24" x14ac:dyDescent="0.25">
      <c r="A50" s="21" t="s">
        <v>48</v>
      </c>
      <c r="B50" s="21" t="s">
        <v>32</v>
      </c>
      <c r="C50" s="59">
        <v>97177.4</v>
      </c>
      <c r="D50" s="21">
        <v>5</v>
      </c>
      <c r="E50" s="21">
        <v>6</v>
      </c>
      <c r="F50" s="21">
        <f>ROUND(Table1[[#This Row],[New position]]-Table1[[#This Row],[Old position]], 0)</f>
        <v>1</v>
      </c>
      <c r="G50" s="32">
        <v>0.33300000000000002</v>
      </c>
      <c r="H50" s="25">
        <v>543898.61</v>
      </c>
      <c r="I50" s="12"/>
      <c r="J50" s="1"/>
      <c r="K50" s="60"/>
      <c r="L50"/>
      <c r="M50"/>
      <c r="N50"/>
      <c r="U50" s="1"/>
      <c r="V50" s="1"/>
      <c r="W50" s="1"/>
      <c r="X50" s="1"/>
    </row>
    <row r="51" spans="1:24" x14ac:dyDescent="0.25">
      <c r="A51" s="21" t="s">
        <v>61</v>
      </c>
      <c r="B51" s="21" t="s">
        <v>32</v>
      </c>
      <c r="C51" s="59">
        <v>79969.5</v>
      </c>
      <c r="D51" s="21">
        <v>6</v>
      </c>
      <c r="E51" s="21">
        <v>7</v>
      </c>
      <c r="F51" s="21">
        <f>ROUND(Table1[[#This Row],[New position]]-Table1[[#This Row],[Old position]], 0)</f>
        <v>1</v>
      </c>
      <c r="G51" s="32">
        <v>0.33300000000000002</v>
      </c>
      <c r="H51" s="25">
        <v>543898.61</v>
      </c>
      <c r="I51" s="12"/>
      <c r="J51" s="1"/>
      <c r="K51" s="60"/>
      <c r="L51"/>
      <c r="M51"/>
      <c r="N51"/>
      <c r="U51" s="1"/>
      <c r="V51" s="1"/>
      <c r="W51" s="1"/>
      <c r="X51" s="1"/>
    </row>
    <row r="52" spans="1:24" x14ac:dyDescent="0.25">
      <c r="A52" s="21" t="s">
        <v>62</v>
      </c>
      <c r="B52" s="21" t="s">
        <v>32</v>
      </c>
      <c r="C52" s="59">
        <v>35540</v>
      </c>
      <c r="D52" s="21">
        <v>14</v>
      </c>
      <c r="E52" s="21">
        <v>15</v>
      </c>
      <c r="F52" s="21">
        <f>ROUND(Table1[[#This Row],[New position]]-Table1[[#This Row],[Old position]], 0)</f>
        <v>1</v>
      </c>
      <c r="G52" s="32">
        <v>0.33300000000000002</v>
      </c>
      <c r="H52" s="25">
        <v>543898.61</v>
      </c>
      <c r="I52" s="12"/>
      <c r="J52" s="1"/>
      <c r="K52" s="60"/>
      <c r="L52"/>
      <c r="M52"/>
      <c r="N52"/>
      <c r="U52" s="1"/>
      <c r="V52" s="1"/>
      <c r="W52" s="1"/>
      <c r="X52" s="1"/>
    </row>
    <row r="53" spans="1:24" x14ac:dyDescent="0.25">
      <c r="A53" s="21" t="s">
        <v>64</v>
      </c>
      <c r="B53" s="21" t="s">
        <v>32</v>
      </c>
      <c r="C53" s="59">
        <v>26490</v>
      </c>
      <c r="D53" s="21">
        <v>44</v>
      </c>
      <c r="E53" s="21">
        <v>37</v>
      </c>
      <c r="F53" s="21">
        <f>ROUND(Table1[[#This Row],[New position]]-Table1[[#This Row],[Old position]], 0)</f>
        <v>-7</v>
      </c>
      <c r="G53" s="32">
        <v>0.6</v>
      </c>
      <c r="H53" s="25">
        <v>979017.6</v>
      </c>
      <c r="I53" s="12"/>
      <c r="J53" s="1"/>
      <c r="K53" s="60"/>
      <c r="L53"/>
      <c r="M53"/>
      <c r="N53"/>
      <c r="U53" s="1"/>
      <c r="V53" s="1"/>
      <c r="W53" s="1"/>
      <c r="X53" s="1"/>
    </row>
    <row r="54" spans="1:24" x14ac:dyDescent="0.25">
      <c r="A54" s="21" t="s">
        <v>65</v>
      </c>
      <c r="B54" s="21"/>
      <c r="C54" s="59"/>
      <c r="D54" s="21"/>
      <c r="E54" s="21"/>
      <c r="F54" s="21"/>
      <c r="G54" s="32">
        <v>0.54</v>
      </c>
      <c r="H54" s="25"/>
      <c r="I54" s="12"/>
      <c r="J54" s="1"/>
      <c r="K54" s="60"/>
      <c r="L54"/>
      <c r="M54"/>
      <c r="N54"/>
      <c r="U54" s="1"/>
      <c r="V54" s="1"/>
      <c r="W54" s="1"/>
      <c r="X54" s="1"/>
    </row>
    <row r="55" spans="1:24" x14ac:dyDescent="0.25">
      <c r="A55" s="51"/>
      <c r="B55" s="51"/>
      <c r="C55" s="52"/>
      <c r="D55" s="53"/>
      <c r="E55" s="54"/>
      <c r="F55" s="55"/>
      <c r="G55" s="56"/>
      <c r="H55" s="57"/>
      <c r="I55" s="12"/>
      <c r="J55" s="17"/>
      <c r="K55" s="26"/>
      <c r="L55" s="9"/>
    </row>
    <row r="56" spans="1:24" x14ac:dyDescent="0.25">
      <c r="B56" s="3"/>
      <c r="C56" s="10" t="s">
        <v>58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2021-03-09T10:55:04Z</cp:lastPrinted>
  <dcterms:created xsi:type="dcterms:W3CDTF">2020-06-30T03:42:56Z</dcterms:created>
  <dcterms:modified xsi:type="dcterms:W3CDTF">2021-03-11T10:39:39Z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