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Dropbox\GHFM_Macro\Investment Thesis\"/>
    </mc:Choice>
  </mc:AlternateContent>
  <xr:revisionPtr revIDLastSave="0" documentId="13_ncr:1_{9B7EFDAC-EB77-407C-9BAD-3E1BECAF166A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9" i="1" l="1"/>
  <c r="F51" i="1" l="1"/>
  <c r="F52" i="1"/>
  <c r="F53" i="1"/>
  <c r="C8" i="1" l="1"/>
  <c r="F50" i="1" l="1"/>
  <c r="C7" i="1" l="1"/>
  <c r="C3" i="1" s="1"/>
  <c r="C2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</calcChain>
</file>

<file path=xl/sharedStrings.xml><?xml version="1.0" encoding="utf-8"?>
<sst xmlns="http://schemas.openxmlformats.org/spreadsheetml/2006/main" count="107" uniqueCount="66">
  <si>
    <t>Date</t>
  </si>
  <si>
    <t>Comments</t>
  </si>
  <si>
    <t>Li Xiaoman</t>
  </si>
  <si>
    <t>Approved by:</t>
  </si>
  <si>
    <t>Lawrence Chen</t>
  </si>
  <si>
    <t>IAU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</si>
  <si>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</si>
  <si>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</si>
  <si>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</si>
  <si>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</si>
  <si>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</si>
  <si>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</si>
  <si>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</si>
  <si>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</si>
  <si>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LB</t>
  </si>
  <si>
    <t>PWR</t>
  </si>
  <si>
    <t>DE</t>
  </si>
  <si>
    <t>QQQ</t>
  </si>
  <si>
    <t>IGIB</t>
  </si>
  <si>
    <t>SIVB</t>
  </si>
  <si>
    <t>DFS</t>
  </si>
  <si>
    <t>TT</t>
  </si>
  <si>
    <t>AES</t>
  </si>
  <si>
    <t>HCA</t>
  </si>
  <si>
    <t>Symbol</t>
  </si>
  <si>
    <t>SecType</t>
  </si>
  <si>
    <t>STK</t>
  </si>
  <si>
    <t>MHK</t>
  </si>
  <si>
    <t>IVZ</t>
  </si>
  <si>
    <t>DISCA</t>
  </si>
  <si>
    <t>ARKK</t>
  </si>
  <si>
    <t>FUT</t>
  </si>
  <si>
    <t>ZF</t>
  </si>
  <si>
    <t>ZT</t>
  </si>
  <si>
    <t>BTS</t>
  </si>
  <si>
    <t>BTP</t>
  </si>
  <si>
    <t>KE</t>
  </si>
  <si>
    <t>HG</t>
  </si>
  <si>
    <t>TSR20</t>
  </si>
  <si>
    <t>ZS</t>
  </si>
  <si>
    <t>PA</t>
  </si>
  <si>
    <t>SCI</t>
  </si>
  <si>
    <t>ZC</t>
  </si>
  <si>
    <t>RB</t>
  </si>
  <si>
    <t>AH</t>
  </si>
  <si>
    <t>NI</t>
  </si>
  <si>
    <t>Last_Price</t>
  </si>
  <si>
    <t>Old position</t>
  </si>
  <si>
    <t>New position</t>
  </si>
  <si>
    <t>Weights (%)</t>
  </si>
  <si>
    <t>Target allocation ($)</t>
  </si>
  <si>
    <t>RF</t>
  </si>
  <si>
    <t>TPR</t>
  </si>
  <si>
    <t>FCX</t>
  </si>
  <si>
    <t>VIAC</t>
  </si>
  <si>
    <t>Recommended and Checked by:</t>
  </si>
  <si>
    <t>Z3N</t>
  </si>
  <si>
    <t>3KTB</t>
  </si>
  <si>
    <t>HO</t>
  </si>
  <si>
    <t>HE</t>
  </si>
  <si>
    <t>XACTOMXS3</t>
  </si>
  <si>
    <t>VIX</t>
  </si>
  <si>
    <t>Cash</t>
  </si>
  <si>
    <t>IJS</t>
  </si>
  <si>
    <t>ZL</t>
  </si>
  <si>
    <t>FLRN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</si>
</sst>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&quot; $&quot;* #,##0.00\ ;&quot; $&quot;* \(#,##0.00\);&quot; $&quot;* \-#\ ;@\ "/>
    <numFmt numFmtId="169" formatCode="0.000"/>
    <numFmt numFmtId="170" formatCode="_(&quot;$&quot;* #,##0.0000_);_(&quot;$&quot;* \(#,##0.0000\);_(&quot;$&quot;* &quot;-&quot;??_);_(@_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8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</cellStyleXfs>
  <cellXfs count="78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167" fontId="2" fillId="2" borderId="0" xfId="0" applyNumberFormat="1" applyFont="1" applyFill="1" applyBorder="1" applyAlignment="1">
      <alignment vertical="center" wrapText="1"/>
    </xf>
    <xf numFmtId="10" fontId="0" fillId="0" borderId="0" xfId="0" applyNumberFormat="1"/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0" borderId="0" xfId="1" applyNumberFormat="1" applyFont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44" fontId="2" fillId="2" borderId="0" xfId="1" applyNumberFormat="1" applyFont="1" applyFill="1" applyBorder="1" applyAlignment="1">
      <alignment vertical="center" wrapText="1"/>
    </xf>
    <xf numFmtId="44" fontId="0" fillId="0" borderId="0" xfId="1" applyNumberFormat="1" applyFont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69" fontId="0" fillId="2" borderId="1" xfId="5" applyNumberFormat="1" applyFont="1" applyFill="1" applyBorder="1"/>
    <xf numFmtId="165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4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69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166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0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0" fontId="0" fillId="0" borderId="0" xfId="5" applyNumberFormat="1" applyFont="1" applyAlignment="1">
      <alignment vertical="center"/>
    </xf>
    <xf numFmtId="10" fontId="0" fillId="0" borderId="0" xfId="5" applyNumberFormat="1" applyFont="1"/>
    <xf numFmtId="169" fontId="2" fillId="0" borderId="0" xfId="0" applyNumberFormat="1" applyFont="1" applyAlignment="1">
      <alignment vertical="center" wrapText="1"/>
    </xf>
    <xf numFmtId="0" fontId="11" fillId="2" borderId="0" xfId="0" applyFont="1" applyFill="1" applyBorder="1" applyAlignment="1">
      <alignment vertical="center" wrapText="1"/>
    </xf>
    <xf numFmtId="166" fontId="11" fillId="2" borderId="0" xfId="1" applyNumberFormat="1" applyFont="1" applyFill="1" applyBorder="1" applyAlignment="1">
      <alignment vertical="center" wrapText="1"/>
    </xf>
    <xf numFmtId="164" fontId="2" fillId="2" borderId="0" xfId="1" applyNumberFormat="1" applyFont="1" applyFill="1" applyBorder="1" applyAlignment="1">
      <alignment vertical="center" wrapText="1"/>
    </xf>
    <xf numFmtId="0" fontId="0" fillId="2" borderId="0" xfId="0" applyNumberFormat="1" applyFont="1" applyFill="1" applyBorder="1"/>
    <xf numFmtId="169" fontId="2" fillId="2" borderId="0" xfId="0" applyNumberFormat="1" applyFont="1" applyFill="1" applyBorder="1" applyAlignment="1">
      <alignment vertical="center" wrapText="1"/>
    </xf>
    <xf numFmtId="44" fontId="0" fillId="2" borderId="0" xfId="1" applyNumberFormat="1" applyFont="1" applyFill="1" applyBorder="1"/>
    <xf numFmtId="169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44" fontId="0" fillId="0" borderId="0" xfId="0" applyNumberFormat="1"/>
    <xf numFmtId="169" fontId="2" fillId="0" borderId="0" xfId="0" applyNumberFormat="1" applyFont="1" applyAlignment="1">
      <alignment vertical="center"/>
    </xf>
    <xf numFmtId="9" fontId="0" fillId="0" borderId="0" xfId="5" applyFont="1"/>
    <xf numFmtId="169" fontId="0" fillId="0" borderId="0" xfId="0" applyNumberFormat="1"/>
    <xf numFmtId="0" fontId="0" fillId="0" borderId="0" xfId="5" applyNumberFormat="1" applyFont="1"/>
    <xf numFmtId="0" fontId="0" fillId="0" borderId="0" xfId="0" applyNumberFormat="1"/>
    <xf numFmtId="44" fontId="2" fillId="2" borderId="0" xfId="1" applyFont="1" applyFill="1" applyBorder="1" applyAlignment="1">
      <alignment vertical="center" wrapText="1"/>
    </xf>
    <xf numFmtId="0" fontId="11" fillId="2" borderId="5" xfId="0" applyFont="1" applyFill="1" applyBorder="1" applyAlignment="1">
      <alignment vertical="center" wrapText="1"/>
    </xf>
    <xf numFmtId="44" fontId="2" fillId="2" borderId="5" xfId="1" applyFont="1" applyFill="1" applyBorder="1" applyAlignment="1">
      <alignment vertical="center" wrapText="1"/>
    </xf>
    <xf numFmtId="166" fontId="11" fillId="2" borderId="5" xfId="1" applyNumberFormat="1" applyFont="1" applyFill="1" applyBorder="1" applyAlignment="1">
      <alignment vertical="center" wrapText="1"/>
    </xf>
    <xf numFmtId="164" fontId="2" fillId="2" borderId="5" xfId="1" applyNumberFormat="1" applyFont="1" applyFill="1" applyBorder="1" applyAlignment="1">
      <alignment vertical="center" wrapText="1"/>
    </xf>
    <xf numFmtId="0" fontId="0" fillId="2" borderId="5" xfId="0" applyNumberFormat="1" applyFont="1" applyFill="1" applyBorder="1"/>
    <xf numFmtId="44" fontId="0" fillId="2" borderId="5" xfId="1" applyNumberFormat="1" applyFont="1" applyFill="1" applyBorder="1"/>
    <xf numFmtId="0" fontId="0" fillId="2" borderId="0" xfId="0" applyFill="1" applyBorder="1"/>
    <xf numFmtId="169" fontId="4" fillId="2" borderId="1" xfId="5" applyNumberFormat="1" applyFont="1" applyFill="1" applyBorder="1"/>
    <xf numFmtId="169" fontId="2" fillId="2" borderId="5" xfId="0" applyNumberFormat="1" applyFont="1" applyFill="1" applyBorder="1"/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" xfId="5" builtinId="5"/>
    <cellStyle name="Percent 2" xfId="4" xr:uid="{00000000-0005-0000-0000-000004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69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numFmt numFmtId="166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126986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I56" totalsRowShown="0" headerRowDxfId="13" dataDxfId="11" headerRowBorderDxfId="12" tableBorderDxfId="10" totalsRowBorderDxfId="9">
  <autoFilter ref="A10:I56" xr:uid="{00000000-0009-0000-0100-000001000000}"/>
  <tableColumns count="9">
    <tableColumn id="1" xr3:uid="{00000000-0010-0000-0000-000001000000}" name="Symbol" dataDxfId="8"/>
    <tableColumn id="2" xr3:uid="{00000000-0010-0000-0000-000002000000}" name="SecType" dataDxfId="7"/>
    <tableColumn id="5" xr3:uid="{00000000-0010-0000-0000-000005000000}" name="Last_Price" dataDxfId="6" dataCellStyle="Currency"/>
    <tableColumn id="12" xr3:uid="{00000000-0010-0000-0000-00000C000000}" name="Old position" dataDxfId="5" dataCellStyle="Currency"/>
    <tableColumn id="13" xr3:uid="{00000000-0010-0000-0000-00000D000000}" name="New position" dataDxfId="4" dataCellStyle="Currency"/>
    <tableColumn id="7" xr3:uid="{00000000-0010-0000-0000-000007000000}" name="Change" dataDxfId="3">
      <calculatedColumnFormula>ROUND(Table1[[#This Row],[New position]]-Table1[[#This Row],[Old position]], -2)</calculatedColumnFormula>
    </tableColumn>
    <tableColumn id="4" xr3:uid="{00000000-0010-0000-0000-000004000000}" name="Weights (%)" dataDxfId="2"/>
    <tableColumn id="3" xr3:uid="{B71A500A-1E93-4CA7-AEFF-CDE1080F9B74}" name="Target allocation ($)" dataDxfId="1" dataCellStyle="Currency"/>
    <tableColumn id="8" xr3:uid="{30B217D8-A1AD-40B7-8138-C83DCCB28767}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7"/>
  <sheetViews>
    <sheetView tabSelected="1" zoomScale="150" zoomScaleNormal="130" workbookViewId="0">
      <selection activeCell="K15" sqref="K15"/>
    </sheetView>
  </sheetViews>
  <sheetFormatPr defaultColWidth="9.140625" defaultRowHeight="15" x14ac:dyDescent="0.2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1" width="18" style="27" bestFit="1" customWidth="1"/>
    <col min="12" max="12" width="13.85546875" style="1" customWidth="1"/>
    <col min="13" max="13" width="10.42578125" style="1" bestFit="1" customWidth="1"/>
    <col min="14" max="14" width="18.42578125" style="1" customWidth="1"/>
    <col min="15" max="15" width="13.85546875" bestFit="1" customWidth="1"/>
    <col min="16" max="16" width="15" bestFit="1" customWidth="1"/>
    <col min="17" max="17" width="10.85546875"/>
    <col min="25" max="16384" width="9.140625" style="1"/>
  </cols>
  <sheetData>
    <row r="1" spans="1:20" s="34" customFormat="1" x14ac:dyDescent="0.25">
      <c r="A1" s="75" t="s">
        <v>0</v>
      </c>
      <c r="B1" s="75"/>
      <c r="C1" s="33">
        <v>44273</v>
      </c>
      <c r="E1" s="35"/>
      <c r="F1" s="35"/>
      <c r="H1" s="36"/>
      <c r="K1" s="37"/>
      <c r="L1" s="37"/>
      <c r="M1" s="37"/>
      <c r="N1" s="37"/>
      <c r="O1" s="37"/>
      <c r="P1" s="37"/>
      <c r="Q1" s="37"/>
      <c r="R1" s="37"/>
      <c r="S1" s="37"/>
      <c r="T1" s="37"/>
    </row>
    <row r="2" spans="1:20" s="34" customFormat="1" x14ac:dyDescent="0.25">
      <c r="A2" s="75" t="s">
        <v>12</v>
      </c>
      <c r="B2" s="75"/>
      <c r="C2" s="38">
        <f>C8/C7</f>
        <v>3.0552838904717725</v>
      </c>
      <c r="D2" s="39"/>
      <c r="E2" s="40"/>
      <c r="F2" s="41"/>
      <c r="H2" s="42"/>
      <c r="K2" s="43"/>
      <c r="L2" s="37"/>
      <c r="M2" s="37"/>
      <c r="N2" s="37"/>
      <c r="O2" s="37"/>
      <c r="P2" s="43"/>
      <c r="Q2" s="37"/>
      <c r="R2" s="37"/>
      <c r="S2" s="43"/>
      <c r="T2" s="37"/>
    </row>
    <row r="3" spans="1:20" s="34" customFormat="1" ht="27" customHeight="1" x14ac:dyDescent="0.25">
      <c r="A3" s="77" t="s">
        <v>13</v>
      </c>
      <c r="B3" s="77"/>
      <c r="C3" s="57">
        <f>(C8-SUM(H32:H39)-H53)/C7</f>
        <v>1.6926761687173109</v>
      </c>
      <c r="D3" s="39"/>
      <c r="E3" s="40"/>
      <c r="F3" s="41"/>
      <c r="H3" s="42"/>
      <c r="K3" s="37"/>
      <c r="L3" s="37"/>
      <c r="M3" s="37"/>
      <c r="N3" s="37"/>
      <c r="O3" s="37"/>
      <c r="P3" s="43"/>
      <c r="Q3" s="37"/>
      <c r="R3" s="37"/>
      <c r="S3" s="37"/>
      <c r="T3" s="37"/>
    </row>
    <row r="4" spans="1:20" s="34" customFormat="1" x14ac:dyDescent="0.25">
      <c r="A4" s="75" t="s">
        <v>10</v>
      </c>
      <c r="B4" s="75"/>
      <c r="C4" s="44">
        <v>55928559</v>
      </c>
      <c r="D4" s="39"/>
      <c r="E4" s="45"/>
      <c r="F4" s="45"/>
      <c r="H4" s="42"/>
      <c r="K4" s="43"/>
      <c r="L4" s="37"/>
      <c r="M4" s="37"/>
      <c r="N4" s="37"/>
      <c r="O4" s="37"/>
      <c r="P4" s="43"/>
      <c r="Q4" s="37"/>
      <c r="R4" s="37"/>
      <c r="S4" s="43"/>
      <c r="T4" s="37"/>
    </row>
    <row r="5" spans="1:20" s="34" customFormat="1" x14ac:dyDescent="0.25">
      <c r="A5" s="75" t="s">
        <v>8</v>
      </c>
      <c r="B5" s="75"/>
      <c r="C5" s="44">
        <v>0</v>
      </c>
      <c r="D5" s="39"/>
      <c r="E5" s="45"/>
      <c r="F5" s="45"/>
      <c r="H5" s="42"/>
      <c r="K5" s="43"/>
      <c r="L5" s="37"/>
      <c r="M5" s="37"/>
      <c r="N5" s="37"/>
      <c r="O5" s="43"/>
      <c r="P5" s="43"/>
      <c r="Q5" s="37"/>
      <c r="R5" s="37"/>
      <c r="S5" s="43"/>
      <c r="T5" s="37"/>
    </row>
    <row r="6" spans="1:20" s="34" customFormat="1" x14ac:dyDescent="0.25">
      <c r="A6" s="75" t="s">
        <v>9</v>
      </c>
      <c r="B6" s="75"/>
      <c r="C6" s="44">
        <v>0</v>
      </c>
      <c r="D6" s="39"/>
      <c r="E6" s="45"/>
      <c r="F6" s="45"/>
      <c r="H6" s="42"/>
      <c r="K6" s="48"/>
      <c r="L6" s="37"/>
      <c r="M6" s="37"/>
      <c r="N6" s="37"/>
      <c r="O6" s="43"/>
      <c r="P6" s="43"/>
      <c r="Q6" s="37"/>
      <c r="R6" s="37"/>
      <c r="S6" s="43"/>
      <c r="T6" s="37"/>
    </row>
    <row r="7" spans="1:20" s="34" customFormat="1" x14ac:dyDescent="0.25">
      <c r="A7" s="75" t="s">
        <v>11</v>
      </c>
      <c r="B7" s="75"/>
      <c r="C7" s="44">
        <f>C4</f>
        <v>55928559</v>
      </c>
      <c r="D7" s="39"/>
      <c r="E7" s="45"/>
      <c r="F7" s="45"/>
      <c r="G7" s="60"/>
      <c r="H7" s="47"/>
      <c r="L7" s="37"/>
      <c r="M7" s="37"/>
      <c r="N7" s="37"/>
      <c r="O7" s="37"/>
      <c r="P7" s="43"/>
      <c r="Q7" s="37"/>
      <c r="R7" s="37"/>
      <c r="S7" s="37"/>
      <c r="T7" s="37"/>
    </row>
    <row r="8" spans="1:20" s="34" customFormat="1" ht="26.25" customHeight="1" x14ac:dyDescent="0.25">
      <c r="A8" s="76" t="s">
        <v>7</v>
      </c>
      <c r="B8" s="76"/>
      <c r="C8" s="30">
        <f>SUM(Table1[Target allocation ($)])</f>
        <v>170877625.33000007</v>
      </c>
      <c r="D8" s="39"/>
      <c r="E8" s="45"/>
      <c r="F8" s="45"/>
      <c r="H8" s="42"/>
      <c r="J8" s="46"/>
      <c r="K8" s="37"/>
      <c r="L8" s="37"/>
      <c r="M8" s="37"/>
      <c r="N8" s="37"/>
      <c r="O8" s="37"/>
      <c r="P8" s="43"/>
      <c r="Q8" s="37"/>
      <c r="R8" s="37"/>
      <c r="S8" s="43"/>
      <c r="T8" s="37"/>
    </row>
    <row r="9" spans="1:20" s="15" customFormat="1" x14ac:dyDescent="0.25">
      <c r="A9" s="13"/>
      <c r="B9" s="13"/>
      <c r="C9" s="9"/>
      <c r="D9" s="8"/>
      <c r="E9" s="8"/>
      <c r="F9" s="8"/>
      <c r="G9" s="9"/>
      <c r="H9" s="23"/>
      <c r="I9" s="1"/>
      <c r="K9" s="49"/>
      <c r="L9"/>
      <c r="M9"/>
      <c r="N9"/>
      <c r="O9"/>
      <c r="P9" s="16"/>
      <c r="Q9"/>
      <c r="R9"/>
      <c r="S9" s="16"/>
      <c r="T9"/>
    </row>
    <row r="10" spans="1:20" s="2" customFormat="1" x14ac:dyDescent="0.25">
      <c r="A10" s="19" t="s">
        <v>24</v>
      </c>
      <c r="B10" s="20" t="s">
        <v>25</v>
      </c>
      <c r="C10" s="31" t="s">
        <v>46</v>
      </c>
      <c r="D10" s="20" t="s">
        <v>47</v>
      </c>
      <c r="E10" s="14" t="s">
        <v>48</v>
      </c>
      <c r="F10" s="14" t="s">
        <v>6</v>
      </c>
      <c r="G10" s="20" t="s">
        <v>49</v>
      </c>
      <c r="H10" s="24" t="s">
        <v>50</v>
      </c>
      <c r="I10" s="29" t="s">
        <v>1</v>
      </c>
      <c r="K10" s="64"/>
      <c r="M10"/>
      <c r="N10"/>
      <c r="O10" s="18"/>
      <c r="P10" s="16"/>
      <c r="Q10"/>
      <c r="R10"/>
      <c r="S10" s="16"/>
      <c r="T10"/>
    </row>
    <row r="11" spans="1:20" s="2" customFormat="1" x14ac:dyDescent="0.25">
      <c r="A11" s="21" t="s">
        <v>14</v>
      </c>
      <c r="B11" s="21" t="s">
        <v>26</v>
      </c>
      <c r="C11" s="58">
        <v>61.12</v>
      </c>
      <c r="D11" s="21">
        <v>12713</v>
      </c>
      <c r="E11" s="21">
        <v>14908</v>
      </c>
      <c r="F11" s="21">
        <f>ROUND(Table1[[#This Row],[New position]]-Table1[[#This Row],[Old position]], 0)</f>
        <v>2195</v>
      </c>
      <c r="G11" s="32">
        <v>0.38500000000000001</v>
      </c>
      <c r="H11" s="25">
        <v>911190.82</v>
      </c>
      <c r="I11" s="28"/>
      <c r="K11" s="61"/>
      <c r="M11"/>
      <c r="N11"/>
      <c r="O11" s="18"/>
      <c r="P11" s="18"/>
      <c r="Q11"/>
      <c r="R11"/>
      <c r="S11" s="16"/>
      <c r="T11"/>
    </row>
    <row r="12" spans="1:20" s="2" customFormat="1" x14ac:dyDescent="0.25">
      <c r="A12" s="21" t="s">
        <v>15</v>
      </c>
      <c r="B12" s="21" t="s">
        <v>26</v>
      </c>
      <c r="C12" s="58">
        <v>87.93</v>
      </c>
      <c r="D12" s="21">
        <v>8781</v>
      </c>
      <c r="E12" s="21">
        <v>10363</v>
      </c>
      <c r="F12" s="21">
        <f>ROUND(Table1[[#This Row],[New position]]-Table1[[#This Row],[Old position]], 0)</f>
        <v>1582</v>
      </c>
      <c r="G12" s="32">
        <v>0.38500000000000001</v>
      </c>
      <c r="H12" s="25">
        <v>911190.82</v>
      </c>
      <c r="I12" s="28"/>
      <c r="K12" s="63"/>
      <c r="L12" s="49"/>
      <c r="M12"/>
      <c r="N12"/>
      <c r="O12" s="18"/>
      <c r="P12" s="18"/>
      <c r="Q12"/>
      <c r="R12"/>
      <c r="S12" s="16"/>
      <c r="T12"/>
    </row>
    <row r="13" spans="1:20" s="2" customFormat="1" x14ac:dyDescent="0.25">
      <c r="A13" s="21" t="s">
        <v>16</v>
      </c>
      <c r="B13" s="21" t="s">
        <v>26</v>
      </c>
      <c r="C13" s="58">
        <v>379</v>
      </c>
      <c r="D13" s="21">
        <v>2051</v>
      </c>
      <c r="E13" s="21">
        <v>2404</v>
      </c>
      <c r="F13" s="21">
        <f>ROUND(Table1[[#This Row],[New position]]-Table1[[#This Row],[Old position]], 0)</f>
        <v>353</v>
      </c>
      <c r="G13" s="32">
        <v>0.38500000000000001</v>
      </c>
      <c r="H13" s="25">
        <v>911190.82</v>
      </c>
      <c r="I13" s="28"/>
      <c r="K13" s="59"/>
      <c r="L13"/>
      <c r="M13"/>
      <c r="N13"/>
      <c r="O13" s="18"/>
      <c r="P13" s="18"/>
      <c r="Q13"/>
      <c r="R13"/>
      <c r="S13"/>
      <c r="T13"/>
    </row>
    <row r="14" spans="1:20" s="2" customFormat="1" x14ac:dyDescent="0.25">
      <c r="A14" s="21" t="s">
        <v>19</v>
      </c>
      <c r="B14" s="21" t="s">
        <v>26</v>
      </c>
      <c r="C14" s="58">
        <v>544.64</v>
      </c>
      <c r="D14" s="21">
        <v>1419</v>
      </c>
      <c r="E14" s="21">
        <v>1673</v>
      </c>
      <c r="F14" s="21">
        <f>ROUND(Table1[[#This Row],[New position]]-Table1[[#This Row],[Old position]], 0)</f>
        <v>254</v>
      </c>
      <c r="G14" s="32">
        <v>0.38500000000000001</v>
      </c>
      <c r="H14" s="25">
        <v>911190.82</v>
      </c>
      <c r="I14" s="28"/>
      <c r="K14" s="59"/>
      <c r="L14"/>
      <c r="M14"/>
      <c r="N14"/>
      <c r="O14" s="18"/>
      <c r="P14" s="18"/>
      <c r="Q14"/>
      <c r="R14"/>
      <c r="S14" s="16"/>
      <c r="T14"/>
    </row>
    <row r="15" spans="1:20" s="2" customFormat="1" x14ac:dyDescent="0.25">
      <c r="A15" s="21" t="s">
        <v>20</v>
      </c>
      <c r="B15" s="21" t="s">
        <v>26</v>
      </c>
      <c r="C15" s="58">
        <v>98.8</v>
      </c>
      <c r="D15" s="21">
        <v>7770</v>
      </c>
      <c r="E15" s="21">
        <v>9223</v>
      </c>
      <c r="F15" s="21">
        <f>ROUND(Table1[[#This Row],[New position]]-Table1[[#This Row],[Old position]], 0)</f>
        <v>1453</v>
      </c>
      <c r="G15" s="32">
        <v>0.38500000000000001</v>
      </c>
      <c r="H15" s="25">
        <v>911190.82</v>
      </c>
      <c r="I15" s="28"/>
      <c r="K15" s="59"/>
      <c r="L15"/>
      <c r="M15"/>
      <c r="N15"/>
      <c r="O15" s="18"/>
      <c r="P15" s="18"/>
      <c r="Q15"/>
      <c r="R15"/>
      <c r="S15" s="16"/>
      <c r="T15"/>
    </row>
    <row r="16" spans="1:20" s="2" customFormat="1" x14ac:dyDescent="0.25">
      <c r="A16" s="21" t="s">
        <v>21</v>
      </c>
      <c r="B16" s="21" t="s">
        <v>26</v>
      </c>
      <c r="C16" s="58">
        <v>165.96</v>
      </c>
      <c r="D16" s="21">
        <v>4584</v>
      </c>
      <c r="E16" s="21">
        <v>5490</v>
      </c>
      <c r="F16" s="21">
        <f>ROUND(Table1[[#This Row],[New position]]-Table1[[#This Row],[Old position]], 0)</f>
        <v>906</v>
      </c>
      <c r="G16" s="32">
        <v>0.38500000000000001</v>
      </c>
      <c r="H16" s="25">
        <v>911190.82</v>
      </c>
      <c r="I16" s="28"/>
      <c r="J16" s="50"/>
      <c r="K16" s="59"/>
      <c r="L16"/>
      <c r="M16"/>
      <c r="N16"/>
      <c r="O16" s="18"/>
      <c r="P16" s="18"/>
      <c r="Q16"/>
      <c r="R16"/>
      <c r="S16"/>
      <c r="T16"/>
    </row>
    <row r="17" spans="1:24" s="11" customFormat="1" x14ac:dyDescent="0.25">
      <c r="A17" s="21" t="s">
        <v>22</v>
      </c>
      <c r="B17" s="21" t="s">
        <v>26</v>
      </c>
      <c r="C17" s="58">
        <v>26.85</v>
      </c>
      <c r="D17" s="21">
        <v>27473</v>
      </c>
      <c r="E17" s="21">
        <v>33936</v>
      </c>
      <c r="F17" s="21">
        <f>ROUND(Table1[[#This Row],[New position]]-Table1[[#This Row],[Old position]], 0)</f>
        <v>6463</v>
      </c>
      <c r="G17" s="32">
        <v>0.38500000000000001</v>
      </c>
      <c r="H17" s="25">
        <v>911190.82</v>
      </c>
      <c r="I17" s="28"/>
      <c r="J17" s="2"/>
      <c r="K17" s="61"/>
      <c r="L17"/>
      <c r="M17"/>
      <c r="N17"/>
      <c r="O17" s="18"/>
      <c r="P17" s="18"/>
      <c r="Q17"/>
      <c r="R17"/>
      <c r="S17" s="16"/>
      <c r="T17"/>
    </row>
    <row r="18" spans="1:24" x14ac:dyDescent="0.25">
      <c r="A18" s="21" t="s">
        <v>23</v>
      </c>
      <c r="B18" s="21" t="s">
        <v>26</v>
      </c>
      <c r="C18" s="58">
        <v>185.5</v>
      </c>
      <c r="D18" s="21">
        <v>4130</v>
      </c>
      <c r="E18" s="21">
        <v>4912</v>
      </c>
      <c r="F18" s="21">
        <f>ROUND(Table1[[#This Row],[New position]]-Table1[[#This Row],[Old position]], 0)</f>
        <v>782</v>
      </c>
      <c r="G18" s="32">
        <v>0.38500000000000001</v>
      </c>
      <c r="H18" s="25">
        <v>911190.82</v>
      </c>
      <c r="I18" s="28"/>
      <c r="J18" s="2"/>
      <c r="K18" s="59"/>
      <c r="L18"/>
      <c r="M18"/>
      <c r="N18"/>
      <c r="O18" s="18"/>
      <c r="P18" s="18"/>
      <c r="U18" s="1"/>
      <c r="V18" s="1"/>
      <c r="W18" s="1"/>
      <c r="X18" s="1"/>
    </row>
    <row r="19" spans="1:24" x14ac:dyDescent="0.25">
      <c r="A19" s="21" t="s">
        <v>27</v>
      </c>
      <c r="B19" s="21" t="s">
        <v>26</v>
      </c>
      <c r="C19" s="58">
        <v>185.94</v>
      </c>
      <c r="D19" s="21">
        <v>4190</v>
      </c>
      <c r="E19" s="21">
        <v>4900</v>
      </c>
      <c r="F19" s="21">
        <f>ROUND(Table1[[#This Row],[New position]]-Table1[[#This Row],[Old position]], 0)</f>
        <v>710</v>
      </c>
      <c r="G19" s="32">
        <v>0.38500000000000001</v>
      </c>
      <c r="H19" s="25">
        <v>911190.82</v>
      </c>
      <c r="I19" s="12"/>
      <c r="J19" s="2"/>
      <c r="K19" s="59"/>
      <c r="L19"/>
      <c r="M19"/>
      <c r="N19"/>
      <c r="U19" s="1"/>
      <c r="V19" s="1"/>
      <c r="W19" s="1"/>
      <c r="X19" s="1"/>
    </row>
    <row r="20" spans="1:24" x14ac:dyDescent="0.25">
      <c r="A20" s="21" t="s">
        <v>28</v>
      </c>
      <c r="B20" s="21" t="s">
        <v>26</v>
      </c>
      <c r="C20" s="58">
        <v>25.52</v>
      </c>
      <c r="D20" s="21">
        <v>30346</v>
      </c>
      <c r="E20" s="21">
        <v>35705</v>
      </c>
      <c r="F20" s="21">
        <f>ROUND(Table1[[#This Row],[New position]]-Table1[[#This Row],[Old position]], 0)</f>
        <v>5359</v>
      </c>
      <c r="G20" s="32">
        <v>0.38500000000000001</v>
      </c>
      <c r="H20" s="25">
        <v>911190.82</v>
      </c>
      <c r="I20" s="12"/>
      <c r="J20" s="2"/>
      <c r="K20" s="59"/>
      <c r="L20"/>
      <c r="M20"/>
      <c r="N20"/>
      <c r="U20" s="1"/>
      <c r="V20" s="1"/>
      <c r="W20" s="1"/>
      <c r="X20" s="1"/>
    </row>
    <row r="21" spans="1:24" x14ac:dyDescent="0.25">
      <c r="A21" s="21" t="s">
        <v>29</v>
      </c>
      <c r="B21" s="21" t="s">
        <v>26</v>
      </c>
      <c r="C21" s="58">
        <v>74.069999999999993</v>
      </c>
      <c r="D21" s="21">
        <v>10107</v>
      </c>
      <c r="E21" s="21">
        <v>12302</v>
      </c>
      <c r="F21" s="21">
        <f>ROUND(Table1[[#This Row],[New position]]-Table1[[#This Row],[Old position]], 0)</f>
        <v>2195</v>
      </c>
      <c r="G21" s="32">
        <v>0.38500000000000001</v>
      </c>
      <c r="H21" s="25">
        <v>911190.82</v>
      </c>
      <c r="I21" s="12"/>
      <c r="J21" s="2"/>
      <c r="K21" s="59"/>
      <c r="L21"/>
      <c r="M21"/>
      <c r="N21"/>
      <c r="U21" s="1"/>
      <c r="V21" s="1"/>
      <c r="W21" s="1"/>
      <c r="X21" s="1"/>
    </row>
    <row r="22" spans="1:24" x14ac:dyDescent="0.25">
      <c r="A22" s="21" t="s">
        <v>51</v>
      </c>
      <c r="B22" s="21" t="s">
        <v>26</v>
      </c>
      <c r="C22" s="58">
        <v>21.19</v>
      </c>
      <c r="D22" s="21">
        <v>36574</v>
      </c>
      <c r="E22" s="21">
        <v>43001</v>
      </c>
      <c r="F22" s="21">
        <f>ROUND(Table1[[#This Row],[New position]]-Table1[[#This Row],[Old position]], 0)</f>
        <v>6427</v>
      </c>
      <c r="G22" s="32">
        <v>0.38500000000000001</v>
      </c>
      <c r="H22" s="25">
        <v>911190.82</v>
      </c>
      <c r="I22" s="12"/>
      <c r="J22" s="2"/>
      <c r="K22" s="59"/>
      <c r="L22"/>
      <c r="M22"/>
      <c r="N22"/>
      <c r="U22" s="1"/>
      <c r="V22" s="1"/>
      <c r="W22" s="1"/>
      <c r="X22" s="1"/>
    </row>
    <row r="23" spans="1:24" ht="15" customHeight="1" x14ac:dyDescent="0.25">
      <c r="A23" s="21" t="s">
        <v>52</v>
      </c>
      <c r="B23" s="21" t="s">
        <v>26</v>
      </c>
      <c r="C23" s="58">
        <v>45.13</v>
      </c>
      <c r="D23" s="21">
        <v>17100</v>
      </c>
      <c r="E23" s="21">
        <v>20190</v>
      </c>
      <c r="F23" s="21">
        <f>ROUND(Table1[[#This Row],[New position]]-Table1[[#This Row],[Old position]], 0)</f>
        <v>3090</v>
      </c>
      <c r="G23" s="32">
        <v>0.38500000000000001</v>
      </c>
      <c r="H23" s="25">
        <v>911190.82</v>
      </c>
      <c r="I23" s="12"/>
      <c r="J23" s="2"/>
      <c r="K23" s="59"/>
      <c r="L23"/>
      <c r="M23"/>
      <c r="N23"/>
      <c r="U23" s="1"/>
      <c r="V23" s="1"/>
      <c r="W23" s="1"/>
      <c r="X23" s="1"/>
    </row>
    <row r="24" spans="1:24" x14ac:dyDescent="0.25">
      <c r="A24" s="21" t="s">
        <v>53</v>
      </c>
      <c r="B24" s="21" t="s">
        <v>26</v>
      </c>
      <c r="C24" s="58">
        <v>35.799999999999997</v>
      </c>
      <c r="D24" s="21">
        <v>21899</v>
      </c>
      <c r="E24" s="21">
        <v>25452</v>
      </c>
      <c r="F24" s="21">
        <f>ROUND(Table1[[#This Row],[New position]]-Table1[[#This Row],[Old position]], 0)</f>
        <v>3553</v>
      </c>
      <c r="G24" s="32">
        <v>0.38500000000000001</v>
      </c>
      <c r="H24" s="25">
        <v>911190.82</v>
      </c>
      <c r="I24" s="12"/>
      <c r="J24" s="2"/>
      <c r="K24" s="59"/>
      <c r="L24"/>
      <c r="M24"/>
      <c r="N24"/>
      <c r="U24" s="1"/>
      <c r="V24" s="1"/>
      <c r="W24" s="1"/>
      <c r="X24" s="1"/>
    </row>
    <row r="25" spans="1:24" x14ac:dyDescent="0.25">
      <c r="A25" s="21" t="s">
        <v>54</v>
      </c>
      <c r="B25" s="21" t="s">
        <v>26</v>
      </c>
      <c r="C25" s="58">
        <v>91.56</v>
      </c>
      <c r="D25" s="21">
        <v>7982</v>
      </c>
      <c r="E25" s="21">
        <v>9952</v>
      </c>
      <c r="F25" s="21">
        <f>ROUND(Table1[[#This Row],[New position]]-Table1[[#This Row],[Old position]], 0)</f>
        <v>1970</v>
      </c>
      <c r="G25" s="32">
        <v>0.38500000000000001</v>
      </c>
      <c r="H25" s="25">
        <v>911190.82</v>
      </c>
      <c r="I25" s="12"/>
      <c r="J25" s="2"/>
      <c r="K25" s="59"/>
      <c r="L25"/>
      <c r="M25"/>
      <c r="N25"/>
      <c r="U25" s="1"/>
      <c r="V25" s="1"/>
      <c r="W25" s="1"/>
      <c r="X25" s="1"/>
    </row>
    <row r="26" spans="1:24" x14ac:dyDescent="0.25">
      <c r="A26" s="21" t="s">
        <v>17</v>
      </c>
      <c r="B26" s="21" t="s">
        <v>26</v>
      </c>
      <c r="C26" s="58">
        <v>318.35000000000002</v>
      </c>
      <c r="D26" s="21">
        <v>127012</v>
      </c>
      <c r="E26" s="21">
        <v>151801</v>
      </c>
      <c r="F26" s="21">
        <f>ROUND(Table1[[#This Row],[New position]]-Table1[[#This Row],[Old position]], 0)</f>
        <v>24789</v>
      </c>
      <c r="G26" s="32">
        <v>20.419</v>
      </c>
      <c r="H26" s="25">
        <v>48325774.079999998</v>
      </c>
      <c r="I26" s="12"/>
      <c r="J26" s="2"/>
      <c r="K26" s="59"/>
      <c r="L26"/>
      <c r="M26"/>
      <c r="N26"/>
      <c r="U26" s="1"/>
      <c r="V26" s="1"/>
      <c r="W26" s="1"/>
      <c r="X26" s="1"/>
    </row>
    <row r="27" spans="1:24" x14ac:dyDescent="0.25">
      <c r="A27" s="21" t="s">
        <v>30</v>
      </c>
      <c r="B27" s="21" t="s">
        <v>26</v>
      </c>
      <c r="C27" s="58">
        <v>125.14</v>
      </c>
      <c r="D27" s="21">
        <v>29740</v>
      </c>
      <c r="E27" s="21">
        <v>35108</v>
      </c>
      <c r="F27" s="21">
        <f>ROUND(Table1[[#This Row],[New position]]-Table1[[#This Row],[Old position]], 0)</f>
        <v>5368</v>
      </c>
      <c r="G27" s="32">
        <v>1.8560000000000001</v>
      </c>
      <c r="H27" s="25">
        <v>4393359.7699999996</v>
      </c>
      <c r="I27" s="12"/>
      <c r="J27" s="2"/>
      <c r="K27" s="49"/>
      <c r="L27"/>
      <c r="M27"/>
      <c r="N27"/>
      <c r="U27" s="1"/>
      <c r="V27" s="1"/>
      <c r="W27" s="1"/>
      <c r="X27" s="1"/>
    </row>
    <row r="28" spans="1:24" x14ac:dyDescent="0.25">
      <c r="A28" s="21" t="s">
        <v>63</v>
      </c>
      <c r="B28" s="21" t="s">
        <v>26</v>
      </c>
      <c r="C28" s="58">
        <v>105.84</v>
      </c>
      <c r="D28" s="21">
        <v>23389</v>
      </c>
      <c r="E28" s="21">
        <v>27672</v>
      </c>
      <c r="F28" s="21">
        <f>ROUND(Table1[[#This Row],[New position]]-Table1[[#This Row],[Old position]], 0)</f>
        <v>4283</v>
      </c>
      <c r="G28" s="32">
        <v>1.238</v>
      </c>
      <c r="H28" s="25">
        <v>2928827.62</v>
      </c>
      <c r="I28" s="12"/>
      <c r="J28" s="1"/>
      <c r="K28" s="59"/>
      <c r="L28"/>
      <c r="M28"/>
      <c r="N28"/>
      <c r="U28" s="1"/>
      <c r="V28" s="1"/>
      <c r="W28" s="1"/>
      <c r="X28" s="1"/>
    </row>
    <row r="29" spans="1:24" x14ac:dyDescent="0.25">
      <c r="A29" s="21">
        <v>2823</v>
      </c>
      <c r="B29" s="21" t="s">
        <v>26</v>
      </c>
      <c r="C29" s="58">
        <v>2.58</v>
      </c>
      <c r="D29" s="21">
        <v>1916900</v>
      </c>
      <c r="E29" s="21">
        <v>2270400</v>
      </c>
      <c r="F29" s="21">
        <f>ROUND(Table1[[#This Row],[New position]]-Table1[[#This Row],[Old position]], 0)</f>
        <v>353500</v>
      </c>
      <c r="G29" s="32">
        <v>2.4750000000000001</v>
      </c>
      <c r="H29" s="25">
        <v>5857655.2400000002</v>
      </c>
      <c r="I29" s="12"/>
      <c r="J29" s="1"/>
      <c r="K29" s="59"/>
      <c r="L29"/>
      <c r="M29"/>
      <c r="N29"/>
      <c r="U29" s="1"/>
      <c r="V29" s="1"/>
      <c r="W29" s="1"/>
      <c r="X29" s="1"/>
    </row>
    <row r="30" spans="1:24" x14ac:dyDescent="0.25">
      <c r="A30" s="21" t="s">
        <v>60</v>
      </c>
      <c r="B30" s="21" t="s">
        <v>26</v>
      </c>
      <c r="C30" s="58">
        <v>32.67</v>
      </c>
      <c r="D30" s="21">
        <v>75811</v>
      </c>
      <c r="E30" s="21">
        <v>89649</v>
      </c>
      <c r="F30" s="21">
        <f>ROUND(Table1[[#This Row],[New position]]-Table1[[#This Row],[Old position]], 0)</f>
        <v>13838</v>
      </c>
      <c r="G30" s="32">
        <v>1.238</v>
      </c>
      <c r="H30" s="25">
        <v>2928827.62</v>
      </c>
      <c r="I30" s="12"/>
      <c r="J30" s="1"/>
      <c r="K30" s="59"/>
      <c r="L30"/>
      <c r="M30"/>
      <c r="N30"/>
      <c r="U30" s="1"/>
      <c r="V30" s="1"/>
      <c r="W30" s="1"/>
      <c r="X30" s="1"/>
    </row>
    <row r="31" spans="1:24" x14ac:dyDescent="0.25">
      <c r="A31" s="21" t="s">
        <v>5</v>
      </c>
      <c r="B31" s="21" t="s">
        <v>26</v>
      </c>
      <c r="C31" s="58">
        <v>16.53</v>
      </c>
      <c r="D31" s="21">
        <v>361012</v>
      </c>
      <c r="E31" s="21">
        <v>286356</v>
      </c>
      <c r="F31" s="21">
        <f>ROUND(Table1[[#This Row],[New position]]-Table1[[#This Row],[Old position]], 0)</f>
        <v>-74656</v>
      </c>
      <c r="G31" s="32">
        <v>2</v>
      </c>
      <c r="H31" s="25">
        <v>4733458.78</v>
      </c>
      <c r="I31" s="12"/>
      <c r="J31" s="1"/>
      <c r="K31" s="59"/>
      <c r="L31"/>
      <c r="M31"/>
      <c r="N31"/>
      <c r="U31" s="1"/>
      <c r="V31" s="1"/>
      <c r="W31" s="1"/>
      <c r="X31" s="1"/>
    </row>
    <row r="32" spans="1:24" x14ac:dyDescent="0.25">
      <c r="A32" s="21" t="s">
        <v>18</v>
      </c>
      <c r="B32" s="21" t="s">
        <v>26</v>
      </c>
      <c r="C32" s="58">
        <v>59.34</v>
      </c>
      <c r="D32" s="21">
        <v>67163</v>
      </c>
      <c r="E32" s="21">
        <v>79768</v>
      </c>
      <c r="F32" s="21">
        <f>ROUND(Table1[[#This Row],[New position]]-Table1[[#This Row],[Old position]], 0)</f>
        <v>12605</v>
      </c>
      <c r="G32" s="32">
        <v>2</v>
      </c>
      <c r="H32" s="25">
        <v>4733458.78</v>
      </c>
      <c r="I32" s="12"/>
      <c r="J32" s="1"/>
      <c r="K32" s="59"/>
      <c r="L32"/>
      <c r="M32"/>
      <c r="N32"/>
      <c r="U32" s="1"/>
      <c r="V32" s="1"/>
      <c r="W32" s="1"/>
      <c r="X32" s="1"/>
    </row>
    <row r="33" spans="1:24" x14ac:dyDescent="0.25">
      <c r="A33" s="21" t="s">
        <v>65</v>
      </c>
      <c r="B33" s="21" t="s">
        <v>26</v>
      </c>
      <c r="C33" s="58">
        <v>30.65</v>
      </c>
      <c r="D33" s="21">
        <v>0</v>
      </c>
      <c r="E33" s="21">
        <v>231654</v>
      </c>
      <c r="F33" s="21">
        <f>ROUND(Table1[[#This Row],[New position]]-Table1[[#This Row],[Old position]], 0)</f>
        <v>231654</v>
      </c>
      <c r="G33" s="32">
        <v>3</v>
      </c>
      <c r="H33" s="25">
        <v>7100188.1699999999</v>
      </c>
      <c r="I33" s="12"/>
      <c r="J33" s="1"/>
      <c r="K33" s="59"/>
      <c r="L33"/>
      <c r="M33"/>
      <c r="N33"/>
      <c r="U33" s="1"/>
      <c r="V33" s="1"/>
      <c r="W33" s="1"/>
      <c r="X33" s="1"/>
    </row>
    <row r="34" spans="1:24" x14ac:dyDescent="0.25">
      <c r="A34" s="21" t="s">
        <v>32</v>
      </c>
      <c r="B34" s="21" t="s">
        <v>31</v>
      </c>
      <c r="C34" s="58">
        <v>123721.88</v>
      </c>
      <c r="D34" s="21">
        <v>64</v>
      </c>
      <c r="E34" s="21">
        <v>0</v>
      </c>
      <c r="F34" s="21">
        <f>ROUND(Table1[[#This Row],[New position]]-Table1[[#This Row],[Old position]], 0)</f>
        <v>-64</v>
      </c>
      <c r="G34" s="32">
        <v>0</v>
      </c>
      <c r="H34" s="25">
        <v>0</v>
      </c>
      <c r="I34" s="12"/>
      <c r="J34" s="1"/>
      <c r="K34" s="59"/>
      <c r="L34"/>
      <c r="M34"/>
      <c r="N34"/>
      <c r="U34" s="1"/>
      <c r="V34" s="1"/>
      <c r="W34" s="1"/>
      <c r="X34" s="1"/>
    </row>
    <row r="35" spans="1:24" x14ac:dyDescent="0.25">
      <c r="A35" s="21" t="s">
        <v>33</v>
      </c>
      <c r="B35" s="21" t="s">
        <v>31</v>
      </c>
      <c r="C35" s="58">
        <v>220776.57</v>
      </c>
      <c r="D35" s="21">
        <v>54</v>
      </c>
      <c r="E35" s="21">
        <v>64</v>
      </c>
      <c r="F35" s="21">
        <f>ROUND(Table1[[#This Row],[New position]]-Table1[[#This Row],[Old position]], 0)</f>
        <v>10</v>
      </c>
      <c r="G35" s="32">
        <v>6</v>
      </c>
      <c r="H35" s="25">
        <v>14200376.34</v>
      </c>
      <c r="I35" s="12"/>
      <c r="J35" s="1"/>
      <c r="K35" s="59"/>
      <c r="L35"/>
      <c r="M35"/>
      <c r="N35"/>
      <c r="U35" s="1"/>
      <c r="V35" s="1"/>
      <c r="W35" s="1"/>
      <c r="X35" s="1"/>
    </row>
    <row r="36" spans="1:24" x14ac:dyDescent="0.25">
      <c r="A36" s="21" t="s">
        <v>56</v>
      </c>
      <c r="B36" s="21" t="s">
        <v>31</v>
      </c>
      <c r="C36" s="58">
        <v>232096.67</v>
      </c>
      <c r="D36" s="21">
        <v>51</v>
      </c>
      <c r="E36" s="21">
        <v>61</v>
      </c>
      <c r="F36" s="21">
        <f>ROUND(Table1[[#This Row],[New position]]-Table1[[#This Row],[Old position]], 0)</f>
        <v>10</v>
      </c>
      <c r="G36" s="32">
        <v>6</v>
      </c>
      <c r="H36" s="25">
        <v>14200376.34</v>
      </c>
      <c r="I36" s="12"/>
      <c r="J36" s="1"/>
      <c r="K36" s="59"/>
      <c r="L36"/>
      <c r="M36"/>
      <c r="N36"/>
      <c r="U36" s="1"/>
      <c r="V36" s="1"/>
      <c r="W36" s="1"/>
      <c r="X36" s="1"/>
    </row>
    <row r="37" spans="1:24" x14ac:dyDescent="0.25">
      <c r="A37" s="21" t="s">
        <v>57</v>
      </c>
      <c r="B37" s="21" t="s">
        <v>31</v>
      </c>
      <c r="C37" s="58">
        <v>98588.79</v>
      </c>
      <c r="D37" s="21">
        <v>122</v>
      </c>
      <c r="E37" s="21">
        <v>144</v>
      </c>
      <c r="F37" s="21">
        <f>ROUND(Table1[[#This Row],[New position]]-Table1[[#This Row],[Old position]], 0)</f>
        <v>22</v>
      </c>
      <c r="G37" s="32">
        <v>6</v>
      </c>
      <c r="H37" s="25">
        <v>14200376.34</v>
      </c>
      <c r="I37" s="12"/>
      <c r="J37" s="1"/>
      <c r="K37" s="59"/>
      <c r="L37"/>
      <c r="M37"/>
      <c r="N37"/>
      <c r="U37" s="1"/>
      <c r="V37" s="1"/>
      <c r="W37" s="1"/>
      <c r="X37" s="1"/>
    </row>
    <row r="38" spans="1:24" x14ac:dyDescent="0.25">
      <c r="A38" s="21" t="s">
        <v>34</v>
      </c>
      <c r="B38" s="21" t="s">
        <v>31</v>
      </c>
      <c r="C38" s="58">
        <v>134937.12</v>
      </c>
      <c r="D38" s="21">
        <v>89</v>
      </c>
      <c r="E38" s="21">
        <v>105</v>
      </c>
      <c r="F38" s="21">
        <f>ROUND(Table1[[#This Row],[New position]]-Table1[[#This Row],[Old position]], 0)</f>
        <v>16</v>
      </c>
      <c r="G38" s="32">
        <v>6</v>
      </c>
      <c r="H38" s="25">
        <v>14200376.34</v>
      </c>
      <c r="I38" s="12"/>
      <c r="J38" s="1"/>
      <c r="K38" s="59"/>
      <c r="L38"/>
      <c r="M38"/>
      <c r="N38"/>
      <c r="U38" s="1"/>
      <c r="V38" s="1"/>
      <c r="W38" s="1"/>
      <c r="X38" s="1"/>
    </row>
    <row r="39" spans="1:24" x14ac:dyDescent="0.25">
      <c r="A39" s="21" t="s">
        <v>35</v>
      </c>
      <c r="B39" s="21" t="s">
        <v>31</v>
      </c>
      <c r="C39" s="58">
        <v>177292.75</v>
      </c>
      <c r="D39" s="21">
        <v>67</v>
      </c>
      <c r="E39" s="21">
        <v>40</v>
      </c>
      <c r="F39" s="21">
        <f>ROUND(Table1[[#This Row],[New position]]-Table1[[#This Row],[Old position]], 0)</f>
        <v>-27</v>
      </c>
      <c r="G39" s="32">
        <v>3</v>
      </c>
      <c r="H39" s="25">
        <v>7100188.1699999999</v>
      </c>
      <c r="I39" s="12"/>
      <c r="J39" s="1"/>
      <c r="K39" s="59"/>
      <c r="L39"/>
      <c r="M39"/>
      <c r="N39"/>
      <c r="U39" s="1"/>
      <c r="V39" s="1"/>
      <c r="W39" s="1"/>
      <c r="X39" s="1"/>
    </row>
    <row r="40" spans="1:24" x14ac:dyDescent="0.25">
      <c r="A40" s="21" t="s">
        <v>36</v>
      </c>
      <c r="B40" s="21" t="s">
        <v>31</v>
      </c>
      <c r="C40" s="58">
        <v>29777.200000000001</v>
      </c>
      <c r="D40" s="21">
        <v>20</v>
      </c>
      <c r="E40" s="21">
        <v>31</v>
      </c>
      <c r="F40" s="21">
        <f>ROUND(Table1[[#This Row],[New position]]-Table1[[#This Row],[Old position]], 0)</f>
        <v>11</v>
      </c>
      <c r="G40" s="32">
        <v>0.38500000000000001</v>
      </c>
      <c r="H40" s="25">
        <v>910244.12</v>
      </c>
      <c r="I40" s="12"/>
      <c r="J40" s="1"/>
      <c r="K40" s="59"/>
      <c r="L40"/>
      <c r="M40"/>
      <c r="N40"/>
      <c r="U40" s="1"/>
      <c r="V40" s="1"/>
      <c r="W40" s="1"/>
      <c r="X40" s="1"/>
    </row>
    <row r="41" spans="1:24" x14ac:dyDescent="0.25">
      <c r="A41" s="21" t="s">
        <v>37</v>
      </c>
      <c r="B41" s="21" t="s">
        <v>31</v>
      </c>
      <c r="C41" s="58">
        <v>103054.5</v>
      </c>
      <c r="D41" s="21">
        <v>6</v>
      </c>
      <c r="E41" s="21">
        <v>9</v>
      </c>
      <c r="F41" s="21">
        <f>ROUND(Table1[[#This Row],[New position]]-Table1[[#This Row],[Old position]], 0)</f>
        <v>3</v>
      </c>
      <c r="G41" s="32">
        <v>0.38500000000000001</v>
      </c>
      <c r="H41" s="25">
        <v>910244.12</v>
      </c>
      <c r="I41" s="12"/>
      <c r="J41" s="1"/>
      <c r="K41" s="59"/>
      <c r="L41"/>
      <c r="M41"/>
      <c r="N41"/>
      <c r="U41" s="1"/>
      <c r="V41" s="1"/>
      <c r="W41" s="1"/>
      <c r="X41" s="1"/>
    </row>
    <row r="42" spans="1:24" x14ac:dyDescent="0.25">
      <c r="A42" s="21" t="s">
        <v>38</v>
      </c>
      <c r="B42" s="21" t="s">
        <v>31</v>
      </c>
      <c r="C42" s="58">
        <v>9055</v>
      </c>
      <c r="D42" s="21">
        <v>68</v>
      </c>
      <c r="E42" s="21">
        <v>101</v>
      </c>
      <c r="F42" s="21">
        <f>ROUND(Table1[[#This Row],[New position]]-Table1[[#This Row],[Old position]], 0)</f>
        <v>33</v>
      </c>
      <c r="G42" s="32">
        <v>0.38500000000000001</v>
      </c>
      <c r="H42" s="25">
        <v>910244.12</v>
      </c>
      <c r="I42" s="12"/>
      <c r="J42" s="1"/>
      <c r="K42" s="59"/>
      <c r="L42"/>
      <c r="M42"/>
      <c r="N42"/>
      <c r="U42" s="1"/>
      <c r="V42" s="1"/>
      <c r="W42" s="1"/>
      <c r="X42" s="1"/>
    </row>
    <row r="43" spans="1:24" x14ac:dyDescent="0.25">
      <c r="A43" s="21" t="s">
        <v>39</v>
      </c>
      <c r="B43" s="21" t="s">
        <v>31</v>
      </c>
      <c r="C43" s="58">
        <v>70600</v>
      </c>
      <c r="D43" s="21">
        <v>9</v>
      </c>
      <c r="E43" s="21">
        <v>13</v>
      </c>
      <c r="F43" s="21">
        <f>ROUND(Table1[[#This Row],[New position]]-Table1[[#This Row],[Old position]], 0)</f>
        <v>4</v>
      </c>
      <c r="G43" s="32">
        <v>0.38500000000000001</v>
      </c>
      <c r="H43" s="25">
        <v>910244.12</v>
      </c>
      <c r="I43" s="12"/>
      <c r="J43" s="1"/>
      <c r="K43" s="59"/>
      <c r="L43"/>
      <c r="M43"/>
      <c r="N43"/>
      <c r="U43" s="1"/>
      <c r="V43" s="1"/>
      <c r="W43" s="1"/>
      <c r="X43" s="1"/>
    </row>
    <row r="44" spans="1:24" x14ac:dyDescent="0.25">
      <c r="A44" s="21" t="s">
        <v>40</v>
      </c>
      <c r="B44" s="21" t="s">
        <v>31</v>
      </c>
      <c r="C44" s="58">
        <v>260600</v>
      </c>
      <c r="D44" s="21">
        <v>2</v>
      </c>
      <c r="E44" s="21">
        <v>3</v>
      </c>
      <c r="F44" s="21">
        <f>ROUND(Table1[[#This Row],[New position]]-Table1[[#This Row],[Old position]], 0)</f>
        <v>1</v>
      </c>
      <c r="G44" s="32">
        <v>0.38500000000000001</v>
      </c>
      <c r="H44" s="25">
        <v>910244.12</v>
      </c>
      <c r="I44" s="12"/>
      <c r="J44" s="1"/>
      <c r="K44" s="59"/>
      <c r="L44"/>
      <c r="M44"/>
      <c r="N44"/>
      <c r="U44" s="1"/>
      <c r="V44" s="1"/>
      <c r="W44" s="1"/>
      <c r="X44" s="1"/>
    </row>
    <row r="45" spans="1:24" x14ac:dyDescent="0.25">
      <c r="A45" s="21" t="s">
        <v>41</v>
      </c>
      <c r="B45" s="21" t="s">
        <v>31</v>
      </c>
      <c r="C45" s="58">
        <v>16793.41</v>
      </c>
      <c r="D45" s="21">
        <v>37</v>
      </c>
      <c r="E45" s="21">
        <v>54</v>
      </c>
      <c r="F45" s="21">
        <f>ROUND(Table1[[#This Row],[New position]]-Table1[[#This Row],[Old position]], 0)</f>
        <v>17</v>
      </c>
      <c r="G45" s="32">
        <v>0.38500000000000001</v>
      </c>
      <c r="H45" s="25">
        <v>910244.12</v>
      </c>
      <c r="I45" s="12"/>
      <c r="J45" s="1"/>
      <c r="K45" s="59"/>
      <c r="L45"/>
      <c r="M45"/>
      <c r="N45"/>
      <c r="U45" s="1"/>
      <c r="V45" s="1"/>
      <c r="W45" s="1"/>
      <c r="X45" s="1"/>
    </row>
    <row r="46" spans="1:24" x14ac:dyDescent="0.25">
      <c r="A46" s="21" t="s">
        <v>42</v>
      </c>
      <c r="B46" s="21" t="s">
        <v>31</v>
      </c>
      <c r="C46" s="58">
        <v>27849.45</v>
      </c>
      <c r="D46" s="21">
        <v>22</v>
      </c>
      <c r="E46" s="21">
        <v>33</v>
      </c>
      <c r="F46" s="21">
        <f>ROUND(Table1[[#This Row],[New position]]-Table1[[#This Row],[Old position]], 0)</f>
        <v>11</v>
      </c>
      <c r="G46" s="32">
        <v>0.38500000000000001</v>
      </c>
      <c r="H46" s="25">
        <v>910244.12</v>
      </c>
      <c r="I46" s="12"/>
      <c r="J46" s="1"/>
      <c r="K46" s="59"/>
      <c r="L46"/>
      <c r="M46"/>
      <c r="N46"/>
      <c r="U46" s="1"/>
      <c r="V46" s="1"/>
      <c r="W46" s="1"/>
      <c r="X46" s="1"/>
    </row>
    <row r="47" spans="1:24" x14ac:dyDescent="0.25">
      <c r="A47" s="21" t="s">
        <v>43</v>
      </c>
      <c r="B47" s="21" t="s">
        <v>31</v>
      </c>
      <c r="C47" s="58">
        <v>85810.14</v>
      </c>
      <c r="D47" s="21">
        <v>7</v>
      </c>
      <c r="E47" s="21">
        <v>11</v>
      </c>
      <c r="F47" s="21">
        <f>ROUND(Table1[[#This Row],[New position]]-Table1[[#This Row],[Old position]], 0)</f>
        <v>4</v>
      </c>
      <c r="G47" s="32">
        <v>0.38500000000000001</v>
      </c>
      <c r="H47" s="25">
        <v>910244.12</v>
      </c>
      <c r="I47" s="12"/>
      <c r="J47" s="1"/>
      <c r="K47" s="59"/>
      <c r="L47"/>
      <c r="M47"/>
      <c r="N47"/>
      <c r="U47" s="1"/>
      <c r="V47" s="1"/>
      <c r="W47" s="1"/>
      <c r="X47" s="1"/>
    </row>
    <row r="48" spans="1:24" x14ac:dyDescent="0.25">
      <c r="A48" s="21" t="s">
        <v>44</v>
      </c>
      <c r="B48" s="21" t="s">
        <v>31</v>
      </c>
      <c r="C48" s="58">
        <v>55325.82</v>
      </c>
      <c r="D48" s="21">
        <v>11</v>
      </c>
      <c r="E48" s="21">
        <v>16</v>
      </c>
      <c r="F48" s="21">
        <f>ROUND(Table1[[#This Row],[New position]]-Table1[[#This Row],[Old position]], 0)</f>
        <v>5</v>
      </c>
      <c r="G48" s="32">
        <v>0.38500000000000001</v>
      </c>
      <c r="H48" s="25">
        <v>910244.12</v>
      </c>
      <c r="I48" s="12"/>
      <c r="J48" s="1"/>
      <c r="K48" s="59"/>
      <c r="L48"/>
      <c r="M48"/>
      <c r="N48"/>
      <c r="U48" s="1"/>
      <c r="V48" s="1"/>
      <c r="W48" s="1"/>
      <c r="X48" s="1"/>
    </row>
    <row r="49" spans="1:24" x14ac:dyDescent="0.25">
      <c r="A49" s="21" t="s">
        <v>45</v>
      </c>
      <c r="B49" s="21" t="s">
        <v>31</v>
      </c>
      <c r="C49" s="58">
        <v>96471.5</v>
      </c>
      <c r="D49" s="21">
        <v>6</v>
      </c>
      <c r="E49" s="21">
        <v>9</v>
      </c>
      <c r="F49" s="21">
        <f>ROUND(Table1[[#This Row],[New position]]-Table1[[#This Row],[Old position]], 0)</f>
        <v>3</v>
      </c>
      <c r="G49" s="32">
        <v>0.38500000000000001</v>
      </c>
      <c r="H49" s="25">
        <v>910244.12</v>
      </c>
      <c r="I49" s="12"/>
      <c r="J49" s="1"/>
      <c r="K49" s="59"/>
      <c r="L49" s="62"/>
      <c r="M49"/>
      <c r="N49"/>
      <c r="U49" s="1"/>
      <c r="V49" s="1"/>
      <c r="W49" s="1"/>
      <c r="X49" s="1"/>
    </row>
    <row r="50" spans="1:24" x14ac:dyDescent="0.25">
      <c r="A50" s="21" t="s">
        <v>58</v>
      </c>
      <c r="B50" s="21" t="s">
        <v>31</v>
      </c>
      <c r="C50" s="58">
        <v>79846.25</v>
      </c>
      <c r="D50" s="21">
        <v>8</v>
      </c>
      <c r="E50" s="21">
        <v>11</v>
      </c>
      <c r="F50" s="21">
        <f>ROUND(Table1[[#This Row],[New position]]-Table1[[#This Row],[Old position]], 0)</f>
        <v>3</v>
      </c>
      <c r="G50" s="32">
        <v>0.38500000000000001</v>
      </c>
      <c r="H50" s="25">
        <v>910244.12</v>
      </c>
      <c r="I50" s="12"/>
      <c r="J50" s="1"/>
      <c r="K50" s="59"/>
      <c r="L50"/>
      <c r="M50"/>
      <c r="N50"/>
      <c r="U50" s="1"/>
      <c r="V50" s="1"/>
      <c r="W50" s="1"/>
      <c r="X50" s="1"/>
    </row>
    <row r="51" spans="1:24" x14ac:dyDescent="0.25">
      <c r="A51" s="21" t="s">
        <v>59</v>
      </c>
      <c r="B51" s="21" t="s">
        <v>31</v>
      </c>
      <c r="C51" s="58">
        <v>37491.06</v>
      </c>
      <c r="D51" s="21">
        <v>16</v>
      </c>
      <c r="E51" s="21">
        <v>24</v>
      </c>
      <c r="F51" s="21">
        <f>ROUND(Table1[[#This Row],[New position]]-Table1[[#This Row],[Old position]], 0)</f>
        <v>8</v>
      </c>
      <c r="G51" s="32">
        <v>0.38500000000000001</v>
      </c>
      <c r="H51" s="25">
        <v>910244.12</v>
      </c>
      <c r="I51" s="12"/>
      <c r="J51" s="1"/>
      <c r="K51" s="59"/>
      <c r="L51"/>
      <c r="M51"/>
      <c r="N51"/>
      <c r="U51" s="1"/>
      <c r="V51" s="1"/>
      <c r="W51" s="1"/>
      <c r="X51" s="1"/>
    </row>
    <row r="52" spans="1:24" x14ac:dyDescent="0.25">
      <c r="A52" s="21" t="s">
        <v>64</v>
      </c>
      <c r="B52" s="21" t="s">
        <v>31</v>
      </c>
      <c r="C52" s="58">
        <v>32485.5</v>
      </c>
      <c r="D52" s="21">
        <v>18</v>
      </c>
      <c r="E52" s="21">
        <v>28</v>
      </c>
      <c r="F52" s="21">
        <f>ROUND(Table1[[#This Row],[New position]]-Table1[[#This Row],[Old position]], 0)</f>
        <v>10</v>
      </c>
      <c r="G52" s="32">
        <v>0.38500000000000001</v>
      </c>
      <c r="H52" s="25">
        <v>910244.12</v>
      </c>
      <c r="I52" s="12"/>
      <c r="J52" s="1"/>
      <c r="K52" s="59"/>
      <c r="L52"/>
      <c r="M52"/>
      <c r="N52"/>
      <c r="U52" s="1"/>
      <c r="V52" s="1"/>
      <c r="W52" s="1"/>
      <c r="X52" s="1"/>
    </row>
    <row r="53" spans="1:24" x14ac:dyDescent="0.25">
      <c r="A53" s="21" t="s">
        <v>61</v>
      </c>
      <c r="B53" s="21" t="s">
        <v>31</v>
      </c>
      <c r="C53" s="58">
        <v>23075.91</v>
      </c>
      <c r="D53" s="21">
        <v>33</v>
      </c>
      <c r="E53" s="21">
        <v>21</v>
      </c>
      <c r="F53" s="21">
        <f>ROUND(Table1[[#This Row],[New position]]-Table1[[#This Row],[Old position]], 0)</f>
        <v>-12</v>
      </c>
      <c r="G53" s="32">
        <v>0.2</v>
      </c>
      <c r="H53" s="25">
        <v>473345.88</v>
      </c>
      <c r="I53" s="12"/>
      <c r="J53" s="1"/>
      <c r="K53" s="59"/>
      <c r="L53"/>
      <c r="M53"/>
      <c r="N53"/>
      <c r="U53" s="1"/>
      <c r="V53" s="1"/>
      <c r="W53" s="1"/>
      <c r="X53" s="1"/>
    </row>
    <row r="54" spans="1:24" x14ac:dyDescent="0.25">
      <c r="A54" s="21" t="s">
        <v>62</v>
      </c>
      <c r="B54" s="21"/>
      <c r="C54" s="58"/>
      <c r="D54" s="21"/>
      <c r="E54" s="21"/>
      <c r="F54" s="21"/>
      <c r="G54" s="73">
        <v>27.8</v>
      </c>
      <c r="H54" s="25"/>
      <c r="I54" s="12"/>
      <c r="J54" s="1"/>
      <c r="K54" s="59"/>
      <c r="L54"/>
      <c r="M54"/>
      <c r="N54"/>
      <c r="U54" s="1"/>
      <c r="V54" s="1"/>
      <c r="W54" s="1"/>
      <c r="X54" s="1"/>
    </row>
    <row r="55" spans="1:24" x14ac:dyDescent="0.25">
      <c r="A55" s="21"/>
      <c r="B55" s="21"/>
      <c r="C55" s="58"/>
      <c r="D55" s="21"/>
      <c r="E55" s="21"/>
      <c r="F55" s="21"/>
      <c r="G55" s="73"/>
      <c r="H55" s="25"/>
      <c r="I55" s="12"/>
      <c r="J55" s="1"/>
      <c r="K55" s="59"/>
      <c r="L55"/>
      <c r="M55"/>
      <c r="N55"/>
      <c r="U55" s="1"/>
      <c r="V55" s="1"/>
      <c r="W55" s="1"/>
      <c r="X55" s="1"/>
    </row>
    <row r="56" spans="1:24" x14ac:dyDescent="0.25">
      <c r="A56" s="66"/>
      <c r="B56" s="66"/>
      <c r="C56" s="67"/>
      <c r="D56" s="68"/>
      <c r="E56" s="69"/>
      <c r="F56" s="70"/>
      <c r="G56" s="74"/>
      <c r="H56" s="71"/>
      <c r="I56" s="9"/>
      <c r="J56" s="17"/>
      <c r="K56" s="26"/>
      <c r="L56" s="9"/>
    </row>
    <row r="57" spans="1:24" x14ac:dyDescent="0.25">
      <c r="A57" s="72"/>
      <c r="B57" s="51"/>
      <c r="C57" s="65"/>
      <c r="D57" s="52"/>
      <c r="E57" s="53"/>
      <c r="F57" s="54"/>
      <c r="G57" s="55"/>
      <c r="H57" s="56"/>
      <c r="I57" s="9"/>
      <c r="J57" s="17"/>
      <c r="K57" s="26"/>
      <c r="L57" s="9"/>
    </row>
    <row r="58" spans="1:24" x14ac:dyDescent="0.25">
      <c r="A58" s="72"/>
      <c r="B58" s="51"/>
      <c r="C58" s="65"/>
      <c r="D58" s="52"/>
      <c r="E58" s="53"/>
      <c r="F58" s="54"/>
      <c r="G58" s="55"/>
      <c r="H58" s="56"/>
      <c r="I58" s="9"/>
      <c r="J58" s="17"/>
      <c r="K58" s="26"/>
      <c r="L58" s="9"/>
    </row>
    <row r="59" spans="1:24" x14ac:dyDescent="0.25">
      <c r="B59" s="3"/>
      <c r="C59" s="10" t="s">
        <v>55</v>
      </c>
      <c r="D59" s="7"/>
      <c r="F59" s="1"/>
      <c r="G59"/>
      <c r="H59" s="3" t="s">
        <v>3</v>
      </c>
      <c r="J59" s="1"/>
      <c r="K59" s="22"/>
    </row>
    <row r="60" spans="1:24" x14ac:dyDescent="0.25">
      <c r="B60" s="3"/>
      <c r="C60" s="10" t="s">
        <v>2</v>
      </c>
      <c r="D60" s="7"/>
      <c r="F60" s="1"/>
      <c r="G60"/>
      <c r="H60" s="3" t="s">
        <v>4</v>
      </c>
      <c r="J60" s="1"/>
      <c r="K60" s="22"/>
    </row>
    <row r="61" spans="1:24" x14ac:dyDescent="0.25">
      <c r="B61" s="4"/>
      <c r="D61" s="1"/>
      <c r="G61"/>
      <c r="H61" s="1"/>
      <c r="J61" s="1"/>
      <c r="K61" s="22"/>
    </row>
    <row r="62" spans="1:24" x14ac:dyDescent="0.25">
      <c r="B62" s="4"/>
      <c r="C62" s="5"/>
      <c r="D62" s="1"/>
      <c r="H62" s="6"/>
      <c r="J62" s="1"/>
      <c r="K62" s="22"/>
    </row>
    <row r="63" spans="1:24" x14ac:dyDescent="0.25">
      <c r="H63" s="1"/>
    </row>
    <row r="64" spans="1:24" x14ac:dyDescent="0.25">
      <c r="A64" s="10"/>
    </row>
    <row r="65" spans="1:1" x14ac:dyDescent="0.25">
      <c r="A65" s="10"/>
    </row>
    <row r="67" spans="1:1" x14ac:dyDescent="0.25">
      <c r="A67" s="4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2021-03-12T10:54:40Z</cp:lastPrinted>
  <dcterms:created xsi:type="dcterms:W3CDTF">2020-06-30T03:42:56Z</dcterms:created>
  <dcterms:modified xsi:type="dcterms:W3CDTF">2021-03-18T10:43:31Z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