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"/>
    </mc:Choice>
  </mc:AlternateContent>
  <xr:revisionPtr revIDLastSave="10" documentId="11_D1E22C537BB4C8AD10D2743DA20159BC464C2596" xr6:coauthVersionLast="47" xr6:coauthVersionMax="47" xr10:uidLastSave="{04F309F0-44D7-48BA-AC52-74D88C93DC9D}"/>
  <bookViews>
    <workbookView xWindow="2730" yWindow="1545" windowWidth="16590" windowHeight="14655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F27" i="1"/>
  <c r="F28" i="1"/>
  <c r="F57" i="1" l="1"/>
  <c r="F35" i="1" l="1"/>
  <c r="F36" i="1"/>
  <c r="F37" i="1"/>
  <c r="F38" i="1"/>
  <c r="F39" i="1"/>
  <c r="F40" i="1"/>
  <c r="F41" i="1"/>
  <c r="F42" i="1"/>
  <c r="F43" i="1"/>
  <c r="F26" i="1"/>
  <c r="F25" i="1"/>
  <c r="C8" i="1"/>
  <c r="F56" i="1" l="1"/>
  <c r="F55" i="1"/>
  <c r="C7" i="1"/>
  <c r="C3" i="1" s="1"/>
  <c r="C2" i="1" l="1"/>
  <c r="F54" i="1"/>
  <c r="F53" i="1"/>
  <c r="F52" i="1"/>
  <c r="F51" i="1"/>
  <c r="F50" i="1"/>
  <c r="F49" i="1"/>
  <c r="F48" i="1"/>
  <c r="F47" i="1"/>
  <c r="F23" i="1"/>
  <c r="F22" i="1"/>
  <c r="F21" i="1"/>
  <c r="F20" i="1"/>
  <c r="F19" i="1"/>
  <c r="F31" i="1" l="1"/>
  <c r="F32" i="1"/>
  <c r="F33" i="1" l="1"/>
  <c r="F46" i="1" l="1"/>
  <c r="F45" i="1"/>
  <c r="F44" i="1"/>
  <c r="F34" i="1"/>
  <c r="F30" i="1"/>
  <c r="F29" i="1"/>
  <c r="F24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<sst xmlns="http://schemas.openxmlformats.org/spreadsheetml/2006/main" count="121" uniqueCount="75">
  <si>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</si>
  <si>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</si>
  <si>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</si>
  <si>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</si>
  <si>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</si>
  <si>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</si>
  <si>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</si>
  <si>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</si>
  <si>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</si>
  <si>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</si>
  <si>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</si>
  <si>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</si>
  <si>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</si>
  <si>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</si>
  <si>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</si>
  <si>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</si>
  <si>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QQQ</t>
  </si>
  <si>
    <t>SIVB</t>
  </si>
  <si>
    <t>TT</t>
  </si>
  <si>
    <t>HCA</t>
  </si>
  <si>
    <t>Symbol</t>
  </si>
  <si>
    <t>SecType</t>
  </si>
  <si>
    <t>STK</t>
  </si>
  <si>
    <t>MHK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</si>
  <si>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</si>
  <si>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</si>
  <si>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</si>
  <si>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</si>
  <si>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</si>
  <si>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</si>
  <si>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</si>
  <si>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</si>
  <si>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</si>
  <si>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</si>
  <si>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</si>
  <si>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</si>
  <si>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</si>
  <si>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</si>
  <si>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</si>
  <si>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</si>
  <si>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</si>
  <si>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</si>
  <si>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</si>
  <si>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</si>
  <si>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</si>
  <si>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</si>
  <si>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</si>
  <si>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</si>
  <si>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</si>
  <si>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</si>
  <si>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</si>
  <si>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</si>
  <si>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</si>
  <si>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UAA</t>
  </si>
  <si>
    <t>PL</t>
  </si>
  <si>
    <t>DIA</t>
  </si>
  <si>
    <t>EWD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</si>
  <si>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</si>
  <si>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</si>
  <si>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</si>
  <si>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</si>
  <si>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</si>
  <si>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</si>
  <si>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</si>
  <si>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</si>
  <si>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</si>
  <si>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</si>
  <si>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</si>
  <si>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</si>
  <si>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</si>
  <si>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</si>
  <si>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</si>
  <si>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</si>
  <si>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</si>
  <si>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Order not 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</si>
</sst>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</numFmts>
  <fonts count="13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10"/>
      <color rgb="FF000000"/>
      <name val="Calibri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80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0" fontId="11" fillId="2" borderId="1" xfId="0" applyFont="1" applyFill="1" applyBorder="1" applyAlignment="1">
      <alignment vertical="center" wrapText="1"/>
    </xf>
    <xf numFmtId="176" fontId="2" fillId="2" borderId="1" xfId="1" applyFont="1" applyFill="1" applyBorder="1"/>
    <xf numFmtId="182" fontId="2" fillId="2" borderId="1" xfId="5" applyNumberFormat="1" applyFont="1" applyFill="1" applyBorder="1"/>
    <xf numFmtId="0" fontId="0" fillId="0" borderId="2" xfId="0" applyBorder="1"/>
    <xf numFmtId="0" fontId="0" fillId="5" borderId="1" xfId="0" applyFill="1" applyBorder="1"/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5000000}"/>
  </cellStyles>
  <dxfs count="14"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9" totalsRowShown="0" headerRowDxfId="13" dataDxfId="11" headerRowBorderDxfId="12" tableBorderDxfId="10" totalsRowBorderDxfId="9">
  <autoFilter ref="A10:I59" xr:uid="{00000000-0009-0000-0100-000001000000}"/>
  <tableColumns count="9">
    <tableColumn id="1" xr3:uid="{00000000-0010-0000-0000-000001000000}" name="Symbol" dataDxfId="0"/>
    <tableColumn id="2" xr3:uid="{00000000-0010-0000-0000-000002000000}" name="SecType" dataDxfId="8"/>
    <tableColumn id="5" xr3:uid="{00000000-0010-0000-0000-000005000000}" name="Last_Price" dataDxfId="7" dataCellStyle="Currency"/>
    <tableColumn id="12" xr3:uid="{00000000-0010-0000-0000-00000C000000}" name="Old position" dataDxfId="6" dataCellStyle="Currency"/>
    <tableColumn id="13" xr3:uid="{00000000-0010-0000-0000-00000D000000}" name="New position" dataDxfId="5" dataCellStyle="Currency"/>
    <tableColumn id="7" xr3:uid="{00000000-0010-0000-0000-000007000000}" name="Change" dataDxfId="4">
      <calculatedColumnFormula>ROUND(Table1[[#This Row],[New position]]-Table1[[#This Row],[Old position]], -2)</calculatedColumnFormula>
    </tableColumn>
    <tableColumn id="4" xr3:uid="{00000000-0010-0000-0000-000004000000}" name="Weights (%)" dataDxfId="3"/>
    <tableColumn id="3" xr3:uid="{00000000-0010-0000-0000-000003000000}" name="Target allocation ($)" dataDxfId="2" dataCellStyle="Currency"/>
    <tableColumn id="8" xr3:uid="{00000000-0010-0000-0000-000008000000}" name="Comment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tabSelected="1" topLeftCell="A10" zoomScale="96" zoomScaleNormal="96" workbookViewId="0">
      <selection activeCell="D16" sqref="D16"/>
    </sheetView>
  </sheetViews>
  <sheetFormatPr defaultColWidth="9.125" defaultRowHeight="13.5"/>
  <cols>
    <col min="1" max="1" width="11.25" style="1" customWidth="1"/>
    <col min="2" max="2" width="12.375" style="1" customWidth="1"/>
    <col min="3" max="3" width="15.375" style="1" customWidth="1"/>
    <col min="4" max="4" width="11.75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8.375" style="1" customWidth="1"/>
    <col min="12" max="12" width="13.875" bestFit="1" customWidth="1"/>
    <col min="13" max="13" width="15" bestFit="1" customWidth="1"/>
    <col min="14" max="14" width="10.875"/>
    <col min="22" max="16384" width="9.125" style="1"/>
  </cols>
  <sheetData>
    <row r="1" spans="1:21" s="29" customFormat="1">
      <c r="A1" s="55" t="s">
        <v>0</v>
      </c>
      <c r="B1" s="55"/>
      <c r="C1" s="28">
        <v>44354</v>
      </c>
      <c r="E1" s="30"/>
      <c r="F1" s="30"/>
      <c r="H1" s="31"/>
      <c r="K1" s="32"/>
      <c r="L1" s="32"/>
      <c r="M1" s="32"/>
      <c r="N1" s="32"/>
      <c r="O1" s="32"/>
      <c r="P1" s="32"/>
      <c r="Q1" s="32"/>
    </row>
    <row r="2" spans="1:21" s="29" customFormat="1">
      <c r="A2" s="55" t="s">
        <v>12</v>
      </c>
      <c r="B2" s="55"/>
      <c r="C2" s="33">
        <f>C8/C7</f>
        <v>4.3199852414233577</v>
      </c>
      <c r="D2" s="34"/>
      <c r="E2" s="35"/>
      <c r="F2" s="36"/>
      <c r="H2" s="37"/>
      <c r="K2" s="32"/>
      <c r="L2" s="32"/>
      <c r="M2" s="38"/>
      <c r="N2" s="32"/>
      <c r="O2" s="32"/>
      <c r="P2" s="38"/>
      <c r="Q2" s="32"/>
    </row>
    <row r="3" spans="1:21" s="29" customFormat="1" ht="27" customHeight="1">
      <c r="A3" s="57" t="s">
        <v>13</v>
      </c>
      <c r="B3" s="57"/>
      <c r="C3" s="43">
        <f>(C8-SUM(H39:H43))/C7</f>
        <v>2.6999852414233585</v>
      </c>
      <c r="D3" s="34"/>
      <c r="E3" s="35"/>
      <c r="F3" s="36"/>
      <c r="H3" s="37"/>
      <c r="K3" s="32"/>
      <c r="L3" s="32"/>
      <c r="M3" s="38"/>
      <c r="N3" s="32"/>
      <c r="O3" s="32"/>
      <c r="P3" s="32"/>
      <c r="Q3" s="32"/>
    </row>
    <row r="4" spans="1:21" s="29" customFormat="1">
      <c r="A4" s="55" t="s">
        <v>10</v>
      </c>
      <c r="B4" s="55"/>
      <c r="C4" s="39">
        <v>63819840</v>
      </c>
      <c r="D4" s="34"/>
      <c r="E4" s="40"/>
      <c r="F4" s="40"/>
      <c r="H4" s="37"/>
      <c r="K4" s="32"/>
      <c r="L4" s="32"/>
      <c r="M4" s="38"/>
      <c r="N4" s="32"/>
      <c r="O4" s="32"/>
      <c r="P4" s="38"/>
      <c r="Q4" s="32"/>
    </row>
    <row r="5" spans="1:21" s="29" customFormat="1">
      <c r="A5" s="55" t="s">
        <v>8</v>
      </c>
      <c r="B5" s="55"/>
      <c r="C5" s="39">
        <v>0</v>
      </c>
      <c r="D5" s="34"/>
      <c r="E5" s="40"/>
      <c r="F5" s="40"/>
      <c r="H5" s="37"/>
      <c r="K5" s="32"/>
      <c r="L5" s="38"/>
      <c r="M5" s="38"/>
      <c r="N5" s="32"/>
      <c r="O5" s="32"/>
      <c r="P5" s="38"/>
      <c r="Q5" s="32"/>
    </row>
    <row r="6" spans="1:21" s="29" customFormat="1">
      <c r="A6" s="55" t="s">
        <v>9</v>
      </c>
      <c r="B6" s="55"/>
      <c r="C6" s="39">
        <v>0</v>
      </c>
      <c r="D6" s="34"/>
      <c r="E6" s="40"/>
      <c r="F6" s="40"/>
      <c r="H6" s="37"/>
      <c r="K6" s="32"/>
      <c r="L6" s="38"/>
      <c r="M6" s="38"/>
      <c r="N6" s="32"/>
      <c r="O6" s="32"/>
      <c r="P6" s="38"/>
      <c r="Q6" s="32"/>
    </row>
    <row r="7" spans="1:21" s="29" customFormat="1">
      <c r="A7" s="55" t="s">
        <v>11</v>
      </c>
      <c r="B7" s="55"/>
      <c r="C7" s="39">
        <f>C4</f>
        <v>63819840</v>
      </c>
      <c r="D7" s="34"/>
      <c r="E7" s="40"/>
      <c r="F7" s="40"/>
      <c r="G7" s="45"/>
      <c r="H7" s="42"/>
      <c r="K7" s="32"/>
      <c r="L7" s="32"/>
      <c r="M7" s="38"/>
      <c r="N7" s="32"/>
      <c r="O7" s="32"/>
      <c r="P7" s="32"/>
      <c r="Q7" s="32"/>
    </row>
    <row r="8" spans="1:21" s="29" customFormat="1" ht="26.25" customHeight="1">
      <c r="A8" s="56" t="s">
        <v>7</v>
      </c>
      <c r="B8" s="56"/>
      <c r="C8" s="25">
        <f>SUM(Table1[Target allocation ($)])</f>
        <v>275700766.91000009</v>
      </c>
      <c r="D8" s="34"/>
      <c r="E8" s="40"/>
      <c r="F8" s="40"/>
      <c r="H8" s="37"/>
      <c r="J8" s="41"/>
      <c r="K8" s="32"/>
      <c r="L8" s="32"/>
      <c r="M8" s="38"/>
      <c r="N8" s="32"/>
      <c r="O8" s="32"/>
      <c r="P8" s="38"/>
      <c r="Q8" s="32"/>
    </row>
    <row r="9" spans="1:21" s="13" customFormat="1">
      <c r="A9" s="11"/>
      <c r="B9" s="11"/>
      <c r="C9" s="8"/>
      <c r="D9" s="7"/>
      <c r="E9" s="7"/>
      <c r="F9" s="7"/>
      <c r="G9" s="8"/>
      <c r="H9" s="20"/>
      <c r="I9" s="1"/>
      <c r="K9"/>
      <c r="L9"/>
      <c r="M9" s="14"/>
      <c r="N9"/>
      <c r="O9"/>
      <c r="P9" s="14"/>
      <c r="Q9"/>
    </row>
    <row r="10" spans="1:21" s="2" customFormat="1" ht="24">
      <c r="A10" s="17" t="s">
        <v>20</v>
      </c>
      <c r="B10" s="18" t="s">
        <v>21</v>
      </c>
      <c r="C10" s="26" t="s">
        <v>35</v>
      </c>
      <c r="D10" s="18" t="s">
        <v>36</v>
      </c>
      <c r="E10" s="12" t="s">
        <v>37</v>
      </c>
      <c r="F10" s="12" t="s">
        <v>6</v>
      </c>
      <c r="G10" s="18" t="s">
        <v>38</v>
      </c>
      <c r="H10" s="21" t="s">
        <v>39</v>
      </c>
      <c r="I10" s="24" t="s">
        <v>1</v>
      </c>
      <c r="K10"/>
      <c r="L10" s="16"/>
      <c r="M10" s="14"/>
      <c r="N10"/>
      <c r="O10"/>
      <c r="P10" s="14"/>
      <c r="Q10"/>
    </row>
    <row r="11" spans="1:21" s="2" customFormat="1">
      <c r="A11" s="19" t="s">
        <v>14</v>
      </c>
      <c r="B11" s="19" t="s">
        <v>22</v>
      </c>
      <c r="C11" s="44">
        <v>65.709999999999994</v>
      </c>
      <c r="D11" s="19">
        <v>10722</v>
      </c>
      <c r="E11" s="19">
        <v>0</v>
      </c>
      <c r="F11" s="19">
        <f>Table1[[#This Row],[New position]]-Table1[[#This Row],[Old position]]</f>
        <v>-10722</v>
      </c>
      <c r="G11" s="27">
        <v>0</v>
      </c>
      <c r="H11" s="22">
        <v>0</v>
      </c>
      <c r="I11" s="23"/>
      <c r="J11"/>
      <c r="K11"/>
      <c r="L11" s="16"/>
      <c r="M11" s="16"/>
      <c r="N11"/>
      <c r="O11"/>
      <c r="P11" s="14"/>
      <c r="Q11"/>
    </row>
    <row r="12" spans="1:21" s="2" customFormat="1">
      <c r="A12" s="19" t="s">
        <v>15</v>
      </c>
      <c r="B12" s="19" t="s">
        <v>22</v>
      </c>
      <c r="C12" s="44">
        <v>93.16</v>
      </c>
      <c r="D12" s="19">
        <v>15203</v>
      </c>
      <c r="E12" s="19">
        <v>15825</v>
      </c>
      <c r="F12" s="19">
        <f>Table1[[#This Row],[New position]]-Table1[[#This Row],[Old position]]</f>
        <v>622</v>
      </c>
      <c r="G12" s="27">
        <v>0.38500000000000001</v>
      </c>
      <c r="H12" s="22">
        <v>1474227.97</v>
      </c>
      <c r="I12" s="23"/>
      <c r="J12"/>
      <c r="K12"/>
      <c r="L12" s="16"/>
      <c r="M12" s="16"/>
      <c r="N12"/>
      <c r="O12"/>
      <c r="P12" s="14"/>
      <c r="Q12"/>
    </row>
    <row r="13" spans="1:21" s="2" customFormat="1">
      <c r="A13" s="54" t="s">
        <v>17</v>
      </c>
      <c r="B13" s="19" t="s">
        <v>22</v>
      </c>
      <c r="C13" s="44">
        <v>596.05999999999995</v>
      </c>
      <c r="D13" s="19">
        <v>2485</v>
      </c>
      <c r="E13" s="19">
        <v>2485</v>
      </c>
      <c r="F13" s="19">
        <f>Table1[[#This Row],[New position]]-Table1[[#This Row],[Old position]]</f>
        <v>0</v>
      </c>
      <c r="G13" s="27">
        <v>0.38500000000000001</v>
      </c>
      <c r="H13" s="22">
        <v>1474227.97</v>
      </c>
      <c r="I13" s="23"/>
      <c r="J13"/>
      <c r="K13"/>
      <c r="L13" s="16"/>
      <c r="M13" s="16"/>
      <c r="N13"/>
      <c r="O13"/>
      <c r="P13"/>
      <c r="Q13"/>
    </row>
    <row r="14" spans="1:21" s="2" customFormat="1">
      <c r="A14" s="19" t="s">
        <v>18</v>
      </c>
      <c r="B14" s="19" t="s">
        <v>22</v>
      </c>
      <c r="C14" s="44">
        <v>181.64</v>
      </c>
      <c r="D14" s="19">
        <v>7819</v>
      </c>
      <c r="E14" s="19">
        <v>8116</v>
      </c>
      <c r="F14" s="19">
        <f>Table1[[#This Row],[New position]]-Table1[[#This Row],[Old position]]</f>
        <v>297</v>
      </c>
      <c r="G14" s="27">
        <v>0.38500000000000001</v>
      </c>
      <c r="H14" s="22">
        <v>1474227.97</v>
      </c>
      <c r="I14" s="23"/>
      <c r="J14"/>
      <c r="K14"/>
      <c r="L14" s="16"/>
      <c r="M14" s="16"/>
      <c r="N14"/>
      <c r="O14"/>
      <c r="P14" s="14"/>
      <c r="Q14"/>
    </row>
    <row r="15" spans="1:21" s="2" customFormat="1">
      <c r="A15" s="19" t="s">
        <v>19</v>
      </c>
      <c r="B15" s="19" t="s">
        <v>22</v>
      </c>
      <c r="C15" s="44">
        <v>213.77</v>
      </c>
      <c r="D15" s="19">
        <v>6792</v>
      </c>
      <c r="E15" s="19">
        <v>6792</v>
      </c>
      <c r="F15" s="19">
        <f>Table1[[#This Row],[New position]]-Table1[[#This Row],[Old position]]</f>
        <v>0</v>
      </c>
      <c r="G15" s="27">
        <v>0.38500000000000001</v>
      </c>
      <c r="H15" s="22">
        <v>1474227.97</v>
      </c>
      <c r="I15" s="23"/>
      <c r="J15"/>
      <c r="K15"/>
      <c r="L15" s="16"/>
      <c r="M15" s="16"/>
      <c r="N15"/>
      <c r="O15"/>
      <c r="P15"/>
      <c r="Q15"/>
    </row>
    <row r="16" spans="1:21">
      <c r="A16" s="54" t="s">
        <v>23</v>
      </c>
      <c r="B16" s="19" t="s">
        <v>22</v>
      </c>
      <c r="C16" s="44">
        <v>201.41</v>
      </c>
      <c r="D16" s="19">
        <v>7165</v>
      </c>
      <c r="E16" s="19">
        <v>0</v>
      </c>
      <c r="F16" s="19">
        <f>Table1[[#This Row],[New position]]-Table1[[#This Row],[Old position]]</f>
        <v>-7165</v>
      </c>
      <c r="G16" s="27">
        <v>0</v>
      </c>
      <c r="H16" s="22">
        <v>0</v>
      </c>
      <c r="I16" s="23"/>
      <c r="K16"/>
      <c r="L16" s="16"/>
      <c r="M16" s="16"/>
      <c r="R16" s="1"/>
      <c r="S16" s="1"/>
      <c r="T16" s="1"/>
      <c r="U16" s="1"/>
    </row>
    <row r="17" spans="1:21">
      <c r="A17" s="54" t="s">
        <v>24</v>
      </c>
      <c r="B17" s="19" t="s">
        <v>22</v>
      </c>
      <c r="C17" s="44">
        <v>29.27</v>
      </c>
      <c r="D17" s="19">
        <v>49135</v>
      </c>
      <c r="E17" s="19">
        <v>49135</v>
      </c>
      <c r="F17" s="19">
        <f>Table1[[#This Row],[New position]]-Table1[[#This Row],[Old position]]</f>
        <v>0</v>
      </c>
      <c r="G17" s="27">
        <v>0.38500000000000001</v>
      </c>
      <c r="H17" s="22">
        <v>1474227.97</v>
      </c>
      <c r="I17" s="10"/>
      <c r="K17"/>
      <c r="R17" s="1"/>
      <c r="S17" s="1"/>
      <c r="T17" s="1"/>
      <c r="U17" s="1"/>
    </row>
    <row r="18" spans="1:21" ht="15" customHeight="1">
      <c r="A18" s="19" t="s">
        <v>50</v>
      </c>
      <c r="B18" s="19" t="s">
        <v>22</v>
      </c>
      <c r="C18" s="44">
        <v>53.95</v>
      </c>
      <c r="D18" s="19">
        <v>27270</v>
      </c>
      <c r="E18" s="19">
        <v>27270</v>
      </c>
      <c r="F18" s="19">
        <f>Table1[[#This Row],[New position]]-Table1[[#This Row],[Old position]]</f>
        <v>0</v>
      </c>
      <c r="G18" s="27">
        <v>0.38500000000000001</v>
      </c>
      <c r="H18" s="22">
        <v>1474227.97</v>
      </c>
      <c r="I18" s="10"/>
      <c r="K18"/>
      <c r="R18" s="1"/>
      <c r="S18" s="1"/>
      <c r="T18" s="1"/>
      <c r="U18" s="1"/>
    </row>
    <row r="19" spans="1:21">
      <c r="A19" s="54" t="s">
        <v>51</v>
      </c>
      <c r="B19" s="19" t="s">
        <v>22</v>
      </c>
      <c r="C19" s="44">
        <v>42.04</v>
      </c>
      <c r="D19" s="19">
        <v>34623</v>
      </c>
      <c r="E19" s="19">
        <v>34623</v>
      </c>
      <c r="F19" s="19">
        <f>Table1[[#This Row],[New position]]-Table1[[#This Row],[Old position]]</f>
        <v>0</v>
      </c>
      <c r="G19" s="27">
        <v>0.38500000000000001</v>
      </c>
      <c r="H19" s="22">
        <v>1474227.97</v>
      </c>
      <c r="I19" s="10"/>
      <c r="K19"/>
      <c r="R19" s="1"/>
      <c r="S19" s="1"/>
      <c r="T19" s="1"/>
      <c r="U19" s="1"/>
    </row>
    <row r="20" spans="1:21">
      <c r="A20" s="54" t="s">
        <v>52</v>
      </c>
      <c r="B20" s="19" t="s">
        <v>22</v>
      </c>
      <c r="C20" s="44">
        <v>166.17</v>
      </c>
      <c r="D20" s="19">
        <v>8833</v>
      </c>
      <c r="E20" s="19">
        <v>8833</v>
      </c>
      <c r="F20" s="19">
        <f>Table1[[#This Row],[New position]]-Table1[[#This Row],[Old position]]</f>
        <v>0</v>
      </c>
      <c r="G20" s="27">
        <v>0.38500000000000001</v>
      </c>
      <c r="H20" s="22">
        <v>1474227.97</v>
      </c>
      <c r="I20" s="10"/>
      <c r="K20"/>
      <c r="R20" s="1"/>
      <c r="S20" s="1"/>
      <c r="T20" s="1"/>
      <c r="U20" s="1"/>
    </row>
    <row r="21" spans="1:21">
      <c r="A21" s="19" t="s">
        <v>53</v>
      </c>
      <c r="B21" s="19" t="s">
        <v>22</v>
      </c>
      <c r="C21" s="44">
        <v>21.72</v>
      </c>
      <c r="D21" s="19">
        <v>31807</v>
      </c>
      <c r="E21" s="19">
        <v>0</v>
      </c>
      <c r="F21" s="19">
        <f>Table1[[#This Row],[New position]]-Table1[[#This Row],[Old position]]</f>
        <v>-31807</v>
      </c>
      <c r="G21" s="27">
        <v>0</v>
      </c>
      <c r="H21" s="22">
        <v>0</v>
      </c>
      <c r="I21" s="10"/>
      <c r="K21"/>
      <c r="R21" s="1"/>
      <c r="S21" s="1"/>
      <c r="T21" s="1"/>
      <c r="U21" s="1"/>
    </row>
    <row r="22" spans="1:21">
      <c r="A22" s="19" t="s">
        <v>59</v>
      </c>
      <c r="B22" s="19" t="s">
        <v>22</v>
      </c>
      <c r="C22" s="44">
        <v>26.22</v>
      </c>
      <c r="D22" s="19">
        <v>55311</v>
      </c>
      <c r="E22" s="19">
        <v>55311</v>
      </c>
      <c r="F22" s="19">
        <f>Table1[[#This Row],[New position]]-Table1[[#This Row],[Old position]]</f>
        <v>0</v>
      </c>
      <c r="G22" s="27">
        <v>0.38500000000000001</v>
      </c>
      <c r="H22" s="22">
        <v>1474227.97</v>
      </c>
      <c r="I22" s="10"/>
      <c r="K22"/>
      <c r="R22" s="1"/>
      <c r="S22" s="1"/>
      <c r="T22" s="1"/>
      <c r="U22" s="1"/>
    </row>
    <row r="23" spans="1:21">
      <c r="A23" s="19" t="s">
        <v>60</v>
      </c>
      <c r="B23" s="19" t="s">
        <v>22</v>
      </c>
      <c r="C23" s="44">
        <v>69.099999999999994</v>
      </c>
      <c r="D23" s="19">
        <v>21232</v>
      </c>
      <c r="E23" s="19">
        <v>21232</v>
      </c>
      <c r="F23" s="19">
        <f>Table1[[#This Row],[New position]]-Table1[[#This Row],[Old position]]</f>
        <v>0</v>
      </c>
      <c r="G23" s="27">
        <v>0.38500000000000001</v>
      </c>
      <c r="H23" s="22">
        <v>1474227.97</v>
      </c>
      <c r="I23" s="10"/>
      <c r="K23"/>
      <c r="R23" s="1"/>
      <c r="S23" s="1"/>
      <c r="T23" s="1"/>
      <c r="U23" s="1"/>
    </row>
    <row r="24" spans="1:21">
      <c r="A24" s="54" t="s">
        <v>61</v>
      </c>
      <c r="B24" s="19" t="s">
        <v>22</v>
      </c>
      <c r="C24" s="44">
        <v>392.51</v>
      </c>
      <c r="D24" s="19">
        <v>3707</v>
      </c>
      <c r="E24" s="19">
        <v>3707</v>
      </c>
      <c r="F24" s="19">
        <f>Table1[[#This Row],[New position]]-Table1[[#This Row],[Old position]]</f>
        <v>0</v>
      </c>
      <c r="G24" s="27">
        <v>0.38500000000000001</v>
      </c>
      <c r="H24" s="22">
        <v>1474227.97</v>
      </c>
      <c r="I24" s="10"/>
      <c r="K24"/>
      <c r="R24" s="1"/>
      <c r="S24" s="1"/>
      <c r="T24" s="1"/>
      <c r="U24" s="1"/>
    </row>
    <row r="25" spans="1:21">
      <c r="A25" s="54" t="s">
        <v>64</v>
      </c>
      <c r="B25" s="19" t="s">
        <v>22</v>
      </c>
      <c r="C25" s="44">
        <v>47.09</v>
      </c>
      <c r="D25" s="19">
        <v>31132</v>
      </c>
      <c r="E25" s="19">
        <v>31132</v>
      </c>
      <c r="F25" s="19">
        <f>Table1[[#This Row],[New position]]-Table1[[#This Row],[Old position]]</f>
        <v>0</v>
      </c>
      <c r="G25" s="27">
        <v>0.38500000000000001</v>
      </c>
      <c r="H25" s="22">
        <v>1474227.97</v>
      </c>
      <c r="I25" s="10"/>
      <c r="K25"/>
      <c r="R25" s="1"/>
      <c r="S25" s="1"/>
      <c r="T25" s="1"/>
      <c r="U25" s="1"/>
    </row>
    <row r="26" spans="1:21">
      <c r="A26" s="19" t="s">
        <v>65</v>
      </c>
      <c r="B26" s="19" t="s">
        <v>22</v>
      </c>
      <c r="C26" s="44">
        <v>33.74</v>
      </c>
      <c r="D26" s="19">
        <v>43139</v>
      </c>
      <c r="E26" s="19">
        <v>43139</v>
      </c>
      <c r="F26" s="19">
        <f>Table1[[#This Row],[New position]]-Table1[[#This Row],[Old position]]</f>
        <v>0</v>
      </c>
      <c r="G26" s="27">
        <v>0.38500000000000001</v>
      </c>
      <c r="H26" s="22">
        <v>1474227.97</v>
      </c>
      <c r="I26" s="10"/>
      <c r="K26"/>
      <c r="R26" s="1"/>
      <c r="S26" s="1"/>
      <c r="T26" s="1"/>
      <c r="U26" s="1"/>
    </row>
    <row r="27" spans="1:21">
      <c r="A27" s="54" t="s">
        <v>71</v>
      </c>
      <c r="B27" s="50" t="s">
        <v>22</v>
      </c>
      <c r="C27" s="51">
        <v>45.74</v>
      </c>
      <c r="D27" s="19">
        <v>0</v>
      </c>
      <c r="E27" s="19">
        <v>32231</v>
      </c>
      <c r="F27" s="19">
        <f>Table1[[#This Row],[New position]]-Table1[[#This Row],[Old position]]</f>
        <v>32231</v>
      </c>
      <c r="G27" s="52">
        <v>0.38500000000000001</v>
      </c>
      <c r="H27" s="22">
        <v>1474227.97</v>
      </c>
      <c r="I27" s="10"/>
      <c r="K27"/>
      <c r="R27" s="1"/>
      <c r="S27" s="1"/>
      <c r="T27" s="1"/>
      <c r="U27" s="1"/>
    </row>
    <row r="28" spans="1:21">
      <c r="A28" s="54" t="s">
        <v>72</v>
      </c>
      <c r="B28" s="50" t="s">
        <v>22</v>
      </c>
      <c r="C28" s="51">
        <v>108.78</v>
      </c>
      <c r="D28" s="19">
        <v>0</v>
      </c>
      <c r="E28" s="19">
        <v>13552</v>
      </c>
      <c r="F28" s="19">
        <f>Table1[[#This Row],[New position]]-Table1[[#This Row],[Old position]]</f>
        <v>13552</v>
      </c>
      <c r="G28" s="52">
        <v>0.38500000000000001</v>
      </c>
      <c r="H28" s="22">
        <v>1474227.97</v>
      </c>
      <c r="I28" s="10"/>
      <c r="K28"/>
      <c r="R28" s="1"/>
      <c r="S28" s="1"/>
      <c r="T28" s="1"/>
      <c r="U28" s="1"/>
    </row>
    <row r="29" spans="1:21">
      <c r="A29" s="19" t="s">
        <v>16</v>
      </c>
      <c r="B29" s="19" t="s">
        <v>22</v>
      </c>
      <c r="C29" s="44">
        <v>334.5</v>
      </c>
      <c r="D29" s="19">
        <v>151677</v>
      </c>
      <c r="E29" s="19">
        <v>151677</v>
      </c>
      <c r="F29" s="19">
        <f>Table1[[#This Row],[New position]]-Table1[[#This Row],[Old position]]</f>
        <v>0</v>
      </c>
      <c r="G29" s="27">
        <v>13.241</v>
      </c>
      <c r="H29" s="22">
        <v>50702310.090000004</v>
      </c>
      <c r="I29" s="10"/>
      <c r="K29"/>
      <c r="R29" s="1"/>
      <c r="S29" s="1"/>
      <c r="T29" s="1"/>
      <c r="U29" s="1"/>
    </row>
    <row r="30" spans="1:21">
      <c r="A30" s="19" t="s">
        <v>45</v>
      </c>
      <c r="B30" s="19" t="s">
        <v>22</v>
      </c>
      <c r="C30" s="44">
        <v>109</v>
      </c>
      <c r="D30" s="19">
        <v>47787</v>
      </c>
      <c r="E30" s="19">
        <v>47787</v>
      </c>
      <c r="F30" s="19">
        <f>Table1[[#This Row],[New position]]-Table1[[#This Row],[Old position]]</f>
        <v>0</v>
      </c>
      <c r="G30" s="27">
        <v>1.361</v>
      </c>
      <c r="H30" s="22">
        <v>5212514.1500000004</v>
      </c>
      <c r="I30" s="10"/>
      <c r="K30"/>
      <c r="R30" s="1"/>
      <c r="S30" s="1"/>
      <c r="T30" s="1"/>
      <c r="U30" s="1"/>
    </row>
    <row r="31" spans="1:21">
      <c r="A31" s="19" t="s">
        <v>48</v>
      </c>
      <c r="B31" s="19" t="s">
        <v>22</v>
      </c>
      <c r="C31" s="44">
        <v>63.83</v>
      </c>
      <c r="D31" s="19">
        <v>81096</v>
      </c>
      <c r="E31" s="19">
        <v>81096</v>
      </c>
      <c r="F31" s="19">
        <f>Table1[[#This Row],[New position]]-Table1[[#This Row],[Old position]]</f>
        <v>0</v>
      </c>
      <c r="G31" s="27">
        <v>1.361</v>
      </c>
      <c r="H31" s="22">
        <v>5212514.1500000004</v>
      </c>
      <c r="I31" s="10"/>
      <c r="K31"/>
      <c r="R31" s="1"/>
      <c r="S31" s="1"/>
      <c r="T31" s="1"/>
      <c r="U31" s="1"/>
    </row>
    <row r="32" spans="1:21">
      <c r="A32" s="19" t="s">
        <v>49</v>
      </c>
      <c r="B32" s="19" t="s">
        <v>22</v>
      </c>
      <c r="C32" s="44">
        <v>55.51</v>
      </c>
      <c r="D32" s="19">
        <v>41770</v>
      </c>
      <c r="E32" s="19">
        <v>41770</v>
      </c>
      <c r="F32" s="19">
        <f>Table1[[#This Row],[New position]]-Table1[[#This Row],[Old position]]</f>
        <v>0</v>
      </c>
      <c r="G32" s="27">
        <v>0.61899999999999999</v>
      </c>
      <c r="H32" s="22">
        <v>2369324.58</v>
      </c>
      <c r="I32" s="10"/>
      <c r="K32"/>
      <c r="R32" s="1"/>
      <c r="S32" s="1"/>
      <c r="T32" s="1"/>
      <c r="U32" s="1"/>
    </row>
    <row r="33" spans="1:21">
      <c r="A33" s="19" t="s">
        <v>55</v>
      </c>
      <c r="B33" s="19" t="s">
        <v>22</v>
      </c>
      <c r="C33" s="44">
        <v>347.99</v>
      </c>
      <c r="D33" s="19">
        <v>65333</v>
      </c>
      <c r="E33" s="19">
        <v>65333</v>
      </c>
      <c r="F33" s="19">
        <f>Table1[[#This Row],[New position]]-Table1[[#This Row],[Old position]]</f>
        <v>0</v>
      </c>
      <c r="G33" s="27">
        <v>5.94</v>
      </c>
      <c r="H33" s="22">
        <v>22745390.98</v>
      </c>
      <c r="I33" s="10"/>
      <c r="K33"/>
      <c r="R33" s="1"/>
      <c r="S33" s="1"/>
      <c r="T33" s="1"/>
      <c r="U33" s="1"/>
    </row>
    <row r="34" spans="1:21">
      <c r="A34" s="19">
        <v>2823</v>
      </c>
      <c r="B34" s="19" t="s">
        <v>22</v>
      </c>
      <c r="C34" s="44">
        <v>2.71</v>
      </c>
      <c r="D34" s="19">
        <v>1906000</v>
      </c>
      <c r="E34" s="19">
        <v>1906000</v>
      </c>
      <c r="F34" s="19">
        <f>Table1[[#This Row],[New position]]-Table1[[#This Row],[Old position]]</f>
        <v>0</v>
      </c>
      <c r="G34" s="27">
        <v>1.361</v>
      </c>
      <c r="H34" s="22">
        <v>5212514.1500000004</v>
      </c>
      <c r="I34" s="10"/>
      <c r="K34"/>
      <c r="R34" s="1"/>
      <c r="S34" s="1"/>
      <c r="T34" s="1"/>
      <c r="U34" s="1"/>
    </row>
    <row r="35" spans="1:21">
      <c r="A35" s="19" t="s">
        <v>57</v>
      </c>
      <c r="B35" s="19" t="s">
        <v>22</v>
      </c>
      <c r="C35" s="44">
        <v>51.12</v>
      </c>
      <c r="D35" s="19">
        <v>101636</v>
      </c>
      <c r="E35" s="19">
        <v>101636</v>
      </c>
      <c r="F35" s="19">
        <f>Table1[[#This Row],[New position]]-Table1[[#This Row],[Old position]]</f>
        <v>0</v>
      </c>
      <c r="G35" s="27">
        <v>1.361</v>
      </c>
      <c r="H35" s="22">
        <v>5212514.1500000004</v>
      </c>
      <c r="I35" s="10"/>
      <c r="K35"/>
      <c r="R35" s="1"/>
      <c r="S35" s="1"/>
      <c r="T35" s="1"/>
      <c r="U35" s="1"/>
    </row>
    <row r="36" spans="1:21">
      <c r="A36" s="19" t="s">
        <v>56</v>
      </c>
      <c r="B36" s="19" t="s">
        <v>22</v>
      </c>
      <c r="C36" s="44">
        <v>49.32</v>
      </c>
      <c r="D36" s="19">
        <v>105547</v>
      </c>
      <c r="E36" s="19">
        <v>105547</v>
      </c>
      <c r="F36" s="19">
        <f>Table1[[#This Row],[New position]]-Table1[[#This Row],[Old position]]</f>
        <v>0</v>
      </c>
      <c r="G36" s="27">
        <v>1.361</v>
      </c>
      <c r="H36" s="22">
        <v>5212514.1500000004</v>
      </c>
      <c r="I36" s="10"/>
      <c r="K36"/>
      <c r="R36" s="1"/>
      <c r="S36" s="1"/>
      <c r="T36" s="1"/>
      <c r="U36" s="1"/>
    </row>
    <row r="37" spans="1:21">
      <c r="A37" s="19" t="s">
        <v>66</v>
      </c>
      <c r="B37" s="19" t="s">
        <v>22</v>
      </c>
      <c r="C37" s="44">
        <v>45.93</v>
      </c>
      <c r="D37" s="19">
        <v>51781</v>
      </c>
      <c r="E37" s="19">
        <v>51781</v>
      </c>
      <c r="F37" s="19">
        <f>Table1[[#This Row],[New position]]-Table1[[#This Row],[Old position]]</f>
        <v>0</v>
      </c>
      <c r="G37" s="27">
        <v>0.61899999999999999</v>
      </c>
      <c r="H37" s="22">
        <v>2369324.58</v>
      </c>
      <c r="I37" s="10"/>
      <c r="K37"/>
      <c r="R37" s="1"/>
      <c r="S37" s="1"/>
      <c r="T37" s="1"/>
      <c r="U37" s="1"/>
    </row>
    <row r="38" spans="1:21">
      <c r="A38" s="19" t="s">
        <v>5</v>
      </c>
      <c r="B38" s="19" t="s">
        <v>22</v>
      </c>
      <c r="C38" s="44">
        <v>35.909999999999997</v>
      </c>
      <c r="D38" s="19">
        <v>105443</v>
      </c>
      <c r="E38" s="19">
        <v>105443</v>
      </c>
      <c r="F38" s="19">
        <f>Table1[[#This Row],[New position]]-Table1[[#This Row],[Old position]]</f>
        <v>0</v>
      </c>
      <c r="G38" s="27">
        <v>1</v>
      </c>
      <c r="H38" s="22">
        <v>3829190.4</v>
      </c>
      <c r="I38" s="10"/>
      <c r="K38"/>
      <c r="R38" s="1"/>
      <c r="S38" s="1"/>
      <c r="T38" s="1"/>
      <c r="U38" s="1"/>
    </row>
    <row r="39" spans="1:21">
      <c r="A39" s="19" t="s">
        <v>47</v>
      </c>
      <c r="B39" s="19" t="s">
        <v>22</v>
      </c>
      <c r="C39" s="44">
        <v>30.64</v>
      </c>
      <c r="D39" s="19">
        <v>746050</v>
      </c>
      <c r="E39" s="19">
        <v>746050</v>
      </c>
      <c r="F39" s="19">
        <f>Table1[[#This Row],[New position]]-Table1[[#This Row],[Old position]]</f>
        <v>0</v>
      </c>
      <c r="G39" s="27">
        <v>6</v>
      </c>
      <c r="H39" s="22">
        <v>22975142.399999999</v>
      </c>
      <c r="I39" s="10"/>
      <c r="K39"/>
      <c r="R39" s="1"/>
      <c r="S39" s="1"/>
      <c r="T39" s="1"/>
      <c r="U39" s="1"/>
    </row>
    <row r="40" spans="1:21">
      <c r="A40" s="19" t="s">
        <v>62</v>
      </c>
      <c r="B40" s="19" t="s">
        <v>22</v>
      </c>
      <c r="C40" s="44">
        <v>5.58</v>
      </c>
      <c r="D40" s="19">
        <v>2040313</v>
      </c>
      <c r="E40" s="19">
        <v>2040313</v>
      </c>
      <c r="F40" s="19">
        <f>Table1[[#This Row],[New position]]-Table1[[#This Row],[Old position]]</f>
        <v>0</v>
      </c>
      <c r="G40" s="27">
        <v>3</v>
      </c>
      <c r="H40" s="22">
        <v>11487571.199999999</v>
      </c>
      <c r="I40" s="10"/>
      <c r="K40"/>
      <c r="R40" s="1"/>
      <c r="S40" s="1"/>
      <c r="T40" s="1"/>
      <c r="U40" s="1"/>
    </row>
    <row r="41" spans="1:21">
      <c r="A41" s="19" t="s">
        <v>26</v>
      </c>
      <c r="B41" s="19" t="s">
        <v>25</v>
      </c>
      <c r="C41" s="44">
        <v>220681.64</v>
      </c>
      <c r="D41" s="19">
        <v>104</v>
      </c>
      <c r="E41" s="19">
        <v>104</v>
      </c>
      <c r="F41" s="19">
        <f>Table1[[#This Row],[New position]]-Table1[[#This Row],[Old position]]</f>
        <v>0</v>
      </c>
      <c r="G41" s="27">
        <v>6</v>
      </c>
      <c r="H41" s="22">
        <v>22975142.399999999</v>
      </c>
      <c r="I41" s="10"/>
      <c r="K41"/>
      <c r="R41" s="1"/>
      <c r="S41" s="1"/>
      <c r="T41" s="1"/>
      <c r="U41" s="1"/>
    </row>
    <row r="42" spans="1:21">
      <c r="A42" s="19" t="s">
        <v>40</v>
      </c>
      <c r="B42" s="19" t="s">
        <v>25</v>
      </c>
      <c r="C42" s="44">
        <v>232114.99</v>
      </c>
      <c r="D42" s="19">
        <v>98</v>
      </c>
      <c r="E42" s="19">
        <v>98</v>
      </c>
      <c r="F42" s="19">
        <f>Table1[[#This Row],[New position]]-Table1[[#This Row],[Old position]]</f>
        <v>0</v>
      </c>
      <c r="G42" s="27">
        <v>6</v>
      </c>
      <c r="H42" s="22">
        <v>22975142.399999999</v>
      </c>
      <c r="I42" s="10"/>
      <c r="K42"/>
      <c r="R42" s="1"/>
      <c r="S42" s="1"/>
      <c r="T42" s="1"/>
      <c r="U42" s="1"/>
    </row>
    <row r="43" spans="1:21">
      <c r="A43" s="19" t="s">
        <v>41</v>
      </c>
      <c r="B43" s="19" t="s">
        <v>25</v>
      </c>
      <c r="C43" s="44">
        <v>99492.19</v>
      </c>
      <c r="D43" s="19">
        <v>229</v>
      </c>
      <c r="E43" s="19">
        <v>229</v>
      </c>
      <c r="F43" s="19">
        <f>Table1[[#This Row],[New position]]-Table1[[#This Row],[Old position]]</f>
        <v>0</v>
      </c>
      <c r="G43" s="27">
        <v>6</v>
      </c>
      <c r="H43" s="22">
        <v>22975142.399999999</v>
      </c>
      <c r="I43" s="10"/>
      <c r="K43"/>
      <c r="R43" s="1"/>
      <c r="S43" s="1"/>
      <c r="T43" s="1"/>
      <c r="U43" s="1"/>
    </row>
    <row r="44" spans="1:21" ht="14.25" customHeight="1">
      <c r="A44" s="19" t="s">
        <v>27</v>
      </c>
      <c r="B44" s="19" t="s">
        <v>25</v>
      </c>
      <c r="C44" s="44">
        <v>112060.13</v>
      </c>
      <c r="D44" s="19">
        <v>31</v>
      </c>
      <c r="E44" s="19">
        <v>31</v>
      </c>
      <c r="F44" s="19">
        <f>Table1[[#This Row],[New position]]-Table1[[#This Row],[Old position]]</f>
        <v>0</v>
      </c>
      <c r="G44" s="27">
        <v>0.91700000000000004</v>
      </c>
      <c r="H44" s="22">
        <v>3510091.33</v>
      </c>
      <c r="I44" s="10"/>
      <c r="K44"/>
      <c r="R44" s="1"/>
      <c r="S44" s="1"/>
      <c r="T44" s="1"/>
      <c r="U44" s="1"/>
    </row>
    <row r="45" spans="1:21">
      <c r="A45" s="19" t="s">
        <v>28</v>
      </c>
      <c r="B45" s="19" t="s">
        <v>25</v>
      </c>
      <c r="C45" s="44">
        <v>73308.42</v>
      </c>
      <c r="D45" s="19">
        <v>24</v>
      </c>
      <c r="E45" s="19">
        <v>24</v>
      </c>
      <c r="F45" s="19">
        <f>Table1[[#This Row],[New position]]-Table1[[#This Row],[Old position]]</f>
        <v>0</v>
      </c>
      <c r="G45" s="27">
        <v>0.45800000000000002</v>
      </c>
      <c r="H45" s="22">
        <v>1755045.47</v>
      </c>
      <c r="I45" s="10"/>
      <c r="K45"/>
      <c r="R45" s="1"/>
      <c r="S45" s="1"/>
      <c r="T45" s="1"/>
      <c r="U45" s="1"/>
    </row>
    <row r="46" spans="1:21">
      <c r="A46" s="19" t="s">
        <v>29</v>
      </c>
      <c r="B46" s="19" t="s">
        <v>25</v>
      </c>
      <c r="C46" s="44">
        <v>284142.58</v>
      </c>
      <c r="D46" s="19">
        <v>12</v>
      </c>
      <c r="E46" s="19">
        <v>12</v>
      </c>
      <c r="F46" s="19">
        <f>Table1[[#This Row],[New position]]-Table1[[#This Row],[Old position]]</f>
        <v>0</v>
      </c>
      <c r="G46" s="27">
        <v>0.91700000000000004</v>
      </c>
      <c r="H46" s="22">
        <v>3510091.33</v>
      </c>
      <c r="I46" s="10"/>
      <c r="K46"/>
      <c r="R46" s="1"/>
      <c r="S46" s="1"/>
      <c r="T46" s="1"/>
      <c r="U46" s="1"/>
    </row>
    <row r="47" spans="1:21">
      <c r="A47" s="19" t="s">
        <v>30</v>
      </c>
      <c r="B47" s="19" t="s">
        <v>25</v>
      </c>
      <c r="C47" s="44">
        <v>19389.439999999999</v>
      </c>
      <c r="D47" s="19">
        <v>86</v>
      </c>
      <c r="E47" s="19">
        <v>91</v>
      </c>
      <c r="F47" s="19">
        <f>Table1[[#This Row],[New position]]-Table1[[#This Row],[Old position]]</f>
        <v>5</v>
      </c>
      <c r="G47" s="27">
        <v>0.45800000000000002</v>
      </c>
      <c r="H47" s="22">
        <v>1755045.47</v>
      </c>
      <c r="I47" s="10"/>
      <c r="K47"/>
      <c r="R47" s="1"/>
      <c r="S47" s="1"/>
      <c r="T47" s="1"/>
      <c r="U47" s="1"/>
    </row>
    <row r="48" spans="1:21">
      <c r="A48" s="19" t="s">
        <v>31</v>
      </c>
      <c r="B48" s="19" t="s">
        <v>25</v>
      </c>
      <c r="C48" s="44">
        <v>30533.62</v>
      </c>
      <c r="D48" s="19">
        <v>60</v>
      </c>
      <c r="E48" s="19">
        <v>115</v>
      </c>
      <c r="F48" s="19">
        <f>Table1[[#This Row],[New position]]-Table1[[#This Row],[Old position]]</f>
        <v>55</v>
      </c>
      <c r="G48" s="27">
        <v>0.91700000000000004</v>
      </c>
      <c r="H48" s="22">
        <v>3510091.33</v>
      </c>
      <c r="I48" s="10"/>
      <c r="K48"/>
      <c r="R48" s="1"/>
      <c r="S48" s="1"/>
      <c r="T48" s="1"/>
      <c r="U48" s="1"/>
    </row>
    <row r="49" spans="1:21">
      <c r="A49" s="19" t="s">
        <v>32</v>
      </c>
      <c r="B49" s="19" t="s">
        <v>25</v>
      </c>
      <c r="C49" s="44">
        <v>92269.79</v>
      </c>
      <c r="D49" s="19">
        <v>38</v>
      </c>
      <c r="E49" s="19">
        <v>38</v>
      </c>
      <c r="F49" s="19">
        <f>Table1[[#This Row],[New position]]-Table1[[#This Row],[Old position]]</f>
        <v>0</v>
      </c>
      <c r="G49" s="27">
        <v>0.91700000000000004</v>
      </c>
      <c r="H49" s="22">
        <v>3510091.33</v>
      </c>
      <c r="I49" s="10"/>
      <c r="K49"/>
      <c r="R49" s="1"/>
      <c r="S49" s="1"/>
      <c r="T49" s="1"/>
      <c r="U49" s="1"/>
    </row>
    <row r="50" spans="1:21">
      <c r="A50" s="19" t="s">
        <v>33</v>
      </c>
      <c r="B50" s="19" t="s">
        <v>25</v>
      </c>
      <c r="C50" s="44">
        <v>60316.71</v>
      </c>
      <c r="D50" s="19">
        <v>58</v>
      </c>
      <c r="E50" s="19">
        <v>58</v>
      </c>
      <c r="F50" s="19">
        <f>Table1[[#This Row],[New position]]-Table1[[#This Row],[Old position]]</f>
        <v>0</v>
      </c>
      <c r="G50" s="27">
        <v>0.91700000000000004</v>
      </c>
      <c r="H50" s="22">
        <v>3510091.33</v>
      </c>
      <c r="I50" s="10"/>
      <c r="K50"/>
      <c r="R50" s="1"/>
      <c r="S50" s="1"/>
      <c r="T50" s="1"/>
      <c r="U50" s="1"/>
    </row>
    <row r="51" spans="1:21">
      <c r="A51" s="19" t="s">
        <v>34</v>
      </c>
      <c r="B51" s="19" t="s">
        <v>25</v>
      </c>
      <c r="C51" s="44">
        <v>106604.12</v>
      </c>
      <c r="D51" s="19">
        <v>16</v>
      </c>
      <c r="E51" s="19">
        <v>16</v>
      </c>
      <c r="F51" s="19">
        <f>Table1[[#This Row],[New position]]-Table1[[#This Row],[Old position]]</f>
        <v>0</v>
      </c>
      <c r="G51" s="27">
        <v>0.45800000000000002</v>
      </c>
      <c r="H51" s="22">
        <v>1755045.47</v>
      </c>
      <c r="I51" s="10"/>
      <c r="K51"/>
      <c r="R51" s="1"/>
      <c r="S51" s="1"/>
      <c r="T51" s="1"/>
      <c r="U51" s="1"/>
    </row>
    <row r="52" spans="1:21">
      <c r="A52" s="19" t="s">
        <v>63</v>
      </c>
      <c r="B52" s="19" t="s">
        <v>25</v>
      </c>
      <c r="C52" s="44">
        <v>158091.53</v>
      </c>
      <c r="D52" s="19">
        <v>17</v>
      </c>
      <c r="E52" s="19">
        <v>11</v>
      </c>
      <c r="F52" s="19">
        <f>Table1[[#This Row],[New position]]-Table1[[#This Row],[Old position]]</f>
        <v>-6</v>
      </c>
      <c r="G52" s="27">
        <v>0.45800000000000002</v>
      </c>
      <c r="H52" s="22">
        <v>1755045.47</v>
      </c>
      <c r="I52" s="10" t="s">
        <v>74</v>
      </c>
      <c r="K52"/>
      <c r="R52" s="1"/>
      <c r="S52" s="1"/>
      <c r="T52" s="1"/>
      <c r="U52" s="1"/>
    </row>
    <row r="53" spans="1:21">
      <c r="A53" s="19" t="s">
        <v>42</v>
      </c>
      <c r="B53" s="19" t="s">
        <v>25</v>
      </c>
      <c r="C53" s="44">
        <v>88523.41</v>
      </c>
      <c r="D53" s="19">
        <v>39</v>
      </c>
      <c r="E53" s="19">
        <v>39</v>
      </c>
      <c r="F53" s="19">
        <f>Table1[[#This Row],[New position]]-Table1[[#This Row],[Old position]]</f>
        <v>0</v>
      </c>
      <c r="G53" s="27">
        <v>0.91700000000000004</v>
      </c>
      <c r="H53" s="22">
        <v>3510091.33</v>
      </c>
      <c r="I53" s="10"/>
      <c r="K53"/>
      <c r="R53" s="1"/>
      <c r="S53" s="1"/>
      <c r="T53" s="1"/>
      <c r="U53" s="1"/>
    </row>
    <row r="54" spans="1:21">
      <c r="A54" s="19" t="s">
        <v>43</v>
      </c>
      <c r="B54" s="19" t="s">
        <v>25</v>
      </c>
      <c r="C54" s="44">
        <v>48299.59</v>
      </c>
      <c r="D54" s="19">
        <v>74</v>
      </c>
      <c r="E54" s="19">
        <v>74</v>
      </c>
      <c r="F54" s="19">
        <f>Table1[[#This Row],[New position]]-Table1[[#This Row],[Old position]]</f>
        <v>0</v>
      </c>
      <c r="G54" s="48">
        <v>0.91700000000000004</v>
      </c>
      <c r="H54" s="22">
        <v>3510091.33</v>
      </c>
      <c r="I54" s="10"/>
      <c r="K54"/>
      <c r="R54" s="1"/>
      <c r="S54" s="1"/>
      <c r="T54" s="1"/>
      <c r="U54" s="1"/>
    </row>
    <row r="55" spans="1:21">
      <c r="A55" s="19" t="s">
        <v>46</v>
      </c>
      <c r="B55" s="19" t="s">
        <v>25</v>
      </c>
      <c r="C55" s="44">
        <v>39603.480000000003</v>
      </c>
      <c r="D55" s="19">
        <v>91</v>
      </c>
      <c r="E55" s="19">
        <v>91</v>
      </c>
      <c r="F55" s="19">
        <f>Table1[[#This Row],[New position]]-Table1[[#This Row],[Old position]]</f>
        <v>0</v>
      </c>
      <c r="G55" s="27">
        <v>0.91700000000000004</v>
      </c>
      <c r="H55" s="22">
        <v>3510091.33</v>
      </c>
      <c r="I55" s="10"/>
      <c r="K55"/>
      <c r="R55" s="1"/>
      <c r="S55" s="1"/>
      <c r="T55" s="1"/>
      <c r="U55" s="1"/>
    </row>
    <row r="56" spans="1:21">
      <c r="A56" s="19" t="s">
        <v>54</v>
      </c>
      <c r="B56" s="19" t="s">
        <v>25</v>
      </c>
      <c r="C56" s="44">
        <v>58221.4</v>
      </c>
      <c r="D56" s="19">
        <v>60</v>
      </c>
      <c r="E56" s="19">
        <v>0</v>
      </c>
      <c r="F56" s="19">
        <f>Table1[[#This Row],[New position]]-Table1[[#This Row],[Old position]]</f>
        <v>-60</v>
      </c>
      <c r="G56" s="27">
        <v>0</v>
      </c>
      <c r="H56" s="22">
        <v>0</v>
      </c>
      <c r="I56" s="10"/>
      <c r="K56"/>
      <c r="R56" s="1"/>
      <c r="S56" s="1"/>
      <c r="T56" s="1"/>
      <c r="U56" s="1"/>
    </row>
    <row r="57" spans="1:21">
      <c r="A57" s="50" t="s">
        <v>69</v>
      </c>
      <c r="B57" s="50" t="s">
        <v>25</v>
      </c>
      <c r="C57" s="51">
        <v>60742.02</v>
      </c>
      <c r="D57" s="19">
        <v>58</v>
      </c>
      <c r="E57" s="19">
        <v>58</v>
      </c>
      <c r="F57" s="19">
        <f>Table1[[#This Row],[New position]]-Table1[[#This Row],[Old position]]</f>
        <v>0</v>
      </c>
      <c r="G57" s="52">
        <v>0.91700000000000004</v>
      </c>
      <c r="H57" s="22">
        <v>3510091.33</v>
      </c>
      <c r="I57" s="10"/>
      <c r="K57"/>
      <c r="R57" s="1"/>
      <c r="S57" s="1"/>
      <c r="T57" s="1"/>
      <c r="U57" s="1"/>
    </row>
    <row r="58" spans="1:21">
      <c r="A58" s="19" t="s">
        <v>73</v>
      </c>
      <c r="B58" s="50" t="s">
        <v>25</v>
      </c>
      <c r="C58" s="51">
        <v>68550</v>
      </c>
      <c r="D58" s="19">
        <v>0</v>
      </c>
      <c r="E58" s="19">
        <v>51</v>
      </c>
      <c r="F58" s="19">
        <f>Table1[[#This Row],[New position]]-Table1[[#This Row],[Old position]]</f>
        <v>51</v>
      </c>
      <c r="G58" s="52">
        <v>0.91700000000000004</v>
      </c>
      <c r="H58" s="22">
        <v>3510091.33</v>
      </c>
      <c r="I58" s="10"/>
      <c r="K58"/>
      <c r="R58" s="1"/>
      <c r="S58" s="1"/>
      <c r="T58" s="1"/>
      <c r="U58" s="1"/>
    </row>
    <row r="59" spans="1:21">
      <c r="A59" s="19" t="s">
        <v>44</v>
      </c>
      <c r="B59" s="19"/>
      <c r="C59" s="44"/>
      <c r="D59" s="19"/>
      <c r="E59" s="19"/>
      <c r="F59" s="19"/>
      <c r="G59" s="48">
        <v>28</v>
      </c>
      <c r="H59" s="22"/>
      <c r="I59" s="10"/>
      <c r="J59" s="1"/>
      <c r="K59"/>
      <c r="R59" s="1"/>
      <c r="S59" s="1"/>
      <c r="T59" s="1"/>
      <c r="U59" s="1"/>
    </row>
    <row r="60" spans="1:21">
      <c r="A60" s="19" t="s">
        <v>58</v>
      </c>
      <c r="B60" s="19"/>
      <c r="C60" s="44"/>
      <c r="D60" s="19">
        <v>700</v>
      </c>
      <c r="E60" s="19">
        <v>800</v>
      </c>
      <c r="F60" s="19">
        <v>100</v>
      </c>
      <c r="G60" s="48"/>
      <c r="H60" s="22"/>
      <c r="I60" s="10"/>
      <c r="J60" s="1"/>
      <c r="K60"/>
      <c r="R60" s="1"/>
      <c r="S60" s="1"/>
      <c r="T60" s="1"/>
      <c r="U60" s="1"/>
    </row>
    <row r="61" spans="1:21">
      <c r="A61" s="47"/>
      <c r="B61" s="9" t="s">
        <v>70</v>
      </c>
      <c r="D61" s="6"/>
      <c r="E61" s="9" t="s">
        <v>67</v>
      </c>
      <c r="F61" s="1"/>
      <c r="G61" s="46"/>
      <c r="H61" s="3" t="s">
        <v>3</v>
      </c>
      <c r="I61" s="8"/>
      <c r="J61" s="15"/>
    </row>
    <row r="62" spans="1:21">
      <c r="B62" s="9" t="s">
        <v>2</v>
      </c>
      <c r="D62" s="6"/>
      <c r="E62" s="9" t="s">
        <v>68</v>
      </c>
      <c r="F62" s="1"/>
      <c r="G62" s="46"/>
      <c r="H62" s="3" t="s">
        <v>4</v>
      </c>
      <c r="J62" s="1"/>
    </row>
    <row r="63" spans="1:21">
      <c r="B63" s="5"/>
      <c r="D63" s="1"/>
      <c r="E63" s="53"/>
      <c r="F63" s="1"/>
      <c r="H63" s="53"/>
      <c r="J63" s="49"/>
    </row>
    <row r="64" spans="1:21">
      <c r="D64" s="1"/>
      <c r="E64" s="1"/>
      <c r="F64" s="1"/>
      <c r="H64" s="1"/>
      <c r="J64" s="1"/>
    </row>
    <row r="65" spans="1:10">
      <c r="J65" s="1"/>
    </row>
    <row r="66" spans="1:10">
      <c r="H66" s="1"/>
      <c r="I66" s="1"/>
    </row>
    <row r="67" spans="1:10">
      <c r="A67" s="9"/>
      <c r="G67" s="49"/>
    </row>
    <row r="68" spans="1:10">
      <c r="A68" s="9"/>
    </row>
    <row r="69" spans="1:10">
      <c r="J69" s="46"/>
    </row>
    <row r="70" spans="1:10">
      <c r="A70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75" defaultRowHeight="13.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2021-06-10T03:31:40Z</cp:lastPrinted>
  <dcterms:created xsi:type="dcterms:W3CDTF">2020-06-30T03:42:56Z</dcterms:created>
  <dcterms:modified xsi:type="dcterms:W3CDTF">2021-06-23T10:04:33Z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